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33_AK_Trencin_RB_BJ_2\TSK33_Sutazne_podklady_BJ_2\TSK33_Priloha_E2_Vykaz_vymer_RD_s_2_byt_jednotkami_Trencin_VV_22072020\"/>
    </mc:Choice>
  </mc:AlternateContent>
  <bookViews>
    <workbookView xWindow="360" yWindow="525" windowWidth="19815" windowHeight="7365" firstSheet="3" activeTab="3"/>
  </bookViews>
  <sheets>
    <sheet name="Rekapitulácia stavby" sheetId="1" r:id="rId1"/>
    <sheet name="01 - SO 01 Rodinný dom s ..." sheetId="10" r:id="rId2"/>
    <sheet name="01P - SO 01 Vonkajšie prí..." sheetId="3" r:id="rId3"/>
    <sheet name="02 - SO 02 Prípojka vody ..." sheetId="11" r:id="rId4"/>
    <sheet name="03 - SO 03 Prípojka NN" sheetId="5" r:id="rId5"/>
    <sheet name="04 - SO 04 Telefónna príp..." sheetId="6" r:id="rId6"/>
    <sheet name="05 - SO 05 Sadové úpravy" sheetId="7" r:id="rId7"/>
    <sheet name="06 - SO 06 Parkoviská a k..." sheetId="8" r:id="rId8"/>
    <sheet name="07 - SO 07 Oplotenie" sheetId="9" r:id="rId9"/>
  </sheets>
  <externalReferences>
    <externalReference r:id="rId10"/>
  </externalReferences>
  <definedNames>
    <definedName name="_xlnm._FilterDatabase" localSheetId="2" hidden="1">'01P - SO 01 Vonkajšie prí...'!$C$83:$K$109</definedName>
    <definedName name="_xlnm._FilterDatabase" localSheetId="4" hidden="1">'03 - SO 03 Prípojka NN'!$C$82:$K$106</definedName>
    <definedName name="_xlnm._FilterDatabase" localSheetId="5" hidden="1">'04 - SO 04 Telefónna príp...'!$C$82:$K$101</definedName>
    <definedName name="_xlnm._FilterDatabase" localSheetId="6" hidden="1">'05 - SO 05 Sadové úpravy'!$C$80:$K$84</definedName>
    <definedName name="_xlnm._FilterDatabase" localSheetId="7" hidden="1">'06 - SO 06 Parkoviská a k...'!$C$85:$K$214</definedName>
    <definedName name="_xlnm._FilterDatabase" localSheetId="8" hidden="1">'07 - SO 07 Oplotenie'!$C$88:$K$299</definedName>
    <definedName name="_xlnm.Print_Titles" localSheetId="2">'01P - SO 01 Vonkajšie prí...'!$83:$83</definedName>
    <definedName name="_xlnm.Print_Titles" localSheetId="4">'03 - SO 03 Prípojka NN'!$82:$82</definedName>
    <definedName name="_xlnm.Print_Titles" localSheetId="5">'04 - SO 04 Telefónna príp...'!$82:$82</definedName>
    <definedName name="_xlnm.Print_Titles" localSheetId="6">'05 - SO 05 Sadové úpravy'!$80:$80</definedName>
    <definedName name="_xlnm.Print_Titles" localSheetId="7">'06 - SO 06 Parkoviská a k...'!$85:$85</definedName>
    <definedName name="_xlnm.Print_Titles" localSheetId="8">'07 - SO 07 Oplotenie'!$88:$88</definedName>
    <definedName name="_xlnm.Print_Titles" localSheetId="0">'Rekapitulácia stavby'!$52:$52</definedName>
    <definedName name="_xlnm.Print_Area" localSheetId="2">'01P - SO 01 Vonkajšie prí...'!$C$4:$J$39,'01P - SO 01 Vonkajšie prí...'!$C$45:$J$65,'01P - SO 01 Vonkajšie prí...'!$C$71:$K$109</definedName>
    <definedName name="_xlnm.Print_Area" localSheetId="4">'03 - SO 03 Prípojka NN'!$C$4:$J$39,'03 - SO 03 Prípojka NN'!$C$45:$J$64,'03 - SO 03 Prípojka NN'!$C$70:$K$106</definedName>
    <definedName name="_xlnm.Print_Area" localSheetId="5">'04 - SO 04 Telefónna príp...'!$C$4:$J$39,'04 - SO 04 Telefónna príp...'!$C$45:$J$64,'04 - SO 04 Telefónna príp...'!$C$70:$K$101</definedName>
    <definedName name="_xlnm.Print_Area" localSheetId="6">'05 - SO 05 Sadové úpravy'!$C$4:$J$39,'05 - SO 05 Sadové úpravy'!$C$45:$J$62,'05 - SO 05 Sadové úpravy'!$C$68:$K$84</definedName>
    <definedName name="_xlnm.Print_Area" localSheetId="7">'06 - SO 06 Parkoviská a k...'!$C$4:$J$39,'06 - SO 06 Parkoviská a k...'!$C$45:$J$67,'06 - SO 06 Parkoviská a k...'!$C$73:$K$214</definedName>
    <definedName name="_xlnm.Print_Area" localSheetId="8">'07 - SO 07 Oplotenie'!$C$4:$J$39,'07 - SO 07 Oplotenie'!$C$45:$J$70,'07 - SO 07 Oplotenie'!$C$76:$K$299</definedName>
    <definedName name="_xlnm.Print_Area" localSheetId="0">'Rekapitulácia stavby'!$D$4:$AO$36,'Rekapitulácia stavby'!$C$42:$AQ$63</definedName>
  </definedNames>
  <calcPr calcId="152511"/>
</workbook>
</file>

<file path=xl/calcChain.xml><?xml version="1.0" encoding="utf-8"?>
<calcChain xmlns="http://schemas.openxmlformats.org/spreadsheetml/2006/main">
  <c r="BK183" i="11" l="1"/>
  <c r="BI183" i="11"/>
  <c r="BH183" i="11"/>
  <c r="BG183" i="11"/>
  <c r="BE183" i="11"/>
  <c r="T183" i="11"/>
  <c r="R183" i="11"/>
  <c r="P183" i="11"/>
  <c r="J183" i="11"/>
  <c r="BF183" i="11" s="1"/>
  <c r="BK182" i="11"/>
  <c r="BI182" i="11"/>
  <c r="BH182" i="11"/>
  <c r="BG182" i="11"/>
  <c r="BE182" i="11"/>
  <c r="T182" i="11"/>
  <c r="R182" i="11"/>
  <c r="P182" i="11"/>
  <c r="J182" i="11"/>
  <c r="BF182" i="11" s="1"/>
  <c r="BK181" i="11"/>
  <c r="BI181" i="11"/>
  <c r="BH181" i="11"/>
  <c r="BG181" i="11"/>
  <c r="BE181" i="11"/>
  <c r="T181" i="11"/>
  <c r="R181" i="11"/>
  <c r="P181" i="11"/>
  <c r="J181" i="11"/>
  <c r="BF181" i="11" s="1"/>
  <c r="BK180" i="11"/>
  <c r="BI180" i="11"/>
  <c r="BH180" i="11"/>
  <c r="BG180" i="11"/>
  <c r="BE180" i="11"/>
  <c r="T180" i="11"/>
  <c r="R180" i="11"/>
  <c r="P180" i="11"/>
  <c r="P178" i="11" s="1"/>
  <c r="P177" i="11" s="1"/>
  <c r="J180" i="11"/>
  <c r="BF180" i="11" s="1"/>
  <c r="BK179" i="11"/>
  <c r="BI179" i="11"/>
  <c r="BH179" i="11"/>
  <c r="BG179" i="11"/>
  <c r="BE179" i="11"/>
  <c r="T179" i="11"/>
  <c r="R179" i="11"/>
  <c r="R178" i="11" s="1"/>
  <c r="R177" i="11" s="1"/>
  <c r="P179" i="11"/>
  <c r="J179" i="11"/>
  <c r="BF179" i="11" s="1"/>
  <c r="BK178" i="11"/>
  <c r="T178" i="11"/>
  <c r="T177" i="11" s="1"/>
  <c r="J178" i="11"/>
  <c r="BK177" i="11"/>
  <c r="J177" i="11"/>
  <c r="J104" i="11" s="1"/>
  <c r="BK176" i="11"/>
  <c r="BI176" i="11"/>
  <c r="BH176" i="11"/>
  <c r="BG176" i="11"/>
  <c r="BE176" i="11"/>
  <c r="T176" i="11"/>
  <c r="R176" i="11"/>
  <c r="P176" i="11"/>
  <c r="J176" i="11"/>
  <c r="BF176" i="11" s="1"/>
  <c r="BK175" i="11"/>
  <c r="BI175" i="11"/>
  <c r="BH175" i="11"/>
  <c r="BG175" i="11"/>
  <c r="BE175" i="11"/>
  <c r="T175" i="11"/>
  <c r="R175" i="11"/>
  <c r="P175" i="11"/>
  <c r="J175" i="11"/>
  <c r="BF175" i="11" s="1"/>
  <c r="BK174" i="11"/>
  <c r="BI174" i="11"/>
  <c r="BH174" i="11"/>
  <c r="BG174" i="11"/>
  <c r="BE174" i="11"/>
  <c r="T174" i="11"/>
  <c r="R174" i="11"/>
  <c r="P174" i="11"/>
  <c r="J174" i="11"/>
  <c r="BF174" i="11" s="1"/>
  <c r="BK173" i="11"/>
  <c r="BI173" i="11"/>
  <c r="BH173" i="11"/>
  <c r="BG173" i="11"/>
  <c r="BE173" i="11"/>
  <c r="T173" i="11"/>
  <c r="R173" i="11"/>
  <c r="P173" i="11"/>
  <c r="J173" i="11"/>
  <c r="BF173" i="11" s="1"/>
  <c r="BK172" i="11"/>
  <c r="BI172" i="11"/>
  <c r="BH172" i="11"/>
  <c r="BG172" i="11"/>
  <c r="BE172" i="11"/>
  <c r="T172" i="11"/>
  <c r="R172" i="11"/>
  <c r="P172" i="11"/>
  <c r="J172" i="11"/>
  <c r="BF172" i="11" s="1"/>
  <c r="BK171" i="11"/>
  <c r="BI171" i="11"/>
  <c r="BH171" i="11"/>
  <c r="BG171" i="11"/>
  <c r="BE171" i="11"/>
  <c r="T171" i="11"/>
  <c r="R171" i="11"/>
  <c r="P171" i="11"/>
  <c r="J171" i="11"/>
  <c r="BF171" i="11" s="1"/>
  <c r="BK170" i="11"/>
  <c r="BI170" i="11"/>
  <c r="BH170" i="11"/>
  <c r="BG170" i="11"/>
  <c r="BE170" i="11"/>
  <c r="T170" i="11"/>
  <c r="T168" i="11" s="1"/>
  <c r="T167" i="11" s="1"/>
  <c r="R170" i="11"/>
  <c r="R168" i="11" s="1"/>
  <c r="R167" i="11" s="1"/>
  <c r="P170" i="11"/>
  <c r="J170" i="11"/>
  <c r="BF170" i="11" s="1"/>
  <c r="BK169" i="11"/>
  <c r="BK168" i="11" s="1"/>
  <c r="BI169" i="11"/>
  <c r="BH169" i="11"/>
  <c r="BG169" i="11"/>
  <c r="BE169" i="11"/>
  <c r="T169" i="11"/>
  <c r="R169" i="11"/>
  <c r="P169" i="11"/>
  <c r="J169" i="11"/>
  <c r="BF169" i="11" s="1"/>
  <c r="P168" i="11"/>
  <c r="P167" i="11" s="1"/>
  <c r="BK166" i="11"/>
  <c r="BI166" i="11"/>
  <c r="BH166" i="11"/>
  <c r="BG166" i="11"/>
  <c r="BE166" i="11"/>
  <c r="T166" i="11"/>
  <c r="R166" i="11"/>
  <c r="P166" i="11"/>
  <c r="J166" i="11"/>
  <c r="BF166" i="11" s="1"/>
  <c r="BK165" i="11"/>
  <c r="BI165" i="11"/>
  <c r="BH165" i="11"/>
  <c r="BG165" i="11"/>
  <c r="BE165" i="11"/>
  <c r="T165" i="11"/>
  <c r="R165" i="11"/>
  <c r="R163" i="11" s="1"/>
  <c r="P165" i="11"/>
  <c r="J165" i="11"/>
  <c r="BF165" i="11" s="1"/>
  <c r="BK164" i="11"/>
  <c r="BK163" i="11" s="1"/>
  <c r="J163" i="11" s="1"/>
  <c r="J101" i="11" s="1"/>
  <c r="BI164" i="11"/>
  <c r="BH164" i="11"/>
  <c r="BG164" i="11"/>
  <c r="BE164" i="11"/>
  <c r="T164" i="11"/>
  <c r="T163" i="11" s="1"/>
  <c r="R164" i="11"/>
  <c r="P164" i="11"/>
  <c r="J164" i="11"/>
  <c r="BF164" i="11" s="1"/>
  <c r="P163" i="11"/>
  <c r="BK162" i="11"/>
  <c r="BI162" i="11"/>
  <c r="BH162" i="11"/>
  <c r="BG162" i="11"/>
  <c r="BE162" i="11"/>
  <c r="T162" i="11"/>
  <c r="R162" i="11"/>
  <c r="P162" i="11"/>
  <c r="J162" i="11"/>
  <c r="BF162" i="11" s="1"/>
  <c r="BK161" i="11"/>
  <c r="BI161" i="11"/>
  <c r="BH161" i="11"/>
  <c r="BG161" i="11"/>
  <c r="BF161" i="11"/>
  <c r="BE161" i="11"/>
  <c r="T161" i="11"/>
  <c r="R161" i="11"/>
  <c r="P161" i="11"/>
  <c r="J161" i="11"/>
  <c r="BK160" i="11"/>
  <c r="BI160" i="11"/>
  <c r="BH160" i="11"/>
  <c r="BG160" i="11"/>
  <c r="BE160" i="11"/>
  <c r="T160" i="11"/>
  <c r="R160" i="11"/>
  <c r="P160" i="11"/>
  <c r="J160" i="11"/>
  <c r="BF160" i="11" s="1"/>
  <c r="BK159" i="11"/>
  <c r="BI159" i="11"/>
  <c r="BH159" i="11"/>
  <c r="BG159" i="11"/>
  <c r="BF159" i="11"/>
  <c r="BE159" i="11"/>
  <c r="T159" i="11"/>
  <c r="R159" i="11"/>
  <c r="P159" i="11"/>
  <c r="J159" i="11"/>
  <c r="BK158" i="11"/>
  <c r="BI158" i="11"/>
  <c r="BH158" i="11"/>
  <c r="BG158" i="11"/>
  <c r="BE158" i="11"/>
  <c r="T158" i="11"/>
  <c r="R158" i="11"/>
  <c r="P158" i="11"/>
  <c r="J158" i="11"/>
  <c r="BF158" i="11" s="1"/>
  <c r="BK157" i="11"/>
  <c r="BI157" i="11"/>
  <c r="BH157" i="11"/>
  <c r="BG157" i="11"/>
  <c r="BF157" i="11"/>
  <c r="BE157" i="11"/>
  <c r="T157" i="11"/>
  <c r="R157" i="11"/>
  <c r="P157" i="11"/>
  <c r="J157" i="11"/>
  <c r="BK156" i="11"/>
  <c r="BI156" i="11"/>
  <c r="BH156" i="11"/>
  <c r="BG156" i="11"/>
  <c r="BE156" i="11"/>
  <c r="T156" i="11"/>
  <c r="R156" i="11"/>
  <c r="P156" i="11"/>
  <c r="J156" i="11"/>
  <c r="BF156" i="11" s="1"/>
  <c r="BK155" i="11"/>
  <c r="BI155" i="11"/>
  <c r="BH155" i="11"/>
  <c r="BG155" i="11"/>
  <c r="BF155" i="11"/>
  <c r="BE155" i="11"/>
  <c r="T155" i="11"/>
  <c r="R155" i="11"/>
  <c r="P155" i="11"/>
  <c r="J155" i="11"/>
  <c r="BK154" i="11"/>
  <c r="BI154" i="11"/>
  <c r="BH154" i="11"/>
  <c r="BG154" i="11"/>
  <c r="BE154" i="11"/>
  <c r="T154" i="11"/>
  <c r="R154" i="11"/>
  <c r="P154" i="11"/>
  <c r="J154" i="11"/>
  <c r="BF154" i="11" s="1"/>
  <c r="BK153" i="11"/>
  <c r="BI153" i="11"/>
  <c r="BH153" i="11"/>
  <c r="BG153" i="11"/>
  <c r="BF153" i="11"/>
  <c r="BE153" i="11"/>
  <c r="T153" i="11"/>
  <c r="R153" i="11"/>
  <c r="P153" i="11"/>
  <c r="J153" i="11"/>
  <c r="BK152" i="11"/>
  <c r="BI152" i="11"/>
  <c r="BH152" i="11"/>
  <c r="BG152" i="11"/>
  <c r="BE152" i="11"/>
  <c r="T152" i="11"/>
  <c r="R152" i="11"/>
  <c r="P152" i="11"/>
  <c r="J152" i="11"/>
  <c r="BF152" i="11" s="1"/>
  <c r="BK151" i="11"/>
  <c r="BI151" i="11"/>
  <c r="BH151" i="11"/>
  <c r="BG151" i="11"/>
  <c r="BF151" i="11"/>
  <c r="BE151" i="11"/>
  <c r="T151" i="11"/>
  <c r="R151" i="11"/>
  <c r="P151" i="11"/>
  <c r="J151" i="11"/>
  <c r="BK150" i="11"/>
  <c r="BI150" i="11"/>
  <c r="BH150" i="11"/>
  <c r="BG150" i="11"/>
  <c r="BE150" i="11"/>
  <c r="T150" i="11"/>
  <c r="R150" i="11"/>
  <c r="P150" i="11"/>
  <c r="J150" i="11"/>
  <c r="BF150" i="11" s="1"/>
  <c r="BK149" i="11"/>
  <c r="BI149" i="11"/>
  <c r="BH149" i="11"/>
  <c r="BG149" i="11"/>
  <c r="BF149" i="11"/>
  <c r="BE149" i="11"/>
  <c r="T149" i="11"/>
  <c r="R149" i="11"/>
  <c r="P149" i="11"/>
  <c r="J149" i="11"/>
  <c r="BK148" i="11"/>
  <c r="BI148" i="11"/>
  <c r="BH148" i="11"/>
  <c r="BG148" i="11"/>
  <c r="BE148" i="11"/>
  <c r="T148" i="11"/>
  <c r="R148" i="11"/>
  <c r="P148" i="11"/>
  <c r="J148" i="11"/>
  <c r="BF148" i="11" s="1"/>
  <c r="BK147" i="11"/>
  <c r="BI147" i="11"/>
  <c r="BH147" i="11"/>
  <c r="BG147" i="11"/>
  <c r="BF147" i="11"/>
  <c r="BE147" i="11"/>
  <c r="T147" i="11"/>
  <c r="R147" i="11"/>
  <c r="P147" i="11"/>
  <c r="J147" i="11"/>
  <c r="BK146" i="11"/>
  <c r="BI146" i="11"/>
  <c r="BH146" i="11"/>
  <c r="BG146" i="11"/>
  <c r="BE146" i="11"/>
  <c r="T146" i="11"/>
  <c r="R146" i="11"/>
  <c r="P146" i="11"/>
  <c r="J146" i="11"/>
  <c r="BF146" i="11" s="1"/>
  <c r="BK145" i="11"/>
  <c r="BI145" i="11"/>
  <c r="BH145" i="11"/>
  <c r="BG145" i="11"/>
  <c r="BF145" i="11"/>
  <c r="BE145" i="11"/>
  <c r="T145" i="11"/>
  <c r="R145" i="11"/>
  <c r="P145" i="11"/>
  <c r="J145" i="11"/>
  <c r="BK144" i="11"/>
  <c r="BI144" i="11"/>
  <c r="BH144" i="11"/>
  <c r="BG144" i="11"/>
  <c r="BE144" i="11"/>
  <c r="T144" i="11"/>
  <c r="R144" i="11"/>
  <c r="P144" i="11"/>
  <c r="J144" i="11"/>
  <c r="BF144" i="11" s="1"/>
  <c r="BK143" i="11"/>
  <c r="BI143" i="11"/>
  <c r="BH143" i="11"/>
  <c r="BG143" i="11"/>
  <c r="BF143" i="11"/>
  <c r="BE143" i="11"/>
  <c r="T143" i="11"/>
  <c r="R143" i="11"/>
  <c r="P143" i="11"/>
  <c r="J143" i="11"/>
  <c r="BK142" i="11"/>
  <c r="BI142" i="11"/>
  <c r="BH142" i="11"/>
  <c r="BG142" i="11"/>
  <c r="BE142" i="11"/>
  <c r="T142" i="11"/>
  <c r="T140" i="11" s="1"/>
  <c r="R142" i="11"/>
  <c r="P142" i="11"/>
  <c r="J142" i="11"/>
  <c r="BF142" i="11" s="1"/>
  <c r="BK141" i="11"/>
  <c r="BK140" i="11" s="1"/>
  <c r="J140" i="11" s="1"/>
  <c r="J100" i="11" s="1"/>
  <c r="BI141" i="11"/>
  <c r="BH141" i="11"/>
  <c r="BG141" i="11"/>
  <c r="BF141" i="11"/>
  <c r="BE141" i="11"/>
  <c r="T141" i="11"/>
  <c r="R141" i="11"/>
  <c r="P141" i="11"/>
  <c r="P140" i="11" s="1"/>
  <c r="J141" i="11"/>
  <c r="R140" i="11"/>
  <c r="BK139" i="11"/>
  <c r="BK138" i="11" s="1"/>
  <c r="J138" i="11" s="1"/>
  <c r="J99" i="11" s="1"/>
  <c r="BI139" i="11"/>
  <c r="BH139" i="11"/>
  <c r="BG139" i="11"/>
  <c r="BE139" i="11"/>
  <c r="T139" i="11"/>
  <c r="R139" i="11"/>
  <c r="P139" i="11"/>
  <c r="J139" i="11"/>
  <c r="BF139" i="11" s="1"/>
  <c r="T138" i="11"/>
  <c r="R138" i="11"/>
  <c r="P138" i="11"/>
  <c r="BK137" i="11"/>
  <c r="BI137" i="11"/>
  <c r="BH137" i="11"/>
  <c r="BG137" i="11"/>
  <c r="BE137" i="11"/>
  <c r="T137" i="11"/>
  <c r="R137" i="11"/>
  <c r="P137" i="11"/>
  <c r="J137" i="11"/>
  <c r="BF137" i="11" s="1"/>
  <c r="BK136" i="11"/>
  <c r="BI136" i="11"/>
  <c r="BH136" i="11"/>
  <c r="BG136" i="11"/>
  <c r="BF136" i="11"/>
  <c r="BE136" i="11"/>
  <c r="T136" i="11"/>
  <c r="R136" i="11"/>
  <c r="P136" i="11"/>
  <c r="J136" i="11"/>
  <c r="BK135" i="11"/>
  <c r="BI135" i="11"/>
  <c r="BH135" i="11"/>
  <c r="BG135" i="11"/>
  <c r="BE135" i="11"/>
  <c r="T135" i="11"/>
  <c r="R135" i="11"/>
  <c r="P135" i="11"/>
  <c r="J135" i="11"/>
  <c r="BF135" i="11" s="1"/>
  <c r="BK134" i="11"/>
  <c r="BI134" i="11"/>
  <c r="BH134" i="11"/>
  <c r="BG134" i="11"/>
  <c r="BF134" i="11"/>
  <c r="BE134" i="11"/>
  <c r="T134" i="11"/>
  <c r="R134" i="11"/>
  <c r="P134" i="11"/>
  <c r="J134" i="11"/>
  <c r="BK133" i="11"/>
  <c r="BI133" i="11"/>
  <c r="BH133" i="11"/>
  <c r="BG133" i="11"/>
  <c r="BE133" i="11"/>
  <c r="T133" i="11"/>
  <c r="R133" i="11"/>
  <c r="P133" i="11"/>
  <c r="J133" i="11"/>
  <c r="BF133" i="11" s="1"/>
  <c r="BK132" i="11"/>
  <c r="BI132" i="11"/>
  <c r="BH132" i="11"/>
  <c r="BG132" i="11"/>
  <c r="BF132" i="11"/>
  <c r="BE132" i="11"/>
  <c r="T132" i="11"/>
  <c r="R132" i="11"/>
  <c r="P132" i="11"/>
  <c r="J132" i="11"/>
  <c r="BK131" i="11"/>
  <c r="BI131" i="11"/>
  <c r="BH131" i="11"/>
  <c r="BG131" i="11"/>
  <c r="BE131" i="11"/>
  <c r="T131" i="11"/>
  <c r="R131" i="11"/>
  <c r="P131" i="11"/>
  <c r="J131" i="11"/>
  <c r="BF131" i="11" s="1"/>
  <c r="BK130" i="11"/>
  <c r="BI130" i="11"/>
  <c r="BH130" i="11"/>
  <c r="BG130" i="11"/>
  <c r="BF130" i="11"/>
  <c r="BE130" i="11"/>
  <c r="T130" i="11"/>
  <c r="R130" i="11"/>
  <c r="P130" i="11"/>
  <c r="J130" i="11"/>
  <c r="BK129" i="11"/>
  <c r="BI129" i="11"/>
  <c r="F37" i="11" s="1"/>
  <c r="BH129" i="11"/>
  <c r="F36" i="11" s="1"/>
  <c r="BG129" i="11"/>
  <c r="BE129" i="11"/>
  <c r="F33" i="11" s="1"/>
  <c r="T129" i="11"/>
  <c r="T127" i="11" s="1"/>
  <c r="T126" i="11" s="1"/>
  <c r="T125" i="11" s="1"/>
  <c r="R129" i="11"/>
  <c r="P129" i="11"/>
  <c r="J129" i="11"/>
  <c r="BF129" i="11" s="1"/>
  <c r="BK128" i="11"/>
  <c r="BK127" i="11" s="1"/>
  <c r="BI128" i="11"/>
  <c r="BH128" i="11"/>
  <c r="BG128" i="11"/>
  <c r="F35" i="11" s="1"/>
  <c r="BF128" i="11"/>
  <c r="BE128" i="11"/>
  <c r="T128" i="11"/>
  <c r="R128" i="11"/>
  <c r="P128" i="11"/>
  <c r="P127" i="11" s="1"/>
  <c r="P126" i="11" s="1"/>
  <c r="P125" i="11" s="1"/>
  <c r="J128" i="11"/>
  <c r="R127" i="11"/>
  <c r="J122" i="11"/>
  <c r="J121" i="11"/>
  <c r="F121" i="11"/>
  <c r="F119" i="11"/>
  <c r="E117" i="11"/>
  <c r="J105" i="11"/>
  <c r="J92" i="11"/>
  <c r="J91" i="11"/>
  <c r="F91" i="11"/>
  <c r="F89" i="11"/>
  <c r="E87" i="11"/>
  <c r="J37" i="11"/>
  <c r="J36" i="11"/>
  <c r="J35" i="11"/>
  <c r="J33" i="11"/>
  <c r="J18" i="11"/>
  <c r="E18" i="11"/>
  <c r="F122" i="11" s="1"/>
  <c r="J17" i="11"/>
  <c r="J12" i="11"/>
  <c r="J119" i="11" s="1"/>
  <c r="E7" i="11"/>
  <c r="E85" i="11" s="1"/>
  <c r="BK1660" i="10"/>
  <c r="BI1660" i="10"/>
  <c r="BH1660" i="10"/>
  <c r="BG1660" i="10"/>
  <c r="BF1660" i="10"/>
  <c r="BE1660" i="10"/>
  <c r="T1660" i="10"/>
  <c r="R1660" i="10"/>
  <c r="R1659" i="10" s="1"/>
  <c r="P1660" i="10"/>
  <c r="P1659" i="10" s="1"/>
  <c r="J1660" i="10"/>
  <c r="BK1659" i="10"/>
  <c r="T1659" i="10"/>
  <c r="J1659" i="10"/>
  <c r="BK1655" i="10"/>
  <c r="BK1654" i="10" s="1"/>
  <c r="J1654" i="10" s="1"/>
  <c r="BI1655" i="10"/>
  <c r="BH1655" i="10"/>
  <c r="BG1655" i="10"/>
  <c r="BF1655" i="10"/>
  <c r="BE1655" i="10"/>
  <c r="T1655" i="10"/>
  <c r="T1654" i="10" s="1"/>
  <c r="R1655" i="10"/>
  <c r="P1655" i="10"/>
  <c r="P1654" i="10" s="1"/>
  <c r="J1655" i="10"/>
  <c r="R1654" i="10"/>
  <c r="BK1643" i="10"/>
  <c r="BI1643" i="10"/>
  <c r="BH1643" i="10"/>
  <c r="BG1643" i="10"/>
  <c r="BE1643" i="10"/>
  <c r="T1643" i="10"/>
  <c r="T1642" i="10" s="1"/>
  <c r="R1643" i="10"/>
  <c r="P1643" i="10"/>
  <c r="J1643" i="10"/>
  <c r="BF1643" i="10" s="1"/>
  <c r="BK1642" i="10"/>
  <c r="R1642" i="10"/>
  <c r="P1642" i="10"/>
  <c r="J1642" i="10"/>
  <c r="BK1641" i="10"/>
  <c r="BI1641" i="10"/>
  <c r="BH1641" i="10"/>
  <c r="BG1641" i="10"/>
  <c r="BE1641" i="10"/>
  <c r="T1641" i="10"/>
  <c r="T1639" i="10" s="1"/>
  <c r="R1641" i="10"/>
  <c r="P1641" i="10"/>
  <c r="J1641" i="10"/>
  <c r="BF1641" i="10" s="1"/>
  <c r="BK1640" i="10"/>
  <c r="BK1639" i="10" s="1"/>
  <c r="J1639" i="10" s="1"/>
  <c r="BI1640" i="10"/>
  <c r="BH1640" i="10"/>
  <c r="BG1640" i="10"/>
  <c r="BF1640" i="10"/>
  <c r="BE1640" i="10"/>
  <c r="T1640" i="10"/>
  <c r="R1640" i="10"/>
  <c r="P1640" i="10"/>
  <c r="P1639" i="10" s="1"/>
  <c r="J1640" i="10"/>
  <c r="R1639" i="10"/>
  <c r="BK1638" i="10"/>
  <c r="BI1638" i="10"/>
  <c r="BH1638" i="10"/>
  <c r="BG1638" i="10"/>
  <c r="BE1638" i="10"/>
  <c r="T1638" i="10"/>
  <c r="R1638" i="10"/>
  <c r="P1638" i="10"/>
  <c r="J1638" i="10"/>
  <c r="BF1638" i="10" s="1"/>
  <c r="BK1637" i="10"/>
  <c r="BI1637" i="10"/>
  <c r="BH1637" i="10"/>
  <c r="BG1637" i="10"/>
  <c r="BF1637" i="10"/>
  <c r="BE1637" i="10"/>
  <c r="T1637" i="10"/>
  <c r="R1637" i="10"/>
  <c r="P1637" i="10"/>
  <c r="J1637" i="10"/>
  <c r="BK1636" i="10"/>
  <c r="BI1636" i="10"/>
  <c r="BH1636" i="10"/>
  <c r="BG1636" i="10"/>
  <c r="BE1636" i="10"/>
  <c r="T1636" i="10"/>
  <c r="R1636" i="10"/>
  <c r="P1636" i="10"/>
  <c r="J1636" i="10"/>
  <c r="BF1636" i="10" s="1"/>
  <c r="BK1635" i="10"/>
  <c r="BI1635" i="10"/>
  <c r="BH1635" i="10"/>
  <c r="BG1635" i="10"/>
  <c r="BF1635" i="10"/>
  <c r="BE1635" i="10"/>
  <c r="T1635" i="10"/>
  <c r="R1635" i="10"/>
  <c r="P1635" i="10"/>
  <c r="J1635" i="10"/>
  <c r="BK1634" i="10"/>
  <c r="BI1634" i="10"/>
  <c r="BH1634" i="10"/>
  <c r="BG1634" i="10"/>
  <c r="BE1634" i="10"/>
  <c r="T1634" i="10"/>
  <c r="R1634" i="10"/>
  <c r="P1634" i="10"/>
  <c r="J1634" i="10"/>
  <c r="BF1634" i="10" s="1"/>
  <c r="BK1633" i="10"/>
  <c r="BI1633" i="10"/>
  <c r="BH1633" i="10"/>
  <c r="BG1633" i="10"/>
  <c r="BF1633" i="10"/>
  <c r="BE1633" i="10"/>
  <c r="T1633" i="10"/>
  <c r="R1633" i="10"/>
  <c r="P1633" i="10"/>
  <c r="J1633" i="10"/>
  <c r="BK1632" i="10"/>
  <c r="BI1632" i="10"/>
  <c r="BH1632" i="10"/>
  <c r="BG1632" i="10"/>
  <c r="BE1632" i="10"/>
  <c r="T1632" i="10"/>
  <c r="R1632" i="10"/>
  <c r="P1632" i="10"/>
  <c r="J1632" i="10"/>
  <c r="BF1632" i="10" s="1"/>
  <c r="BK1631" i="10"/>
  <c r="BI1631" i="10"/>
  <c r="BH1631" i="10"/>
  <c r="BG1631" i="10"/>
  <c r="BF1631" i="10"/>
  <c r="BE1631" i="10"/>
  <c r="T1631" i="10"/>
  <c r="R1631" i="10"/>
  <c r="P1631" i="10"/>
  <c r="J1631" i="10"/>
  <c r="BK1630" i="10"/>
  <c r="BI1630" i="10"/>
  <c r="BH1630" i="10"/>
  <c r="BG1630" i="10"/>
  <c r="BE1630" i="10"/>
  <c r="T1630" i="10"/>
  <c r="R1630" i="10"/>
  <c r="P1630" i="10"/>
  <c r="J1630" i="10"/>
  <c r="BF1630" i="10" s="1"/>
  <c r="BK1629" i="10"/>
  <c r="BI1629" i="10"/>
  <c r="BH1629" i="10"/>
  <c r="BG1629" i="10"/>
  <c r="BF1629" i="10"/>
  <c r="BE1629" i="10"/>
  <c r="T1629" i="10"/>
  <c r="R1629" i="10"/>
  <c r="P1629" i="10"/>
  <c r="J1629" i="10"/>
  <c r="BK1628" i="10"/>
  <c r="BI1628" i="10"/>
  <c r="BH1628" i="10"/>
  <c r="BG1628" i="10"/>
  <c r="BE1628" i="10"/>
  <c r="T1628" i="10"/>
  <c r="T1627" i="10" s="1"/>
  <c r="R1628" i="10"/>
  <c r="P1628" i="10"/>
  <c r="J1628" i="10"/>
  <c r="BF1628" i="10" s="1"/>
  <c r="BK1627" i="10"/>
  <c r="P1627" i="10"/>
  <c r="J1627" i="10"/>
  <c r="BK1626" i="10"/>
  <c r="BI1626" i="10"/>
  <c r="BH1626" i="10"/>
  <c r="BG1626" i="10"/>
  <c r="BE1626" i="10"/>
  <c r="T1626" i="10"/>
  <c r="R1626" i="10"/>
  <c r="P1626" i="10"/>
  <c r="J1626" i="10"/>
  <c r="BF1626" i="10" s="1"/>
  <c r="BK1625" i="10"/>
  <c r="BI1625" i="10"/>
  <c r="BH1625" i="10"/>
  <c r="BG1625" i="10"/>
  <c r="BF1625" i="10"/>
  <c r="BE1625" i="10"/>
  <c r="T1625" i="10"/>
  <c r="R1625" i="10"/>
  <c r="P1625" i="10"/>
  <c r="J1625" i="10"/>
  <c r="BK1624" i="10"/>
  <c r="BI1624" i="10"/>
  <c r="BH1624" i="10"/>
  <c r="BG1624" i="10"/>
  <c r="BE1624" i="10"/>
  <c r="T1624" i="10"/>
  <c r="R1624" i="10"/>
  <c r="P1624" i="10"/>
  <c r="J1624" i="10"/>
  <c r="BF1624" i="10" s="1"/>
  <c r="BK1623" i="10"/>
  <c r="BI1623" i="10"/>
  <c r="BH1623" i="10"/>
  <c r="BG1623" i="10"/>
  <c r="BF1623" i="10"/>
  <c r="BE1623" i="10"/>
  <c r="T1623" i="10"/>
  <c r="R1623" i="10"/>
  <c r="P1623" i="10"/>
  <c r="J1623" i="10"/>
  <c r="BK1622" i="10"/>
  <c r="BI1622" i="10"/>
  <c r="BH1622" i="10"/>
  <c r="BG1622" i="10"/>
  <c r="BE1622" i="10"/>
  <c r="T1622" i="10"/>
  <c r="R1622" i="10"/>
  <c r="P1622" i="10"/>
  <c r="J1622" i="10"/>
  <c r="BF1622" i="10" s="1"/>
  <c r="BK1621" i="10"/>
  <c r="BI1621" i="10"/>
  <c r="BH1621" i="10"/>
  <c r="BG1621" i="10"/>
  <c r="BF1621" i="10"/>
  <c r="BE1621" i="10"/>
  <c r="T1621" i="10"/>
  <c r="R1621" i="10"/>
  <c r="P1621" i="10"/>
  <c r="J1621" i="10"/>
  <c r="BK1620" i="10"/>
  <c r="BI1620" i="10"/>
  <c r="BH1620" i="10"/>
  <c r="BG1620" i="10"/>
  <c r="BE1620" i="10"/>
  <c r="T1620" i="10"/>
  <c r="R1620" i="10"/>
  <c r="P1620" i="10"/>
  <c r="J1620" i="10"/>
  <c r="BF1620" i="10" s="1"/>
  <c r="BK1619" i="10"/>
  <c r="BI1619" i="10"/>
  <c r="BH1619" i="10"/>
  <c r="BG1619" i="10"/>
  <c r="BF1619" i="10"/>
  <c r="BE1619" i="10"/>
  <c r="T1619" i="10"/>
  <c r="R1619" i="10"/>
  <c r="P1619" i="10"/>
  <c r="J1619" i="10"/>
  <c r="BK1618" i="10"/>
  <c r="BI1618" i="10"/>
  <c r="BH1618" i="10"/>
  <c r="BG1618" i="10"/>
  <c r="BE1618" i="10"/>
  <c r="T1618" i="10"/>
  <c r="R1618" i="10"/>
  <c r="P1618" i="10"/>
  <c r="J1618" i="10"/>
  <c r="BF1618" i="10" s="1"/>
  <c r="BK1617" i="10"/>
  <c r="BK1615" i="10" s="1"/>
  <c r="J1615" i="10" s="1"/>
  <c r="J129" i="10" s="1"/>
  <c r="BI1617" i="10"/>
  <c r="BH1617" i="10"/>
  <c r="BG1617" i="10"/>
  <c r="BF1617" i="10"/>
  <c r="BE1617" i="10"/>
  <c r="T1617" i="10"/>
  <c r="R1617" i="10"/>
  <c r="P1617" i="10"/>
  <c r="J1617" i="10"/>
  <c r="BK1616" i="10"/>
  <c r="BI1616" i="10"/>
  <c r="BH1616" i="10"/>
  <c r="BG1616" i="10"/>
  <c r="BE1616" i="10"/>
  <c r="T1616" i="10"/>
  <c r="R1616" i="10"/>
  <c r="R1615" i="10" s="1"/>
  <c r="P1616" i="10"/>
  <c r="J1616" i="10"/>
  <c r="BF1616" i="10" s="1"/>
  <c r="BK1614" i="10"/>
  <c r="BI1614" i="10"/>
  <c r="BH1614" i="10"/>
  <c r="BG1614" i="10"/>
  <c r="BF1614" i="10"/>
  <c r="BE1614" i="10"/>
  <c r="T1614" i="10"/>
  <c r="R1614" i="10"/>
  <c r="P1614" i="10"/>
  <c r="J1614" i="10"/>
  <c r="BK1613" i="10"/>
  <c r="BI1613" i="10"/>
  <c r="BH1613" i="10"/>
  <c r="BG1613" i="10"/>
  <c r="BE1613" i="10"/>
  <c r="T1613" i="10"/>
  <c r="R1613" i="10"/>
  <c r="P1613" i="10"/>
  <c r="J1613" i="10"/>
  <c r="BF1613" i="10" s="1"/>
  <c r="BK1612" i="10"/>
  <c r="BI1612" i="10"/>
  <c r="BH1612" i="10"/>
  <c r="BG1612" i="10"/>
  <c r="BF1612" i="10"/>
  <c r="BE1612" i="10"/>
  <c r="T1612" i="10"/>
  <c r="R1612" i="10"/>
  <c r="P1612" i="10"/>
  <c r="J1612" i="10"/>
  <c r="BK1611" i="10"/>
  <c r="BI1611" i="10"/>
  <c r="BH1611" i="10"/>
  <c r="BG1611" i="10"/>
  <c r="BE1611" i="10"/>
  <c r="T1611" i="10"/>
  <c r="R1611" i="10"/>
  <c r="P1611" i="10"/>
  <c r="J1611" i="10"/>
  <c r="BF1611" i="10" s="1"/>
  <c r="BK1610" i="10"/>
  <c r="BI1610" i="10"/>
  <c r="BH1610" i="10"/>
  <c r="BG1610" i="10"/>
  <c r="BF1610" i="10"/>
  <c r="BE1610" i="10"/>
  <c r="T1610" i="10"/>
  <c r="R1610" i="10"/>
  <c r="P1610" i="10"/>
  <c r="J1610" i="10"/>
  <c r="BK1609" i="10"/>
  <c r="BI1609" i="10"/>
  <c r="BH1609" i="10"/>
  <c r="BG1609" i="10"/>
  <c r="BE1609" i="10"/>
  <c r="T1609" i="10"/>
  <c r="R1609" i="10"/>
  <c r="P1609" i="10"/>
  <c r="J1609" i="10"/>
  <c r="BF1609" i="10" s="1"/>
  <c r="BK1608" i="10"/>
  <c r="BI1608" i="10"/>
  <c r="BH1608" i="10"/>
  <c r="BG1608" i="10"/>
  <c r="BF1608" i="10"/>
  <c r="BE1608" i="10"/>
  <c r="T1608" i="10"/>
  <c r="R1608" i="10"/>
  <c r="P1608" i="10"/>
  <c r="J1608" i="10"/>
  <c r="BK1607" i="10"/>
  <c r="BI1607" i="10"/>
  <c r="BH1607" i="10"/>
  <c r="BG1607" i="10"/>
  <c r="BE1607" i="10"/>
  <c r="T1607" i="10"/>
  <c r="R1607" i="10"/>
  <c r="P1607" i="10"/>
  <c r="J1607" i="10"/>
  <c r="BF1607" i="10" s="1"/>
  <c r="BK1606" i="10"/>
  <c r="BI1606" i="10"/>
  <c r="BH1606" i="10"/>
  <c r="BG1606" i="10"/>
  <c r="BF1606" i="10"/>
  <c r="BE1606" i="10"/>
  <c r="T1606" i="10"/>
  <c r="R1606" i="10"/>
  <c r="P1606" i="10"/>
  <c r="J1606" i="10"/>
  <c r="BK1605" i="10"/>
  <c r="BI1605" i="10"/>
  <c r="BH1605" i="10"/>
  <c r="BG1605" i="10"/>
  <c r="BE1605" i="10"/>
  <c r="T1605" i="10"/>
  <c r="R1605" i="10"/>
  <c r="P1605" i="10"/>
  <c r="J1605" i="10"/>
  <c r="BF1605" i="10" s="1"/>
  <c r="BK1604" i="10"/>
  <c r="BI1604" i="10"/>
  <c r="BH1604" i="10"/>
  <c r="BG1604" i="10"/>
  <c r="BF1604" i="10"/>
  <c r="BE1604" i="10"/>
  <c r="T1604" i="10"/>
  <c r="R1604" i="10"/>
  <c r="P1604" i="10"/>
  <c r="P1603" i="10" s="1"/>
  <c r="J1604" i="10"/>
  <c r="BK1603" i="10"/>
  <c r="T1603" i="10"/>
  <c r="J1603" i="10"/>
  <c r="BK1602" i="10"/>
  <c r="BI1602" i="10"/>
  <c r="BH1602" i="10"/>
  <c r="BG1602" i="10"/>
  <c r="BF1602" i="10"/>
  <c r="BE1602" i="10"/>
  <c r="T1602" i="10"/>
  <c r="R1602" i="10"/>
  <c r="P1602" i="10"/>
  <c r="J1602" i="10"/>
  <c r="BK1601" i="10"/>
  <c r="BI1601" i="10"/>
  <c r="BH1601" i="10"/>
  <c r="BG1601" i="10"/>
  <c r="BE1601" i="10"/>
  <c r="T1601" i="10"/>
  <c r="R1601" i="10"/>
  <c r="P1601" i="10"/>
  <c r="J1601" i="10"/>
  <c r="BF1601" i="10" s="1"/>
  <c r="BK1600" i="10"/>
  <c r="BI1600" i="10"/>
  <c r="BH1600" i="10"/>
  <c r="BG1600" i="10"/>
  <c r="BF1600" i="10"/>
  <c r="BE1600" i="10"/>
  <c r="T1600" i="10"/>
  <c r="R1600" i="10"/>
  <c r="P1600" i="10"/>
  <c r="J1600" i="10"/>
  <c r="BK1599" i="10"/>
  <c r="BI1599" i="10"/>
  <c r="BH1599" i="10"/>
  <c r="BG1599" i="10"/>
  <c r="BE1599" i="10"/>
  <c r="T1599" i="10"/>
  <c r="R1599" i="10"/>
  <c r="P1599" i="10"/>
  <c r="J1599" i="10"/>
  <c r="BF1599" i="10" s="1"/>
  <c r="BK1598" i="10"/>
  <c r="BI1598" i="10"/>
  <c r="BH1598" i="10"/>
  <c r="BG1598" i="10"/>
  <c r="BF1598" i="10"/>
  <c r="BE1598" i="10"/>
  <c r="T1598" i="10"/>
  <c r="R1598" i="10"/>
  <c r="P1598" i="10"/>
  <c r="J1598" i="10"/>
  <c r="BK1597" i="10"/>
  <c r="BI1597" i="10"/>
  <c r="BH1597" i="10"/>
  <c r="BG1597" i="10"/>
  <c r="BE1597" i="10"/>
  <c r="T1597" i="10"/>
  <c r="R1597" i="10"/>
  <c r="P1597" i="10"/>
  <c r="J1597" i="10"/>
  <c r="BF1597" i="10" s="1"/>
  <c r="BK1596" i="10"/>
  <c r="BI1596" i="10"/>
  <c r="BH1596" i="10"/>
  <c r="BG1596" i="10"/>
  <c r="BF1596" i="10"/>
  <c r="BE1596" i="10"/>
  <c r="T1596" i="10"/>
  <c r="R1596" i="10"/>
  <c r="P1596" i="10"/>
  <c r="J1596" i="10"/>
  <c r="BK1595" i="10"/>
  <c r="BI1595" i="10"/>
  <c r="BH1595" i="10"/>
  <c r="BG1595" i="10"/>
  <c r="BE1595" i="10"/>
  <c r="T1595" i="10"/>
  <c r="R1595" i="10"/>
  <c r="P1595" i="10"/>
  <c r="J1595" i="10"/>
  <c r="BF1595" i="10" s="1"/>
  <c r="BK1594" i="10"/>
  <c r="BI1594" i="10"/>
  <c r="BH1594" i="10"/>
  <c r="BG1594" i="10"/>
  <c r="BF1594" i="10"/>
  <c r="BE1594" i="10"/>
  <c r="T1594" i="10"/>
  <c r="R1594" i="10"/>
  <c r="P1594" i="10"/>
  <c r="J1594" i="10"/>
  <c r="BK1593" i="10"/>
  <c r="BI1593" i="10"/>
  <c r="BH1593" i="10"/>
  <c r="BG1593" i="10"/>
  <c r="BE1593" i="10"/>
  <c r="T1593" i="10"/>
  <c r="R1593" i="10"/>
  <c r="P1593" i="10"/>
  <c r="J1593" i="10"/>
  <c r="BF1593" i="10" s="1"/>
  <c r="BK1592" i="10"/>
  <c r="BI1592" i="10"/>
  <c r="BH1592" i="10"/>
  <c r="BG1592" i="10"/>
  <c r="BF1592" i="10"/>
  <c r="BE1592" i="10"/>
  <c r="T1592" i="10"/>
  <c r="T1591" i="10" s="1"/>
  <c r="R1592" i="10"/>
  <c r="P1592" i="10"/>
  <c r="J1592" i="10"/>
  <c r="R1591" i="10"/>
  <c r="BK1590" i="10"/>
  <c r="BI1590" i="10"/>
  <c r="BH1590" i="10"/>
  <c r="BG1590" i="10"/>
  <c r="BE1590" i="10"/>
  <c r="T1590" i="10"/>
  <c r="R1590" i="10"/>
  <c r="P1590" i="10"/>
  <c r="J1590" i="10"/>
  <c r="BF1590" i="10" s="1"/>
  <c r="BK1589" i="10"/>
  <c r="BI1589" i="10"/>
  <c r="BH1589" i="10"/>
  <c r="BG1589" i="10"/>
  <c r="BF1589" i="10"/>
  <c r="BE1589" i="10"/>
  <c r="T1589" i="10"/>
  <c r="R1589" i="10"/>
  <c r="P1589" i="10"/>
  <c r="J1589" i="10"/>
  <c r="BK1588" i="10"/>
  <c r="BI1588" i="10"/>
  <c r="BH1588" i="10"/>
  <c r="BG1588" i="10"/>
  <c r="BE1588" i="10"/>
  <c r="T1588" i="10"/>
  <c r="R1588" i="10"/>
  <c r="P1588" i="10"/>
  <c r="J1588" i="10"/>
  <c r="BF1588" i="10" s="1"/>
  <c r="BK1587" i="10"/>
  <c r="BI1587" i="10"/>
  <c r="BH1587" i="10"/>
  <c r="BG1587" i="10"/>
  <c r="BF1587" i="10"/>
  <c r="BE1587" i="10"/>
  <c r="T1587" i="10"/>
  <c r="R1587" i="10"/>
  <c r="P1587" i="10"/>
  <c r="J1587" i="10"/>
  <c r="BK1586" i="10"/>
  <c r="BI1586" i="10"/>
  <c r="BH1586" i="10"/>
  <c r="BG1586" i="10"/>
  <c r="BE1586" i="10"/>
  <c r="T1586" i="10"/>
  <c r="R1586" i="10"/>
  <c r="P1586" i="10"/>
  <c r="J1586" i="10"/>
  <c r="BF1586" i="10" s="1"/>
  <c r="BK1585" i="10"/>
  <c r="BI1585" i="10"/>
  <c r="BH1585" i="10"/>
  <c r="BG1585" i="10"/>
  <c r="BF1585" i="10"/>
  <c r="BE1585" i="10"/>
  <c r="T1585" i="10"/>
  <c r="R1585" i="10"/>
  <c r="P1585" i="10"/>
  <c r="J1585" i="10"/>
  <c r="BK1584" i="10"/>
  <c r="BI1584" i="10"/>
  <c r="BH1584" i="10"/>
  <c r="BG1584" i="10"/>
  <c r="BE1584" i="10"/>
  <c r="T1584" i="10"/>
  <c r="R1584" i="10"/>
  <c r="P1584" i="10"/>
  <c r="J1584" i="10"/>
  <c r="BF1584" i="10" s="1"/>
  <c r="BK1583" i="10"/>
  <c r="BI1583" i="10"/>
  <c r="BH1583" i="10"/>
  <c r="BG1583" i="10"/>
  <c r="BF1583" i="10"/>
  <c r="BE1583" i="10"/>
  <c r="T1583" i="10"/>
  <c r="R1583" i="10"/>
  <c r="P1583" i="10"/>
  <c r="J1583" i="10"/>
  <c r="BK1582" i="10"/>
  <c r="BI1582" i="10"/>
  <c r="BH1582" i="10"/>
  <c r="BG1582" i="10"/>
  <c r="BE1582" i="10"/>
  <c r="T1582" i="10"/>
  <c r="R1582" i="10"/>
  <c r="P1582" i="10"/>
  <c r="J1582" i="10"/>
  <c r="BF1582" i="10" s="1"/>
  <c r="BK1581" i="10"/>
  <c r="BI1581" i="10"/>
  <c r="BH1581" i="10"/>
  <c r="BG1581" i="10"/>
  <c r="BF1581" i="10"/>
  <c r="BE1581" i="10"/>
  <c r="T1581" i="10"/>
  <c r="R1581" i="10"/>
  <c r="P1581" i="10"/>
  <c r="J1581" i="10"/>
  <c r="BK1580" i="10"/>
  <c r="BI1580" i="10"/>
  <c r="BH1580" i="10"/>
  <c r="BG1580" i="10"/>
  <c r="BE1580" i="10"/>
  <c r="T1580" i="10"/>
  <c r="T1579" i="10" s="1"/>
  <c r="R1580" i="10"/>
  <c r="P1580" i="10"/>
  <c r="J1580" i="10"/>
  <c r="BF1580" i="10" s="1"/>
  <c r="BK1579" i="10"/>
  <c r="P1579" i="10"/>
  <c r="J1579" i="10"/>
  <c r="BK1578" i="10"/>
  <c r="BI1578" i="10"/>
  <c r="BH1578" i="10"/>
  <c r="BG1578" i="10"/>
  <c r="BE1578" i="10"/>
  <c r="T1578" i="10"/>
  <c r="R1578" i="10"/>
  <c r="P1578" i="10"/>
  <c r="J1578" i="10"/>
  <c r="BF1578" i="10" s="1"/>
  <c r="BK1577" i="10"/>
  <c r="BI1577" i="10"/>
  <c r="BH1577" i="10"/>
  <c r="BG1577" i="10"/>
  <c r="BF1577" i="10"/>
  <c r="BE1577" i="10"/>
  <c r="T1577" i="10"/>
  <c r="R1577" i="10"/>
  <c r="P1577" i="10"/>
  <c r="J1577" i="10"/>
  <c r="BK1576" i="10"/>
  <c r="BI1576" i="10"/>
  <c r="BH1576" i="10"/>
  <c r="BG1576" i="10"/>
  <c r="BE1576" i="10"/>
  <c r="T1576" i="10"/>
  <c r="R1576" i="10"/>
  <c r="P1576" i="10"/>
  <c r="J1576" i="10"/>
  <c r="BF1576" i="10" s="1"/>
  <c r="BK1575" i="10"/>
  <c r="BK1567" i="10" s="1"/>
  <c r="J1567" i="10" s="1"/>
  <c r="J125" i="10" s="1"/>
  <c r="BI1575" i="10"/>
  <c r="BH1575" i="10"/>
  <c r="BG1575" i="10"/>
  <c r="BF1575" i="10"/>
  <c r="BE1575" i="10"/>
  <c r="T1575" i="10"/>
  <c r="R1575" i="10"/>
  <c r="P1575" i="10"/>
  <c r="J1575" i="10"/>
  <c r="BK1574" i="10"/>
  <c r="BI1574" i="10"/>
  <c r="BH1574" i="10"/>
  <c r="BG1574" i="10"/>
  <c r="BE1574" i="10"/>
  <c r="T1574" i="10"/>
  <c r="R1574" i="10"/>
  <c r="P1574" i="10"/>
  <c r="J1574" i="10"/>
  <c r="BF1574" i="10" s="1"/>
  <c r="BK1573" i="10"/>
  <c r="BI1573" i="10"/>
  <c r="BH1573" i="10"/>
  <c r="BG1573" i="10"/>
  <c r="BF1573" i="10"/>
  <c r="BE1573" i="10"/>
  <c r="T1573" i="10"/>
  <c r="R1573" i="10"/>
  <c r="P1573" i="10"/>
  <c r="J1573" i="10"/>
  <c r="BK1572" i="10"/>
  <c r="BI1572" i="10"/>
  <c r="BH1572" i="10"/>
  <c r="BG1572" i="10"/>
  <c r="BE1572" i="10"/>
  <c r="T1572" i="10"/>
  <c r="R1572" i="10"/>
  <c r="P1572" i="10"/>
  <c r="J1572" i="10"/>
  <c r="BF1572" i="10" s="1"/>
  <c r="BK1571" i="10"/>
  <c r="BI1571" i="10"/>
  <c r="BH1571" i="10"/>
  <c r="BG1571" i="10"/>
  <c r="BF1571" i="10"/>
  <c r="BE1571" i="10"/>
  <c r="T1571" i="10"/>
  <c r="R1571" i="10"/>
  <c r="P1571" i="10"/>
  <c r="J1571" i="10"/>
  <c r="BK1570" i="10"/>
  <c r="BI1570" i="10"/>
  <c r="BH1570" i="10"/>
  <c r="BG1570" i="10"/>
  <c r="BF1570" i="10"/>
  <c r="BE1570" i="10"/>
  <c r="T1570" i="10"/>
  <c r="R1570" i="10"/>
  <c r="P1570" i="10"/>
  <c r="J1570" i="10"/>
  <c r="BK1569" i="10"/>
  <c r="BI1569" i="10"/>
  <c r="BH1569" i="10"/>
  <c r="BG1569" i="10"/>
  <c r="BF1569" i="10"/>
  <c r="BE1569" i="10"/>
  <c r="T1569" i="10"/>
  <c r="R1569" i="10"/>
  <c r="P1569" i="10"/>
  <c r="J1569" i="10"/>
  <c r="BK1568" i="10"/>
  <c r="BI1568" i="10"/>
  <c r="BH1568" i="10"/>
  <c r="BG1568" i="10"/>
  <c r="BF1568" i="10"/>
  <c r="BE1568" i="10"/>
  <c r="T1568" i="10"/>
  <c r="R1568" i="10"/>
  <c r="R1567" i="10" s="1"/>
  <c r="P1568" i="10"/>
  <c r="P1567" i="10" s="1"/>
  <c r="J1568" i="10"/>
  <c r="BK1566" i="10"/>
  <c r="BI1566" i="10"/>
  <c r="BH1566" i="10"/>
  <c r="BG1566" i="10"/>
  <c r="BF1566" i="10"/>
  <c r="BE1566" i="10"/>
  <c r="T1566" i="10"/>
  <c r="R1566" i="10"/>
  <c r="P1566" i="10"/>
  <c r="J1566" i="10"/>
  <c r="BK1565" i="10"/>
  <c r="BI1565" i="10"/>
  <c r="BH1565" i="10"/>
  <c r="BG1565" i="10"/>
  <c r="BE1565" i="10"/>
  <c r="T1565" i="10"/>
  <c r="R1565" i="10"/>
  <c r="P1565" i="10"/>
  <c r="J1565" i="10"/>
  <c r="BF1565" i="10" s="1"/>
  <c r="BK1564" i="10"/>
  <c r="BI1564" i="10"/>
  <c r="BH1564" i="10"/>
  <c r="BG1564" i="10"/>
  <c r="BF1564" i="10"/>
  <c r="BE1564" i="10"/>
  <c r="T1564" i="10"/>
  <c r="R1564" i="10"/>
  <c r="P1564" i="10"/>
  <c r="J1564" i="10"/>
  <c r="BK1563" i="10"/>
  <c r="BI1563" i="10"/>
  <c r="BH1563" i="10"/>
  <c r="BG1563" i="10"/>
  <c r="BE1563" i="10"/>
  <c r="T1563" i="10"/>
  <c r="R1563" i="10"/>
  <c r="P1563" i="10"/>
  <c r="J1563" i="10"/>
  <c r="BF1563" i="10" s="1"/>
  <c r="BK1562" i="10"/>
  <c r="BI1562" i="10"/>
  <c r="BH1562" i="10"/>
  <c r="BG1562" i="10"/>
  <c r="BF1562" i="10"/>
  <c r="BE1562" i="10"/>
  <c r="T1562" i="10"/>
  <c r="R1562" i="10"/>
  <c r="P1562" i="10"/>
  <c r="J1562" i="10"/>
  <c r="BK1561" i="10"/>
  <c r="BI1561" i="10"/>
  <c r="BH1561" i="10"/>
  <c r="BG1561" i="10"/>
  <c r="BE1561" i="10"/>
  <c r="T1561" i="10"/>
  <c r="R1561" i="10"/>
  <c r="P1561" i="10"/>
  <c r="J1561" i="10"/>
  <c r="BF1561" i="10" s="1"/>
  <c r="BK1560" i="10"/>
  <c r="BI1560" i="10"/>
  <c r="BH1560" i="10"/>
  <c r="BG1560" i="10"/>
  <c r="BF1560" i="10"/>
  <c r="BE1560" i="10"/>
  <c r="T1560" i="10"/>
  <c r="R1560" i="10"/>
  <c r="P1560" i="10"/>
  <c r="J1560" i="10"/>
  <c r="BK1559" i="10"/>
  <c r="BI1559" i="10"/>
  <c r="BH1559" i="10"/>
  <c r="BG1559" i="10"/>
  <c r="BE1559" i="10"/>
  <c r="T1559" i="10"/>
  <c r="R1559" i="10"/>
  <c r="P1559" i="10"/>
  <c r="J1559" i="10"/>
  <c r="BF1559" i="10" s="1"/>
  <c r="BK1558" i="10"/>
  <c r="BI1558" i="10"/>
  <c r="BH1558" i="10"/>
  <c r="BG1558" i="10"/>
  <c r="BF1558" i="10"/>
  <c r="BE1558" i="10"/>
  <c r="T1558" i="10"/>
  <c r="R1558" i="10"/>
  <c r="P1558" i="10"/>
  <c r="J1558" i="10"/>
  <c r="BK1557" i="10"/>
  <c r="BI1557" i="10"/>
  <c r="BH1557" i="10"/>
  <c r="BG1557" i="10"/>
  <c r="BE1557" i="10"/>
  <c r="T1557" i="10"/>
  <c r="R1557" i="10"/>
  <c r="P1557" i="10"/>
  <c r="J1557" i="10"/>
  <c r="BF1557" i="10" s="1"/>
  <c r="BK1556" i="10"/>
  <c r="BI1556" i="10"/>
  <c r="BH1556" i="10"/>
  <c r="BG1556" i="10"/>
  <c r="BF1556" i="10"/>
  <c r="BE1556" i="10"/>
  <c r="T1556" i="10"/>
  <c r="R1556" i="10"/>
  <c r="P1556" i="10"/>
  <c r="J1556" i="10"/>
  <c r="BK1555" i="10"/>
  <c r="BI1555" i="10"/>
  <c r="BH1555" i="10"/>
  <c r="BG1555" i="10"/>
  <c r="BE1555" i="10"/>
  <c r="T1555" i="10"/>
  <c r="R1555" i="10"/>
  <c r="P1555" i="10"/>
  <c r="J1555" i="10"/>
  <c r="BF1555" i="10" s="1"/>
  <c r="BK1554" i="10"/>
  <c r="BI1554" i="10"/>
  <c r="BH1554" i="10"/>
  <c r="BG1554" i="10"/>
  <c r="BF1554" i="10"/>
  <c r="BE1554" i="10"/>
  <c r="T1554" i="10"/>
  <c r="R1554" i="10"/>
  <c r="P1554" i="10"/>
  <c r="J1554" i="10"/>
  <c r="BK1553" i="10"/>
  <c r="BI1553" i="10"/>
  <c r="BH1553" i="10"/>
  <c r="BG1553" i="10"/>
  <c r="BE1553" i="10"/>
  <c r="T1553" i="10"/>
  <c r="R1553" i="10"/>
  <c r="P1553" i="10"/>
  <c r="J1553" i="10"/>
  <c r="BF1553" i="10" s="1"/>
  <c r="BK1552" i="10"/>
  <c r="BI1552" i="10"/>
  <c r="BH1552" i="10"/>
  <c r="BG1552" i="10"/>
  <c r="BF1552" i="10"/>
  <c r="BE1552" i="10"/>
  <c r="T1552" i="10"/>
  <c r="R1552" i="10"/>
  <c r="P1552" i="10"/>
  <c r="J1552" i="10"/>
  <c r="BK1551" i="10"/>
  <c r="BI1551" i="10"/>
  <c r="BH1551" i="10"/>
  <c r="BG1551" i="10"/>
  <c r="BE1551" i="10"/>
  <c r="T1551" i="10"/>
  <c r="R1551" i="10"/>
  <c r="P1551" i="10"/>
  <c r="J1551" i="10"/>
  <c r="BF1551" i="10" s="1"/>
  <c r="BK1550" i="10"/>
  <c r="BI1550" i="10"/>
  <c r="BH1550" i="10"/>
  <c r="BG1550" i="10"/>
  <c r="BF1550" i="10"/>
  <c r="BE1550" i="10"/>
  <c r="T1550" i="10"/>
  <c r="R1550" i="10"/>
  <c r="P1550" i="10"/>
  <c r="J1550" i="10"/>
  <c r="BK1549" i="10"/>
  <c r="BI1549" i="10"/>
  <c r="BH1549" i="10"/>
  <c r="BG1549" i="10"/>
  <c r="BE1549" i="10"/>
  <c r="T1549" i="10"/>
  <c r="R1549" i="10"/>
  <c r="P1549" i="10"/>
  <c r="J1549" i="10"/>
  <c r="BF1549" i="10" s="1"/>
  <c r="BK1548" i="10"/>
  <c r="BI1548" i="10"/>
  <c r="BH1548" i="10"/>
  <c r="BG1548" i="10"/>
  <c r="BF1548" i="10"/>
  <c r="BE1548" i="10"/>
  <c r="T1548" i="10"/>
  <c r="R1548" i="10"/>
  <c r="P1548" i="10"/>
  <c r="J1548" i="10"/>
  <c r="BK1547" i="10"/>
  <c r="BI1547" i="10"/>
  <c r="BH1547" i="10"/>
  <c r="BG1547" i="10"/>
  <c r="BE1547" i="10"/>
  <c r="T1547" i="10"/>
  <c r="R1547" i="10"/>
  <c r="P1547" i="10"/>
  <c r="J1547" i="10"/>
  <c r="BF1547" i="10" s="1"/>
  <c r="BK1546" i="10"/>
  <c r="BI1546" i="10"/>
  <c r="BH1546" i="10"/>
  <c r="BG1546" i="10"/>
  <c r="BF1546" i="10"/>
  <c r="BE1546" i="10"/>
  <c r="T1546" i="10"/>
  <c r="R1546" i="10"/>
  <c r="P1546" i="10"/>
  <c r="J1546" i="10"/>
  <c r="BK1545" i="10"/>
  <c r="BI1545" i="10"/>
  <c r="BH1545" i="10"/>
  <c r="BG1545" i="10"/>
  <c r="BE1545" i="10"/>
  <c r="T1545" i="10"/>
  <c r="R1545" i="10"/>
  <c r="P1545" i="10"/>
  <c r="J1545" i="10"/>
  <c r="BF1545" i="10" s="1"/>
  <c r="BK1544" i="10"/>
  <c r="BI1544" i="10"/>
  <c r="BH1544" i="10"/>
  <c r="BG1544" i="10"/>
  <c r="BF1544" i="10"/>
  <c r="BE1544" i="10"/>
  <c r="T1544" i="10"/>
  <c r="R1544" i="10"/>
  <c r="R1542" i="10" s="1"/>
  <c r="P1544" i="10"/>
  <c r="J1544" i="10"/>
  <c r="BK1543" i="10"/>
  <c r="BI1543" i="10"/>
  <c r="BH1543" i="10"/>
  <c r="BG1543" i="10"/>
  <c r="BE1543" i="10"/>
  <c r="T1543" i="10"/>
  <c r="T1542" i="10" s="1"/>
  <c r="R1543" i="10"/>
  <c r="P1543" i="10"/>
  <c r="J1543" i="10"/>
  <c r="BF1543" i="10" s="1"/>
  <c r="BK1542" i="10"/>
  <c r="P1542" i="10"/>
  <c r="J1542" i="10"/>
  <c r="BK1541" i="10"/>
  <c r="BI1541" i="10"/>
  <c r="BH1541" i="10"/>
  <c r="BG1541" i="10"/>
  <c r="BE1541" i="10"/>
  <c r="T1541" i="10"/>
  <c r="R1541" i="10"/>
  <c r="P1541" i="10"/>
  <c r="J1541" i="10"/>
  <c r="BF1541" i="10" s="1"/>
  <c r="BK1540" i="10"/>
  <c r="BI1540" i="10"/>
  <c r="BH1540" i="10"/>
  <c r="BG1540" i="10"/>
  <c r="BF1540" i="10"/>
  <c r="BE1540" i="10"/>
  <c r="T1540" i="10"/>
  <c r="R1540" i="10"/>
  <c r="P1540" i="10"/>
  <c r="J1540" i="10"/>
  <c r="BK1539" i="10"/>
  <c r="BI1539" i="10"/>
  <c r="BH1539" i="10"/>
  <c r="BG1539" i="10"/>
  <c r="BE1539" i="10"/>
  <c r="T1539" i="10"/>
  <c r="R1539" i="10"/>
  <c r="P1539" i="10"/>
  <c r="J1539" i="10"/>
  <c r="BF1539" i="10" s="1"/>
  <c r="BK1538" i="10"/>
  <c r="BI1538" i="10"/>
  <c r="BH1538" i="10"/>
  <c r="BG1538" i="10"/>
  <c r="BF1538" i="10"/>
  <c r="BE1538" i="10"/>
  <c r="T1538" i="10"/>
  <c r="R1538" i="10"/>
  <c r="P1538" i="10"/>
  <c r="J1538" i="10"/>
  <c r="BK1537" i="10"/>
  <c r="BI1537" i="10"/>
  <c r="BH1537" i="10"/>
  <c r="BG1537" i="10"/>
  <c r="BE1537" i="10"/>
  <c r="T1537" i="10"/>
  <c r="R1537" i="10"/>
  <c r="P1537" i="10"/>
  <c r="J1537" i="10"/>
  <c r="BF1537" i="10" s="1"/>
  <c r="BK1536" i="10"/>
  <c r="BI1536" i="10"/>
  <c r="BH1536" i="10"/>
  <c r="BG1536" i="10"/>
  <c r="BF1536" i="10"/>
  <c r="BE1536" i="10"/>
  <c r="T1536" i="10"/>
  <c r="R1536" i="10"/>
  <c r="P1536" i="10"/>
  <c r="J1536" i="10"/>
  <c r="BK1535" i="10"/>
  <c r="BI1535" i="10"/>
  <c r="BH1535" i="10"/>
  <c r="BG1535" i="10"/>
  <c r="BE1535" i="10"/>
  <c r="T1535" i="10"/>
  <c r="R1535" i="10"/>
  <c r="P1535" i="10"/>
  <c r="J1535" i="10"/>
  <c r="BF1535" i="10" s="1"/>
  <c r="BK1534" i="10"/>
  <c r="BI1534" i="10"/>
  <c r="BH1534" i="10"/>
  <c r="BG1534" i="10"/>
  <c r="BF1534" i="10"/>
  <c r="BE1534" i="10"/>
  <c r="T1534" i="10"/>
  <c r="R1534" i="10"/>
  <c r="P1534" i="10"/>
  <c r="J1534" i="10"/>
  <c r="BK1533" i="10"/>
  <c r="BI1533" i="10"/>
  <c r="BH1533" i="10"/>
  <c r="BG1533" i="10"/>
  <c r="BE1533" i="10"/>
  <c r="T1533" i="10"/>
  <c r="R1533" i="10"/>
  <c r="P1533" i="10"/>
  <c r="J1533" i="10"/>
  <c r="BF1533" i="10" s="1"/>
  <c r="BK1532" i="10"/>
  <c r="BK1516" i="10" s="1"/>
  <c r="BI1532" i="10"/>
  <c r="BH1532" i="10"/>
  <c r="BG1532" i="10"/>
  <c r="BF1532" i="10"/>
  <c r="BE1532" i="10"/>
  <c r="T1532" i="10"/>
  <c r="R1532" i="10"/>
  <c r="P1532" i="10"/>
  <c r="J1532" i="10"/>
  <c r="BK1531" i="10"/>
  <c r="BI1531" i="10"/>
  <c r="BH1531" i="10"/>
  <c r="BG1531" i="10"/>
  <c r="BE1531" i="10"/>
  <c r="T1531" i="10"/>
  <c r="R1531" i="10"/>
  <c r="P1531" i="10"/>
  <c r="J1531" i="10"/>
  <c r="BF1531" i="10" s="1"/>
  <c r="BK1530" i="10"/>
  <c r="BI1530" i="10"/>
  <c r="BH1530" i="10"/>
  <c r="BG1530" i="10"/>
  <c r="BF1530" i="10"/>
  <c r="BE1530" i="10"/>
  <c r="T1530" i="10"/>
  <c r="R1530" i="10"/>
  <c r="P1530" i="10"/>
  <c r="J1530" i="10"/>
  <c r="BK1529" i="10"/>
  <c r="BI1529" i="10"/>
  <c r="BH1529" i="10"/>
  <c r="BG1529" i="10"/>
  <c r="BF1529" i="10"/>
  <c r="BE1529" i="10"/>
  <c r="T1529" i="10"/>
  <c r="R1529" i="10"/>
  <c r="P1529" i="10"/>
  <c r="J1529" i="10"/>
  <c r="BK1528" i="10"/>
  <c r="BI1528" i="10"/>
  <c r="BH1528" i="10"/>
  <c r="BG1528" i="10"/>
  <c r="BF1528" i="10"/>
  <c r="BE1528" i="10"/>
  <c r="T1528" i="10"/>
  <c r="R1528" i="10"/>
  <c r="P1528" i="10"/>
  <c r="J1528" i="10"/>
  <c r="BK1527" i="10"/>
  <c r="BI1527" i="10"/>
  <c r="BH1527" i="10"/>
  <c r="BG1527" i="10"/>
  <c r="BF1527" i="10"/>
  <c r="BE1527" i="10"/>
  <c r="T1527" i="10"/>
  <c r="R1527" i="10"/>
  <c r="P1527" i="10"/>
  <c r="J1527" i="10"/>
  <c r="BK1526" i="10"/>
  <c r="BI1526" i="10"/>
  <c r="BH1526" i="10"/>
  <c r="BG1526" i="10"/>
  <c r="BF1526" i="10"/>
  <c r="BE1526" i="10"/>
  <c r="T1526" i="10"/>
  <c r="R1526" i="10"/>
  <c r="P1526" i="10"/>
  <c r="J1526" i="10"/>
  <c r="BK1525" i="10"/>
  <c r="BI1525" i="10"/>
  <c r="BH1525" i="10"/>
  <c r="BG1525" i="10"/>
  <c r="BF1525" i="10"/>
  <c r="BE1525" i="10"/>
  <c r="T1525" i="10"/>
  <c r="R1525" i="10"/>
  <c r="P1525" i="10"/>
  <c r="J1525" i="10"/>
  <c r="BK1524" i="10"/>
  <c r="BI1524" i="10"/>
  <c r="BH1524" i="10"/>
  <c r="BG1524" i="10"/>
  <c r="BF1524" i="10"/>
  <c r="BE1524" i="10"/>
  <c r="T1524" i="10"/>
  <c r="R1524" i="10"/>
  <c r="P1524" i="10"/>
  <c r="J1524" i="10"/>
  <c r="BK1523" i="10"/>
  <c r="BI1523" i="10"/>
  <c r="BH1523" i="10"/>
  <c r="BG1523" i="10"/>
  <c r="BF1523" i="10"/>
  <c r="BE1523" i="10"/>
  <c r="T1523" i="10"/>
  <c r="R1523" i="10"/>
  <c r="P1523" i="10"/>
  <c r="J1523" i="10"/>
  <c r="BK1522" i="10"/>
  <c r="BI1522" i="10"/>
  <c r="BH1522" i="10"/>
  <c r="BG1522" i="10"/>
  <c r="BF1522" i="10"/>
  <c r="BE1522" i="10"/>
  <c r="T1522" i="10"/>
  <c r="R1522" i="10"/>
  <c r="P1522" i="10"/>
  <c r="J1522" i="10"/>
  <c r="BK1521" i="10"/>
  <c r="BI1521" i="10"/>
  <c r="BH1521" i="10"/>
  <c r="BG1521" i="10"/>
  <c r="BF1521" i="10"/>
  <c r="BE1521" i="10"/>
  <c r="T1521" i="10"/>
  <c r="R1521" i="10"/>
  <c r="P1521" i="10"/>
  <c r="J1521" i="10"/>
  <c r="BK1520" i="10"/>
  <c r="BI1520" i="10"/>
  <c r="BH1520" i="10"/>
  <c r="BG1520" i="10"/>
  <c r="BF1520" i="10"/>
  <c r="BE1520" i="10"/>
  <c r="T1520" i="10"/>
  <c r="R1520" i="10"/>
  <c r="P1520" i="10"/>
  <c r="J1520" i="10"/>
  <c r="BK1519" i="10"/>
  <c r="BI1519" i="10"/>
  <c r="BH1519" i="10"/>
  <c r="BG1519" i="10"/>
  <c r="BF1519" i="10"/>
  <c r="BE1519" i="10"/>
  <c r="T1519" i="10"/>
  <c r="R1519" i="10"/>
  <c r="P1519" i="10"/>
  <c r="J1519" i="10"/>
  <c r="BK1518" i="10"/>
  <c r="BI1518" i="10"/>
  <c r="BH1518" i="10"/>
  <c r="BG1518" i="10"/>
  <c r="BF1518" i="10"/>
  <c r="BE1518" i="10"/>
  <c r="T1518" i="10"/>
  <c r="R1518" i="10"/>
  <c r="P1518" i="10"/>
  <c r="J1518" i="10"/>
  <c r="BK1517" i="10"/>
  <c r="BI1517" i="10"/>
  <c r="BH1517" i="10"/>
  <c r="BG1517" i="10"/>
  <c r="BF1517" i="10"/>
  <c r="BE1517" i="10"/>
  <c r="T1517" i="10"/>
  <c r="R1517" i="10"/>
  <c r="R1516" i="10" s="1"/>
  <c r="P1517" i="10"/>
  <c r="J1517" i="10"/>
  <c r="BK1512" i="10"/>
  <c r="BI1512" i="10"/>
  <c r="BH1512" i="10"/>
  <c r="BG1512" i="10"/>
  <c r="BE1512" i="10"/>
  <c r="T1512" i="10"/>
  <c r="R1512" i="10"/>
  <c r="P1512" i="10"/>
  <c r="J1512" i="10"/>
  <c r="BF1512" i="10" s="1"/>
  <c r="BK1504" i="10"/>
  <c r="BI1504" i="10"/>
  <c r="BH1504" i="10"/>
  <c r="BG1504" i="10"/>
  <c r="BF1504" i="10"/>
  <c r="BE1504" i="10"/>
  <c r="T1504" i="10"/>
  <c r="R1504" i="10"/>
  <c r="P1504" i="10"/>
  <c r="J1504" i="10"/>
  <c r="BK1501" i="10"/>
  <c r="BI1501" i="10"/>
  <c r="BH1501" i="10"/>
  <c r="BG1501" i="10"/>
  <c r="BE1501" i="10"/>
  <c r="T1501" i="10"/>
  <c r="R1501" i="10"/>
  <c r="P1501" i="10"/>
  <c r="J1501" i="10"/>
  <c r="BF1501" i="10" s="1"/>
  <c r="BK1412" i="10"/>
  <c r="BK1411" i="10" s="1"/>
  <c r="J1411" i="10" s="1"/>
  <c r="BI1412" i="10"/>
  <c r="BH1412" i="10"/>
  <c r="BG1412" i="10"/>
  <c r="BF1412" i="10"/>
  <c r="BE1412" i="10"/>
  <c r="T1412" i="10"/>
  <c r="R1412" i="10"/>
  <c r="P1412" i="10"/>
  <c r="P1411" i="10" s="1"/>
  <c r="J1412" i="10"/>
  <c r="T1411" i="10"/>
  <c r="BK1410" i="10"/>
  <c r="BI1410" i="10"/>
  <c r="BH1410" i="10"/>
  <c r="BG1410" i="10"/>
  <c r="BF1410" i="10"/>
  <c r="BE1410" i="10"/>
  <c r="T1410" i="10"/>
  <c r="R1410" i="10"/>
  <c r="P1410" i="10"/>
  <c r="J1410" i="10"/>
  <c r="BK1379" i="10"/>
  <c r="BI1379" i="10"/>
  <c r="BH1379" i="10"/>
  <c r="BG1379" i="10"/>
  <c r="BE1379" i="10"/>
  <c r="T1379" i="10"/>
  <c r="R1379" i="10"/>
  <c r="P1379" i="10"/>
  <c r="J1379" i="10"/>
  <c r="BF1379" i="10" s="1"/>
  <c r="BK1375" i="10"/>
  <c r="BI1375" i="10"/>
  <c r="BH1375" i="10"/>
  <c r="BG1375" i="10"/>
  <c r="BF1375" i="10"/>
  <c r="BE1375" i="10"/>
  <c r="T1375" i="10"/>
  <c r="R1375" i="10"/>
  <c r="P1375" i="10"/>
  <c r="J1375" i="10"/>
  <c r="BK1369" i="10"/>
  <c r="BI1369" i="10"/>
  <c r="BH1369" i="10"/>
  <c r="BG1369" i="10"/>
  <c r="BF1369" i="10"/>
  <c r="BE1369" i="10"/>
  <c r="T1369" i="10"/>
  <c r="R1369" i="10"/>
  <c r="P1369" i="10"/>
  <c r="J1369" i="10"/>
  <c r="BK1365" i="10"/>
  <c r="BI1365" i="10"/>
  <c r="BH1365" i="10"/>
  <c r="BG1365" i="10"/>
  <c r="BF1365" i="10"/>
  <c r="BE1365" i="10"/>
  <c r="T1365" i="10"/>
  <c r="R1365" i="10"/>
  <c r="P1365" i="10"/>
  <c r="J1365" i="10"/>
  <c r="BK1358" i="10"/>
  <c r="BI1358" i="10"/>
  <c r="BH1358" i="10"/>
  <c r="BG1358" i="10"/>
  <c r="BF1358" i="10"/>
  <c r="BE1358" i="10"/>
  <c r="T1358" i="10"/>
  <c r="R1358" i="10"/>
  <c r="P1358" i="10"/>
  <c r="J1358" i="10"/>
  <c r="BK1353" i="10"/>
  <c r="BI1353" i="10"/>
  <c r="BH1353" i="10"/>
  <c r="BG1353" i="10"/>
  <c r="BF1353" i="10"/>
  <c r="BE1353" i="10"/>
  <c r="T1353" i="10"/>
  <c r="R1353" i="10"/>
  <c r="P1353" i="10"/>
  <c r="J1353" i="10"/>
  <c r="BK1349" i="10"/>
  <c r="BI1349" i="10"/>
  <c r="BH1349" i="10"/>
  <c r="BG1349" i="10"/>
  <c r="BF1349" i="10"/>
  <c r="BE1349" i="10"/>
  <c r="T1349" i="10"/>
  <c r="R1349" i="10"/>
  <c r="P1349" i="10"/>
  <c r="J1349" i="10"/>
  <c r="BK1332" i="10"/>
  <c r="BI1332" i="10"/>
  <c r="BH1332" i="10"/>
  <c r="BG1332" i="10"/>
  <c r="BF1332" i="10"/>
  <c r="BE1332" i="10"/>
  <c r="T1332" i="10"/>
  <c r="R1332" i="10"/>
  <c r="P1332" i="10"/>
  <c r="J1332" i="10"/>
  <c r="BK1327" i="10"/>
  <c r="BI1327" i="10"/>
  <c r="BH1327" i="10"/>
  <c r="BG1327" i="10"/>
  <c r="BF1327" i="10"/>
  <c r="BE1327" i="10"/>
  <c r="T1327" i="10"/>
  <c r="R1327" i="10"/>
  <c r="P1327" i="10"/>
  <c r="J1327" i="10"/>
  <c r="BK1323" i="10"/>
  <c r="BI1323" i="10"/>
  <c r="BH1323" i="10"/>
  <c r="BG1323" i="10"/>
  <c r="BF1323" i="10"/>
  <c r="BE1323" i="10"/>
  <c r="T1323" i="10"/>
  <c r="R1323" i="10"/>
  <c r="P1323" i="10"/>
  <c r="J1323" i="10"/>
  <c r="BK1290" i="10"/>
  <c r="BI1290" i="10"/>
  <c r="BH1290" i="10"/>
  <c r="BG1290" i="10"/>
  <c r="BF1290" i="10"/>
  <c r="BE1290" i="10"/>
  <c r="T1290" i="10"/>
  <c r="R1290" i="10"/>
  <c r="P1290" i="10"/>
  <c r="J1290" i="10"/>
  <c r="BK1271" i="10"/>
  <c r="BI1271" i="10"/>
  <c r="BH1271" i="10"/>
  <c r="BG1271" i="10"/>
  <c r="BF1271" i="10"/>
  <c r="BE1271" i="10"/>
  <c r="T1271" i="10"/>
  <c r="R1271" i="10"/>
  <c r="P1271" i="10"/>
  <c r="J1271" i="10"/>
  <c r="BK1267" i="10"/>
  <c r="BI1267" i="10"/>
  <c r="BH1267" i="10"/>
  <c r="BG1267" i="10"/>
  <c r="BF1267" i="10"/>
  <c r="BE1267" i="10"/>
  <c r="T1267" i="10"/>
  <c r="R1267" i="10"/>
  <c r="P1267" i="10"/>
  <c r="J1267" i="10"/>
  <c r="BK1263" i="10"/>
  <c r="BI1263" i="10"/>
  <c r="BH1263" i="10"/>
  <c r="BG1263" i="10"/>
  <c r="BF1263" i="10"/>
  <c r="BE1263" i="10"/>
  <c r="T1263" i="10"/>
  <c r="R1263" i="10"/>
  <c r="P1263" i="10"/>
  <c r="J1263" i="10"/>
  <c r="BK1235" i="10"/>
  <c r="BI1235" i="10"/>
  <c r="BH1235" i="10"/>
  <c r="BG1235" i="10"/>
  <c r="BF1235" i="10"/>
  <c r="BE1235" i="10"/>
  <c r="T1235" i="10"/>
  <c r="R1235" i="10"/>
  <c r="P1235" i="10"/>
  <c r="J1235" i="10"/>
  <c r="BK1231" i="10"/>
  <c r="BI1231" i="10"/>
  <c r="BH1231" i="10"/>
  <c r="BG1231" i="10"/>
  <c r="BF1231" i="10"/>
  <c r="BE1231" i="10"/>
  <c r="T1231" i="10"/>
  <c r="R1231" i="10"/>
  <c r="P1231" i="10"/>
  <c r="J1231" i="10"/>
  <c r="BK1226" i="10"/>
  <c r="BI1226" i="10"/>
  <c r="BH1226" i="10"/>
  <c r="BG1226" i="10"/>
  <c r="BF1226" i="10"/>
  <c r="BE1226" i="10"/>
  <c r="T1226" i="10"/>
  <c r="T1225" i="10" s="1"/>
  <c r="R1226" i="10"/>
  <c r="R1225" i="10" s="1"/>
  <c r="P1226" i="10"/>
  <c r="J1226" i="10"/>
  <c r="BK1225" i="10"/>
  <c r="J1225" i="10" s="1"/>
  <c r="J119" i="10" s="1"/>
  <c r="BK1224" i="10"/>
  <c r="BI1224" i="10"/>
  <c r="BH1224" i="10"/>
  <c r="BG1224" i="10"/>
  <c r="BF1224" i="10"/>
  <c r="BE1224" i="10"/>
  <c r="T1224" i="10"/>
  <c r="R1224" i="10"/>
  <c r="P1224" i="10"/>
  <c r="J1224" i="10"/>
  <c r="BK1220" i="10"/>
  <c r="BI1220" i="10"/>
  <c r="BH1220" i="10"/>
  <c r="BG1220" i="10"/>
  <c r="BE1220" i="10"/>
  <c r="T1220" i="10"/>
  <c r="R1220" i="10"/>
  <c r="P1220" i="10"/>
  <c r="J1220" i="10"/>
  <c r="BF1220" i="10" s="1"/>
  <c r="BK1217" i="10"/>
  <c r="BI1217" i="10"/>
  <c r="BH1217" i="10"/>
  <c r="BG1217" i="10"/>
  <c r="BF1217" i="10"/>
  <c r="BE1217" i="10"/>
  <c r="T1217" i="10"/>
  <c r="R1217" i="10"/>
  <c r="R1212" i="10" s="1"/>
  <c r="P1217" i="10"/>
  <c r="J1217" i="10"/>
  <c r="BK1213" i="10"/>
  <c r="BI1213" i="10"/>
  <c r="BH1213" i="10"/>
  <c r="BG1213" i="10"/>
  <c r="BE1213" i="10"/>
  <c r="T1213" i="10"/>
  <c r="T1212" i="10" s="1"/>
  <c r="R1213" i="10"/>
  <c r="P1213" i="10"/>
  <c r="J1213" i="10"/>
  <c r="BF1213" i="10" s="1"/>
  <c r="BK1212" i="10"/>
  <c r="P1212" i="10"/>
  <c r="J1212" i="10"/>
  <c r="BK1211" i="10"/>
  <c r="BI1211" i="10"/>
  <c r="BH1211" i="10"/>
  <c r="BG1211" i="10"/>
  <c r="BE1211" i="10"/>
  <c r="T1211" i="10"/>
  <c r="R1211" i="10"/>
  <c r="P1211" i="10"/>
  <c r="J1211" i="10"/>
  <c r="BF1211" i="10" s="1"/>
  <c r="BK1210" i="10"/>
  <c r="BI1210" i="10"/>
  <c r="BH1210" i="10"/>
  <c r="BG1210" i="10"/>
  <c r="BF1210" i="10"/>
  <c r="BE1210" i="10"/>
  <c r="T1210" i="10"/>
  <c r="R1210" i="10"/>
  <c r="P1210" i="10"/>
  <c r="J1210" i="10"/>
  <c r="BK1209" i="10"/>
  <c r="BI1209" i="10"/>
  <c r="BH1209" i="10"/>
  <c r="BG1209" i="10"/>
  <c r="BE1209" i="10"/>
  <c r="T1209" i="10"/>
  <c r="R1209" i="10"/>
  <c r="P1209" i="10"/>
  <c r="J1209" i="10"/>
  <c r="BF1209" i="10" s="1"/>
  <c r="BK1208" i="10"/>
  <c r="BK1207" i="10" s="1"/>
  <c r="J1207" i="10" s="1"/>
  <c r="BI1208" i="10"/>
  <c r="BH1208" i="10"/>
  <c r="BG1208" i="10"/>
  <c r="BF1208" i="10"/>
  <c r="BE1208" i="10"/>
  <c r="T1208" i="10"/>
  <c r="R1208" i="10"/>
  <c r="P1208" i="10"/>
  <c r="P1207" i="10" s="1"/>
  <c r="J1208" i="10"/>
  <c r="R1207" i="10"/>
  <c r="BK1206" i="10"/>
  <c r="BI1206" i="10"/>
  <c r="BH1206" i="10"/>
  <c r="BG1206" i="10"/>
  <c r="BE1206" i="10"/>
  <c r="T1206" i="10"/>
  <c r="R1206" i="10"/>
  <c r="P1206" i="10"/>
  <c r="J1206" i="10"/>
  <c r="BF1206" i="10" s="1"/>
  <c r="BK1205" i="10"/>
  <c r="BI1205" i="10"/>
  <c r="BH1205" i="10"/>
  <c r="BG1205" i="10"/>
  <c r="BF1205" i="10"/>
  <c r="BE1205" i="10"/>
  <c r="T1205" i="10"/>
  <c r="R1205" i="10"/>
  <c r="P1205" i="10"/>
  <c r="J1205" i="10"/>
  <c r="BK1203" i="10"/>
  <c r="BI1203" i="10"/>
  <c r="BH1203" i="10"/>
  <c r="BG1203" i="10"/>
  <c r="BE1203" i="10"/>
  <c r="T1203" i="10"/>
  <c r="R1203" i="10"/>
  <c r="P1203" i="10"/>
  <c r="J1203" i="10"/>
  <c r="BF1203" i="10" s="1"/>
  <c r="BK1201" i="10"/>
  <c r="BI1201" i="10"/>
  <c r="BH1201" i="10"/>
  <c r="BG1201" i="10"/>
  <c r="BF1201" i="10"/>
  <c r="BE1201" i="10"/>
  <c r="T1201" i="10"/>
  <c r="R1201" i="10"/>
  <c r="P1201" i="10"/>
  <c r="J1201" i="10"/>
  <c r="BK1196" i="10"/>
  <c r="BI1196" i="10"/>
  <c r="BH1196" i="10"/>
  <c r="BG1196" i="10"/>
  <c r="BE1196" i="10"/>
  <c r="T1196" i="10"/>
  <c r="R1196" i="10"/>
  <c r="P1196" i="10"/>
  <c r="J1196" i="10"/>
  <c r="BF1196" i="10" s="1"/>
  <c r="BK1188" i="10"/>
  <c r="BI1188" i="10"/>
  <c r="BH1188" i="10"/>
  <c r="BG1188" i="10"/>
  <c r="BF1188" i="10"/>
  <c r="BE1188" i="10"/>
  <c r="T1188" i="10"/>
  <c r="R1188" i="10"/>
  <c r="P1188" i="10"/>
  <c r="J1188" i="10"/>
  <c r="BK1181" i="10"/>
  <c r="BI1181" i="10"/>
  <c r="BH1181" i="10"/>
  <c r="BG1181" i="10"/>
  <c r="BE1181" i="10"/>
  <c r="T1181" i="10"/>
  <c r="R1181" i="10"/>
  <c r="P1181" i="10"/>
  <c r="J1181" i="10"/>
  <c r="BF1181" i="10" s="1"/>
  <c r="BK1173" i="10"/>
  <c r="BI1173" i="10"/>
  <c r="BH1173" i="10"/>
  <c r="BG1173" i="10"/>
  <c r="BF1173" i="10"/>
  <c r="BE1173" i="10"/>
  <c r="T1173" i="10"/>
  <c r="R1173" i="10"/>
  <c r="P1173" i="10"/>
  <c r="J1173" i="10"/>
  <c r="BK1165" i="10"/>
  <c r="BI1165" i="10"/>
  <c r="BH1165" i="10"/>
  <c r="BG1165" i="10"/>
  <c r="BE1165" i="10"/>
  <c r="T1165" i="10"/>
  <c r="R1165" i="10"/>
  <c r="P1165" i="10"/>
  <c r="J1165" i="10"/>
  <c r="BF1165" i="10" s="1"/>
  <c r="BK1160" i="10"/>
  <c r="BI1160" i="10"/>
  <c r="BH1160" i="10"/>
  <c r="BG1160" i="10"/>
  <c r="BF1160" i="10"/>
  <c r="BE1160" i="10"/>
  <c r="T1160" i="10"/>
  <c r="R1160" i="10"/>
  <c r="P1160" i="10"/>
  <c r="J1160" i="10"/>
  <c r="BK1159" i="10"/>
  <c r="BI1159" i="10"/>
  <c r="BH1159" i="10"/>
  <c r="BG1159" i="10"/>
  <c r="BE1159" i="10"/>
  <c r="T1159" i="10"/>
  <c r="R1159" i="10"/>
  <c r="P1159" i="10"/>
  <c r="J1159" i="10"/>
  <c r="BF1159" i="10" s="1"/>
  <c r="BK1158" i="10"/>
  <c r="BI1158" i="10"/>
  <c r="BH1158" i="10"/>
  <c r="BG1158" i="10"/>
  <c r="BF1158" i="10"/>
  <c r="BE1158" i="10"/>
  <c r="T1158" i="10"/>
  <c r="R1158" i="10"/>
  <c r="P1158" i="10"/>
  <c r="J1158" i="10"/>
  <c r="BK1157" i="10"/>
  <c r="BI1157" i="10"/>
  <c r="BH1157" i="10"/>
  <c r="BG1157" i="10"/>
  <c r="BE1157" i="10"/>
  <c r="T1157" i="10"/>
  <c r="R1157" i="10"/>
  <c r="P1157" i="10"/>
  <c r="J1157" i="10"/>
  <c r="BF1157" i="10" s="1"/>
  <c r="BK1156" i="10"/>
  <c r="BI1156" i="10"/>
  <c r="BH1156" i="10"/>
  <c r="BG1156" i="10"/>
  <c r="BF1156" i="10"/>
  <c r="BE1156" i="10"/>
  <c r="T1156" i="10"/>
  <c r="R1156" i="10"/>
  <c r="P1156" i="10"/>
  <c r="J1156" i="10"/>
  <c r="BK1155" i="10"/>
  <c r="BI1155" i="10"/>
  <c r="BH1155" i="10"/>
  <c r="BG1155" i="10"/>
  <c r="BE1155" i="10"/>
  <c r="T1155" i="10"/>
  <c r="R1155" i="10"/>
  <c r="P1155" i="10"/>
  <c r="J1155" i="10"/>
  <c r="BF1155" i="10" s="1"/>
  <c r="BK1154" i="10"/>
  <c r="BI1154" i="10"/>
  <c r="BH1154" i="10"/>
  <c r="BG1154" i="10"/>
  <c r="BF1154" i="10"/>
  <c r="BE1154" i="10"/>
  <c r="T1154" i="10"/>
  <c r="R1154" i="10"/>
  <c r="P1154" i="10"/>
  <c r="J1154" i="10"/>
  <c r="BK1153" i="10"/>
  <c r="BI1153" i="10"/>
  <c r="BH1153" i="10"/>
  <c r="BG1153" i="10"/>
  <c r="BE1153" i="10"/>
  <c r="T1153" i="10"/>
  <c r="R1153" i="10"/>
  <c r="P1153" i="10"/>
  <c r="J1153" i="10"/>
  <c r="BF1153" i="10" s="1"/>
  <c r="BK1152" i="10"/>
  <c r="BI1152" i="10"/>
  <c r="BH1152" i="10"/>
  <c r="BG1152" i="10"/>
  <c r="BF1152" i="10"/>
  <c r="BE1152" i="10"/>
  <c r="T1152" i="10"/>
  <c r="R1152" i="10"/>
  <c r="P1152" i="10"/>
  <c r="J1152" i="10"/>
  <c r="BK1151" i="10"/>
  <c r="BI1151" i="10"/>
  <c r="BH1151" i="10"/>
  <c r="BG1151" i="10"/>
  <c r="BE1151" i="10"/>
  <c r="T1151" i="10"/>
  <c r="R1151" i="10"/>
  <c r="P1151" i="10"/>
  <c r="J1151" i="10"/>
  <c r="BF1151" i="10" s="1"/>
  <c r="BK1150" i="10"/>
  <c r="BI1150" i="10"/>
  <c r="BH1150" i="10"/>
  <c r="BG1150" i="10"/>
  <c r="BF1150" i="10"/>
  <c r="BE1150" i="10"/>
  <c r="T1150" i="10"/>
  <c r="R1150" i="10"/>
  <c r="P1150" i="10"/>
  <c r="J1150" i="10"/>
  <c r="BK1149" i="10"/>
  <c r="BI1149" i="10"/>
  <c r="BH1149" i="10"/>
  <c r="BG1149" i="10"/>
  <c r="BE1149" i="10"/>
  <c r="T1149" i="10"/>
  <c r="R1149" i="10"/>
  <c r="P1149" i="10"/>
  <c r="J1149" i="10"/>
  <c r="BF1149" i="10" s="1"/>
  <c r="BK1148" i="10"/>
  <c r="BI1148" i="10"/>
  <c r="BH1148" i="10"/>
  <c r="BG1148" i="10"/>
  <c r="BF1148" i="10"/>
  <c r="BE1148" i="10"/>
  <c r="T1148" i="10"/>
  <c r="R1148" i="10"/>
  <c r="P1148" i="10"/>
  <c r="J1148" i="10"/>
  <c r="BK1147" i="10"/>
  <c r="BI1147" i="10"/>
  <c r="BH1147" i="10"/>
  <c r="BG1147" i="10"/>
  <c r="BE1147" i="10"/>
  <c r="T1147" i="10"/>
  <c r="R1147" i="10"/>
  <c r="P1147" i="10"/>
  <c r="J1147" i="10"/>
  <c r="BF1147" i="10" s="1"/>
  <c r="BK1146" i="10"/>
  <c r="BI1146" i="10"/>
  <c r="BH1146" i="10"/>
  <c r="BG1146" i="10"/>
  <c r="BF1146" i="10"/>
  <c r="BE1146" i="10"/>
  <c r="T1146" i="10"/>
  <c r="R1146" i="10"/>
  <c r="P1146" i="10"/>
  <c r="J1146" i="10"/>
  <c r="BK1145" i="10"/>
  <c r="BI1145" i="10"/>
  <c r="BH1145" i="10"/>
  <c r="BG1145" i="10"/>
  <c r="BE1145" i="10"/>
  <c r="T1145" i="10"/>
  <c r="R1145" i="10"/>
  <c r="P1145" i="10"/>
  <c r="J1145" i="10"/>
  <c r="BF1145" i="10" s="1"/>
  <c r="BK1144" i="10"/>
  <c r="BI1144" i="10"/>
  <c r="BH1144" i="10"/>
  <c r="BG1144" i="10"/>
  <c r="BF1144" i="10"/>
  <c r="BE1144" i="10"/>
  <c r="T1144" i="10"/>
  <c r="R1144" i="10"/>
  <c r="P1144" i="10"/>
  <c r="J1144" i="10"/>
  <c r="BK1143" i="10"/>
  <c r="BI1143" i="10"/>
  <c r="BH1143" i="10"/>
  <c r="BG1143" i="10"/>
  <c r="BE1143" i="10"/>
  <c r="T1143" i="10"/>
  <c r="T1142" i="10" s="1"/>
  <c r="R1143" i="10"/>
  <c r="P1143" i="10"/>
  <c r="J1143" i="10"/>
  <c r="BF1143" i="10" s="1"/>
  <c r="BK1142" i="10"/>
  <c r="P1142" i="10"/>
  <c r="J1142" i="10"/>
  <c r="BK1141" i="10"/>
  <c r="BI1141" i="10"/>
  <c r="BH1141" i="10"/>
  <c r="BG1141" i="10"/>
  <c r="BE1141" i="10"/>
  <c r="T1141" i="10"/>
  <c r="R1141" i="10"/>
  <c r="P1141" i="10"/>
  <c r="J1141" i="10"/>
  <c r="BF1141" i="10" s="1"/>
  <c r="BK1138" i="10"/>
  <c r="BI1138" i="10"/>
  <c r="BH1138" i="10"/>
  <c r="BG1138" i="10"/>
  <c r="BF1138" i="10"/>
  <c r="BE1138" i="10"/>
  <c r="T1138" i="10"/>
  <c r="R1138" i="10"/>
  <c r="P1138" i="10"/>
  <c r="J1138" i="10"/>
  <c r="BK1136" i="10"/>
  <c r="BI1136" i="10"/>
  <c r="BH1136" i="10"/>
  <c r="BG1136" i="10"/>
  <c r="BE1136" i="10"/>
  <c r="T1136" i="10"/>
  <c r="R1136" i="10"/>
  <c r="P1136" i="10"/>
  <c r="J1136" i="10"/>
  <c r="BF1136" i="10" s="1"/>
  <c r="BK1126" i="10"/>
  <c r="BI1126" i="10"/>
  <c r="BH1126" i="10"/>
  <c r="BG1126" i="10"/>
  <c r="BF1126" i="10"/>
  <c r="BE1126" i="10"/>
  <c r="T1126" i="10"/>
  <c r="R1126" i="10"/>
  <c r="P1126" i="10"/>
  <c r="J1126" i="10"/>
  <c r="BK1124" i="10"/>
  <c r="BI1124" i="10"/>
  <c r="BH1124" i="10"/>
  <c r="BG1124" i="10"/>
  <c r="BE1124" i="10"/>
  <c r="T1124" i="10"/>
  <c r="R1124" i="10"/>
  <c r="P1124" i="10"/>
  <c r="J1124" i="10"/>
  <c r="BF1124" i="10" s="1"/>
  <c r="BK1120" i="10"/>
  <c r="BI1120" i="10"/>
  <c r="BH1120" i="10"/>
  <c r="BG1120" i="10"/>
  <c r="BF1120" i="10"/>
  <c r="BE1120" i="10"/>
  <c r="T1120" i="10"/>
  <c r="R1120" i="10"/>
  <c r="P1120" i="10"/>
  <c r="J1120" i="10"/>
  <c r="BK1116" i="10"/>
  <c r="BI1116" i="10"/>
  <c r="BH1116" i="10"/>
  <c r="BG1116" i="10"/>
  <c r="BE1116" i="10"/>
  <c r="T1116" i="10"/>
  <c r="R1116" i="10"/>
  <c r="P1116" i="10"/>
  <c r="J1116" i="10"/>
  <c r="BF1116" i="10" s="1"/>
  <c r="BK1112" i="10"/>
  <c r="BK1063" i="10" s="1"/>
  <c r="J1063" i="10" s="1"/>
  <c r="J115" i="10" s="1"/>
  <c r="BI1112" i="10"/>
  <c r="BH1112" i="10"/>
  <c r="BG1112" i="10"/>
  <c r="BF1112" i="10"/>
  <c r="BE1112" i="10"/>
  <c r="T1112" i="10"/>
  <c r="R1112" i="10"/>
  <c r="P1112" i="10"/>
  <c r="J1112" i="10"/>
  <c r="BK1110" i="10"/>
  <c r="BI1110" i="10"/>
  <c r="BH1110" i="10"/>
  <c r="BG1110" i="10"/>
  <c r="BE1110" i="10"/>
  <c r="T1110" i="10"/>
  <c r="R1110" i="10"/>
  <c r="P1110" i="10"/>
  <c r="J1110" i="10"/>
  <c r="BF1110" i="10" s="1"/>
  <c r="BK1100" i="10"/>
  <c r="BI1100" i="10"/>
  <c r="BH1100" i="10"/>
  <c r="BG1100" i="10"/>
  <c r="BF1100" i="10"/>
  <c r="BE1100" i="10"/>
  <c r="T1100" i="10"/>
  <c r="R1100" i="10"/>
  <c r="P1100" i="10"/>
  <c r="J1100" i="10"/>
  <c r="BK1098" i="10"/>
  <c r="BI1098" i="10"/>
  <c r="BH1098" i="10"/>
  <c r="BG1098" i="10"/>
  <c r="BE1098" i="10"/>
  <c r="T1098" i="10"/>
  <c r="R1098" i="10"/>
  <c r="P1098" i="10"/>
  <c r="J1098" i="10"/>
  <c r="BF1098" i="10" s="1"/>
  <c r="BK1097" i="10"/>
  <c r="BI1097" i="10"/>
  <c r="BH1097" i="10"/>
  <c r="BG1097" i="10"/>
  <c r="BF1097" i="10"/>
  <c r="BE1097" i="10"/>
  <c r="T1097" i="10"/>
  <c r="R1097" i="10"/>
  <c r="P1097" i="10"/>
  <c r="J1097" i="10"/>
  <c r="BK1095" i="10"/>
  <c r="BI1095" i="10"/>
  <c r="BH1095" i="10"/>
  <c r="BG1095" i="10"/>
  <c r="BE1095" i="10"/>
  <c r="T1095" i="10"/>
  <c r="R1095" i="10"/>
  <c r="P1095" i="10"/>
  <c r="J1095" i="10"/>
  <c r="BF1095" i="10" s="1"/>
  <c r="BK1092" i="10"/>
  <c r="BI1092" i="10"/>
  <c r="BH1092" i="10"/>
  <c r="BG1092" i="10"/>
  <c r="BF1092" i="10"/>
  <c r="BE1092" i="10"/>
  <c r="T1092" i="10"/>
  <c r="R1092" i="10"/>
  <c r="P1092" i="10"/>
  <c r="J1092" i="10"/>
  <c r="BK1089" i="10"/>
  <c r="BI1089" i="10"/>
  <c r="BH1089" i="10"/>
  <c r="BG1089" i="10"/>
  <c r="BF1089" i="10"/>
  <c r="BE1089" i="10"/>
  <c r="T1089" i="10"/>
  <c r="R1089" i="10"/>
  <c r="P1089" i="10"/>
  <c r="J1089" i="10"/>
  <c r="BK1086" i="10"/>
  <c r="BI1086" i="10"/>
  <c r="BH1086" i="10"/>
  <c r="BG1086" i="10"/>
  <c r="BF1086" i="10"/>
  <c r="BE1086" i="10"/>
  <c r="T1086" i="10"/>
  <c r="R1086" i="10"/>
  <c r="P1086" i="10"/>
  <c r="J1086" i="10"/>
  <c r="BK1084" i="10"/>
  <c r="BI1084" i="10"/>
  <c r="BH1084" i="10"/>
  <c r="BG1084" i="10"/>
  <c r="BF1084" i="10"/>
  <c r="BE1084" i="10"/>
  <c r="T1084" i="10"/>
  <c r="R1084" i="10"/>
  <c r="P1084" i="10"/>
  <c r="J1084" i="10"/>
  <c r="BK1082" i="10"/>
  <c r="BI1082" i="10"/>
  <c r="BH1082" i="10"/>
  <c r="BG1082" i="10"/>
  <c r="BF1082" i="10"/>
  <c r="BE1082" i="10"/>
  <c r="T1082" i="10"/>
  <c r="R1082" i="10"/>
  <c r="P1082" i="10"/>
  <c r="J1082" i="10"/>
  <c r="BK1080" i="10"/>
  <c r="BI1080" i="10"/>
  <c r="BH1080" i="10"/>
  <c r="BG1080" i="10"/>
  <c r="BF1080" i="10"/>
  <c r="BE1080" i="10"/>
  <c r="T1080" i="10"/>
  <c r="R1080" i="10"/>
  <c r="P1080" i="10"/>
  <c r="J1080" i="10"/>
  <c r="BK1078" i="10"/>
  <c r="BI1078" i="10"/>
  <c r="BH1078" i="10"/>
  <c r="BG1078" i="10"/>
  <c r="BF1078" i="10"/>
  <c r="BE1078" i="10"/>
  <c r="T1078" i="10"/>
  <c r="R1078" i="10"/>
  <c r="P1078" i="10"/>
  <c r="J1078" i="10"/>
  <c r="BK1076" i="10"/>
  <c r="BI1076" i="10"/>
  <c r="BH1076" i="10"/>
  <c r="BG1076" i="10"/>
  <c r="BF1076" i="10"/>
  <c r="BE1076" i="10"/>
  <c r="T1076" i="10"/>
  <c r="R1076" i="10"/>
  <c r="P1076" i="10"/>
  <c r="J1076" i="10"/>
  <c r="BK1074" i="10"/>
  <c r="BI1074" i="10"/>
  <c r="BH1074" i="10"/>
  <c r="BG1074" i="10"/>
  <c r="BF1074" i="10"/>
  <c r="BE1074" i="10"/>
  <c r="T1074" i="10"/>
  <c r="R1074" i="10"/>
  <c r="P1074" i="10"/>
  <c r="J1074" i="10"/>
  <c r="BK1072" i="10"/>
  <c r="BI1072" i="10"/>
  <c r="BH1072" i="10"/>
  <c r="BG1072" i="10"/>
  <c r="BF1072" i="10"/>
  <c r="BE1072" i="10"/>
  <c r="T1072" i="10"/>
  <c r="R1072" i="10"/>
  <c r="P1072" i="10"/>
  <c r="J1072" i="10"/>
  <c r="BK1070" i="10"/>
  <c r="BI1070" i="10"/>
  <c r="BH1070" i="10"/>
  <c r="BG1070" i="10"/>
  <c r="BF1070" i="10"/>
  <c r="BE1070" i="10"/>
  <c r="T1070" i="10"/>
  <c r="R1070" i="10"/>
  <c r="P1070" i="10"/>
  <c r="J1070" i="10"/>
  <c r="BK1069" i="10"/>
  <c r="BI1069" i="10"/>
  <c r="BH1069" i="10"/>
  <c r="BG1069" i="10"/>
  <c r="BF1069" i="10"/>
  <c r="BE1069" i="10"/>
  <c r="T1069" i="10"/>
  <c r="R1069" i="10"/>
  <c r="P1069" i="10"/>
  <c r="J1069" i="10"/>
  <c r="BK1068" i="10"/>
  <c r="BI1068" i="10"/>
  <c r="BH1068" i="10"/>
  <c r="BG1068" i="10"/>
  <c r="BF1068" i="10"/>
  <c r="BE1068" i="10"/>
  <c r="T1068" i="10"/>
  <c r="R1068" i="10"/>
  <c r="P1068" i="10"/>
  <c r="J1068" i="10"/>
  <c r="BK1064" i="10"/>
  <c r="BI1064" i="10"/>
  <c r="BH1064" i="10"/>
  <c r="BG1064" i="10"/>
  <c r="BF1064" i="10"/>
  <c r="BE1064" i="10"/>
  <c r="T1064" i="10"/>
  <c r="R1064" i="10"/>
  <c r="R1063" i="10" s="1"/>
  <c r="P1064" i="10"/>
  <c r="J1064" i="10"/>
  <c r="BK1062" i="10"/>
  <c r="BI1062" i="10"/>
  <c r="BH1062" i="10"/>
  <c r="BG1062" i="10"/>
  <c r="BF1062" i="10"/>
  <c r="BE1062" i="10"/>
  <c r="T1062" i="10"/>
  <c r="R1062" i="10"/>
  <c r="P1062" i="10"/>
  <c r="J1062" i="10"/>
  <c r="BK1061" i="10"/>
  <c r="BI1061" i="10"/>
  <c r="BH1061" i="10"/>
  <c r="BG1061" i="10"/>
  <c r="BE1061" i="10"/>
  <c r="T1061" i="10"/>
  <c r="R1061" i="10"/>
  <c r="P1061" i="10"/>
  <c r="J1061" i="10"/>
  <c r="BF1061" i="10" s="1"/>
  <c r="BK1060" i="10"/>
  <c r="BI1060" i="10"/>
  <c r="BH1060" i="10"/>
  <c r="BG1060" i="10"/>
  <c r="BF1060" i="10"/>
  <c r="BE1060" i="10"/>
  <c r="T1060" i="10"/>
  <c r="R1060" i="10"/>
  <c r="P1060" i="10"/>
  <c r="J1060" i="10"/>
  <c r="BK1059" i="10"/>
  <c r="BI1059" i="10"/>
  <c r="BH1059" i="10"/>
  <c r="BG1059" i="10"/>
  <c r="BE1059" i="10"/>
  <c r="T1059" i="10"/>
  <c r="R1059" i="10"/>
  <c r="P1059" i="10"/>
  <c r="J1059" i="10"/>
  <c r="BF1059" i="10" s="1"/>
  <c r="BK1050" i="10"/>
  <c r="BI1050" i="10"/>
  <c r="BH1050" i="10"/>
  <c r="BG1050" i="10"/>
  <c r="BF1050" i="10"/>
  <c r="BE1050" i="10"/>
  <c r="T1050" i="10"/>
  <c r="R1050" i="10"/>
  <c r="P1050" i="10"/>
  <c r="J1050" i="10"/>
  <c r="BK1049" i="10"/>
  <c r="BI1049" i="10"/>
  <c r="BH1049" i="10"/>
  <c r="BG1049" i="10"/>
  <c r="BE1049" i="10"/>
  <c r="T1049" i="10"/>
  <c r="R1049" i="10"/>
  <c r="P1049" i="10"/>
  <c r="J1049" i="10"/>
  <c r="BF1049" i="10" s="1"/>
  <c r="BK1048" i="10"/>
  <c r="BI1048" i="10"/>
  <c r="BH1048" i="10"/>
  <c r="BG1048" i="10"/>
  <c r="BF1048" i="10"/>
  <c r="BE1048" i="10"/>
  <c r="T1048" i="10"/>
  <c r="R1048" i="10"/>
  <c r="P1048" i="10"/>
  <c r="J1048" i="10"/>
  <c r="BK1047" i="10"/>
  <c r="BI1047" i="10"/>
  <c r="BH1047" i="10"/>
  <c r="BG1047" i="10"/>
  <c r="BE1047" i="10"/>
  <c r="T1047" i="10"/>
  <c r="R1047" i="10"/>
  <c r="P1047" i="10"/>
  <c r="J1047" i="10"/>
  <c r="BF1047" i="10" s="1"/>
  <c r="BK1046" i="10"/>
  <c r="BI1046" i="10"/>
  <c r="BH1046" i="10"/>
  <c r="BG1046" i="10"/>
  <c r="BF1046" i="10"/>
  <c r="BE1046" i="10"/>
  <c r="T1046" i="10"/>
  <c r="R1046" i="10"/>
  <c r="P1046" i="10"/>
  <c r="J1046" i="10"/>
  <c r="BK1045" i="10"/>
  <c r="BI1045" i="10"/>
  <c r="BH1045" i="10"/>
  <c r="BG1045" i="10"/>
  <c r="BE1045" i="10"/>
  <c r="T1045" i="10"/>
  <c r="R1045" i="10"/>
  <c r="P1045" i="10"/>
  <c r="J1045" i="10"/>
  <c r="BF1045" i="10" s="1"/>
  <c r="BK1044" i="10"/>
  <c r="BI1044" i="10"/>
  <c r="BH1044" i="10"/>
  <c r="BG1044" i="10"/>
  <c r="BF1044" i="10"/>
  <c r="BE1044" i="10"/>
  <c r="T1044" i="10"/>
  <c r="R1044" i="10"/>
  <c r="P1044" i="10"/>
  <c r="J1044" i="10"/>
  <c r="BK1043" i="10"/>
  <c r="BI1043" i="10"/>
  <c r="BH1043" i="10"/>
  <c r="BG1043" i="10"/>
  <c r="BE1043" i="10"/>
  <c r="T1043" i="10"/>
  <c r="R1043" i="10"/>
  <c r="P1043" i="10"/>
  <c r="J1043" i="10"/>
  <c r="BF1043" i="10" s="1"/>
  <c r="BK1042" i="10"/>
  <c r="BI1042" i="10"/>
  <c r="BH1042" i="10"/>
  <c r="BG1042" i="10"/>
  <c r="BF1042" i="10"/>
  <c r="BE1042" i="10"/>
  <c r="T1042" i="10"/>
  <c r="R1042" i="10"/>
  <c r="R1040" i="10" s="1"/>
  <c r="P1042" i="10"/>
  <c r="J1042" i="10"/>
  <c r="BK1041" i="10"/>
  <c r="BI1041" i="10"/>
  <c r="BH1041" i="10"/>
  <c r="BG1041" i="10"/>
  <c r="BE1041" i="10"/>
  <c r="T1041" i="10"/>
  <c r="T1040" i="10" s="1"/>
  <c r="R1041" i="10"/>
  <c r="P1041" i="10"/>
  <c r="J1041" i="10"/>
  <c r="BF1041" i="10" s="1"/>
  <c r="BK1040" i="10"/>
  <c r="P1040" i="10"/>
  <c r="J1040" i="10"/>
  <c r="BK1039" i="10"/>
  <c r="BI1039" i="10"/>
  <c r="BH1039" i="10"/>
  <c r="BG1039" i="10"/>
  <c r="BE1039" i="10"/>
  <c r="T1039" i="10"/>
  <c r="R1039" i="10"/>
  <c r="P1039" i="10"/>
  <c r="J1039" i="10"/>
  <c r="BF1039" i="10" s="1"/>
  <c r="BK1036" i="10"/>
  <c r="BK984" i="10" s="1"/>
  <c r="J984" i="10" s="1"/>
  <c r="J113" i="10" s="1"/>
  <c r="BI1036" i="10"/>
  <c r="BH1036" i="10"/>
  <c r="BG1036" i="10"/>
  <c r="BF1036" i="10"/>
  <c r="BE1036" i="10"/>
  <c r="T1036" i="10"/>
  <c r="R1036" i="10"/>
  <c r="P1036" i="10"/>
  <c r="J1036" i="10"/>
  <c r="BK1034" i="10"/>
  <c r="BI1034" i="10"/>
  <c r="BH1034" i="10"/>
  <c r="BG1034" i="10"/>
  <c r="BE1034" i="10"/>
  <c r="T1034" i="10"/>
  <c r="R1034" i="10"/>
  <c r="P1034" i="10"/>
  <c r="J1034" i="10"/>
  <c r="BF1034" i="10" s="1"/>
  <c r="BK1032" i="10"/>
  <c r="BI1032" i="10"/>
  <c r="BH1032" i="10"/>
  <c r="BG1032" i="10"/>
  <c r="BF1032" i="10"/>
  <c r="BE1032" i="10"/>
  <c r="T1032" i="10"/>
  <c r="R1032" i="10"/>
  <c r="P1032" i="10"/>
  <c r="J1032" i="10"/>
  <c r="BK1030" i="10"/>
  <c r="BI1030" i="10"/>
  <c r="BH1030" i="10"/>
  <c r="BG1030" i="10"/>
  <c r="BF1030" i="10"/>
  <c r="BE1030" i="10"/>
  <c r="T1030" i="10"/>
  <c r="R1030" i="10"/>
  <c r="P1030" i="10"/>
  <c r="J1030" i="10"/>
  <c r="BK1028" i="10"/>
  <c r="BI1028" i="10"/>
  <c r="BH1028" i="10"/>
  <c r="BG1028" i="10"/>
  <c r="BF1028" i="10"/>
  <c r="BE1028" i="10"/>
  <c r="T1028" i="10"/>
  <c r="R1028" i="10"/>
  <c r="P1028" i="10"/>
  <c r="J1028" i="10"/>
  <c r="BK1026" i="10"/>
  <c r="BI1026" i="10"/>
  <c r="BH1026" i="10"/>
  <c r="BG1026" i="10"/>
  <c r="BF1026" i="10"/>
  <c r="BE1026" i="10"/>
  <c r="T1026" i="10"/>
  <c r="R1026" i="10"/>
  <c r="P1026" i="10"/>
  <c r="J1026" i="10"/>
  <c r="BK1024" i="10"/>
  <c r="BI1024" i="10"/>
  <c r="BH1024" i="10"/>
  <c r="BG1024" i="10"/>
  <c r="BF1024" i="10"/>
  <c r="BE1024" i="10"/>
  <c r="T1024" i="10"/>
  <c r="R1024" i="10"/>
  <c r="P1024" i="10"/>
  <c r="J1024" i="10"/>
  <c r="BK1022" i="10"/>
  <c r="BI1022" i="10"/>
  <c r="BH1022" i="10"/>
  <c r="BG1022" i="10"/>
  <c r="BF1022" i="10"/>
  <c r="BE1022" i="10"/>
  <c r="T1022" i="10"/>
  <c r="R1022" i="10"/>
  <c r="P1022" i="10"/>
  <c r="J1022" i="10"/>
  <c r="BK1021" i="10"/>
  <c r="BI1021" i="10"/>
  <c r="BH1021" i="10"/>
  <c r="BG1021" i="10"/>
  <c r="BF1021" i="10"/>
  <c r="BE1021" i="10"/>
  <c r="T1021" i="10"/>
  <c r="R1021" i="10"/>
  <c r="P1021" i="10"/>
  <c r="J1021" i="10"/>
  <c r="BK1013" i="10"/>
  <c r="BI1013" i="10"/>
  <c r="BH1013" i="10"/>
  <c r="BG1013" i="10"/>
  <c r="BF1013" i="10"/>
  <c r="BE1013" i="10"/>
  <c r="T1013" i="10"/>
  <c r="R1013" i="10"/>
  <c r="P1013" i="10"/>
  <c r="J1013" i="10"/>
  <c r="BK1011" i="10"/>
  <c r="BI1011" i="10"/>
  <c r="BH1011" i="10"/>
  <c r="BG1011" i="10"/>
  <c r="BF1011" i="10"/>
  <c r="BE1011" i="10"/>
  <c r="T1011" i="10"/>
  <c r="R1011" i="10"/>
  <c r="P1011" i="10"/>
  <c r="J1011" i="10"/>
  <c r="BK985" i="10"/>
  <c r="BI985" i="10"/>
  <c r="BH985" i="10"/>
  <c r="BG985" i="10"/>
  <c r="BF985" i="10"/>
  <c r="BE985" i="10"/>
  <c r="T985" i="10"/>
  <c r="R985" i="10"/>
  <c r="R984" i="10" s="1"/>
  <c r="P985" i="10"/>
  <c r="J985" i="10"/>
  <c r="BK983" i="10"/>
  <c r="BK982" i="10" s="1"/>
  <c r="J982" i="10" s="1"/>
  <c r="BI983" i="10"/>
  <c r="BH983" i="10"/>
  <c r="BG983" i="10"/>
  <c r="BF983" i="10"/>
  <c r="BE983" i="10"/>
  <c r="T983" i="10"/>
  <c r="R983" i="10"/>
  <c r="R982" i="10" s="1"/>
  <c r="P983" i="10"/>
  <c r="P982" i="10" s="1"/>
  <c r="J983" i="10"/>
  <c r="T982" i="10"/>
  <c r="BK981" i="10"/>
  <c r="BI981" i="10"/>
  <c r="BH981" i="10"/>
  <c r="BG981" i="10"/>
  <c r="BF981" i="10"/>
  <c r="BE981" i="10"/>
  <c r="T981" i="10"/>
  <c r="R981" i="10"/>
  <c r="P981" i="10"/>
  <c r="J981" i="10"/>
  <c r="BK980" i="10"/>
  <c r="BI980" i="10"/>
  <c r="BH980" i="10"/>
  <c r="BG980" i="10"/>
  <c r="BF980" i="10"/>
  <c r="BE980" i="10"/>
  <c r="T980" i="10"/>
  <c r="R980" i="10"/>
  <c r="P980" i="10"/>
  <c r="J980" i="10"/>
  <c r="BK979" i="10"/>
  <c r="BI979" i="10"/>
  <c r="BH979" i="10"/>
  <c r="BG979" i="10"/>
  <c r="BF979" i="10"/>
  <c r="BE979" i="10"/>
  <c r="T979" i="10"/>
  <c r="R979" i="10"/>
  <c r="P979" i="10"/>
  <c r="J979" i="10"/>
  <c r="BK978" i="10"/>
  <c r="BI978" i="10"/>
  <c r="BH978" i="10"/>
  <c r="BG978" i="10"/>
  <c r="BF978" i="10"/>
  <c r="BE978" i="10"/>
  <c r="T978" i="10"/>
  <c r="R978" i="10"/>
  <c r="P978" i="10"/>
  <c r="J978" i="10"/>
  <c r="BK977" i="10"/>
  <c r="BI977" i="10"/>
  <c r="BH977" i="10"/>
  <c r="BG977" i="10"/>
  <c r="BF977" i="10"/>
  <c r="BE977" i="10"/>
  <c r="T977" i="10"/>
  <c r="R977" i="10"/>
  <c r="P977" i="10"/>
  <c r="J977" i="10"/>
  <c r="BK976" i="10"/>
  <c r="BI976" i="10"/>
  <c r="BH976" i="10"/>
  <c r="BG976" i="10"/>
  <c r="BF976" i="10"/>
  <c r="BE976" i="10"/>
  <c r="T976" i="10"/>
  <c r="R976" i="10"/>
  <c r="P976" i="10"/>
  <c r="J976" i="10"/>
  <c r="BK975" i="10"/>
  <c r="BI975" i="10"/>
  <c r="BH975" i="10"/>
  <c r="BG975" i="10"/>
  <c r="BF975" i="10"/>
  <c r="BE975" i="10"/>
  <c r="T975" i="10"/>
  <c r="R975" i="10"/>
  <c r="P975" i="10"/>
  <c r="J975" i="10"/>
  <c r="BK971" i="10"/>
  <c r="BI971" i="10"/>
  <c r="BH971" i="10"/>
  <c r="BG971" i="10"/>
  <c r="BF971" i="10"/>
  <c r="BE971" i="10"/>
  <c r="T971" i="10"/>
  <c r="T970" i="10" s="1"/>
  <c r="R971" i="10"/>
  <c r="R970" i="10" s="1"/>
  <c r="P971" i="10"/>
  <c r="J971" i="10"/>
  <c r="BK970" i="10"/>
  <c r="J970" i="10" s="1"/>
  <c r="J111" i="10" s="1"/>
  <c r="BK969" i="10"/>
  <c r="BK968" i="10" s="1"/>
  <c r="J968" i="10" s="1"/>
  <c r="BI969" i="10"/>
  <c r="BH969" i="10"/>
  <c r="BG969" i="10"/>
  <c r="BF969" i="10"/>
  <c r="BE969" i="10"/>
  <c r="T969" i="10"/>
  <c r="R969" i="10"/>
  <c r="R968" i="10" s="1"/>
  <c r="P969" i="10"/>
  <c r="P968" i="10" s="1"/>
  <c r="J969" i="10"/>
  <c r="T968" i="10"/>
  <c r="BK967" i="10"/>
  <c r="BI967" i="10"/>
  <c r="BH967" i="10"/>
  <c r="BG967" i="10"/>
  <c r="BF967" i="10"/>
  <c r="BE967" i="10"/>
  <c r="T967" i="10"/>
  <c r="R967" i="10"/>
  <c r="P967" i="10"/>
  <c r="J967" i="10"/>
  <c r="BK964" i="10"/>
  <c r="BI964" i="10"/>
  <c r="BH964" i="10"/>
  <c r="BG964" i="10"/>
  <c r="BF964" i="10"/>
  <c r="BE964" i="10"/>
  <c r="T964" i="10"/>
  <c r="R964" i="10"/>
  <c r="P964" i="10"/>
  <c r="J964" i="10"/>
  <c r="BK962" i="10"/>
  <c r="BI962" i="10"/>
  <c r="BH962" i="10"/>
  <c r="BG962" i="10"/>
  <c r="BF962" i="10"/>
  <c r="BE962" i="10"/>
  <c r="T962" i="10"/>
  <c r="R962" i="10"/>
  <c r="P962" i="10"/>
  <c r="J962" i="10"/>
  <c r="BK954" i="10"/>
  <c r="BI954" i="10"/>
  <c r="BH954" i="10"/>
  <c r="BG954" i="10"/>
  <c r="BF954" i="10"/>
  <c r="BE954" i="10"/>
  <c r="T954" i="10"/>
  <c r="R954" i="10"/>
  <c r="P954" i="10"/>
  <c r="J954" i="10"/>
  <c r="BK948" i="10"/>
  <c r="BI948" i="10"/>
  <c r="BH948" i="10"/>
  <c r="BG948" i="10"/>
  <c r="BF948" i="10"/>
  <c r="BE948" i="10"/>
  <c r="T948" i="10"/>
  <c r="R948" i="10"/>
  <c r="P948" i="10"/>
  <c r="J948" i="10"/>
  <c r="BK942" i="10"/>
  <c r="BI942" i="10"/>
  <c r="BH942" i="10"/>
  <c r="BG942" i="10"/>
  <c r="BF942" i="10"/>
  <c r="BE942" i="10"/>
  <c r="T942" i="10"/>
  <c r="R942" i="10"/>
  <c r="P942" i="10"/>
  <c r="J942" i="10"/>
  <c r="BK940" i="10"/>
  <c r="BI940" i="10"/>
  <c r="BH940" i="10"/>
  <c r="BG940" i="10"/>
  <c r="BF940" i="10"/>
  <c r="BE940" i="10"/>
  <c r="T940" i="10"/>
  <c r="R940" i="10"/>
  <c r="P940" i="10"/>
  <c r="J940" i="10"/>
  <c r="BK938" i="10"/>
  <c r="BI938" i="10"/>
  <c r="BH938" i="10"/>
  <c r="BG938" i="10"/>
  <c r="BF938" i="10"/>
  <c r="BE938" i="10"/>
  <c r="T938" i="10"/>
  <c r="R938" i="10"/>
  <c r="P938" i="10"/>
  <c r="J938" i="10"/>
  <c r="BK936" i="10"/>
  <c r="BI936" i="10"/>
  <c r="BH936" i="10"/>
  <c r="BG936" i="10"/>
  <c r="BF936" i="10"/>
  <c r="BE936" i="10"/>
  <c r="T936" i="10"/>
  <c r="R936" i="10"/>
  <c r="P936" i="10"/>
  <c r="J936" i="10"/>
  <c r="BK926" i="10"/>
  <c r="BI926" i="10"/>
  <c r="BH926" i="10"/>
  <c r="BG926" i="10"/>
  <c r="BF926" i="10"/>
  <c r="BE926" i="10"/>
  <c r="T926" i="10"/>
  <c r="R926" i="10"/>
  <c r="P926" i="10"/>
  <c r="J926" i="10"/>
  <c r="BK924" i="10"/>
  <c r="BI924" i="10"/>
  <c r="BH924" i="10"/>
  <c r="BG924" i="10"/>
  <c r="BF924" i="10"/>
  <c r="BE924" i="10"/>
  <c r="T924" i="10"/>
  <c r="R924" i="10"/>
  <c r="P924" i="10"/>
  <c r="J924" i="10"/>
  <c r="BK921" i="10"/>
  <c r="BI921" i="10"/>
  <c r="BH921" i="10"/>
  <c r="BG921" i="10"/>
  <c r="BF921" i="10"/>
  <c r="BE921" i="10"/>
  <c r="T921" i="10"/>
  <c r="R921" i="10"/>
  <c r="P921" i="10"/>
  <c r="J921" i="10"/>
  <c r="BK919" i="10"/>
  <c r="BI919" i="10"/>
  <c r="BH919" i="10"/>
  <c r="BG919" i="10"/>
  <c r="BF919" i="10"/>
  <c r="BE919" i="10"/>
  <c r="T919" i="10"/>
  <c r="R919" i="10"/>
  <c r="P919" i="10"/>
  <c r="J919" i="10"/>
  <c r="BK917" i="10"/>
  <c r="BI917" i="10"/>
  <c r="BH917" i="10"/>
  <c r="BG917" i="10"/>
  <c r="BF917" i="10"/>
  <c r="BE917" i="10"/>
  <c r="T917" i="10"/>
  <c r="R917" i="10"/>
  <c r="P917" i="10"/>
  <c r="J917" i="10"/>
  <c r="BK911" i="10"/>
  <c r="BI911" i="10"/>
  <c r="BH911" i="10"/>
  <c r="BG911" i="10"/>
  <c r="BF911" i="10"/>
  <c r="BE911" i="10"/>
  <c r="T911" i="10"/>
  <c r="R911" i="10"/>
  <c r="P911" i="10"/>
  <c r="J911" i="10"/>
  <c r="BK909" i="10"/>
  <c r="BI909" i="10"/>
  <c r="BH909" i="10"/>
  <c r="BG909" i="10"/>
  <c r="BF909" i="10"/>
  <c r="BE909" i="10"/>
  <c r="T909" i="10"/>
  <c r="R909" i="10"/>
  <c r="P909" i="10"/>
  <c r="J909" i="10"/>
  <c r="BK905" i="10"/>
  <c r="BK904" i="10" s="1"/>
  <c r="J904" i="10" s="1"/>
  <c r="BI905" i="10"/>
  <c r="BH905" i="10"/>
  <c r="BG905" i="10"/>
  <c r="BF905" i="10"/>
  <c r="BE905" i="10"/>
  <c r="T905" i="10"/>
  <c r="R905" i="10"/>
  <c r="P905" i="10"/>
  <c r="P904" i="10" s="1"/>
  <c r="J905" i="10"/>
  <c r="R904" i="10"/>
  <c r="BK903" i="10"/>
  <c r="BI903" i="10"/>
  <c r="BH903" i="10"/>
  <c r="BG903" i="10"/>
  <c r="BE903" i="10"/>
  <c r="T903" i="10"/>
  <c r="R903" i="10"/>
  <c r="P903" i="10"/>
  <c r="J903" i="10"/>
  <c r="BF903" i="10" s="1"/>
  <c r="BK902" i="10"/>
  <c r="BI902" i="10"/>
  <c r="BH902" i="10"/>
  <c r="BG902" i="10"/>
  <c r="BF902" i="10"/>
  <c r="BE902" i="10"/>
  <c r="T902" i="10"/>
  <c r="R902" i="10"/>
  <c r="P902" i="10"/>
  <c r="J902" i="10"/>
  <c r="BK901" i="10"/>
  <c r="BI901" i="10"/>
  <c r="BH901" i="10"/>
  <c r="BG901" i="10"/>
  <c r="BE901" i="10"/>
  <c r="T901" i="10"/>
  <c r="R901" i="10"/>
  <c r="P901" i="10"/>
  <c r="J901" i="10"/>
  <c r="BF901" i="10" s="1"/>
  <c r="BK900" i="10"/>
  <c r="BI900" i="10"/>
  <c r="BH900" i="10"/>
  <c r="BG900" i="10"/>
  <c r="BF900" i="10"/>
  <c r="BE900" i="10"/>
  <c r="T900" i="10"/>
  <c r="R900" i="10"/>
  <c r="P900" i="10"/>
  <c r="J900" i="10"/>
  <c r="BK898" i="10"/>
  <c r="BI898" i="10"/>
  <c r="BH898" i="10"/>
  <c r="BG898" i="10"/>
  <c r="BE898" i="10"/>
  <c r="T898" i="10"/>
  <c r="R898" i="10"/>
  <c r="P898" i="10"/>
  <c r="J898" i="10"/>
  <c r="BF898" i="10" s="1"/>
  <c r="BK897" i="10"/>
  <c r="BI897" i="10"/>
  <c r="BH897" i="10"/>
  <c r="BG897" i="10"/>
  <c r="BF897" i="10"/>
  <c r="BE897" i="10"/>
  <c r="T897" i="10"/>
  <c r="R897" i="10"/>
  <c r="P897" i="10"/>
  <c r="J897" i="10"/>
  <c r="BK895" i="10"/>
  <c r="BI895" i="10"/>
  <c r="BH895" i="10"/>
  <c r="BG895" i="10"/>
  <c r="BE895" i="10"/>
  <c r="T895" i="10"/>
  <c r="R895" i="10"/>
  <c r="P895" i="10"/>
  <c r="J895" i="10"/>
  <c r="BF895" i="10" s="1"/>
  <c r="BK894" i="10"/>
  <c r="BI894" i="10"/>
  <c r="BH894" i="10"/>
  <c r="BG894" i="10"/>
  <c r="BE894" i="10"/>
  <c r="T894" i="10"/>
  <c r="R894" i="10"/>
  <c r="P894" i="10"/>
  <c r="J894" i="10"/>
  <c r="BF894" i="10" s="1"/>
  <c r="BK892" i="10"/>
  <c r="BI892" i="10"/>
  <c r="BH892" i="10"/>
  <c r="BG892" i="10"/>
  <c r="BF892" i="10"/>
  <c r="BE892" i="10"/>
  <c r="T892" i="10"/>
  <c r="R892" i="10"/>
  <c r="P892" i="10"/>
  <c r="J892" i="10"/>
  <c r="BK879" i="10"/>
  <c r="BI879" i="10"/>
  <c r="BH879" i="10"/>
  <c r="BG879" i="10"/>
  <c r="BE879" i="10"/>
  <c r="T879" i="10"/>
  <c r="R879" i="10"/>
  <c r="P879" i="10"/>
  <c r="J879" i="10"/>
  <c r="BF879" i="10" s="1"/>
  <c r="BK877" i="10"/>
  <c r="BI877" i="10"/>
  <c r="BH877" i="10"/>
  <c r="BG877" i="10"/>
  <c r="BF877" i="10"/>
  <c r="BE877" i="10"/>
  <c r="T877" i="10"/>
  <c r="R877" i="10"/>
  <c r="P877" i="10"/>
  <c r="J877" i="10"/>
  <c r="BK865" i="10"/>
  <c r="BI865" i="10"/>
  <c r="BH865" i="10"/>
  <c r="BG865" i="10"/>
  <c r="BE865" i="10"/>
  <c r="T865" i="10"/>
  <c r="R865" i="10"/>
  <c r="P865" i="10"/>
  <c r="J865" i="10"/>
  <c r="BF865" i="10" s="1"/>
  <c r="BK863" i="10"/>
  <c r="BI863" i="10"/>
  <c r="BH863" i="10"/>
  <c r="BG863" i="10"/>
  <c r="BF863" i="10"/>
  <c r="BE863" i="10"/>
  <c r="T863" i="10"/>
  <c r="R863" i="10"/>
  <c r="P863" i="10"/>
  <c r="P857" i="10" s="1"/>
  <c r="J863" i="10"/>
  <c r="BK858" i="10"/>
  <c r="BI858" i="10"/>
  <c r="BH858" i="10"/>
  <c r="BG858" i="10"/>
  <c r="BE858" i="10"/>
  <c r="T858" i="10"/>
  <c r="T857" i="10" s="1"/>
  <c r="R858" i="10"/>
  <c r="R857" i="10" s="1"/>
  <c r="P858" i="10"/>
  <c r="J858" i="10"/>
  <c r="BF858" i="10" s="1"/>
  <c r="BK857" i="10"/>
  <c r="J857" i="10"/>
  <c r="J108" i="10" s="1"/>
  <c r="BK856" i="10"/>
  <c r="BI856" i="10"/>
  <c r="BH856" i="10"/>
  <c r="BG856" i="10"/>
  <c r="BF856" i="10"/>
  <c r="BE856" i="10"/>
  <c r="T856" i="10"/>
  <c r="R856" i="10"/>
  <c r="P856" i="10"/>
  <c r="J856" i="10"/>
  <c r="BK852" i="10"/>
  <c r="BI852" i="10"/>
  <c r="BH852" i="10"/>
  <c r="BG852" i="10"/>
  <c r="BE852" i="10"/>
  <c r="T852" i="10"/>
  <c r="R852" i="10"/>
  <c r="P852" i="10"/>
  <c r="J852" i="10"/>
  <c r="BF852" i="10" s="1"/>
  <c r="BK848" i="10"/>
  <c r="BI848" i="10"/>
  <c r="BH848" i="10"/>
  <c r="BG848" i="10"/>
  <c r="BF848" i="10"/>
  <c r="BE848" i="10"/>
  <c r="T848" i="10"/>
  <c r="R848" i="10"/>
  <c r="P848" i="10"/>
  <c r="J848" i="10"/>
  <c r="BK844" i="10"/>
  <c r="BI844" i="10"/>
  <c r="BH844" i="10"/>
  <c r="BG844" i="10"/>
  <c r="BE844" i="10"/>
  <c r="T844" i="10"/>
  <c r="R844" i="10"/>
  <c r="P844" i="10"/>
  <c r="J844" i="10"/>
  <c r="BF844" i="10" s="1"/>
  <c r="BK840" i="10"/>
  <c r="BI840" i="10"/>
  <c r="BH840" i="10"/>
  <c r="BG840" i="10"/>
  <c r="BF840" i="10"/>
  <c r="BE840" i="10"/>
  <c r="T840" i="10"/>
  <c r="R840" i="10"/>
  <c r="P840" i="10"/>
  <c r="J840" i="10"/>
  <c r="BK835" i="10"/>
  <c r="BI835" i="10"/>
  <c r="BH835" i="10"/>
  <c r="BG835" i="10"/>
  <c r="BE835" i="10"/>
  <c r="T835" i="10"/>
  <c r="R835" i="10"/>
  <c r="P835" i="10"/>
  <c r="J835" i="10"/>
  <c r="BF835" i="10" s="1"/>
  <c r="BK832" i="10"/>
  <c r="BI832" i="10"/>
  <c r="BH832" i="10"/>
  <c r="BG832" i="10"/>
  <c r="BF832" i="10"/>
  <c r="BE832" i="10"/>
  <c r="T832" i="10"/>
  <c r="R832" i="10"/>
  <c r="P832" i="10"/>
  <c r="J832" i="10"/>
  <c r="BK828" i="10"/>
  <c r="BI828" i="10"/>
  <c r="BH828" i="10"/>
  <c r="BG828" i="10"/>
  <c r="BE828" i="10"/>
  <c r="T828" i="10"/>
  <c r="R828" i="10"/>
  <c r="P828" i="10"/>
  <c r="J828" i="10"/>
  <c r="BF828" i="10" s="1"/>
  <c r="BK826" i="10"/>
  <c r="BK825" i="10" s="1"/>
  <c r="BI826" i="10"/>
  <c r="BH826" i="10"/>
  <c r="BG826" i="10"/>
  <c r="BF826" i="10"/>
  <c r="BE826" i="10"/>
  <c r="T826" i="10"/>
  <c r="R826" i="10"/>
  <c r="R825" i="10" s="1"/>
  <c r="P826" i="10"/>
  <c r="P825" i="10" s="1"/>
  <c r="J826" i="10"/>
  <c r="T825" i="10"/>
  <c r="BK823" i="10"/>
  <c r="BK822" i="10" s="1"/>
  <c r="J822" i="10" s="1"/>
  <c r="J105" i="10" s="1"/>
  <c r="BI823" i="10"/>
  <c r="BH823" i="10"/>
  <c r="BG823" i="10"/>
  <c r="BF823" i="10"/>
  <c r="BE823" i="10"/>
  <c r="T823" i="10"/>
  <c r="R823" i="10"/>
  <c r="R822" i="10" s="1"/>
  <c r="P823" i="10"/>
  <c r="P822" i="10" s="1"/>
  <c r="J823" i="10"/>
  <c r="T822" i="10"/>
  <c r="BK811" i="10"/>
  <c r="BI811" i="10"/>
  <c r="BH811" i="10"/>
  <c r="BG811" i="10"/>
  <c r="BF811" i="10"/>
  <c r="BE811" i="10"/>
  <c r="T811" i="10"/>
  <c r="R811" i="10"/>
  <c r="P811" i="10"/>
  <c r="J811" i="10"/>
  <c r="BK809" i="10"/>
  <c r="BI809" i="10"/>
  <c r="BH809" i="10"/>
  <c r="BG809" i="10"/>
  <c r="BE809" i="10"/>
  <c r="T809" i="10"/>
  <c r="R809" i="10"/>
  <c r="P809" i="10"/>
  <c r="J809" i="10"/>
  <c r="BF809" i="10" s="1"/>
  <c r="BK800" i="10"/>
  <c r="BI800" i="10"/>
  <c r="BH800" i="10"/>
  <c r="BG800" i="10"/>
  <c r="BF800" i="10"/>
  <c r="BE800" i="10"/>
  <c r="T800" i="10"/>
  <c r="R800" i="10"/>
  <c r="P800" i="10"/>
  <c r="J800" i="10"/>
  <c r="BK799" i="10"/>
  <c r="BI799" i="10"/>
  <c r="BH799" i="10"/>
  <c r="BG799" i="10"/>
  <c r="BE799" i="10"/>
  <c r="T799" i="10"/>
  <c r="R799" i="10"/>
  <c r="P799" i="10"/>
  <c r="J799" i="10"/>
  <c r="BF799" i="10" s="1"/>
  <c r="BK796" i="10"/>
  <c r="BI796" i="10"/>
  <c r="BH796" i="10"/>
  <c r="BG796" i="10"/>
  <c r="BF796" i="10"/>
  <c r="BE796" i="10"/>
  <c r="T796" i="10"/>
  <c r="R796" i="10"/>
  <c r="P796" i="10"/>
  <c r="J796" i="10"/>
  <c r="BK790" i="10"/>
  <c r="BI790" i="10"/>
  <c r="BH790" i="10"/>
  <c r="BG790" i="10"/>
  <c r="BE790" i="10"/>
  <c r="T790" i="10"/>
  <c r="R790" i="10"/>
  <c r="P790" i="10"/>
  <c r="J790" i="10"/>
  <c r="BF790" i="10" s="1"/>
  <c r="BK784" i="10"/>
  <c r="BI784" i="10"/>
  <c r="BH784" i="10"/>
  <c r="BG784" i="10"/>
  <c r="BF784" i="10"/>
  <c r="BE784" i="10"/>
  <c r="T784" i="10"/>
  <c r="R784" i="10"/>
  <c r="P784" i="10"/>
  <c r="J784" i="10"/>
  <c r="BK783" i="10"/>
  <c r="BI783" i="10"/>
  <c r="BH783" i="10"/>
  <c r="BG783" i="10"/>
  <c r="BE783" i="10"/>
  <c r="T783" i="10"/>
  <c r="R783" i="10"/>
  <c r="P783" i="10"/>
  <c r="J783" i="10"/>
  <c r="BF783" i="10" s="1"/>
  <c r="BK782" i="10"/>
  <c r="BI782" i="10"/>
  <c r="BH782" i="10"/>
  <c r="BG782" i="10"/>
  <c r="BF782" i="10"/>
  <c r="BE782" i="10"/>
  <c r="T782" i="10"/>
  <c r="R782" i="10"/>
  <c r="P782" i="10"/>
  <c r="J782" i="10"/>
  <c r="BK780" i="10"/>
  <c r="BI780" i="10"/>
  <c r="BH780" i="10"/>
  <c r="BG780" i="10"/>
  <c r="BE780" i="10"/>
  <c r="T780" i="10"/>
  <c r="R780" i="10"/>
  <c r="P780" i="10"/>
  <c r="J780" i="10"/>
  <c r="BF780" i="10" s="1"/>
  <c r="BK779" i="10"/>
  <c r="BI779" i="10"/>
  <c r="BH779" i="10"/>
  <c r="BG779" i="10"/>
  <c r="BF779" i="10"/>
  <c r="BE779" i="10"/>
  <c r="T779" i="10"/>
  <c r="R779" i="10"/>
  <c r="P779" i="10"/>
  <c r="J779" i="10"/>
  <c r="BK778" i="10"/>
  <c r="BI778" i="10"/>
  <c r="BH778" i="10"/>
  <c r="BG778" i="10"/>
  <c r="BE778" i="10"/>
  <c r="T778" i="10"/>
  <c r="R778" i="10"/>
  <c r="P778" i="10"/>
  <c r="J778" i="10"/>
  <c r="BF778" i="10" s="1"/>
  <c r="BK775" i="10"/>
  <c r="BI775" i="10"/>
  <c r="BH775" i="10"/>
  <c r="BG775" i="10"/>
  <c r="BF775" i="10"/>
  <c r="BE775" i="10"/>
  <c r="T775" i="10"/>
  <c r="R775" i="10"/>
  <c r="P775" i="10"/>
  <c r="J775" i="10"/>
  <c r="BK774" i="10"/>
  <c r="BI774" i="10"/>
  <c r="BH774" i="10"/>
  <c r="BG774" i="10"/>
  <c r="BE774" i="10"/>
  <c r="T774" i="10"/>
  <c r="R774" i="10"/>
  <c r="P774" i="10"/>
  <c r="J774" i="10"/>
  <c r="BF774" i="10" s="1"/>
  <c r="BK773" i="10"/>
  <c r="BI773" i="10"/>
  <c r="BH773" i="10"/>
  <c r="BG773" i="10"/>
  <c r="BF773" i="10"/>
  <c r="BE773" i="10"/>
  <c r="T773" i="10"/>
  <c r="R773" i="10"/>
  <c r="P773" i="10"/>
  <c r="J773" i="10"/>
  <c r="BK766" i="10"/>
  <c r="BI766" i="10"/>
  <c r="BH766" i="10"/>
  <c r="BG766" i="10"/>
  <c r="BE766" i="10"/>
  <c r="T766" i="10"/>
  <c r="R766" i="10"/>
  <c r="P766" i="10"/>
  <c r="J766" i="10"/>
  <c r="BF766" i="10" s="1"/>
  <c r="BK764" i="10"/>
  <c r="BI764" i="10"/>
  <c r="BH764" i="10"/>
  <c r="BG764" i="10"/>
  <c r="BF764" i="10"/>
  <c r="BE764" i="10"/>
  <c r="T764" i="10"/>
  <c r="R764" i="10"/>
  <c r="P764" i="10"/>
  <c r="J764" i="10"/>
  <c r="BK762" i="10"/>
  <c r="BI762" i="10"/>
  <c r="BH762" i="10"/>
  <c r="BG762" i="10"/>
  <c r="BE762" i="10"/>
  <c r="T762" i="10"/>
  <c r="T758" i="10" s="1"/>
  <c r="R762" i="10"/>
  <c r="P762" i="10"/>
  <c r="J762" i="10"/>
  <c r="BF762" i="10" s="1"/>
  <c r="BK759" i="10"/>
  <c r="BK758" i="10" s="1"/>
  <c r="J758" i="10" s="1"/>
  <c r="J104" i="10" s="1"/>
  <c r="BI759" i="10"/>
  <c r="BH759" i="10"/>
  <c r="BG759" i="10"/>
  <c r="BF759" i="10"/>
  <c r="BE759" i="10"/>
  <c r="T759" i="10"/>
  <c r="R759" i="10"/>
  <c r="P759" i="10"/>
  <c r="P758" i="10" s="1"/>
  <c r="J759" i="10"/>
  <c r="R758" i="10"/>
  <c r="BK757" i="10"/>
  <c r="BI757" i="10"/>
  <c r="BH757" i="10"/>
  <c r="BG757" i="10"/>
  <c r="BE757" i="10"/>
  <c r="T757" i="10"/>
  <c r="R757" i="10"/>
  <c r="P757" i="10"/>
  <c r="J757" i="10"/>
  <c r="BF757" i="10" s="1"/>
  <c r="BK755" i="10"/>
  <c r="BI755" i="10"/>
  <c r="BH755" i="10"/>
  <c r="BG755" i="10"/>
  <c r="BF755" i="10"/>
  <c r="BE755" i="10"/>
  <c r="T755" i="10"/>
  <c r="R755" i="10"/>
  <c r="P755" i="10"/>
  <c r="J755" i="10"/>
  <c r="BK754" i="10"/>
  <c r="BI754" i="10"/>
  <c r="BH754" i="10"/>
  <c r="BG754" i="10"/>
  <c r="BE754" i="10"/>
  <c r="T754" i="10"/>
  <c r="R754" i="10"/>
  <c r="P754" i="10"/>
  <c r="J754" i="10"/>
  <c r="BF754" i="10" s="1"/>
  <c r="BK752" i="10"/>
  <c r="BI752" i="10"/>
  <c r="BH752" i="10"/>
  <c r="BG752" i="10"/>
  <c r="BF752" i="10"/>
  <c r="BE752" i="10"/>
  <c r="T752" i="10"/>
  <c r="R752" i="10"/>
  <c r="P752" i="10"/>
  <c r="J752" i="10"/>
  <c r="BK747" i="10"/>
  <c r="BI747" i="10"/>
  <c r="BH747" i="10"/>
  <c r="BG747" i="10"/>
  <c r="BE747" i="10"/>
  <c r="T747" i="10"/>
  <c r="R747" i="10"/>
  <c r="P747" i="10"/>
  <c r="J747" i="10"/>
  <c r="BF747" i="10" s="1"/>
  <c r="BK742" i="10"/>
  <c r="BI742" i="10"/>
  <c r="BH742" i="10"/>
  <c r="BG742" i="10"/>
  <c r="BF742" i="10"/>
  <c r="BE742" i="10"/>
  <c r="T742" i="10"/>
  <c r="R742" i="10"/>
  <c r="P742" i="10"/>
  <c r="J742" i="10"/>
  <c r="BK735" i="10"/>
  <c r="BI735" i="10"/>
  <c r="BH735" i="10"/>
  <c r="BG735" i="10"/>
  <c r="BE735" i="10"/>
  <c r="T735" i="10"/>
  <c r="R735" i="10"/>
  <c r="P735" i="10"/>
  <c r="J735" i="10"/>
  <c r="BF735" i="10" s="1"/>
  <c r="BK732" i="10"/>
  <c r="BI732" i="10"/>
  <c r="BH732" i="10"/>
  <c r="BG732" i="10"/>
  <c r="BF732" i="10"/>
  <c r="BE732" i="10"/>
  <c r="T732" i="10"/>
  <c r="R732" i="10"/>
  <c r="P732" i="10"/>
  <c r="J732" i="10"/>
  <c r="BK726" i="10"/>
  <c r="BI726" i="10"/>
  <c r="BH726" i="10"/>
  <c r="BG726" i="10"/>
  <c r="BE726" i="10"/>
  <c r="T726" i="10"/>
  <c r="R726" i="10"/>
  <c r="P726" i="10"/>
  <c r="J726" i="10"/>
  <c r="BF726" i="10" s="1"/>
  <c r="BK721" i="10"/>
  <c r="BI721" i="10"/>
  <c r="BH721" i="10"/>
  <c r="BG721" i="10"/>
  <c r="BF721" i="10"/>
  <c r="BE721" i="10"/>
  <c r="T721" i="10"/>
  <c r="R721" i="10"/>
  <c r="P721" i="10"/>
  <c r="J721" i="10"/>
  <c r="BK718" i="10"/>
  <c r="BI718" i="10"/>
  <c r="BH718" i="10"/>
  <c r="BG718" i="10"/>
  <c r="BE718" i="10"/>
  <c r="T718" i="10"/>
  <c r="R718" i="10"/>
  <c r="P718" i="10"/>
  <c r="J718" i="10"/>
  <c r="BF718" i="10" s="1"/>
  <c r="BK708" i="10"/>
  <c r="BI708" i="10"/>
  <c r="BH708" i="10"/>
  <c r="BG708" i="10"/>
  <c r="BE708" i="10"/>
  <c r="T708" i="10"/>
  <c r="R708" i="10"/>
  <c r="P708" i="10"/>
  <c r="J708" i="10"/>
  <c r="BF708" i="10" s="1"/>
  <c r="BK685" i="10"/>
  <c r="BI685" i="10"/>
  <c r="BH685" i="10"/>
  <c r="BG685" i="10"/>
  <c r="BE685" i="10"/>
  <c r="T685" i="10"/>
  <c r="R685" i="10"/>
  <c r="P685" i="10"/>
  <c r="J685" i="10"/>
  <c r="BF685" i="10" s="1"/>
  <c r="BK662" i="10"/>
  <c r="BI662" i="10"/>
  <c r="BH662" i="10"/>
  <c r="BG662" i="10"/>
  <c r="BE662" i="10"/>
  <c r="T662" i="10"/>
  <c r="R662" i="10"/>
  <c r="P662" i="10"/>
  <c r="J662" i="10"/>
  <c r="BF662" i="10" s="1"/>
  <c r="BK659" i="10"/>
  <c r="BI659" i="10"/>
  <c r="BH659" i="10"/>
  <c r="BG659" i="10"/>
  <c r="BE659" i="10"/>
  <c r="T659" i="10"/>
  <c r="R659" i="10"/>
  <c r="P659" i="10"/>
  <c r="J659" i="10"/>
  <c r="BF659" i="10" s="1"/>
  <c r="BK639" i="10"/>
  <c r="BI639" i="10"/>
  <c r="BH639" i="10"/>
  <c r="BG639" i="10"/>
  <c r="BE639" i="10"/>
  <c r="T639" i="10"/>
  <c r="R639" i="10"/>
  <c r="P639" i="10"/>
  <c r="J639" i="10"/>
  <c r="BF639" i="10" s="1"/>
  <c r="BK637" i="10"/>
  <c r="BI637" i="10"/>
  <c r="BH637" i="10"/>
  <c r="BG637" i="10"/>
  <c r="BE637" i="10"/>
  <c r="T637" i="10"/>
  <c r="R637" i="10"/>
  <c r="P637" i="10"/>
  <c r="J637" i="10"/>
  <c r="BF637" i="10" s="1"/>
  <c r="BK635" i="10"/>
  <c r="BI635" i="10"/>
  <c r="BH635" i="10"/>
  <c r="BG635" i="10"/>
  <c r="BE635" i="10"/>
  <c r="T635" i="10"/>
  <c r="R635" i="10"/>
  <c r="P635" i="10"/>
  <c r="J635" i="10"/>
  <c r="BF635" i="10" s="1"/>
  <c r="BK634" i="10"/>
  <c r="BI634" i="10"/>
  <c r="BH634" i="10"/>
  <c r="BG634" i="10"/>
  <c r="BE634" i="10"/>
  <c r="T634" i="10"/>
  <c r="R634" i="10"/>
  <c r="P634" i="10"/>
  <c r="J634" i="10"/>
  <c r="BF634" i="10" s="1"/>
  <c r="BK629" i="10"/>
  <c r="BI629" i="10"/>
  <c r="BH629" i="10"/>
  <c r="BG629" i="10"/>
  <c r="BE629" i="10"/>
  <c r="T629" i="10"/>
  <c r="R629" i="10"/>
  <c r="P629" i="10"/>
  <c r="J629" i="10"/>
  <c r="BF629" i="10" s="1"/>
  <c r="BK590" i="10"/>
  <c r="BI590" i="10"/>
  <c r="BH590" i="10"/>
  <c r="BG590" i="10"/>
  <c r="BE590" i="10"/>
  <c r="T590" i="10"/>
  <c r="R590" i="10"/>
  <c r="P590" i="10"/>
  <c r="J590" i="10"/>
  <c r="BF590" i="10" s="1"/>
  <c r="BK588" i="10"/>
  <c r="BI588" i="10"/>
  <c r="BH588" i="10"/>
  <c r="BG588" i="10"/>
  <c r="BE588" i="10"/>
  <c r="T588" i="10"/>
  <c r="R588" i="10"/>
  <c r="P588" i="10"/>
  <c r="J588" i="10"/>
  <c r="BF588" i="10" s="1"/>
  <c r="BK586" i="10"/>
  <c r="BI586" i="10"/>
  <c r="BH586" i="10"/>
  <c r="BG586" i="10"/>
  <c r="BE586" i="10"/>
  <c r="T586" i="10"/>
  <c r="R586" i="10"/>
  <c r="P586" i="10"/>
  <c r="J586" i="10"/>
  <c r="BF586" i="10" s="1"/>
  <c r="BK565" i="10"/>
  <c r="BI565" i="10"/>
  <c r="BH565" i="10"/>
  <c r="BG565" i="10"/>
  <c r="BE565" i="10"/>
  <c r="T565" i="10"/>
  <c r="R565" i="10"/>
  <c r="P565" i="10"/>
  <c r="J565" i="10"/>
  <c r="BF565" i="10" s="1"/>
  <c r="BK545" i="10"/>
  <c r="BI545" i="10"/>
  <c r="BH545" i="10"/>
  <c r="BG545" i="10"/>
  <c r="BE545" i="10"/>
  <c r="T545" i="10"/>
  <c r="R545" i="10"/>
  <c r="P545" i="10"/>
  <c r="J545" i="10"/>
  <c r="BF545" i="10" s="1"/>
  <c r="BK543" i="10"/>
  <c r="BK542" i="10" s="1"/>
  <c r="J542" i="10" s="1"/>
  <c r="J103" i="10" s="1"/>
  <c r="BI543" i="10"/>
  <c r="BH543" i="10"/>
  <c r="BG543" i="10"/>
  <c r="BE543" i="10"/>
  <c r="T543" i="10"/>
  <c r="R543" i="10"/>
  <c r="R542" i="10" s="1"/>
  <c r="P543" i="10"/>
  <c r="J543" i="10"/>
  <c r="BF543" i="10" s="1"/>
  <c r="T542" i="10"/>
  <c r="P542" i="10"/>
  <c r="BK539" i="10"/>
  <c r="BI539" i="10"/>
  <c r="BH539" i="10"/>
  <c r="BG539" i="10"/>
  <c r="BF539" i="10"/>
  <c r="BE539" i="10"/>
  <c r="T539" i="10"/>
  <c r="R539" i="10"/>
  <c r="P539" i="10"/>
  <c r="J539" i="10"/>
  <c r="BK538" i="10"/>
  <c r="BI538" i="10"/>
  <c r="BH538" i="10"/>
  <c r="BG538" i="10"/>
  <c r="BF538" i="10"/>
  <c r="BE538" i="10"/>
  <c r="T538" i="10"/>
  <c r="R538" i="10"/>
  <c r="P538" i="10"/>
  <c r="J538" i="10"/>
  <c r="BK536" i="10"/>
  <c r="BI536" i="10"/>
  <c r="BH536" i="10"/>
  <c r="BG536" i="10"/>
  <c r="BF536" i="10"/>
  <c r="BE536" i="10"/>
  <c r="T536" i="10"/>
  <c r="R536" i="10"/>
  <c r="P536" i="10"/>
  <c r="J536" i="10"/>
  <c r="BK532" i="10"/>
  <c r="BI532" i="10"/>
  <c r="BH532" i="10"/>
  <c r="BG532" i="10"/>
  <c r="BF532" i="10"/>
  <c r="BE532" i="10"/>
  <c r="T532" i="10"/>
  <c r="R532" i="10"/>
  <c r="P532" i="10"/>
  <c r="J532" i="10"/>
  <c r="BK530" i="10"/>
  <c r="BK529" i="10" s="1"/>
  <c r="J529" i="10" s="1"/>
  <c r="J102" i="10" s="1"/>
  <c r="BI530" i="10"/>
  <c r="BH530" i="10"/>
  <c r="BG530" i="10"/>
  <c r="BF530" i="10"/>
  <c r="BE530" i="10"/>
  <c r="T530" i="10"/>
  <c r="T529" i="10" s="1"/>
  <c r="R530" i="10"/>
  <c r="P530" i="10"/>
  <c r="P529" i="10" s="1"/>
  <c r="J530" i="10"/>
  <c r="R529" i="10"/>
  <c r="BK528" i="10"/>
  <c r="BI528" i="10"/>
  <c r="BH528" i="10"/>
  <c r="BG528" i="10"/>
  <c r="BE528" i="10"/>
  <c r="T528" i="10"/>
  <c r="R528" i="10"/>
  <c r="P528" i="10"/>
  <c r="J528" i="10"/>
  <c r="BF528" i="10" s="1"/>
  <c r="BK514" i="10"/>
  <c r="BI514" i="10"/>
  <c r="BH514" i="10"/>
  <c r="BG514" i="10"/>
  <c r="BE514" i="10"/>
  <c r="T514" i="10"/>
  <c r="R514" i="10"/>
  <c r="P514" i="10"/>
  <c r="J514" i="10"/>
  <c r="BF514" i="10" s="1"/>
  <c r="BK512" i="10"/>
  <c r="BI512" i="10"/>
  <c r="BH512" i="10"/>
  <c r="BG512" i="10"/>
  <c r="BE512" i="10"/>
  <c r="T512" i="10"/>
  <c r="R512" i="10"/>
  <c r="P512" i="10"/>
  <c r="J512" i="10"/>
  <c r="BF512" i="10" s="1"/>
  <c r="BK495" i="10"/>
  <c r="BI495" i="10"/>
  <c r="BH495" i="10"/>
  <c r="BG495" i="10"/>
  <c r="BE495" i="10"/>
  <c r="T495" i="10"/>
  <c r="R495" i="10"/>
  <c r="P495" i="10"/>
  <c r="J495" i="10"/>
  <c r="BF495" i="10" s="1"/>
  <c r="BK491" i="10"/>
  <c r="BI491" i="10"/>
  <c r="BH491" i="10"/>
  <c r="BG491" i="10"/>
  <c r="BE491" i="10"/>
  <c r="T491" i="10"/>
  <c r="R491" i="10"/>
  <c r="P491" i="10"/>
  <c r="J491" i="10"/>
  <c r="BF491" i="10" s="1"/>
  <c r="BK490" i="10"/>
  <c r="BI490" i="10"/>
  <c r="BH490" i="10"/>
  <c r="BG490" i="10"/>
  <c r="BE490" i="10"/>
  <c r="T490" i="10"/>
  <c r="R490" i="10"/>
  <c r="P490" i="10"/>
  <c r="J490" i="10"/>
  <c r="BF490" i="10" s="1"/>
  <c r="BK473" i="10"/>
  <c r="BI473" i="10"/>
  <c r="BH473" i="10"/>
  <c r="BG473" i="10"/>
  <c r="BE473" i="10"/>
  <c r="T473" i="10"/>
  <c r="R473" i="10"/>
  <c r="P473" i="10"/>
  <c r="J473" i="10"/>
  <c r="BF473" i="10" s="1"/>
  <c r="BK456" i="10"/>
  <c r="BI456" i="10"/>
  <c r="BH456" i="10"/>
  <c r="BG456" i="10"/>
  <c r="BE456" i="10"/>
  <c r="T456" i="10"/>
  <c r="R456" i="10"/>
  <c r="P456" i="10"/>
  <c r="J456" i="10"/>
  <c r="BF456" i="10" s="1"/>
  <c r="BK452" i="10"/>
  <c r="BI452" i="10"/>
  <c r="BH452" i="10"/>
  <c r="BG452" i="10"/>
  <c r="BE452" i="10"/>
  <c r="T452" i="10"/>
  <c r="R452" i="10"/>
  <c r="P452" i="10"/>
  <c r="J452" i="10"/>
  <c r="BF452" i="10" s="1"/>
  <c r="BK442" i="10"/>
  <c r="BI442" i="10"/>
  <c r="BH442" i="10"/>
  <c r="BG442" i="10"/>
  <c r="BE442" i="10"/>
  <c r="T442" i="10"/>
  <c r="R442" i="10"/>
  <c r="P442" i="10"/>
  <c r="J442" i="10"/>
  <c r="BF442" i="10" s="1"/>
  <c r="BK437" i="10"/>
  <c r="BI437" i="10"/>
  <c r="BH437" i="10"/>
  <c r="BG437" i="10"/>
  <c r="BE437" i="10"/>
  <c r="T437" i="10"/>
  <c r="R437" i="10"/>
  <c r="P437" i="10"/>
  <c r="J437" i="10"/>
  <c r="BF437" i="10" s="1"/>
  <c r="BK430" i="10"/>
  <c r="BI430" i="10"/>
  <c r="BH430" i="10"/>
  <c r="BG430" i="10"/>
  <c r="BE430" i="10"/>
  <c r="T430" i="10"/>
  <c r="R430" i="10"/>
  <c r="P430" i="10"/>
  <c r="J430" i="10"/>
  <c r="BF430" i="10" s="1"/>
  <c r="BK425" i="10"/>
  <c r="BI425" i="10"/>
  <c r="BH425" i="10"/>
  <c r="BG425" i="10"/>
  <c r="BE425" i="10"/>
  <c r="T425" i="10"/>
  <c r="R425" i="10"/>
  <c r="P425" i="10"/>
  <c r="J425" i="10"/>
  <c r="BF425" i="10" s="1"/>
  <c r="BK421" i="10"/>
  <c r="BI421" i="10"/>
  <c r="BH421" i="10"/>
  <c r="BG421" i="10"/>
  <c r="BE421" i="10"/>
  <c r="T421" i="10"/>
  <c r="R421" i="10"/>
  <c r="P421" i="10"/>
  <c r="J421" i="10"/>
  <c r="BF421" i="10" s="1"/>
  <c r="BK416" i="10"/>
  <c r="BI416" i="10"/>
  <c r="BH416" i="10"/>
  <c r="BG416" i="10"/>
  <c r="BE416" i="10"/>
  <c r="T416" i="10"/>
  <c r="R416" i="10"/>
  <c r="P416" i="10"/>
  <c r="J416" i="10"/>
  <c r="BF416" i="10" s="1"/>
  <c r="BK412" i="10"/>
  <c r="BK411" i="10" s="1"/>
  <c r="J411" i="10" s="1"/>
  <c r="J101" i="10" s="1"/>
  <c r="BI412" i="10"/>
  <c r="BH412" i="10"/>
  <c r="BG412" i="10"/>
  <c r="BE412" i="10"/>
  <c r="T412" i="10"/>
  <c r="R412" i="10"/>
  <c r="R411" i="10" s="1"/>
  <c r="P412" i="10"/>
  <c r="J412" i="10"/>
  <c r="BF412" i="10" s="1"/>
  <c r="T411" i="10"/>
  <c r="P411" i="10"/>
  <c r="BK408" i="10"/>
  <c r="BI408" i="10"/>
  <c r="BH408" i="10"/>
  <c r="BG408" i="10"/>
  <c r="BF408" i="10"/>
  <c r="BE408" i="10"/>
  <c r="T408" i="10"/>
  <c r="R408" i="10"/>
  <c r="P408" i="10"/>
  <c r="J408" i="10"/>
  <c r="BK407" i="10"/>
  <c r="BI407" i="10"/>
  <c r="BH407" i="10"/>
  <c r="BG407" i="10"/>
  <c r="BF407" i="10"/>
  <c r="BE407" i="10"/>
  <c r="T407" i="10"/>
  <c r="R407" i="10"/>
  <c r="P407" i="10"/>
  <c r="J407" i="10"/>
  <c r="BK396" i="10"/>
  <c r="BI396" i="10"/>
  <c r="BH396" i="10"/>
  <c r="BG396" i="10"/>
  <c r="BF396" i="10"/>
  <c r="BE396" i="10"/>
  <c r="T396" i="10"/>
  <c r="R396" i="10"/>
  <c r="P396" i="10"/>
  <c r="J396" i="10"/>
  <c r="BK385" i="10"/>
  <c r="BI385" i="10"/>
  <c r="BH385" i="10"/>
  <c r="BG385" i="10"/>
  <c r="BF385" i="10"/>
  <c r="BE385" i="10"/>
  <c r="T385" i="10"/>
  <c r="R385" i="10"/>
  <c r="P385" i="10"/>
  <c r="J385" i="10"/>
  <c r="BK381" i="10"/>
  <c r="BI381" i="10"/>
  <c r="BH381" i="10"/>
  <c r="BG381" i="10"/>
  <c r="BF381" i="10"/>
  <c r="BE381" i="10"/>
  <c r="T381" i="10"/>
  <c r="R381" i="10"/>
  <c r="P381" i="10"/>
  <c r="J381" i="10"/>
  <c r="BK378" i="10"/>
  <c r="BI378" i="10"/>
  <c r="BH378" i="10"/>
  <c r="BG378" i="10"/>
  <c r="BF378" i="10"/>
  <c r="BE378" i="10"/>
  <c r="T378" i="10"/>
  <c r="R378" i="10"/>
  <c r="P378" i="10"/>
  <c r="J378" i="10"/>
  <c r="BK374" i="10"/>
  <c r="BI374" i="10"/>
  <c r="BH374" i="10"/>
  <c r="BG374" i="10"/>
  <c r="BF374" i="10"/>
  <c r="BE374" i="10"/>
  <c r="T374" i="10"/>
  <c r="R374" i="10"/>
  <c r="P374" i="10"/>
  <c r="J374" i="10"/>
  <c r="BK372" i="10"/>
  <c r="BI372" i="10"/>
  <c r="BH372" i="10"/>
  <c r="BG372" i="10"/>
  <c r="BF372" i="10"/>
  <c r="BE372" i="10"/>
  <c r="T372" i="10"/>
  <c r="R372" i="10"/>
  <c r="P372" i="10"/>
  <c r="J372" i="10"/>
  <c r="BK368" i="10"/>
  <c r="BI368" i="10"/>
  <c r="BH368" i="10"/>
  <c r="BG368" i="10"/>
  <c r="BF368" i="10"/>
  <c r="BE368" i="10"/>
  <c r="T368" i="10"/>
  <c r="R368" i="10"/>
  <c r="P368" i="10"/>
  <c r="J368" i="10"/>
  <c r="BK364" i="10"/>
  <c r="BI364" i="10"/>
  <c r="BH364" i="10"/>
  <c r="BG364" i="10"/>
  <c r="BF364" i="10"/>
  <c r="BE364" i="10"/>
  <c r="T364" i="10"/>
  <c r="R364" i="10"/>
  <c r="P364" i="10"/>
  <c r="J364" i="10"/>
  <c r="BK360" i="10"/>
  <c r="BI360" i="10"/>
  <c r="BH360" i="10"/>
  <c r="BG360" i="10"/>
  <c r="BF360" i="10"/>
  <c r="BE360" i="10"/>
  <c r="T360" i="10"/>
  <c r="R360" i="10"/>
  <c r="P360" i="10"/>
  <c r="J360" i="10"/>
  <c r="BK353" i="10"/>
  <c r="BI353" i="10"/>
  <c r="BH353" i="10"/>
  <c r="BG353" i="10"/>
  <c r="BF353" i="10"/>
  <c r="BE353" i="10"/>
  <c r="T353" i="10"/>
  <c r="R353" i="10"/>
  <c r="P353" i="10"/>
  <c r="J353" i="10"/>
  <c r="BK330" i="10"/>
  <c r="BI330" i="10"/>
  <c r="BH330" i="10"/>
  <c r="BG330" i="10"/>
  <c r="BF330" i="10"/>
  <c r="BE330" i="10"/>
  <c r="T330" i="10"/>
  <c r="R330" i="10"/>
  <c r="P330" i="10"/>
  <c r="J330" i="10"/>
  <c r="BK323" i="10"/>
  <c r="BI323" i="10"/>
  <c r="BH323" i="10"/>
  <c r="BG323" i="10"/>
  <c r="BF323" i="10"/>
  <c r="BE323" i="10"/>
  <c r="T323" i="10"/>
  <c r="T322" i="10" s="1"/>
  <c r="R323" i="10"/>
  <c r="P323" i="10"/>
  <c r="P322" i="10" s="1"/>
  <c r="J323" i="10"/>
  <c r="BK322" i="10"/>
  <c r="J322" i="10" s="1"/>
  <c r="J100" i="10" s="1"/>
  <c r="R322" i="10"/>
  <c r="BK317" i="10"/>
  <c r="BI317" i="10"/>
  <c r="BH317" i="10"/>
  <c r="BG317" i="10"/>
  <c r="BE317" i="10"/>
  <c r="T317" i="10"/>
  <c r="R317" i="10"/>
  <c r="P317" i="10"/>
  <c r="J317" i="10"/>
  <c r="BF317" i="10" s="1"/>
  <c r="BK315" i="10"/>
  <c r="BI315" i="10"/>
  <c r="BH315" i="10"/>
  <c r="BG315" i="10"/>
  <c r="BE315" i="10"/>
  <c r="T315" i="10"/>
  <c r="R315" i="10"/>
  <c r="P315" i="10"/>
  <c r="J315" i="10"/>
  <c r="BF315" i="10" s="1"/>
  <c r="BK310" i="10"/>
  <c r="BI310" i="10"/>
  <c r="BH310" i="10"/>
  <c r="BG310" i="10"/>
  <c r="BE310" i="10"/>
  <c r="T310" i="10"/>
  <c r="R310" i="10"/>
  <c r="P310" i="10"/>
  <c r="J310" i="10"/>
  <c r="BF310" i="10" s="1"/>
  <c r="BK303" i="10"/>
  <c r="BI303" i="10"/>
  <c r="BH303" i="10"/>
  <c r="BG303" i="10"/>
  <c r="BE303" i="10"/>
  <c r="T303" i="10"/>
  <c r="R303" i="10"/>
  <c r="P303" i="10"/>
  <c r="J303" i="10"/>
  <c r="BF303" i="10" s="1"/>
  <c r="BK301" i="10"/>
  <c r="BI301" i="10"/>
  <c r="BH301" i="10"/>
  <c r="BG301" i="10"/>
  <c r="BE301" i="10"/>
  <c r="T301" i="10"/>
  <c r="R301" i="10"/>
  <c r="P301" i="10"/>
  <c r="J301" i="10"/>
  <c r="BF301" i="10" s="1"/>
  <c r="BK289" i="10"/>
  <c r="BI289" i="10"/>
  <c r="BH289" i="10"/>
  <c r="BG289" i="10"/>
  <c r="BE289" i="10"/>
  <c r="T289" i="10"/>
  <c r="R289" i="10"/>
  <c r="P289" i="10"/>
  <c r="J289" i="10"/>
  <c r="BF289" i="10" s="1"/>
  <c r="BK285" i="10"/>
  <c r="BI285" i="10"/>
  <c r="BH285" i="10"/>
  <c r="BG285" i="10"/>
  <c r="BE285" i="10"/>
  <c r="T285" i="10"/>
  <c r="R285" i="10"/>
  <c r="P285" i="10"/>
  <c r="J285" i="10"/>
  <c r="BF285" i="10" s="1"/>
  <c r="BK281" i="10"/>
  <c r="BI281" i="10"/>
  <c r="BH281" i="10"/>
  <c r="BG281" i="10"/>
  <c r="BE281" i="10"/>
  <c r="T281" i="10"/>
  <c r="R281" i="10"/>
  <c r="P281" i="10"/>
  <c r="J281" i="10"/>
  <c r="BF281" i="10" s="1"/>
  <c r="BK277" i="10"/>
  <c r="BI277" i="10"/>
  <c r="BH277" i="10"/>
  <c r="BG277" i="10"/>
  <c r="BE277" i="10"/>
  <c r="T277" i="10"/>
  <c r="R277" i="10"/>
  <c r="P277" i="10"/>
  <c r="J277" i="10"/>
  <c r="BF277" i="10" s="1"/>
  <c r="BK273" i="10"/>
  <c r="BI273" i="10"/>
  <c r="BH273" i="10"/>
  <c r="BG273" i="10"/>
  <c r="BE273" i="10"/>
  <c r="T273" i="10"/>
  <c r="R273" i="10"/>
  <c r="P273" i="10"/>
  <c r="J273" i="10"/>
  <c r="BF273" i="10" s="1"/>
  <c r="BK272" i="10"/>
  <c r="BI272" i="10"/>
  <c r="BH272" i="10"/>
  <c r="BG272" i="10"/>
  <c r="BE272" i="10"/>
  <c r="T272" i="10"/>
  <c r="R272" i="10"/>
  <c r="P272" i="10"/>
  <c r="J272" i="10"/>
  <c r="BF272" i="10" s="1"/>
  <c r="BK267" i="10"/>
  <c r="BI267" i="10"/>
  <c r="BH267" i="10"/>
  <c r="BG267" i="10"/>
  <c r="BE267" i="10"/>
  <c r="T267" i="10"/>
  <c r="R267" i="10"/>
  <c r="P267" i="10"/>
  <c r="J267" i="10"/>
  <c r="BF267" i="10" s="1"/>
  <c r="BK261" i="10"/>
  <c r="BI261" i="10"/>
  <c r="BH261" i="10"/>
  <c r="BG261" i="10"/>
  <c r="F35" i="10" s="1"/>
  <c r="BE261" i="10"/>
  <c r="T261" i="10"/>
  <c r="R261" i="10"/>
  <c r="P261" i="10"/>
  <c r="J261" i="10"/>
  <c r="BF261" i="10" s="1"/>
  <c r="BK255" i="10"/>
  <c r="BI255" i="10"/>
  <c r="F37" i="10" s="1"/>
  <c r="BH255" i="10"/>
  <c r="BG255" i="10"/>
  <c r="BE255" i="10"/>
  <c r="J33" i="10" s="1"/>
  <c r="T255" i="10"/>
  <c r="R255" i="10"/>
  <c r="R254" i="10" s="1"/>
  <c r="P255" i="10"/>
  <c r="J255" i="10"/>
  <c r="BF255" i="10" s="1"/>
  <c r="BK254" i="10"/>
  <c r="T254" i="10"/>
  <c r="P254" i="10"/>
  <c r="J254" i="10"/>
  <c r="BK245" i="10"/>
  <c r="BI245" i="10"/>
  <c r="BH245" i="10"/>
  <c r="BG245" i="10"/>
  <c r="BF245" i="10"/>
  <c r="BE245" i="10"/>
  <c r="T245" i="10"/>
  <c r="R245" i="10"/>
  <c r="P245" i="10"/>
  <c r="J245" i="10"/>
  <c r="BK232" i="10"/>
  <c r="BI232" i="10"/>
  <c r="BH232" i="10"/>
  <c r="BG232" i="10"/>
  <c r="BF232" i="10"/>
  <c r="BE232" i="10"/>
  <c r="T232" i="10"/>
  <c r="R232" i="10"/>
  <c r="P232" i="10"/>
  <c r="J232" i="10"/>
  <c r="BK230" i="10"/>
  <c r="BI230" i="10"/>
  <c r="BH230" i="10"/>
  <c r="BG230" i="10"/>
  <c r="BF230" i="10"/>
  <c r="BE230" i="10"/>
  <c r="T230" i="10"/>
  <c r="R230" i="10"/>
  <c r="P230" i="10"/>
  <c r="J230" i="10"/>
  <c r="BK228" i="10"/>
  <c r="BI228" i="10"/>
  <c r="BH228" i="10"/>
  <c r="BG228" i="10"/>
  <c r="BF228" i="10"/>
  <c r="BE228" i="10"/>
  <c r="T228" i="10"/>
  <c r="R228" i="10"/>
  <c r="P228" i="10"/>
  <c r="J228" i="10"/>
  <c r="BK225" i="10"/>
  <c r="BI225" i="10"/>
  <c r="BH225" i="10"/>
  <c r="BG225" i="10"/>
  <c r="BF225" i="10"/>
  <c r="BE225" i="10"/>
  <c r="T225" i="10"/>
  <c r="R225" i="10"/>
  <c r="P225" i="10"/>
  <c r="J225" i="10"/>
  <c r="BK218" i="10"/>
  <c r="BI218" i="10"/>
  <c r="BH218" i="10"/>
  <c r="BG218" i="10"/>
  <c r="BF218" i="10"/>
  <c r="BE218" i="10"/>
  <c r="T218" i="10"/>
  <c r="R218" i="10"/>
  <c r="P218" i="10"/>
  <c r="J218" i="10"/>
  <c r="BK217" i="10"/>
  <c r="BI217" i="10"/>
  <c r="BH217" i="10"/>
  <c r="BG217" i="10"/>
  <c r="BF217" i="10"/>
  <c r="BE217" i="10"/>
  <c r="T217" i="10"/>
  <c r="R217" i="10"/>
  <c r="P217" i="10"/>
  <c r="J217" i="10"/>
  <c r="BK210" i="10"/>
  <c r="BI210" i="10"/>
  <c r="BH210" i="10"/>
  <c r="BG210" i="10"/>
  <c r="BF210" i="10"/>
  <c r="BE210" i="10"/>
  <c r="T210" i="10"/>
  <c r="R210" i="10"/>
  <c r="P210" i="10"/>
  <c r="J210" i="10"/>
  <c r="BK209" i="10"/>
  <c r="BI209" i="10"/>
  <c r="BH209" i="10"/>
  <c r="BG209" i="10"/>
  <c r="BF209" i="10"/>
  <c r="BE209" i="10"/>
  <c r="T209" i="10"/>
  <c r="R209" i="10"/>
  <c r="P209" i="10"/>
  <c r="J209" i="10"/>
  <c r="BK201" i="10"/>
  <c r="BI201" i="10"/>
  <c r="BH201" i="10"/>
  <c r="BG201" i="10"/>
  <c r="BF201" i="10"/>
  <c r="BE201" i="10"/>
  <c r="T201" i="10"/>
  <c r="R201" i="10"/>
  <c r="P201" i="10"/>
  <c r="J201" i="10"/>
  <c r="BK200" i="10"/>
  <c r="BI200" i="10"/>
  <c r="BH200" i="10"/>
  <c r="BG200" i="10"/>
  <c r="BF200" i="10"/>
  <c r="BE200" i="10"/>
  <c r="T200" i="10"/>
  <c r="R200" i="10"/>
  <c r="P200" i="10"/>
  <c r="J200" i="10"/>
  <c r="BK187" i="10"/>
  <c r="BI187" i="10"/>
  <c r="BH187" i="10"/>
  <c r="BG187" i="10"/>
  <c r="BF187" i="10"/>
  <c r="BE187" i="10"/>
  <c r="T187" i="10"/>
  <c r="R187" i="10"/>
  <c r="P187" i="10"/>
  <c r="J187" i="10"/>
  <c r="BK186" i="10"/>
  <c r="BI186" i="10"/>
  <c r="BH186" i="10"/>
  <c r="BG186" i="10"/>
  <c r="BF186" i="10"/>
  <c r="BE186" i="10"/>
  <c r="T186" i="10"/>
  <c r="R186" i="10"/>
  <c r="P186" i="10"/>
  <c r="J186" i="10"/>
  <c r="BK174" i="10"/>
  <c r="BI174" i="10"/>
  <c r="BH174" i="10"/>
  <c r="BG174" i="10"/>
  <c r="BF174" i="10"/>
  <c r="BE174" i="10"/>
  <c r="T174" i="10"/>
  <c r="R174" i="10"/>
  <c r="P174" i="10"/>
  <c r="J174" i="10"/>
  <c r="BK158" i="10"/>
  <c r="BI158" i="10"/>
  <c r="BH158" i="10"/>
  <c r="BG158" i="10"/>
  <c r="BF158" i="10"/>
  <c r="BE158" i="10"/>
  <c r="T158" i="10"/>
  <c r="R158" i="10"/>
  <c r="P158" i="10"/>
  <c r="J158" i="10"/>
  <c r="BK157" i="10"/>
  <c r="BK156" i="10" s="1"/>
  <c r="BI157" i="10"/>
  <c r="BH157" i="10"/>
  <c r="BG157" i="10"/>
  <c r="BF157" i="10"/>
  <c r="J34" i="10" s="1"/>
  <c r="BE157" i="10"/>
  <c r="T157" i="10"/>
  <c r="T156" i="10" s="1"/>
  <c r="R157" i="10"/>
  <c r="P157" i="10"/>
  <c r="P156" i="10" s="1"/>
  <c r="P155" i="10" s="1"/>
  <c r="J157" i="10"/>
  <c r="R156" i="10"/>
  <c r="J151" i="10"/>
  <c r="J150" i="10"/>
  <c r="F150" i="10"/>
  <c r="F148" i="10"/>
  <c r="E146" i="10"/>
  <c r="J134" i="10"/>
  <c r="J133" i="10"/>
  <c r="J132" i="10"/>
  <c r="J131" i="10"/>
  <c r="J130" i="10"/>
  <c r="J128" i="10"/>
  <c r="J126" i="10"/>
  <c r="J124" i="10"/>
  <c r="J120" i="10"/>
  <c r="J118" i="10"/>
  <c r="J117" i="10"/>
  <c r="J116" i="10"/>
  <c r="J114" i="10"/>
  <c r="J112" i="10"/>
  <c r="J110" i="10"/>
  <c r="J109" i="10"/>
  <c r="J99" i="10"/>
  <c r="J92" i="10"/>
  <c r="J91" i="10"/>
  <c r="F91" i="10"/>
  <c r="F89" i="10"/>
  <c r="E87" i="10"/>
  <c r="J37" i="10"/>
  <c r="J36" i="10"/>
  <c r="F36" i="10"/>
  <c r="J35" i="10"/>
  <c r="J18" i="10"/>
  <c r="E18" i="10"/>
  <c r="F92" i="10" s="1"/>
  <c r="J17" i="10"/>
  <c r="J12" i="10"/>
  <c r="J89" i="10" s="1"/>
  <c r="E7" i="10"/>
  <c r="E144" i="10" s="1"/>
  <c r="J37" i="9"/>
  <c r="J36" i="9"/>
  <c r="AY62" i="1"/>
  <c r="J35" i="9"/>
  <c r="AX62" i="1" s="1"/>
  <c r="BI293" i="9"/>
  <c r="BH293" i="9"/>
  <c r="BG293" i="9"/>
  <c r="BE293" i="9"/>
  <c r="T293" i="9"/>
  <c r="R293" i="9"/>
  <c r="P293" i="9"/>
  <c r="BK293" i="9"/>
  <c r="J293" i="9"/>
  <c r="BF293" i="9" s="1"/>
  <c r="BI285" i="9"/>
  <c r="BH285" i="9"/>
  <c r="BG285" i="9"/>
  <c r="BE285" i="9"/>
  <c r="T285" i="9"/>
  <c r="T284" i="9" s="1"/>
  <c r="R285" i="9"/>
  <c r="R284" i="9" s="1"/>
  <c r="P285" i="9"/>
  <c r="BK285" i="9"/>
  <c r="BK284" i="9" s="1"/>
  <c r="J285" i="9"/>
  <c r="BF285" i="9"/>
  <c r="BI283" i="9"/>
  <c r="BH283" i="9"/>
  <c r="BG283" i="9"/>
  <c r="BE283" i="9"/>
  <c r="T283" i="9"/>
  <c r="R283" i="9"/>
  <c r="P283" i="9"/>
  <c r="BK283" i="9"/>
  <c r="J283" i="9"/>
  <c r="BF283" i="9" s="1"/>
  <c r="BI279" i="9"/>
  <c r="BH279" i="9"/>
  <c r="BG279" i="9"/>
  <c r="BE279" i="9"/>
  <c r="T279" i="9"/>
  <c r="R279" i="9"/>
  <c r="P279" i="9"/>
  <c r="BK279" i="9"/>
  <c r="J279" i="9"/>
  <c r="BF279" i="9" s="1"/>
  <c r="BI278" i="9"/>
  <c r="BH278" i="9"/>
  <c r="BG278" i="9"/>
  <c r="BE278" i="9"/>
  <c r="T278" i="9"/>
  <c r="R278" i="9"/>
  <c r="P278" i="9"/>
  <c r="BK278" i="9"/>
  <c r="J278" i="9"/>
  <c r="BF278" i="9" s="1"/>
  <c r="BI277" i="9"/>
  <c r="BH277" i="9"/>
  <c r="BG277" i="9"/>
  <c r="BE277" i="9"/>
  <c r="T277" i="9"/>
  <c r="R277" i="9"/>
  <c r="P277" i="9"/>
  <c r="BK277" i="9"/>
  <c r="J277" i="9"/>
  <c r="BF277" i="9" s="1"/>
  <c r="BI270" i="9"/>
  <c r="BH270" i="9"/>
  <c r="BG270" i="9"/>
  <c r="BE270" i="9"/>
  <c r="T270" i="9"/>
  <c r="R270" i="9"/>
  <c r="P270" i="9"/>
  <c r="BK270" i="9"/>
  <c r="J270" i="9"/>
  <c r="BF270" i="9" s="1"/>
  <c r="BI269" i="9"/>
  <c r="BH269" i="9"/>
  <c r="BG269" i="9"/>
  <c r="BE269" i="9"/>
  <c r="T269" i="9"/>
  <c r="R269" i="9"/>
  <c r="P269" i="9"/>
  <c r="BK269" i="9"/>
  <c r="J269" i="9"/>
  <c r="BF269" i="9" s="1"/>
  <c r="BI268" i="9"/>
  <c r="BH268" i="9"/>
  <c r="BG268" i="9"/>
  <c r="BE268" i="9"/>
  <c r="T268" i="9"/>
  <c r="R268" i="9"/>
  <c r="P268" i="9"/>
  <c r="BK268" i="9"/>
  <c r="J268" i="9"/>
  <c r="BF268" i="9" s="1"/>
  <c r="BI266" i="9"/>
  <c r="BH266" i="9"/>
  <c r="BG266" i="9"/>
  <c r="BE266" i="9"/>
  <c r="T266" i="9"/>
  <c r="R266" i="9"/>
  <c r="P266" i="9"/>
  <c r="BK266" i="9"/>
  <c r="J266" i="9"/>
  <c r="BF266" i="9" s="1"/>
  <c r="BI264" i="9"/>
  <c r="BH264" i="9"/>
  <c r="BG264" i="9"/>
  <c r="BE264" i="9"/>
  <c r="T264" i="9"/>
  <c r="R264" i="9"/>
  <c r="P264" i="9"/>
  <c r="BK264" i="9"/>
  <c r="J264" i="9"/>
  <c r="BF264" i="9" s="1"/>
  <c r="BI262" i="9"/>
  <c r="BH262" i="9"/>
  <c r="BG262" i="9"/>
  <c r="BE262" i="9"/>
  <c r="T262" i="9"/>
  <c r="R262" i="9"/>
  <c r="P262" i="9"/>
  <c r="BK262" i="9"/>
  <c r="J262" i="9"/>
  <c r="BF262" i="9" s="1"/>
  <c r="BI261" i="9"/>
  <c r="BH261" i="9"/>
  <c r="BG261" i="9"/>
  <c r="BE261" i="9"/>
  <c r="T261" i="9"/>
  <c r="R261" i="9"/>
  <c r="P261" i="9"/>
  <c r="BK261" i="9"/>
  <c r="J261" i="9"/>
  <c r="BF261" i="9" s="1"/>
  <c r="BI256" i="9"/>
  <c r="BH256" i="9"/>
  <c r="BG256" i="9"/>
  <c r="BE256" i="9"/>
  <c r="T256" i="9"/>
  <c r="R256" i="9"/>
  <c r="P256" i="9"/>
  <c r="BK256" i="9"/>
  <c r="J256" i="9"/>
  <c r="BF256" i="9" s="1"/>
  <c r="BI253" i="9"/>
  <c r="BH253" i="9"/>
  <c r="BG253" i="9"/>
  <c r="BE253" i="9"/>
  <c r="T253" i="9"/>
  <c r="R253" i="9"/>
  <c r="P253" i="9"/>
  <c r="BK253" i="9"/>
  <c r="J253" i="9"/>
  <c r="BF253" i="9" s="1"/>
  <c r="BI250" i="9"/>
  <c r="BH250" i="9"/>
  <c r="BG250" i="9"/>
  <c r="BE250" i="9"/>
  <c r="T250" i="9"/>
  <c r="R250" i="9"/>
  <c r="P250" i="9"/>
  <c r="BK250" i="9"/>
  <c r="J250" i="9"/>
  <c r="BF250" i="9" s="1"/>
  <c r="BI243" i="9"/>
  <c r="BH243" i="9"/>
  <c r="BG243" i="9"/>
  <c r="BE243" i="9"/>
  <c r="T243" i="9"/>
  <c r="R243" i="9"/>
  <c r="R242" i="9" s="1"/>
  <c r="R241" i="9" s="1"/>
  <c r="P243" i="9"/>
  <c r="BK243" i="9"/>
  <c r="BK242" i="9"/>
  <c r="J242" i="9" s="1"/>
  <c r="J68" i="9" s="1"/>
  <c r="J243" i="9"/>
  <c r="BF243" i="9" s="1"/>
  <c r="BI240" i="9"/>
  <c r="BH240" i="9"/>
  <c r="BG240" i="9"/>
  <c r="BE240" i="9"/>
  <c r="T240" i="9"/>
  <c r="T239" i="9" s="1"/>
  <c r="R240" i="9"/>
  <c r="R239" i="9" s="1"/>
  <c r="P240" i="9"/>
  <c r="P239" i="9" s="1"/>
  <c r="BK240" i="9"/>
  <c r="BK239" i="9" s="1"/>
  <c r="J239" i="9" s="1"/>
  <c r="J66" i="9" s="1"/>
  <c r="J240" i="9"/>
  <c r="BF240" i="9"/>
  <c r="BI238" i="9"/>
  <c r="BH238" i="9"/>
  <c r="BG238" i="9"/>
  <c r="BE238" i="9"/>
  <c r="T238" i="9"/>
  <c r="R238" i="9"/>
  <c r="P238" i="9"/>
  <c r="BK238" i="9"/>
  <c r="J238" i="9"/>
  <c r="BF238" i="9" s="1"/>
  <c r="BI236" i="9"/>
  <c r="BH236" i="9"/>
  <c r="BG236" i="9"/>
  <c r="BE236" i="9"/>
  <c r="T236" i="9"/>
  <c r="R236" i="9"/>
  <c r="P236" i="9"/>
  <c r="BK236" i="9"/>
  <c r="J236" i="9"/>
  <c r="BF236" i="9" s="1"/>
  <c r="BI235" i="9"/>
  <c r="BH235" i="9"/>
  <c r="BG235" i="9"/>
  <c r="BE235" i="9"/>
  <c r="T235" i="9"/>
  <c r="R235" i="9"/>
  <c r="P235" i="9"/>
  <c r="BK235" i="9"/>
  <c r="J235" i="9"/>
  <c r="BF235" i="9" s="1"/>
  <c r="BI233" i="9"/>
  <c r="BH233" i="9"/>
  <c r="BG233" i="9"/>
  <c r="BE233" i="9"/>
  <c r="T233" i="9"/>
  <c r="R233" i="9"/>
  <c r="P233" i="9"/>
  <c r="BK233" i="9"/>
  <c r="J233" i="9"/>
  <c r="BF233" i="9" s="1"/>
  <c r="BI232" i="9"/>
  <c r="BH232" i="9"/>
  <c r="BG232" i="9"/>
  <c r="BE232" i="9"/>
  <c r="T232" i="9"/>
  <c r="R232" i="9"/>
  <c r="P232" i="9"/>
  <c r="BK232" i="9"/>
  <c r="J232" i="9"/>
  <c r="BF232" i="9" s="1"/>
  <c r="BI225" i="9"/>
  <c r="BH225" i="9"/>
  <c r="BG225" i="9"/>
  <c r="BE225" i="9"/>
  <c r="T225" i="9"/>
  <c r="R225" i="9"/>
  <c r="P225" i="9"/>
  <c r="BK225" i="9"/>
  <c r="J225" i="9"/>
  <c r="BF225" i="9" s="1"/>
  <c r="BI223" i="9"/>
  <c r="BH223" i="9"/>
  <c r="BG223" i="9"/>
  <c r="BE223" i="9"/>
  <c r="T223" i="9"/>
  <c r="R223" i="9"/>
  <c r="P223" i="9"/>
  <c r="BK223" i="9"/>
  <c r="J223" i="9"/>
  <c r="BF223" i="9" s="1"/>
  <c r="BI219" i="9"/>
  <c r="BH219" i="9"/>
  <c r="BG219" i="9"/>
  <c r="BE219" i="9"/>
  <c r="T219" i="9"/>
  <c r="R219" i="9"/>
  <c r="P219" i="9"/>
  <c r="BK219" i="9"/>
  <c r="J219" i="9"/>
  <c r="BF219" i="9" s="1"/>
  <c r="BI212" i="9"/>
  <c r="BH212" i="9"/>
  <c r="BG212" i="9"/>
  <c r="BE212" i="9"/>
  <c r="T212" i="9"/>
  <c r="T211" i="9" s="1"/>
  <c r="R212" i="9"/>
  <c r="P212" i="9"/>
  <c r="BK212" i="9"/>
  <c r="J212" i="9"/>
  <c r="BF212" i="9" s="1"/>
  <c r="BI204" i="9"/>
  <c r="BH204" i="9"/>
  <c r="BG204" i="9"/>
  <c r="BE204" i="9"/>
  <c r="T204" i="9"/>
  <c r="T203" i="9" s="1"/>
  <c r="R204" i="9"/>
  <c r="R203" i="9" s="1"/>
  <c r="P204" i="9"/>
  <c r="P203" i="9" s="1"/>
  <c r="BK204" i="9"/>
  <c r="BK203" i="9" s="1"/>
  <c r="J203" i="9" s="1"/>
  <c r="J64" i="9" s="1"/>
  <c r="J204" i="9"/>
  <c r="BF204" i="9"/>
  <c r="BI202" i="9"/>
  <c r="BH202" i="9"/>
  <c r="BG202" i="9"/>
  <c r="BE202" i="9"/>
  <c r="T202" i="9"/>
  <c r="R202" i="9"/>
  <c r="P202" i="9"/>
  <c r="BK202" i="9"/>
  <c r="J202" i="9"/>
  <c r="BF202" i="9" s="1"/>
  <c r="BI201" i="9"/>
  <c r="BH201" i="9"/>
  <c r="BG201" i="9"/>
  <c r="BE201" i="9"/>
  <c r="T201" i="9"/>
  <c r="R201" i="9"/>
  <c r="P201" i="9"/>
  <c r="BK201" i="9"/>
  <c r="J201" i="9"/>
  <c r="BF201" i="9" s="1"/>
  <c r="BI199" i="9"/>
  <c r="BH199" i="9"/>
  <c r="BG199" i="9"/>
  <c r="BE199" i="9"/>
  <c r="T199" i="9"/>
  <c r="R199" i="9"/>
  <c r="P199" i="9"/>
  <c r="BK199" i="9"/>
  <c r="J199" i="9"/>
  <c r="BF199" i="9" s="1"/>
  <c r="BI193" i="9"/>
  <c r="BH193" i="9"/>
  <c r="BG193" i="9"/>
  <c r="BE193" i="9"/>
  <c r="T193" i="9"/>
  <c r="R193" i="9"/>
  <c r="P193" i="9"/>
  <c r="BK193" i="9"/>
  <c r="J193" i="9"/>
  <c r="BF193" i="9" s="1"/>
  <c r="BI190" i="9"/>
  <c r="BH190" i="9"/>
  <c r="BG190" i="9"/>
  <c r="BE190" i="9"/>
  <c r="T190" i="9"/>
  <c r="R190" i="9"/>
  <c r="P190" i="9"/>
  <c r="BK190" i="9"/>
  <c r="J190" i="9"/>
  <c r="BF190" i="9" s="1"/>
  <c r="BI189" i="9"/>
  <c r="BH189" i="9"/>
  <c r="BG189" i="9"/>
  <c r="BE189" i="9"/>
  <c r="T189" i="9"/>
  <c r="R189" i="9"/>
  <c r="P189" i="9"/>
  <c r="BK189" i="9"/>
  <c r="J189" i="9"/>
  <c r="BF189" i="9" s="1"/>
  <c r="BI183" i="9"/>
  <c r="BH183" i="9"/>
  <c r="BG183" i="9"/>
  <c r="BE183" i="9"/>
  <c r="T183" i="9"/>
  <c r="R183" i="9"/>
  <c r="P183" i="9"/>
  <c r="BK183" i="9"/>
  <c r="J183" i="9"/>
  <c r="BF183" i="9" s="1"/>
  <c r="BI176" i="9"/>
  <c r="BH176" i="9"/>
  <c r="BG176" i="9"/>
  <c r="BE176" i="9"/>
  <c r="T176" i="9"/>
  <c r="R176" i="9"/>
  <c r="P176" i="9"/>
  <c r="BK176" i="9"/>
  <c r="J176" i="9"/>
  <c r="BF176" i="9" s="1"/>
  <c r="BI173" i="9"/>
  <c r="BH173" i="9"/>
  <c r="BG173" i="9"/>
  <c r="BE173" i="9"/>
  <c r="T173" i="9"/>
  <c r="R173" i="9"/>
  <c r="P173" i="9"/>
  <c r="BK173" i="9"/>
  <c r="J173" i="9"/>
  <c r="BF173" i="9" s="1"/>
  <c r="BI172" i="9"/>
  <c r="BH172" i="9"/>
  <c r="BG172" i="9"/>
  <c r="BE172" i="9"/>
  <c r="T172" i="9"/>
  <c r="R172" i="9"/>
  <c r="P172" i="9"/>
  <c r="BK172" i="9"/>
  <c r="J172" i="9"/>
  <c r="BF172" i="9" s="1"/>
  <c r="BI162" i="9"/>
  <c r="BH162" i="9"/>
  <c r="BG162" i="9"/>
  <c r="BE162" i="9"/>
  <c r="T162" i="9"/>
  <c r="R162" i="9"/>
  <c r="P162" i="9"/>
  <c r="BK162" i="9"/>
  <c r="J162" i="9"/>
  <c r="BF162" i="9" s="1"/>
  <c r="BI152" i="9"/>
  <c r="BH152" i="9"/>
  <c r="BG152" i="9"/>
  <c r="BE152" i="9"/>
  <c r="T152" i="9"/>
  <c r="R152" i="9"/>
  <c r="R151" i="9" s="1"/>
  <c r="P152" i="9"/>
  <c r="BK152" i="9"/>
  <c r="J152" i="9"/>
  <c r="BF152" i="9"/>
  <c r="BI144" i="9"/>
  <c r="BH144" i="9"/>
  <c r="BG144" i="9"/>
  <c r="BE144" i="9"/>
  <c r="T144" i="9"/>
  <c r="R144" i="9"/>
  <c r="P144" i="9"/>
  <c r="BK144" i="9"/>
  <c r="J144" i="9"/>
  <c r="BF144" i="9" s="1"/>
  <c r="BI136" i="9"/>
  <c r="BH136" i="9"/>
  <c r="BG136" i="9"/>
  <c r="BE136" i="9"/>
  <c r="T136" i="9"/>
  <c r="R136" i="9"/>
  <c r="P136" i="9"/>
  <c r="BK136" i="9"/>
  <c r="J136" i="9"/>
  <c r="BF136" i="9" s="1"/>
  <c r="BI135" i="9"/>
  <c r="BH135" i="9"/>
  <c r="BG135" i="9"/>
  <c r="BE135" i="9"/>
  <c r="T135" i="9"/>
  <c r="R135" i="9"/>
  <c r="P135" i="9"/>
  <c r="BK135" i="9"/>
  <c r="J135" i="9"/>
  <c r="BF135" i="9" s="1"/>
  <c r="BI122" i="9"/>
  <c r="BH122" i="9"/>
  <c r="BG122" i="9"/>
  <c r="BE122" i="9"/>
  <c r="T122" i="9"/>
  <c r="T121" i="9" s="1"/>
  <c r="R122" i="9"/>
  <c r="R121" i="9" s="1"/>
  <c r="P122" i="9"/>
  <c r="BK122" i="9"/>
  <c r="J122" i="9"/>
  <c r="BF122" i="9"/>
  <c r="BI119" i="9"/>
  <c r="BH119" i="9"/>
  <c r="BG119" i="9"/>
  <c r="BE119" i="9"/>
  <c r="T119" i="9"/>
  <c r="R119" i="9"/>
  <c r="P119" i="9"/>
  <c r="BK119" i="9"/>
  <c r="J119" i="9"/>
  <c r="BF119" i="9" s="1"/>
  <c r="BI116" i="9"/>
  <c r="BH116" i="9"/>
  <c r="BG116" i="9"/>
  <c r="BE116" i="9"/>
  <c r="T116" i="9"/>
  <c r="R116" i="9"/>
  <c r="P116" i="9"/>
  <c r="BK116" i="9"/>
  <c r="J116" i="9"/>
  <c r="BF116" i="9" s="1"/>
  <c r="BI112" i="9"/>
  <c r="BH112" i="9"/>
  <c r="BG112" i="9"/>
  <c r="BE112" i="9"/>
  <c r="T112" i="9"/>
  <c r="R112" i="9"/>
  <c r="P112" i="9"/>
  <c r="BK112" i="9"/>
  <c r="J112" i="9"/>
  <c r="BF112" i="9" s="1"/>
  <c r="BI111" i="9"/>
  <c r="BH111" i="9"/>
  <c r="BG111" i="9"/>
  <c r="BE111" i="9"/>
  <c r="T111" i="9"/>
  <c r="R111" i="9"/>
  <c r="P111" i="9"/>
  <c r="BK111" i="9"/>
  <c r="J111" i="9"/>
  <c r="BF111" i="9" s="1"/>
  <c r="BI107" i="9"/>
  <c r="BH107" i="9"/>
  <c r="BG107" i="9"/>
  <c r="BE107" i="9"/>
  <c r="F33" i="9" s="1"/>
  <c r="AZ62" i="1" s="1"/>
  <c r="T107" i="9"/>
  <c r="R107" i="9"/>
  <c r="P107" i="9"/>
  <c r="BK107" i="9"/>
  <c r="J107" i="9"/>
  <c r="BF107" i="9" s="1"/>
  <c r="BI106" i="9"/>
  <c r="BH106" i="9"/>
  <c r="BG106" i="9"/>
  <c r="BE106" i="9"/>
  <c r="T106" i="9"/>
  <c r="R106" i="9"/>
  <c r="P106" i="9"/>
  <c r="BK106" i="9"/>
  <c r="J106" i="9"/>
  <c r="BF106" i="9" s="1"/>
  <c r="BI99" i="9"/>
  <c r="BH99" i="9"/>
  <c r="F36" i="9" s="1"/>
  <c r="BC62" i="1" s="1"/>
  <c r="BG99" i="9"/>
  <c r="BE99" i="9"/>
  <c r="T99" i="9"/>
  <c r="R99" i="9"/>
  <c r="P99" i="9"/>
  <c r="BK99" i="9"/>
  <c r="J99" i="9"/>
  <c r="BF99" i="9" s="1"/>
  <c r="BI98" i="9"/>
  <c r="BH98" i="9"/>
  <c r="BG98" i="9"/>
  <c r="BE98" i="9"/>
  <c r="J33" i="9" s="1"/>
  <c r="AV62" i="1" s="1"/>
  <c r="T98" i="9"/>
  <c r="R98" i="9"/>
  <c r="P98" i="9"/>
  <c r="BK98" i="9"/>
  <c r="J98" i="9"/>
  <c r="BF98" i="9" s="1"/>
  <c r="BI92" i="9"/>
  <c r="BH92" i="9"/>
  <c r="BG92" i="9"/>
  <c r="F35" i="9" s="1"/>
  <c r="BB62" i="1" s="1"/>
  <c r="BE92" i="9"/>
  <c r="T92" i="9"/>
  <c r="T91" i="9" s="1"/>
  <c r="R92" i="9"/>
  <c r="P92" i="9"/>
  <c r="BK92" i="9"/>
  <c r="BK91" i="9"/>
  <c r="J91" i="9" s="1"/>
  <c r="J61" i="9" s="1"/>
  <c r="J92" i="9"/>
  <c r="BF92" i="9"/>
  <c r="J86" i="9"/>
  <c r="J85" i="9"/>
  <c r="F85" i="9"/>
  <c r="F83" i="9"/>
  <c r="E81" i="9"/>
  <c r="J55" i="9"/>
  <c r="J54" i="9"/>
  <c r="F54" i="9"/>
  <c r="F52" i="9"/>
  <c r="E50" i="9"/>
  <c r="J18" i="9"/>
  <c r="E18" i="9"/>
  <c r="F86" i="9"/>
  <c r="F55" i="9"/>
  <c r="J17" i="9"/>
  <c r="J83" i="9"/>
  <c r="J52" i="9"/>
  <c r="E7" i="9"/>
  <c r="E79" i="9" s="1"/>
  <c r="J37" i="8"/>
  <c r="J36" i="8"/>
  <c r="AY61" i="1" s="1"/>
  <c r="J35" i="8"/>
  <c r="AX61" i="1" s="1"/>
  <c r="BI214" i="8"/>
  <c r="BH214" i="8"/>
  <c r="BG214" i="8"/>
  <c r="BE214" i="8"/>
  <c r="T214" i="8"/>
  <c r="R214" i="8"/>
  <c r="P214" i="8"/>
  <c r="BK214" i="8"/>
  <c r="J214" i="8"/>
  <c r="BF214" i="8" s="1"/>
  <c r="BI213" i="8"/>
  <c r="BH213" i="8"/>
  <c r="BG213" i="8"/>
  <c r="BE213" i="8"/>
  <c r="T213" i="8"/>
  <c r="R213" i="8"/>
  <c r="P213" i="8"/>
  <c r="BK213" i="8"/>
  <c r="J213" i="8"/>
  <c r="BF213" i="8" s="1"/>
  <c r="BI212" i="8"/>
  <c r="BH212" i="8"/>
  <c r="BG212" i="8"/>
  <c r="BE212" i="8"/>
  <c r="T212" i="8"/>
  <c r="R212" i="8"/>
  <c r="P212" i="8"/>
  <c r="BK212" i="8"/>
  <c r="J212" i="8"/>
  <c r="BF212" i="8" s="1"/>
  <c r="BI210" i="8"/>
  <c r="BH210" i="8"/>
  <c r="BG210" i="8"/>
  <c r="BE210" i="8"/>
  <c r="T210" i="8"/>
  <c r="R210" i="8"/>
  <c r="P210" i="8"/>
  <c r="BK210" i="8"/>
  <c r="J210" i="8"/>
  <c r="BF210" i="8" s="1"/>
  <c r="BI209" i="8"/>
  <c r="BH209" i="8"/>
  <c r="BG209" i="8"/>
  <c r="BE209" i="8"/>
  <c r="T209" i="8"/>
  <c r="R209" i="8"/>
  <c r="P209" i="8"/>
  <c r="BK209" i="8"/>
  <c r="J209" i="8"/>
  <c r="BF209" i="8"/>
  <c r="BI208" i="8"/>
  <c r="BH208" i="8"/>
  <c r="BG208" i="8"/>
  <c r="BE208" i="8"/>
  <c r="T208" i="8"/>
  <c r="R208" i="8"/>
  <c r="P208" i="8"/>
  <c r="BK208" i="8"/>
  <c r="J208" i="8"/>
  <c r="BF208" i="8"/>
  <c r="BI207" i="8"/>
  <c r="BH207" i="8"/>
  <c r="BG207" i="8"/>
  <c r="BE207" i="8"/>
  <c r="T207" i="8"/>
  <c r="R207" i="8"/>
  <c r="P207" i="8"/>
  <c r="BK207" i="8"/>
  <c r="J207" i="8"/>
  <c r="BF207" i="8"/>
  <c r="BI206" i="8"/>
  <c r="BH206" i="8"/>
  <c r="BG206" i="8"/>
  <c r="BE206" i="8"/>
  <c r="T206" i="8"/>
  <c r="R206" i="8"/>
  <c r="P206" i="8"/>
  <c r="BK206" i="8"/>
  <c r="J206" i="8"/>
  <c r="BF206" i="8"/>
  <c r="BI202" i="8"/>
  <c r="BH202" i="8"/>
  <c r="BG202" i="8"/>
  <c r="BE202" i="8"/>
  <c r="T202" i="8"/>
  <c r="R202" i="8"/>
  <c r="P202" i="8"/>
  <c r="BK202" i="8"/>
  <c r="J202" i="8"/>
  <c r="BF202" i="8"/>
  <c r="BI198" i="8"/>
  <c r="BH198" i="8"/>
  <c r="BG198" i="8"/>
  <c r="BE198" i="8"/>
  <c r="T198" i="8"/>
  <c r="R198" i="8"/>
  <c r="P198" i="8"/>
  <c r="BK198" i="8"/>
  <c r="J198" i="8"/>
  <c r="BF198" i="8"/>
  <c r="BI196" i="8"/>
  <c r="BH196" i="8"/>
  <c r="BG196" i="8"/>
  <c r="BE196" i="8"/>
  <c r="T196" i="8"/>
  <c r="R196" i="8"/>
  <c r="P196" i="8"/>
  <c r="BK196" i="8"/>
  <c r="J196" i="8"/>
  <c r="BF196" i="8"/>
  <c r="BI195" i="8"/>
  <c r="BH195" i="8"/>
  <c r="BG195" i="8"/>
  <c r="BE195" i="8"/>
  <c r="T195" i="8"/>
  <c r="R195" i="8"/>
  <c r="P195" i="8"/>
  <c r="BK195" i="8"/>
  <c r="J195" i="8"/>
  <c r="BF195" i="8"/>
  <c r="BI193" i="8"/>
  <c r="BH193" i="8"/>
  <c r="BG193" i="8"/>
  <c r="BE193" i="8"/>
  <c r="T193" i="8"/>
  <c r="R193" i="8"/>
  <c r="P193" i="8"/>
  <c r="BK193" i="8"/>
  <c r="J193" i="8"/>
  <c r="BF193" i="8"/>
  <c r="BI192" i="8"/>
  <c r="BH192" i="8"/>
  <c r="BG192" i="8"/>
  <c r="BE192" i="8"/>
  <c r="T192" i="8"/>
  <c r="R192" i="8"/>
  <c r="P192" i="8"/>
  <c r="BK192" i="8"/>
  <c r="J192" i="8"/>
  <c r="BF192" i="8"/>
  <c r="BI191" i="8"/>
  <c r="BH191" i="8"/>
  <c r="BG191" i="8"/>
  <c r="BE191" i="8"/>
  <c r="T191" i="8"/>
  <c r="R191" i="8"/>
  <c r="P191" i="8"/>
  <c r="BK191" i="8"/>
  <c r="J191" i="8"/>
  <c r="BF191" i="8"/>
  <c r="BI190" i="8"/>
  <c r="BH190" i="8"/>
  <c r="BG190" i="8"/>
  <c r="BE190" i="8"/>
  <c r="T190" i="8"/>
  <c r="R190" i="8"/>
  <c r="P190" i="8"/>
  <c r="BK190" i="8"/>
  <c r="J190" i="8"/>
  <c r="BF190" i="8"/>
  <c r="BI189" i="8"/>
  <c r="BH189" i="8"/>
  <c r="BG189" i="8"/>
  <c r="BE189" i="8"/>
  <c r="T189" i="8"/>
  <c r="R189" i="8"/>
  <c r="P189" i="8"/>
  <c r="BK189" i="8"/>
  <c r="J189" i="8"/>
  <c r="BF189" i="8"/>
  <c r="BI188" i="8"/>
  <c r="BH188" i="8"/>
  <c r="BG188" i="8"/>
  <c r="BE188" i="8"/>
  <c r="T188" i="8"/>
  <c r="R188" i="8"/>
  <c r="P188" i="8"/>
  <c r="BK188" i="8"/>
  <c r="J188" i="8"/>
  <c r="BF188" i="8"/>
  <c r="BI187" i="8"/>
  <c r="BH187" i="8"/>
  <c r="BG187" i="8"/>
  <c r="BE187" i="8"/>
  <c r="T187" i="8"/>
  <c r="R187" i="8"/>
  <c r="P187" i="8"/>
  <c r="BK187" i="8"/>
  <c r="J187" i="8"/>
  <c r="BF187" i="8"/>
  <c r="BI185" i="8"/>
  <c r="BH185" i="8"/>
  <c r="BG185" i="8"/>
  <c r="BE185" i="8"/>
  <c r="T185" i="8"/>
  <c r="R185" i="8"/>
  <c r="P185" i="8"/>
  <c r="BK185" i="8"/>
  <c r="J185" i="8"/>
  <c r="BF185" i="8"/>
  <c r="BI183" i="8"/>
  <c r="BH183" i="8"/>
  <c r="BG183" i="8"/>
  <c r="BE183" i="8"/>
  <c r="T183" i="8"/>
  <c r="R183" i="8"/>
  <c r="P183" i="8"/>
  <c r="BK183" i="8"/>
  <c r="J183" i="8"/>
  <c r="BF183" i="8"/>
  <c r="BI182" i="8"/>
  <c r="BH182" i="8"/>
  <c r="BG182" i="8"/>
  <c r="BE182" i="8"/>
  <c r="T182" i="8"/>
  <c r="R182" i="8"/>
  <c r="P182" i="8"/>
  <c r="BK182" i="8"/>
  <c r="J182" i="8"/>
  <c r="BF182" i="8" s="1"/>
  <c r="BI181" i="8"/>
  <c r="BH181" i="8"/>
  <c r="BG181" i="8"/>
  <c r="BE181" i="8"/>
  <c r="T181" i="8"/>
  <c r="R181" i="8"/>
  <c r="P181" i="8"/>
  <c r="BK181" i="8"/>
  <c r="J181" i="8"/>
  <c r="BF181" i="8" s="1"/>
  <c r="BI179" i="8"/>
  <c r="BH179" i="8"/>
  <c r="BG179" i="8"/>
  <c r="BE179" i="8"/>
  <c r="T179" i="8"/>
  <c r="R179" i="8"/>
  <c r="P179" i="8"/>
  <c r="BK179" i="8"/>
  <c r="J179" i="8"/>
  <c r="BF179" i="8" s="1"/>
  <c r="BI178" i="8"/>
  <c r="BH178" i="8"/>
  <c r="BG178" i="8"/>
  <c r="BE178" i="8"/>
  <c r="T178" i="8"/>
  <c r="R178" i="8"/>
  <c r="P178" i="8"/>
  <c r="BK178" i="8"/>
  <c r="J178" i="8"/>
  <c r="BF178" i="8" s="1"/>
  <c r="BI176" i="8"/>
  <c r="BH176" i="8"/>
  <c r="BG176" i="8"/>
  <c r="BE176" i="8"/>
  <c r="T176" i="8"/>
  <c r="R176" i="8"/>
  <c r="P176" i="8"/>
  <c r="BK176" i="8"/>
  <c r="J176" i="8"/>
  <c r="BF176" i="8" s="1"/>
  <c r="BI175" i="8"/>
  <c r="BH175" i="8"/>
  <c r="BG175" i="8"/>
  <c r="BE175" i="8"/>
  <c r="T175" i="8"/>
  <c r="R175" i="8"/>
  <c r="P175" i="8"/>
  <c r="BK175" i="8"/>
  <c r="J175" i="8"/>
  <c r="BF175" i="8" s="1"/>
  <c r="BI174" i="8"/>
  <c r="BH174" i="8"/>
  <c r="BG174" i="8"/>
  <c r="BE174" i="8"/>
  <c r="T174" i="8"/>
  <c r="R174" i="8"/>
  <c r="P174" i="8"/>
  <c r="BK174" i="8"/>
  <c r="BK173" i="8" s="1"/>
  <c r="J173" i="8" s="1"/>
  <c r="J66" i="8" s="1"/>
  <c r="J174" i="8"/>
  <c r="BF174" i="8"/>
  <c r="BI172" i="8"/>
  <c r="BH172" i="8"/>
  <c r="BG172" i="8"/>
  <c r="BE172" i="8"/>
  <c r="T172" i="8"/>
  <c r="R172" i="8"/>
  <c r="P172" i="8"/>
  <c r="BK172" i="8"/>
  <c r="J172" i="8"/>
  <c r="BF172" i="8" s="1"/>
  <c r="BI171" i="8"/>
  <c r="BH171" i="8"/>
  <c r="BG171" i="8"/>
  <c r="BE171" i="8"/>
  <c r="T171" i="8"/>
  <c r="R171" i="8"/>
  <c r="P171" i="8"/>
  <c r="BK171" i="8"/>
  <c r="J171" i="8"/>
  <c r="BF171" i="8" s="1"/>
  <c r="BI170" i="8"/>
  <c r="BH170" i="8"/>
  <c r="BG170" i="8"/>
  <c r="BE170" i="8"/>
  <c r="T170" i="8"/>
  <c r="R170" i="8"/>
  <c r="P170" i="8"/>
  <c r="BK170" i="8"/>
  <c r="J170" i="8"/>
  <c r="BF170" i="8" s="1"/>
  <c r="BI169" i="8"/>
  <c r="BH169" i="8"/>
  <c r="BG169" i="8"/>
  <c r="BE169" i="8"/>
  <c r="T169" i="8"/>
  <c r="R169" i="8"/>
  <c r="P169" i="8"/>
  <c r="BK169" i="8"/>
  <c r="J169" i="8"/>
  <c r="BF169" i="8" s="1"/>
  <c r="BI168" i="8"/>
  <c r="BH168" i="8"/>
  <c r="BG168" i="8"/>
  <c r="BE168" i="8"/>
  <c r="T168" i="8"/>
  <c r="R168" i="8"/>
  <c r="P168" i="8"/>
  <c r="BK168" i="8"/>
  <c r="J168" i="8"/>
  <c r="BF168" i="8" s="1"/>
  <c r="BI167" i="8"/>
  <c r="BH167" i="8"/>
  <c r="BG167" i="8"/>
  <c r="BE167" i="8"/>
  <c r="T167" i="8"/>
  <c r="R167" i="8"/>
  <c r="P167" i="8"/>
  <c r="BK167" i="8"/>
  <c r="J167" i="8"/>
  <c r="BF167" i="8" s="1"/>
  <c r="BI166" i="8"/>
  <c r="BH166" i="8"/>
  <c r="BG166" i="8"/>
  <c r="BE166" i="8"/>
  <c r="T166" i="8"/>
  <c r="R166" i="8"/>
  <c r="P166" i="8"/>
  <c r="BK166" i="8"/>
  <c r="BK165" i="8" s="1"/>
  <c r="J165" i="8" s="1"/>
  <c r="J65" i="8" s="1"/>
  <c r="J166" i="8"/>
  <c r="BF166" i="8"/>
  <c r="BI163" i="8"/>
  <c r="BH163" i="8"/>
  <c r="BG163" i="8"/>
  <c r="BE163" i="8"/>
  <c r="T163" i="8"/>
  <c r="R163" i="8"/>
  <c r="P163" i="8"/>
  <c r="BK163" i="8"/>
  <c r="J163" i="8"/>
  <c r="BF163" i="8" s="1"/>
  <c r="BI162" i="8"/>
  <c r="BH162" i="8"/>
  <c r="BG162" i="8"/>
  <c r="BE162" i="8"/>
  <c r="T162" i="8"/>
  <c r="R162" i="8"/>
  <c r="P162" i="8"/>
  <c r="BK162" i="8"/>
  <c r="J162" i="8"/>
  <c r="BF162" i="8" s="1"/>
  <c r="BI160" i="8"/>
  <c r="BH160" i="8"/>
  <c r="BG160" i="8"/>
  <c r="BE160" i="8"/>
  <c r="T160" i="8"/>
  <c r="R160" i="8"/>
  <c r="P160" i="8"/>
  <c r="BK160" i="8"/>
  <c r="J160" i="8"/>
  <c r="BF160" i="8" s="1"/>
  <c r="BI159" i="8"/>
  <c r="BH159" i="8"/>
  <c r="BG159" i="8"/>
  <c r="BE159" i="8"/>
  <c r="T159" i="8"/>
  <c r="R159" i="8"/>
  <c r="P159" i="8"/>
  <c r="BK159" i="8"/>
  <c r="J159" i="8"/>
  <c r="BF159" i="8" s="1"/>
  <c r="BI158" i="8"/>
  <c r="BH158" i="8"/>
  <c r="BG158" i="8"/>
  <c r="BE158" i="8"/>
  <c r="T158" i="8"/>
  <c r="R158" i="8"/>
  <c r="P158" i="8"/>
  <c r="BK158" i="8"/>
  <c r="J158" i="8"/>
  <c r="BF158" i="8" s="1"/>
  <c r="BI156" i="8"/>
  <c r="BH156" i="8"/>
  <c r="BG156" i="8"/>
  <c r="BE156" i="8"/>
  <c r="T156" i="8"/>
  <c r="R156" i="8"/>
  <c r="P156" i="8"/>
  <c r="BK156" i="8"/>
  <c r="J156" i="8"/>
  <c r="BF156" i="8" s="1"/>
  <c r="BI154" i="8"/>
  <c r="BH154" i="8"/>
  <c r="BG154" i="8"/>
  <c r="BE154" i="8"/>
  <c r="T154" i="8"/>
  <c r="R154" i="8"/>
  <c r="P154" i="8"/>
  <c r="BK154" i="8"/>
  <c r="J154" i="8"/>
  <c r="BF154" i="8" s="1"/>
  <c r="BI152" i="8"/>
  <c r="BH152" i="8"/>
  <c r="BG152" i="8"/>
  <c r="BE152" i="8"/>
  <c r="T152" i="8"/>
  <c r="R152" i="8"/>
  <c r="P152" i="8"/>
  <c r="BK152" i="8"/>
  <c r="J152" i="8"/>
  <c r="BF152" i="8" s="1"/>
  <c r="BI150" i="8"/>
  <c r="BH150" i="8"/>
  <c r="BG150" i="8"/>
  <c r="BE150" i="8"/>
  <c r="T150" i="8"/>
  <c r="R150" i="8"/>
  <c r="P150" i="8"/>
  <c r="BK150" i="8"/>
  <c r="J150" i="8"/>
  <c r="BF150" i="8" s="1"/>
  <c r="BI146" i="8"/>
  <c r="BH146" i="8"/>
  <c r="BG146" i="8"/>
  <c r="BE146" i="8"/>
  <c r="T146" i="8"/>
  <c r="T145" i="8" s="1"/>
  <c r="R146" i="8"/>
  <c r="P146" i="8"/>
  <c r="BK146" i="8"/>
  <c r="J146" i="8"/>
  <c r="BF146" i="8" s="1"/>
  <c r="BI141" i="8"/>
  <c r="BH141" i="8"/>
  <c r="BG141" i="8"/>
  <c r="BE141" i="8"/>
  <c r="T141" i="8"/>
  <c r="R141" i="8"/>
  <c r="P141" i="8"/>
  <c r="BK141" i="8"/>
  <c r="J141" i="8"/>
  <c r="BF141" i="8" s="1"/>
  <c r="BI138" i="8"/>
  <c r="BH138" i="8"/>
  <c r="BG138" i="8"/>
  <c r="BE138" i="8"/>
  <c r="T138" i="8"/>
  <c r="T137" i="8" s="1"/>
  <c r="R138" i="8"/>
  <c r="R137" i="8" s="1"/>
  <c r="P138" i="8"/>
  <c r="BK138" i="8"/>
  <c r="BK137" i="8" s="1"/>
  <c r="J137" i="8" s="1"/>
  <c r="J63" i="8" s="1"/>
  <c r="J138" i="8"/>
  <c r="BF138" i="8"/>
  <c r="BI133" i="8"/>
  <c r="BH133" i="8"/>
  <c r="BG133" i="8"/>
  <c r="BE133" i="8"/>
  <c r="T133" i="8"/>
  <c r="R133" i="8"/>
  <c r="P133" i="8"/>
  <c r="BK133" i="8"/>
  <c r="J133" i="8"/>
  <c r="BF133" i="8" s="1"/>
  <c r="BI132" i="8"/>
  <c r="BH132" i="8"/>
  <c r="BG132" i="8"/>
  <c r="BE132" i="8"/>
  <c r="T132" i="8"/>
  <c r="R132" i="8"/>
  <c r="P132" i="8"/>
  <c r="BK132" i="8"/>
  <c r="J132" i="8"/>
  <c r="BF132" i="8" s="1"/>
  <c r="BI131" i="8"/>
  <c r="BH131" i="8"/>
  <c r="BG131" i="8"/>
  <c r="BE131" i="8"/>
  <c r="T131" i="8"/>
  <c r="R131" i="8"/>
  <c r="P131" i="8"/>
  <c r="BK131" i="8"/>
  <c r="J131" i="8"/>
  <c r="BF131" i="8" s="1"/>
  <c r="BI127" i="8"/>
  <c r="BH127" i="8"/>
  <c r="BG127" i="8"/>
  <c r="BE127" i="8"/>
  <c r="T127" i="8"/>
  <c r="R127" i="8"/>
  <c r="P127" i="8"/>
  <c r="BK127" i="8"/>
  <c r="J127" i="8"/>
  <c r="BF127" i="8" s="1"/>
  <c r="BI123" i="8"/>
  <c r="BH123" i="8"/>
  <c r="BG123" i="8"/>
  <c r="BE123" i="8"/>
  <c r="T123" i="8"/>
  <c r="R123" i="8"/>
  <c r="P123" i="8"/>
  <c r="BK123" i="8"/>
  <c r="BK122" i="8" s="1"/>
  <c r="J123" i="8"/>
  <c r="BF123" i="8"/>
  <c r="BI117" i="8"/>
  <c r="BH117" i="8"/>
  <c r="BG117" i="8"/>
  <c r="BE117" i="8"/>
  <c r="T117" i="8"/>
  <c r="R117" i="8"/>
  <c r="P117" i="8"/>
  <c r="BK117" i="8"/>
  <c r="J117" i="8"/>
  <c r="BF117" i="8" s="1"/>
  <c r="BI116" i="8"/>
  <c r="BH116" i="8"/>
  <c r="BG116" i="8"/>
  <c r="BE116" i="8"/>
  <c r="T116" i="8"/>
  <c r="R116" i="8"/>
  <c r="P116" i="8"/>
  <c r="BK116" i="8"/>
  <c r="J116" i="8"/>
  <c r="BF116" i="8" s="1"/>
  <c r="BI115" i="8"/>
  <c r="BH115" i="8"/>
  <c r="BG115" i="8"/>
  <c r="BE115" i="8"/>
  <c r="T115" i="8"/>
  <c r="R115" i="8"/>
  <c r="P115" i="8"/>
  <c r="BK115" i="8"/>
  <c r="J115" i="8"/>
  <c r="BF115" i="8" s="1"/>
  <c r="BI114" i="8"/>
  <c r="BH114" i="8"/>
  <c r="BG114" i="8"/>
  <c r="BE114" i="8"/>
  <c r="T114" i="8"/>
  <c r="R114" i="8"/>
  <c r="P114" i="8"/>
  <c r="BK114" i="8"/>
  <c r="J114" i="8"/>
  <c r="BF114" i="8" s="1"/>
  <c r="BI113" i="8"/>
  <c r="BH113" i="8"/>
  <c r="BG113" i="8"/>
  <c r="BE113" i="8"/>
  <c r="T113" i="8"/>
  <c r="R113" i="8"/>
  <c r="P113" i="8"/>
  <c r="BK113" i="8"/>
  <c r="J113" i="8"/>
  <c r="BF113" i="8" s="1"/>
  <c r="BI111" i="8"/>
  <c r="BH111" i="8"/>
  <c r="BG111" i="8"/>
  <c r="BE111" i="8"/>
  <c r="T111" i="8"/>
  <c r="R111" i="8"/>
  <c r="P111" i="8"/>
  <c r="BK111" i="8"/>
  <c r="J111" i="8"/>
  <c r="BF111" i="8" s="1"/>
  <c r="BI110" i="8"/>
  <c r="BH110" i="8"/>
  <c r="BG110" i="8"/>
  <c r="BE110" i="8"/>
  <c r="T110" i="8"/>
  <c r="R110" i="8"/>
  <c r="P110" i="8"/>
  <c r="BK110" i="8"/>
  <c r="J110" i="8"/>
  <c r="BF110" i="8" s="1"/>
  <c r="BI109" i="8"/>
  <c r="BH109" i="8"/>
  <c r="BG109" i="8"/>
  <c r="BE109" i="8"/>
  <c r="T109" i="8"/>
  <c r="R109" i="8"/>
  <c r="P109" i="8"/>
  <c r="BK109" i="8"/>
  <c r="J109" i="8"/>
  <c r="BF109" i="8" s="1"/>
  <c r="BI108" i="8"/>
  <c r="BH108" i="8"/>
  <c r="BG108" i="8"/>
  <c r="BE108" i="8"/>
  <c r="T108" i="8"/>
  <c r="R108" i="8"/>
  <c r="P108" i="8"/>
  <c r="BK108" i="8"/>
  <c r="J108" i="8"/>
  <c r="BF108" i="8" s="1"/>
  <c r="BI107" i="8"/>
  <c r="BH107" i="8"/>
  <c r="BG107" i="8"/>
  <c r="BE107" i="8"/>
  <c r="T107" i="8"/>
  <c r="R107" i="8"/>
  <c r="P107" i="8"/>
  <c r="BK107" i="8"/>
  <c r="J107" i="8"/>
  <c r="BF107" i="8" s="1"/>
  <c r="BI104" i="8"/>
  <c r="BH104" i="8"/>
  <c r="BG104" i="8"/>
  <c r="BE104" i="8"/>
  <c r="T104" i="8"/>
  <c r="R104" i="8"/>
  <c r="P104" i="8"/>
  <c r="BK104" i="8"/>
  <c r="J104" i="8"/>
  <c r="BF104" i="8" s="1"/>
  <c r="BI101" i="8"/>
  <c r="BH101" i="8"/>
  <c r="BG101" i="8"/>
  <c r="BE101" i="8"/>
  <c r="T101" i="8"/>
  <c r="R101" i="8"/>
  <c r="P101" i="8"/>
  <c r="BK101" i="8"/>
  <c r="J101" i="8"/>
  <c r="BF101" i="8" s="1"/>
  <c r="BI100" i="8"/>
  <c r="BH100" i="8"/>
  <c r="BG100" i="8"/>
  <c r="BE100" i="8"/>
  <c r="T100" i="8"/>
  <c r="R100" i="8"/>
  <c r="P100" i="8"/>
  <c r="BK100" i="8"/>
  <c r="J100" i="8"/>
  <c r="BF100" i="8" s="1"/>
  <c r="BI98" i="8"/>
  <c r="BH98" i="8"/>
  <c r="BG98" i="8"/>
  <c r="BE98" i="8"/>
  <c r="T98" i="8"/>
  <c r="R98" i="8"/>
  <c r="P98" i="8"/>
  <c r="BK98" i="8"/>
  <c r="J98" i="8"/>
  <c r="BF98" i="8" s="1"/>
  <c r="BI97" i="8"/>
  <c r="BH97" i="8"/>
  <c r="BG97" i="8"/>
  <c r="BE97" i="8"/>
  <c r="T97" i="8"/>
  <c r="R97" i="8"/>
  <c r="P97" i="8"/>
  <c r="BK97" i="8"/>
  <c r="J97" i="8"/>
  <c r="BF97" i="8" s="1"/>
  <c r="BI96" i="8"/>
  <c r="BH96" i="8"/>
  <c r="BG96" i="8"/>
  <c r="BE96" i="8"/>
  <c r="T96" i="8"/>
  <c r="R96" i="8"/>
  <c r="P96" i="8"/>
  <c r="BK96" i="8"/>
  <c r="J96" i="8"/>
  <c r="BF96" i="8" s="1"/>
  <c r="BI95" i="8"/>
  <c r="BH95" i="8"/>
  <c r="BG95" i="8"/>
  <c r="BE95" i="8"/>
  <c r="T95" i="8"/>
  <c r="R95" i="8"/>
  <c r="P95" i="8"/>
  <c r="BK95" i="8"/>
  <c r="J95" i="8"/>
  <c r="BF95" i="8" s="1"/>
  <c r="BI94" i="8"/>
  <c r="BH94" i="8"/>
  <c r="BG94" i="8"/>
  <c r="BE94" i="8"/>
  <c r="T94" i="8"/>
  <c r="R94" i="8"/>
  <c r="P94" i="8"/>
  <c r="BK94" i="8"/>
  <c r="J94" i="8"/>
  <c r="BF94" i="8" s="1"/>
  <c r="BI91" i="8"/>
  <c r="BH91" i="8"/>
  <c r="BG91" i="8"/>
  <c r="BE91" i="8"/>
  <c r="T91" i="8"/>
  <c r="R91" i="8"/>
  <c r="P91" i="8"/>
  <c r="BK91" i="8"/>
  <c r="BK88" i="8" s="1"/>
  <c r="J88" i="8" s="1"/>
  <c r="J61" i="8" s="1"/>
  <c r="J91" i="8"/>
  <c r="BF91" i="8" s="1"/>
  <c r="BI90" i="8"/>
  <c r="BH90" i="8"/>
  <c r="BG90" i="8"/>
  <c r="BE90" i="8"/>
  <c r="T90" i="8"/>
  <c r="R90" i="8"/>
  <c r="P90" i="8"/>
  <c r="BK90" i="8"/>
  <c r="J90" i="8"/>
  <c r="BF90" i="8" s="1"/>
  <c r="BI89" i="8"/>
  <c r="BH89" i="8"/>
  <c r="F36" i="8" s="1"/>
  <c r="BC61" i="1" s="1"/>
  <c r="BG89" i="8"/>
  <c r="BE89" i="8"/>
  <c r="F33" i="8" s="1"/>
  <c r="AZ61" i="1" s="1"/>
  <c r="J33" i="8"/>
  <c r="AV61" i="1" s="1"/>
  <c r="T89" i="8"/>
  <c r="R89" i="8"/>
  <c r="P89" i="8"/>
  <c r="P88" i="8" s="1"/>
  <c r="BK89" i="8"/>
  <c r="J89" i="8"/>
  <c r="BF89" i="8"/>
  <c r="J83" i="8"/>
  <c r="J82" i="8"/>
  <c r="F82" i="8"/>
  <c r="F80" i="8"/>
  <c r="E78" i="8"/>
  <c r="J55" i="8"/>
  <c r="J54" i="8"/>
  <c r="F54" i="8"/>
  <c r="F52" i="8"/>
  <c r="E50" i="8"/>
  <c r="J18" i="8"/>
  <c r="E18" i="8"/>
  <c r="F83" i="8" s="1"/>
  <c r="J17" i="8"/>
  <c r="J80" i="8"/>
  <c r="J52" i="8"/>
  <c r="E7" i="8"/>
  <c r="E76" i="8" s="1"/>
  <c r="E48" i="8"/>
  <c r="J37" i="7"/>
  <c r="J36" i="7"/>
  <c r="AY60" i="1" s="1"/>
  <c r="J35" i="7"/>
  <c r="AX60" i="1" s="1"/>
  <c r="BI84" i="7"/>
  <c r="F37" i="7" s="1"/>
  <c r="BD60" i="1" s="1"/>
  <c r="BH84" i="7"/>
  <c r="F36" i="7" s="1"/>
  <c r="BC60" i="1" s="1"/>
  <c r="BG84" i="7"/>
  <c r="F35" i="7" s="1"/>
  <c r="BB60" i="1" s="1"/>
  <c r="BE84" i="7"/>
  <c r="F33" i="7" s="1"/>
  <c r="AZ60" i="1" s="1"/>
  <c r="J33" i="7"/>
  <c r="AV60" i="1" s="1"/>
  <c r="T84" i="7"/>
  <c r="T83" i="7" s="1"/>
  <c r="T82" i="7" s="1"/>
  <c r="T81" i="7" s="1"/>
  <c r="R84" i="7"/>
  <c r="R83" i="7" s="1"/>
  <c r="R82" i="7" s="1"/>
  <c r="R81" i="7" s="1"/>
  <c r="P84" i="7"/>
  <c r="P83" i="7" s="1"/>
  <c r="P82" i="7" s="1"/>
  <c r="P81" i="7" s="1"/>
  <c r="AU60" i="1" s="1"/>
  <c r="BK84" i="7"/>
  <c r="BK83" i="7"/>
  <c r="J83" i="7" s="1"/>
  <c r="J61" i="7" s="1"/>
  <c r="BK82" i="7"/>
  <c r="J82" i="7" s="1"/>
  <c r="J60" i="7" s="1"/>
  <c r="BK81" i="7"/>
  <c r="J81" i="7" s="1"/>
  <c r="J84" i="7"/>
  <c r="BF84" i="7"/>
  <c r="J34" i="7" s="1"/>
  <c r="AW60" i="1" s="1"/>
  <c r="J78" i="7"/>
  <c r="J77" i="7"/>
  <c r="F77" i="7"/>
  <c r="F75" i="7"/>
  <c r="E73" i="7"/>
  <c r="J55" i="7"/>
  <c r="J54" i="7"/>
  <c r="F54" i="7"/>
  <c r="F52" i="7"/>
  <c r="E50" i="7"/>
  <c r="J18" i="7"/>
  <c r="E18" i="7"/>
  <c r="F78" i="7"/>
  <c r="F55" i="7"/>
  <c r="J17" i="7"/>
  <c r="J75" i="7"/>
  <c r="J52" i="7"/>
  <c r="E7" i="7"/>
  <c r="E71" i="7" s="1"/>
  <c r="J37" i="6"/>
  <c r="J36" i="6"/>
  <c r="AY59" i="1" s="1"/>
  <c r="J35" i="6"/>
  <c r="AX59" i="1" s="1"/>
  <c r="BI101" i="6"/>
  <c r="BH101" i="6"/>
  <c r="BG101" i="6"/>
  <c r="BE101" i="6"/>
  <c r="T101" i="6"/>
  <c r="T100" i="6" s="1"/>
  <c r="R101" i="6"/>
  <c r="R100" i="6" s="1"/>
  <c r="P101" i="6"/>
  <c r="P100" i="6" s="1"/>
  <c r="BK101" i="6"/>
  <c r="BK100" i="6" s="1"/>
  <c r="J100" i="6" s="1"/>
  <c r="J63" i="6" s="1"/>
  <c r="J101" i="6"/>
  <c r="BF101" i="6"/>
  <c r="BI99" i="6"/>
  <c r="BH99" i="6"/>
  <c r="BG99" i="6"/>
  <c r="BE99" i="6"/>
  <c r="T99" i="6"/>
  <c r="R99" i="6"/>
  <c r="P99" i="6"/>
  <c r="BK99" i="6"/>
  <c r="J99" i="6"/>
  <c r="BF99" i="6" s="1"/>
  <c r="BI98" i="6"/>
  <c r="BH98" i="6"/>
  <c r="BG98" i="6"/>
  <c r="BE98" i="6"/>
  <c r="T98" i="6"/>
  <c r="R98" i="6"/>
  <c r="P98" i="6"/>
  <c r="BK98" i="6"/>
  <c r="J98" i="6"/>
  <c r="BF98" i="6" s="1"/>
  <c r="BI97" i="6"/>
  <c r="BH97" i="6"/>
  <c r="BG97" i="6"/>
  <c r="BE97" i="6"/>
  <c r="T97" i="6"/>
  <c r="R97" i="6"/>
  <c r="P97" i="6"/>
  <c r="BK97" i="6"/>
  <c r="J97" i="6"/>
  <c r="BF97" i="6" s="1"/>
  <c r="BI96" i="6"/>
  <c r="BH96" i="6"/>
  <c r="BG96" i="6"/>
  <c r="BE96" i="6"/>
  <c r="T96" i="6"/>
  <c r="R96" i="6"/>
  <c r="P96" i="6"/>
  <c r="BK96" i="6"/>
  <c r="J96" i="6"/>
  <c r="BF96" i="6" s="1"/>
  <c r="BI95" i="6"/>
  <c r="BH95" i="6"/>
  <c r="BG95" i="6"/>
  <c r="BE95" i="6"/>
  <c r="T95" i="6"/>
  <c r="R95" i="6"/>
  <c r="R94" i="6" s="1"/>
  <c r="P95" i="6"/>
  <c r="BK95" i="6"/>
  <c r="J95" i="6"/>
  <c r="BF95" i="6" s="1"/>
  <c r="BI93" i="6"/>
  <c r="BH93" i="6"/>
  <c r="BG93" i="6"/>
  <c r="BE93" i="6"/>
  <c r="T93" i="6"/>
  <c r="R93" i="6"/>
  <c r="P93" i="6"/>
  <c r="BK93" i="6"/>
  <c r="J93" i="6"/>
  <c r="BF93" i="6" s="1"/>
  <c r="BI92" i="6"/>
  <c r="BH92" i="6"/>
  <c r="BG92" i="6"/>
  <c r="BE92" i="6"/>
  <c r="T92" i="6"/>
  <c r="R92" i="6"/>
  <c r="P92" i="6"/>
  <c r="BK92" i="6"/>
  <c r="J92" i="6"/>
  <c r="BF92" i="6" s="1"/>
  <c r="BI91" i="6"/>
  <c r="BH91" i="6"/>
  <c r="BG91" i="6"/>
  <c r="BE91" i="6"/>
  <c r="T91" i="6"/>
  <c r="R91" i="6"/>
  <c r="P91" i="6"/>
  <c r="BK91" i="6"/>
  <c r="J91" i="6"/>
  <c r="BF91" i="6" s="1"/>
  <c r="BI90" i="6"/>
  <c r="BH90" i="6"/>
  <c r="BG90" i="6"/>
  <c r="BE90" i="6"/>
  <c r="F33" i="6" s="1"/>
  <c r="AZ59" i="1" s="1"/>
  <c r="T90" i="6"/>
  <c r="R90" i="6"/>
  <c r="P90" i="6"/>
  <c r="BK90" i="6"/>
  <c r="J90" i="6"/>
  <c r="BF90" i="6" s="1"/>
  <c r="BI89" i="6"/>
  <c r="BH89" i="6"/>
  <c r="BG89" i="6"/>
  <c r="BE89" i="6"/>
  <c r="T89" i="6"/>
  <c r="R89" i="6"/>
  <c r="P89" i="6"/>
  <c r="BK89" i="6"/>
  <c r="J89" i="6"/>
  <c r="BF89" i="6" s="1"/>
  <c r="BI88" i="6"/>
  <c r="BH88" i="6"/>
  <c r="F36" i="6" s="1"/>
  <c r="BC59" i="1" s="1"/>
  <c r="BG88" i="6"/>
  <c r="BE88" i="6"/>
  <c r="T88" i="6"/>
  <c r="R88" i="6"/>
  <c r="P88" i="6"/>
  <c r="BK88" i="6"/>
  <c r="J88" i="6"/>
  <c r="BF88" i="6" s="1"/>
  <c r="BI87" i="6"/>
  <c r="BH87" i="6"/>
  <c r="BG87" i="6"/>
  <c r="BE87" i="6"/>
  <c r="J33" i="6" s="1"/>
  <c r="AV59" i="1" s="1"/>
  <c r="T87" i="6"/>
  <c r="R87" i="6"/>
  <c r="P87" i="6"/>
  <c r="BK87" i="6"/>
  <c r="J87" i="6"/>
  <c r="BF87" i="6" s="1"/>
  <c r="BI86" i="6"/>
  <c r="BH86" i="6"/>
  <c r="BG86" i="6"/>
  <c r="BE86" i="6"/>
  <c r="T86" i="6"/>
  <c r="R86" i="6"/>
  <c r="P86" i="6"/>
  <c r="BK86" i="6"/>
  <c r="BK85" i="6" s="1"/>
  <c r="J86" i="6"/>
  <c r="BF86" i="6"/>
  <c r="J80" i="6"/>
  <c r="J79" i="6"/>
  <c r="F79" i="6"/>
  <c r="F77" i="6"/>
  <c r="E75" i="6"/>
  <c r="J55" i="6"/>
  <c r="J54" i="6"/>
  <c r="F54" i="6"/>
  <c r="F52" i="6"/>
  <c r="E50" i="6"/>
  <c r="J18" i="6"/>
  <c r="E18" i="6"/>
  <c r="F80" i="6" s="1"/>
  <c r="J17" i="6"/>
  <c r="J77" i="6"/>
  <c r="J52" i="6"/>
  <c r="E7" i="6"/>
  <c r="E73" i="6" s="1"/>
  <c r="E48" i="6"/>
  <c r="J37" i="5"/>
  <c r="J36" i="5"/>
  <c r="AY58" i="1" s="1"/>
  <c r="J35" i="5"/>
  <c r="AX58" i="1" s="1"/>
  <c r="BI106" i="5"/>
  <c r="BH106" i="5"/>
  <c r="BG106" i="5"/>
  <c r="BE106" i="5"/>
  <c r="T106" i="5"/>
  <c r="T105" i="5" s="1"/>
  <c r="R106" i="5"/>
  <c r="R105" i="5" s="1"/>
  <c r="P106" i="5"/>
  <c r="P105" i="5" s="1"/>
  <c r="BK106" i="5"/>
  <c r="BK105" i="5" s="1"/>
  <c r="J105" i="5"/>
  <c r="J63" i="5" s="1"/>
  <c r="J106" i="5"/>
  <c r="BF106" i="5" s="1"/>
  <c r="BI104" i="5"/>
  <c r="BH104" i="5"/>
  <c r="BG104" i="5"/>
  <c r="BE104" i="5"/>
  <c r="T104" i="5"/>
  <c r="R104" i="5"/>
  <c r="P104" i="5"/>
  <c r="BK104" i="5"/>
  <c r="J104" i="5"/>
  <c r="BF104" i="5" s="1"/>
  <c r="BI103" i="5"/>
  <c r="BH103" i="5"/>
  <c r="BG103" i="5"/>
  <c r="BE103" i="5"/>
  <c r="T103" i="5"/>
  <c r="R103" i="5"/>
  <c r="P103" i="5"/>
  <c r="BK103" i="5"/>
  <c r="J103" i="5"/>
  <c r="BF103" i="5" s="1"/>
  <c r="BI102" i="5"/>
  <c r="BH102" i="5"/>
  <c r="BG102" i="5"/>
  <c r="BE102" i="5"/>
  <c r="T102" i="5"/>
  <c r="R102" i="5"/>
  <c r="P102" i="5"/>
  <c r="BK102" i="5"/>
  <c r="J102" i="5"/>
  <c r="BF102" i="5" s="1"/>
  <c r="BI101" i="5"/>
  <c r="BH101" i="5"/>
  <c r="BG101" i="5"/>
  <c r="BE101" i="5"/>
  <c r="T101" i="5"/>
  <c r="R101" i="5"/>
  <c r="P101" i="5"/>
  <c r="BK101" i="5"/>
  <c r="J101" i="5"/>
  <c r="BF101" i="5" s="1"/>
  <c r="BI100" i="5"/>
  <c r="BH100" i="5"/>
  <c r="BG100" i="5"/>
  <c r="BE100" i="5"/>
  <c r="T100" i="5"/>
  <c r="R100" i="5"/>
  <c r="P100" i="5"/>
  <c r="BK100" i="5"/>
  <c r="J100" i="5"/>
  <c r="BF100" i="5"/>
  <c r="BI98" i="5"/>
  <c r="BH98" i="5"/>
  <c r="BG98" i="5"/>
  <c r="BE98" i="5"/>
  <c r="T98" i="5"/>
  <c r="R98" i="5"/>
  <c r="P98" i="5"/>
  <c r="BK98" i="5"/>
  <c r="J98" i="5"/>
  <c r="BF98" i="5" s="1"/>
  <c r="BI97" i="5"/>
  <c r="BH97" i="5"/>
  <c r="BG97" i="5"/>
  <c r="BE97" i="5"/>
  <c r="T97" i="5"/>
  <c r="R97" i="5"/>
  <c r="P97" i="5"/>
  <c r="BK97" i="5"/>
  <c r="J97" i="5"/>
  <c r="BF97" i="5" s="1"/>
  <c r="BI96" i="5"/>
  <c r="BH96" i="5"/>
  <c r="BG96" i="5"/>
  <c r="BE96" i="5"/>
  <c r="T96" i="5"/>
  <c r="R96" i="5"/>
  <c r="P96" i="5"/>
  <c r="BK96" i="5"/>
  <c r="J96" i="5"/>
  <c r="BF96" i="5" s="1"/>
  <c r="BI95" i="5"/>
  <c r="BH95" i="5"/>
  <c r="BG95" i="5"/>
  <c r="BE95" i="5"/>
  <c r="T95" i="5"/>
  <c r="R95" i="5"/>
  <c r="P95" i="5"/>
  <c r="BK95" i="5"/>
  <c r="J95" i="5"/>
  <c r="BF95" i="5" s="1"/>
  <c r="BI94" i="5"/>
  <c r="BH94" i="5"/>
  <c r="BG94" i="5"/>
  <c r="BE94" i="5"/>
  <c r="T94" i="5"/>
  <c r="R94" i="5"/>
  <c r="P94" i="5"/>
  <c r="BK94" i="5"/>
  <c r="J94" i="5"/>
  <c r="BF94" i="5" s="1"/>
  <c r="BI93" i="5"/>
  <c r="BH93" i="5"/>
  <c r="BG93" i="5"/>
  <c r="BE93" i="5"/>
  <c r="T93" i="5"/>
  <c r="R93" i="5"/>
  <c r="P93" i="5"/>
  <c r="BK93" i="5"/>
  <c r="J93" i="5"/>
  <c r="BF93" i="5" s="1"/>
  <c r="BI92" i="5"/>
  <c r="BH92" i="5"/>
  <c r="BG92" i="5"/>
  <c r="BE92" i="5"/>
  <c r="T92" i="5"/>
  <c r="R92" i="5"/>
  <c r="P92" i="5"/>
  <c r="BK92" i="5"/>
  <c r="J92" i="5"/>
  <c r="BF92" i="5" s="1"/>
  <c r="BI91" i="5"/>
  <c r="BH91" i="5"/>
  <c r="BG91" i="5"/>
  <c r="BE91" i="5"/>
  <c r="T91" i="5"/>
  <c r="R91" i="5"/>
  <c r="P91" i="5"/>
  <c r="BK91" i="5"/>
  <c r="J91" i="5"/>
  <c r="BF91" i="5" s="1"/>
  <c r="BI90" i="5"/>
  <c r="BH90" i="5"/>
  <c r="BG90" i="5"/>
  <c r="BE90" i="5"/>
  <c r="T90" i="5"/>
  <c r="R90" i="5"/>
  <c r="P90" i="5"/>
  <c r="BK90" i="5"/>
  <c r="J90" i="5"/>
  <c r="BF90" i="5" s="1"/>
  <c r="BI89" i="5"/>
  <c r="BH89" i="5"/>
  <c r="BG89" i="5"/>
  <c r="BE89" i="5"/>
  <c r="T89" i="5"/>
  <c r="R89" i="5"/>
  <c r="P89" i="5"/>
  <c r="BK89" i="5"/>
  <c r="J89" i="5"/>
  <c r="BF89" i="5" s="1"/>
  <c r="BI88" i="5"/>
  <c r="BH88" i="5"/>
  <c r="BG88" i="5"/>
  <c r="BE88" i="5"/>
  <c r="T88" i="5"/>
  <c r="R88" i="5"/>
  <c r="P88" i="5"/>
  <c r="BK88" i="5"/>
  <c r="J88" i="5"/>
  <c r="BF88" i="5" s="1"/>
  <c r="BI87" i="5"/>
  <c r="BH87" i="5"/>
  <c r="F36" i="5" s="1"/>
  <c r="BC58" i="1" s="1"/>
  <c r="BG87" i="5"/>
  <c r="BE87" i="5"/>
  <c r="T87" i="5"/>
  <c r="R87" i="5"/>
  <c r="P87" i="5"/>
  <c r="BK87" i="5"/>
  <c r="J87" i="5"/>
  <c r="BF87" i="5" s="1"/>
  <c r="BI86" i="5"/>
  <c r="F37" i="5" s="1"/>
  <c r="BD58" i="1" s="1"/>
  <c r="BH86" i="5"/>
  <c r="BG86" i="5"/>
  <c r="BE86" i="5"/>
  <c r="J33" i="5" s="1"/>
  <c r="AV58" i="1" s="1"/>
  <c r="T86" i="5"/>
  <c r="R86" i="5"/>
  <c r="R85" i="5" s="1"/>
  <c r="P86" i="5"/>
  <c r="BK86" i="5"/>
  <c r="BK85" i="5"/>
  <c r="J85" i="5" s="1"/>
  <c r="J61" i="5" s="1"/>
  <c r="J86" i="5"/>
  <c r="BF86" i="5"/>
  <c r="J80" i="5"/>
  <c r="J79" i="5"/>
  <c r="F79" i="5"/>
  <c r="F77" i="5"/>
  <c r="E75" i="5"/>
  <c r="J55" i="5"/>
  <c r="J54" i="5"/>
  <c r="F54" i="5"/>
  <c r="F52" i="5"/>
  <c r="E50" i="5"/>
  <c r="J18" i="5"/>
  <c r="E18" i="5"/>
  <c r="F80" i="5" s="1"/>
  <c r="J17" i="5"/>
  <c r="J77" i="5"/>
  <c r="J52" i="5"/>
  <c r="E7" i="5"/>
  <c r="E73" i="5" s="1"/>
  <c r="E48" i="5"/>
  <c r="AY57" i="1"/>
  <c r="AX57" i="1"/>
  <c r="BC57" i="1"/>
  <c r="AZ57" i="1"/>
  <c r="AV57" i="1"/>
  <c r="J37" i="3"/>
  <c r="J36" i="3"/>
  <c r="AY56" i="1" s="1"/>
  <c r="J35" i="3"/>
  <c r="AX56" i="1" s="1"/>
  <c r="BI107" i="3"/>
  <c r="BH107" i="3"/>
  <c r="BG107" i="3"/>
  <c r="BE107" i="3"/>
  <c r="T107" i="3"/>
  <c r="T106" i="3" s="1"/>
  <c r="T105" i="3" s="1"/>
  <c r="R107" i="3"/>
  <c r="R106" i="3"/>
  <c r="R105" i="3" s="1"/>
  <c r="P107" i="3"/>
  <c r="P106" i="3" s="1"/>
  <c r="P105" i="3" s="1"/>
  <c r="BK107" i="3"/>
  <c r="BK106" i="3"/>
  <c r="J106" i="3" s="1"/>
  <c r="J64" i="3" s="1"/>
  <c r="BK105" i="3"/>
  <c r="J105" i="3" s="1"/>
  <c r="J63" i="3" s="1"/>
  <c r="J107" i="3"/>
  <c r="BF107" i="3" s="1"/>
  <c r="BI104" i="3"/>
  <c r="BH104" i="3"/>
  <c r="BG104" i="3"/>
  <c r="BE104" i="3"/>
  <c r="T104" i="3"/>
  <c r="R104" i="3"/>
  <c r="P104" i="3"/>
  <c r="BK104" i="3"/>
  <c r="J104" i="3"/>
  <c r="BF104" i="3" s="1"/>
  <c r="BI99" i="3"/>
  <c r="BH99" i="3"/>
  <c r="BG99" i="3"/>
  <c r="BE99" i="3"/>
  <c r="T99" i="3"/>
  <c r="R99" i="3"/>
  <c r="P99" i="3"/>
  <c r="BK99" i="3"/>
  <c r="J99" i="3"/>
  <c r="BF99" i="3" s="1"/>
  <c r="BI93" i="3"/>
  <c r="BH93" i="3"/>
  <c r="BG93" i="3"/>
  <c r="BE93" i="3"/>
  <c r="T93" i="3"/>
  <c r="R93" i="3"/>
  <c r="P93" i="3"/>
  <c r="BK93" i="3"/>
  <c r="BK92" i="3" s="1"/>
  <c r="J92" i="3" s="1"/>
  <c r="J62" i="3" s="1"/>
  <c r="J93" i="3"/>
  <c r="BF93" i="3"/>
  <c r="BI91" i="3"/>
  <c r="BH91" i="3"/>
  <c r="F36" i="3" s="1"/>
  <c r="BC56" i="1" s="1"/>
  <c r="BG91" i="3"/>
  <c r="BE91" i="3"/>
  <c r="T91" i="3"/>
  <c r="R91" i="3"/>
  <c r="P91" i="3"/>
  <c r="BK91" i="3"/>
  <c r="J91" i="3"/>
  <c r="BF91" i="3" s="1"/>
  <c r="BI87" i="3"/>
  <c r="BH87" i="3"/>
  <c r="BG87" i="3"/>
  <c r="BE87" i="3"/>
  <c r="J33" i="3" s="1"/>
  <c r="AV56" i="1" s="1"/>
  <c r="T87" i="3"/>
  <c r="T86" i="3" s="1"/>
  <c r="R87" i="3"/>
  <c r="R86" i="3" s="1"/>
  <c r="P87" i="3"/>
  <c r="P86" i="3" s="1"/>
  <c r="BK87" i="3"/>
  <c r="BK86" i="3"/>
  <c r="J86" i="3" s="1"/>
  <c r="J61" i="3" s="1"/>
  <c r="J87" i="3"/>
  <c r="BF87" i="3" s="1"/>
  <c r="J81" i="3"/>
  <c r="J80" i="3"/>
  <c r="F80" i="3"/>
  <c r="F78" i="3"/>
  <c r="E76" i="3"/>
  <c r="J55" i="3"/>
  <c r="J54" i="3"/>
  <c r="F54" i="3"/>
  <c r="F52" i="3"/>
  <c r="E50" i="3"/>
  <c r="J18" i="3"/>
  <c r="E18" i="3"/>
  <c r="F81" i="3"/>
  <c r="F55" i="3"/>
  <c r="J17" i="3"/>
  <c r="E7" i="3"/>
  <c r="E74" i="3" s="1"/>
  <c r="AY55" i="1"/>
  <c r="AX55" i="1"/>
  <c r="AS54" i="1"/>
  <c r="L50" i="1"/>
  <c r="AM50" i="1"/>
  <c r="AM49" i="1"/>
  <c r="L49" i="1"/>
  <c r="AM47" i="1"/>
  <c r="L47" i="1"/>
  <c r="L45" i="1"/>
  <c r="L44" i="1"/>
  <c r="J148" i="10" l="1"/>
  <c r="J89" i="11"/>
  <c r="E115" i="11"/>
  <c r="F151" i="10"/>
  <c r="J34" i="11"/>
  <c r="J168" i="11"/>
  <c r="J103" i="11" s="1"/>
  <c r="BK167" i="11"/>
  <c r="J167" i="11" s="1"/>
  <c r="J102" i="11" s="1"/>
  <c r="J127" i="11"/>
  <c r="J98" i="11" s="1"/>
  <c r="BK126" i="11"/>
  <c r="R126" i="11"/>
  <c r="R125" i="11" s="1"/>
  <c r="F34" i="11"/>
  <c r="F92" i="11"/>
  <c r="R824" i="10"/>
  <c r="R155" i="10"/>
  <c r="T155" i="10"/>
  <c r="J156" i="10"/>
  <c r="J98" i="10" s="1"/>
  <c r="BK155" i="10"/>
  <c r="J825" i="10"/>
  <c r="J107" i="10" s="1"/>
  <c r="BK824" i="10"/>
  <c r="J824" i="10" s="1"/>
  <c r="J106" i="10" s="1"/>
  <c r="J1516" i="10"/>
  <c r="J123" i="10" s="1"/>
  <c r="F34" i="10"/>
  <c r="E85" i="10"/>
  <c r="T904" i="10"/>
  <c r="T824" i="10" s="1"/>
  <c r="T984" i="10"/>
  <c r="P1063" i="10"/>
  <c r="R1142" i="10"/>
  <c r="P1225" i="10"/>
  <c r="T1516" i="10"/>
  <c r="P970" i="10"/>
  <c r="P824" i="10" s="1"/>
  <c r="T1207" i="10"/>
  <c r="R1411" i="10"/>
  <c r="T1567" i="10"/>
  <c r="P1591" i="10"/>
  <c r="BK1591" i="10"/>
  <c r="J1591" i="10" s="1"/>
  <c r="J127" i="10" s="1"/>
  <c r="P1615" i="10"/>
  <c r="R1627" i="10"/>
  <c r="F33" i="10"/>
  <c r="P984" i="10"/>
  <c r="T1063" i="10"/>
  <c r="P1516" i="10"/>
  <c r="R1579" i="10"/>
  <c r="R1515" i="10" s="1"/>
  <c r="R1514" i="10" s="1"/>
  <c r="R1603" i="10"/>
  <c r="T1615" i="10"/>
  <c r="J85" i="6"/>
  <c r="J61" i="6" s="1"/>
  <c r="F35" i="5"/>
  <c r="BB58" i="1" s="1"/>
  <c r="R99" i="5"/>
  <c r="R84" i="5" s="1"/>
  <c r="R83" i="5" s="1"/>
  <c r="P122" i="8"/>
  <c r="P165" i="8"/>
  <c r="P173" i="8"/>
  <c r="F33" i="3"/>
  <c r="AZ56" i="1" s="1"/>
  <c r="R92" i="3"/>
  <c r="BB57" i="1"/>
  <c r="F55" i="5"/>
  <c r="F33" i="5"/>
  <c r="AZ58" i="1" s="1"/>
  <c r="F55" i="6"/>
  <c r="BK94" i="6"/>
  <c r="J94" i="6" s="1"/>
  <c r="J62" i="6" s="1"/>
  <c r="F55" i="8"/>
  <c r="T88" i="8"/>
  <c r="F35" i="8"/>
  <c r="BB61" i="1" s="1"/>
  <c r="R122" i="8"/>
  <c r="P145" i="8"/>
  <c r="R165" i="8"/>
  <c r="R173" i="8"/>
  <c r="J34" i="9"/>
  <c r="AW62" i="1" s="1"/>
  <c r="P91" i="9"/>
  <c r="BK121" i="9"/>
  <c r="T151" i="9"/>
  <c r="T90" i="9" s="1"/>
  <c r="T89" i="9" s="1"/>
  <c r="BK211" i="9"/>
  <c r="J211" i="9" s="1"/>
  <c r="J65" i="9" s="1"/>
  <c r="T242" i="9"/>
  <c r="T241" i="9" s="1"/>
  <c r="R85" i="3"/>
  <c r="R84" i="3" s="1"/>
  <c r="BD57" i="1"/>
  <c r="T94" i="6"/>
  <c r="R88" i="8"/>
  <c r="R87" i="8" s="1"/>
  <c r="R86" i="8" s="1"/>
  <c r="F37" i="8"/>
  <c r="BD61" i="1" s="1"/>
  <c r="BK145" i="8"/>
  <c r="J145" i="8" s="1"/>
  <c r="J64" i="8" s="1"/>
  <c r="BK84" i="5"/>
  <c r="J84" i="5" s="1"/>
  <c r="J60" i="5" s="1"/>
  <c r="BK99" i="5"/>
  <c r="J99" i="5" s="1"/>
  <c r="J62" i="5" s="1"/>
  <c r="R85" i="6"/>
  <c r="R84" i="6" s="1"/>
  <c r="R83" i="6" s="1"/>
  <c r="F37" i="6"/>
  <c r="BD59" i="1" s="1"/>
  <c r="P94" i="6"/>
  <c r="E48" i="7"/>
  <c r="T122" i="8"/>
  <c r="P137" i="8"/>
  <c r="R145" i="8"/>
  <c r="T165" i="8"/>
  <c r="T173" i="8"/>
  <c r="E48" i="9"/>
  <c r="R91" i="9"/>
  <c r="F37" i="9"/>
  <c r="BD62" i="1" s="1"/>
  <c r="P121" i="9"/>
  <c r="BK151" i="9"/>
  <c r="J151" i="9" s="1"/>
  <c r="J63" i="9" s="1"/>
  <c r="P211" i="9"/>
  <c r="P242" i="9"/>
  <c r="P151" i="9"/>
  <c r="R211" i="9"/>
  <c r="P284" i="9"/>
  <c r="BD55" i="1"/>
  <c r="BB55" i="1"/>
  <c r="AV55" i="1"/>
  <c r="BC55" i="1"/>
  <c r="BC54" i="1" s="1"/>
  <c r="W32" i="1" s="1"/>
  <c r="AT62" i="1"/>
  <c r="AT60" i="1"/>
  <c r="AW55" i="1"/>
  <c r="BA55" i="1"/>
  <c r="J34" i="3"/>
  <c r="AW56" i="1" s="1"/>
  <c r="AT56" i="1" s="1"/>
  <c r="F34" i="3"/>
  <c r="BA56" i="1" s="1"/>
  <c r="J34" i="6"/>
  <c r="AW59" i="1" s="1"/>
  <c r="AT59" i="1" s="1"/>
  <c r="F34" i="6"/>
  <c r="BA59" i="1" s="1"/>
  <c r="J59" i="7"/>
  <c r="J30" i="7"/>
  <c r="J121" i="9"/>
  <c r="J62" i="9" s="1"/>
  <c r="BK90" i="9"/>
  <c r="AW57" i="1"/>
  <c r="AT57" i="1" s="1"/>
  <c r="BA57" i="1"/>
  <c r="J34" i="5"/>
  <c r="AW58" i="1" s="1"/>
  <c r="AT58" i="1" s="1"/>
  <c r="F34" i="5"/>
  <c r="BA58" i="1" s="1"/>
  <c r="AZ55" i="1"/>
  <c r="AZ54" i="1" s="1"/>
  <c r="E48" i="3"/>
  <c r="BK85" i="3"/>
  <c r="F35" i="3"/>
  <c r="BB56" i="1" s="1"/>
  <c r="F37" i="3"/>
  <c r="BD56" i="1" s="1"/>
  <c r="P92" i="3"/>
  <c r="P85" i="3" s="1"/>
  <c r="P84" i="3" s="1"/>
  <c r="AU56" i="1" s="1"/>
  <c r="T92" i="3"/>
  <c r="T85" i="3" s="1"/>
  <c r="T84" i="3" s="1"/>
  <c r="BK83" i="5"/>
  <c r="J83" i="5" s="1"/>
  <c r="P85" i="5"/>
  <c r="T85" i="5"/>
  <c r="P99" i="5"/>
  <c r="T99" i="5"/>
  <c r="F35" i="6"/>
  <c r="BB59" i="1" s="1"/>
  <c r="J122" i="8"/>
  <c r="J62" i="8" s="1"/>
  <c r="BK87" i="8"/>
  <c r="J284" i="9"/>
  <c r="J69" i="9" s="1"/>
  <c r="BK241" i="9"/>
  <c r="J241" i="9" s="1"/>
  <c r="J67" i="9" s="1"/>
  <c r="P85" i="6"/>
  <c r="P84" i="6" s="1"/>
  <c r="P83" i="6" s="1"/>
  <c r="AU59" i="1" s="1"/>
  <c r="T85" i="6"/>
  <c r="T84" i="6" s="1"/>
  <c r="T83" i="6" s="1"/>
  <c r="J34" i="8"/>
  <c r="AW61" i="1" s="1"/>
  <c r="AT61" i="1" s="1"/>
  <c r="P87" i="8"/>
  <c r="P86" i="8" s="1"/>
  <c r="AU61" i="1" s="1"/>
  <c r="T87" i="8"/>
  <c r="T86" i="8" s="1"/>
  <c r="R90" i="9"/>
  <c r="R89" i="9" s="1"/>
  <c r="P241" i="9"/>
  <c r="F34" i="7"/>
  <c r="BA60" i="1" s="1"/>
  <c r="F34" i="8"/>
  <c r="BA61" i="1" s="1"/>
  <c r="F34" i="9"/>
  <c r="BA62" i="1" s="1"/>
  <c r="BK125" i="11" l="1"/>
  <c r="J125" i="11" s="1"/>
  <c r="J126" i="11"/>
  <c r="J97" i="11" s="1"/>
  <c r="BK1515" i="10"/>
  <c r="J155" i="10"/>
  <c r="J97" i="10" s="1"/>
  <c r="R154" i="10"/>
  <c r="P1515" i="10"/>
  <c r="P1514" i="10" s="1"/>
  <c r="P154" i="10" s="1"/>
  <c r="T1515" i="10"/>
  <c r="T1514" i="10" s="1"/>
  <c r="T154" i="10" s="1"/>
  <c r="P90" i="9"/>
  <c r="P89" i="9" s="1"/>
  <c r="AU62" i="1" s="1"/>
  <c r="BK84" i="6"/>
  <c r="BD54" i="1"/>
  <c r="W33" i="1" s="1"/>
  <c r="AT55" i="1"/>
  <c r="BB54" i="1"/>
  <c r="AX54" i="1" s="1"/>
  <c r="AY54" i="1"/>
  <c r="BK89" i="9"/>
  <c r="J89" i="9" s="1"/>
  <c r="J90" i="9"/>
  <c r="J60" i="9" s="1"/>
  <c r="J39" i="7"/>
  <c r="BK86" i="8"/>
  <c r="J86" i="8" s="1"/>
  <c r="J87" i="8"/>
  <c r="J60" i="8" s="1"/>
  <c r="J30" i="5"/>
  <c r="J59" i="5"/>
  <c r="J85" i="3"/>
  <c r="J60" i="3" s="1"/>
  <c r="BK84" i="3"/>
  <c r="J84" i="3" s="1"/>
  <c r="AV54" i="1"/>
  <c r="P84" i="5"/>
  <c r="P83" i="5" s="1"/>
  <c r="AU58" i="1" s="1"/>
  <c r="T84" i="5"/>
  <c r="T83" i="5" s="1"/>
  <c r="AU57" i="1"/>
  <c r="BA54" i="1"/>
  <c r="J96" i="11" l="1"/>
  <c r="J30" i="11"/>
  <c r="J39" i="11" s="1"/>
  <c r="J1515" i="10"/>
  <c r="J122" i="10" s="1"/>
  <c r="BK1514" i="10"/>
  <c r="J84" i="6"/>
  <c r="J60" i="6" s="1"/>
  <c r="BK83" i="6"/>
  <c r="J83" i="6" s="1"/>
  <c r="AU55" i="1"/>
  <c r="AU54" i="1" s="1"/>
  <c r="W31" i="1"/>
  <c r="J30" i="3"/>
  <c r="J59" i="3"/>
  <c r="AW54" i="1"/>
  <c r="J39" i="5"/>
  <c r="J59" i="8"/>
  <c r="J30" i="8"/>
  <c r="J59" i="9"/>
  <c r="J30" i="9"/>
  <c r="J1514" i="10" l="1"/>
  <c r="J121" i="10" s="1"/>
  <c r="BK154" i="10"/>
  <c r="J154" i="10" s="1"/>
  <c r="J30" i="6"/>
  <c r="J59" i="6"/>
  <c r="J39" i="3"/>
  <c r="J39" i="9"/>
  <c r="J39" i="8"/>
  <c r="AT54" i="1"/>
  <c r="J96" i="10" l="1"/>
  <c r="J30" i="10"/>
  <c r="J39" i="10" s="1"/>
  <c r="J39" i="6"/>
  <c r="AK26" i="1" l="1"/>
</calcChain>
</file>

<file path=xl/sharedStrings.xml><?xml version="1.0" encoding="utf-8"?>
<sst xmlns="http://schemas.openxmlformats.org/spreadsheetml/2006/main" count="22059" uniqueCount="3099">
  <si>
    <t>Export Komplet</t>
  </si>
  <si>
    <t/>
  </si>
  <si>
    <t>2.0</t>
  </si>
  <si>
    <t>False</t>
  </si>
  <si>
    <t>{5b7fd313-514f-4202-a3de-53766bb726b4}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</si>
  <si>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</si>
  <si>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</si>
  <si>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</si>
  <si>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</si>
  <si>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</si>
  <si>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</si>
  <si>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</si>
  <si>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0100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</si>
  <si>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</si>
  <si>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</si>
  <si>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Rodinný dom s 2 byt. jednotkami - Trenčín, Vytvorenie podmienok pre deinštitucionalizáciu DSS Adam. Kochanovce</t>
  </si>
  <si>
    <t>JKSO:</t>
  </si>
  <si>
    <t>KS:</t>
  </si>
  <si>
    <t>Miesto:</t>
  </si>
  <si>
    <t>parc. č. 400, Trenčín</t>
  </si>
  <si>
    <t>Dátum:</t>
  </si>
  <si>
    <t>Objednávateľ:</t>
  </si>
  <si>
    <t>IČO:</t>
  </si>
  <si>
    <t>36126624</t>
  </si>
  <si>
    <t>Trenčiansky samosprávny kraj</t>
  </si>
  <si>
    <t>IČ DPH:</t>
  </si>
  <si>
    <t>Zhotoviteľ:</t>
  </si>
  <si>
    <t>Vyplň údaj</t>
  </si>
  <si>
    <t>Projektant:</t>
  </si>
  <si>
    <t>34116516</t>
  </si>
  <si>
    <t>ADOM, spol. s r.o.</t>
  </si>
  <si>
    <t>SK2020393287</t>
  </si>
  <si>
    <t>True</t>
  </si>
  <si>
    <t>0,01</t>
  </si>
  <si>
    <t>Spracovateľ:</t>
  </si>
  <si>
    <t>Viera Masnicová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</si>
  <si>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</si>
  <si>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</si>
  <si>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</si>
  <si>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</si>
  <si>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</si>
  <si>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</si>
  <si>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</si>
  <si>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</si>
  <si>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</si>
  <si>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</si>
  <si>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</si>
  <si>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</si>
  <si>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</si>
  <si>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</si>
  <si>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</si>
  <si>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</si>
  <si>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</si>
  <si>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</si>
  <si>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</si>
  <si>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</si>
  <si>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</si>
  <si>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</si>
  <si>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</si>
  <si>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</si>
  <si>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</si>
  <si>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</si>
  <si>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</si>
  <si>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</si>
  <si>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</si>
  <si>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</si>
  <si>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</si>
  <si>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</si>
  <si>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</si>
  <si>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</si>
  <si>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</si>
  <si>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</si>
  <si>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</si>
  <si>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</si>
  <si>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</si>
  <si>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</si>
  <si>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</si>
  <si>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Rodinný dom s 2 byt. jednotkami</t>
  </si>
  <si>
    <t>STA</t>
  </si>
  <si>
    <t>1</t>
  </si>
  <si>
    <t>{c9eaa87f-2c50-477d-9c91-a9c91a4ae6c3}</t>
  </si>
  <si>
    <t>01P</t>
  </si>
  <si>
    <t>SO 01 Vonkajšie prístrešky a altánok</t>
  </si>
  <si>
    <t>{07bd876b-1d40-4cea-a839-f397c2760c1f}</t>
  </si>
  <si>
    <t>02</t>
  </si>
  <si>
    <t>SO 02 Prípojka vody a kanalizácie</t>
  </si>
  <si>
    <t>{65a35d31-bca8-464d-9861-51a942e2e9fb}</t>
  </si>
  <si>
    <t>03</t>
  </si>
  <si>
    <t>SO 03 Prípojka NN</t>
  </si>
  <si>
    <t>{71d2536e-164d-442c-bfc5-ad296290b6ce}</t>
  </si>
  <si>
    <t>04</t>
  </si>
  <si>
    <t>SO 04 Telefónna prípojka</t>
  </si>
  <si>
    <t>{9d43a353-2a30-43e3-b93b-b8b6f464c64b}</t>
  </si>
  <si>
    <t>05</t>
  </si>
  <si>
    <t>SO 05 Sadové úpravy</t>
  </si>
  <si>
    <t>{aaa22c2d-eaa1-4859-b2e8-09b200579c00}</t>
  </si>
  <si>
    <t>06</t>
  </si>
  <si>
    <t>SO 06 Parkoviská a komunikácie</t>
  </si>
  <si>
    <t>{32a84dc6-bc94-4528-99de-4d5a3babc28a}</t>
  </si>
  <si>
    <t>07</t>
  </si>
  <si>
    <t>SO 07 Oplotenie</t>
  </si>
  <si>
    <t>{452f88e4-ae40-40f8-b89e-e239b0ef1fe7}</t>
  </si>
  <si>
    <t>KRYCÍ LIST ROZPOČTU</t>
  </si>
  <si>
    <t>Objekt:</t>
  </si>
  <si>
    <t>01 - SO 01 Rodinný dom s 2 byt. jednotkami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</si>
  <si>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</si>
  <si>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</si>
  <si>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</si>
  <si>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</si>
  <si>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</si>
  <si>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</si>
  <si>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</si>
  <si>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</si>
  <si>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</si>
  <si>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</si>
  <si>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</si>
  <si>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</si>
  <si>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</si>
  <si>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</si>
  <si>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</si>
  <si>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</si>
  <si>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</si>
  <si>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</si>
  <si>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720 - Zdravotechnika</t>
  </si>
  <si>
    <t xml:space="preserve">    725 - Zdravotechnika - zariaď. predmety</t>
  </si>
  <si>
    <t xml:space="preserve">    730 - Ústredné vykurovanie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</si>
  <si>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</si>
  <si>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</si>
  <si>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</si>
  <si>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</si>
  <si>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</si>
  <si>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771 - Podlahy z dlaždíc</t>
  </si>
  <si>
    <t xml:space="preserve">    776 - Podlahy povlakové</t>
  </si>
  <si>
    <t xml:space="preserve">    784 - Dokončovacie práce - maľby</t>
  </si>
  <si>
    <t>M - Práce a dodávky M</t>
  </si>
  <si>
    <t xml:space="preserve">    21-M - Elektromontáže</t>
  </si>
  <si>
    <t xml:space="preserve">      21.1 - Montáž silnoprúd</t>
  </si>
  <si>
    <t xml:space="preserve">      21.2 - Nosný materiál silnoprúd</t>
  </si>
  <si>
    <t xml:space="preserve">      21.3 - Montáž svietidlá</t>
  </si>
  <si>
    <t xml:space="preserve">      21.4 - Nosný materiál svietidlá</t>
  </si>
  <si>
    <t xml:space="preserve">      21.5 - Montáž slaboprúd</t>
  </si>
  <si>
    <t xml:space="preserve">      21.6 - Nosný materiál slaboprúd</t>
  </si>
  <si>
    <t xml:space="preserve">      21.7 - Montáž bleskozviod</t>
  </si>
  <si>
    <t xml:space="preserve">      21.8 - Bleskozvod nosný materiál</t>
  </si>
  <si>
    <t xml:space="preserve">      21.9 - Hodinová zúčtovacia sadzba</t>
  </si>
  <si>
    <t xml:space="preserve">    33-M - Montáže dopravných zariadení, skladových zariadení a váh</t>
  </si>
  <si>
    <t xml:space="preserve">    43-M - Montáž oceľových konštrukcií</t>
  </si>
  <si>
    <t xml:space="preserve">    44-M - Hasiace prístroje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</si>
  <si>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</si>
  <si>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</si>
  <si>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</si>
  <si>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</si>
  <si>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</si>
  <si>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</si>
  <si>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</si>
  <si>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</si>
  <si>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</si>
  <si>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</si>
  <si>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</si>
  <si>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</si>
  <si>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</si>
  <si>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</si>
  <si>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</si>
  <si>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</si>
  <si>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</si>
  <si>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Geodetické práce - vykonávané pred výstavbou určenie vytyčovacej siete, vytýčenie staveniska, staveb. objektu a jestvujúcich inžinierskych sietí v zemi</t>
  </si>
  <si>
    <t>kpl</t>
  </si>
  <si>
    <t>CS CENEKON 2018 02</t>
  </si>
  <si>
    <t>4</t>
  </si>
  <si>
    <t>2</t>
  </si>
  <si>
    <t>-1961390406</t>
  </si>
  <si>
    <t>Odstránenie ornice s vodor. premiestn. na hromady, so zložením na vzdialenosť do 100 m a do 100m3</t>
  </si>
  <si>
    <t>m3</t>
  </si>
  <si>
    <t>1373429866</t>
  </si>
  <si>
    <t>VV</t>
  </si>
  <si>
    <t>"statika S-1</t>
  </si>
  <si>
    <t xml:space="preserve">"hr. 30 cm </t>
  </si>
  <si>
    <t>21,00*6,05*0,30</t>
  </si>
  <si>
    <t>(18,30-6,05)*9,60*0,30</t>
  </si>
  <si>
    <t>"rozšírenie po obvode pre zateplenie ZP</t>
  </si>
  <si>
    <t>(21,00+0,60*2)*0,60*0,30*2</t>
  </si>
  <si>
    <t>18,30*0,60*0,30*2</t>
  </si>
  <si>
    <t>Medzisúčet</t>
  </si>
  <si>
    <t>3</t>
  </si>
  <si>
    <t>"odkop pre P3 hr. 25 cm</t>
  </si>
  <si>
    <t>32,662*0,25</t>
  </si>
  <si>
    <t>"odkop pre P6 hr. 25 cm</t>
  </si>
  <si>
    <t>51,46*0,25</t>
  </si>
  <si>
    <t>"odpočet odstránenej ornice pre zateplenie ZP"-(12,25+0,60+9,60+0,60)*0,60*0,25</t>
  </si>
  <si>
    <t>Súčet</t>
  </si>
  <si>
    <t>Odkopávka a prekopávka nezapažená v hornine 3, do 100 m3</t>
  </si>
  <si>
    <t>798083004</t>
  </si>
  <si>
    <t>"od kóty -0,100 po kótu -0,525 t.j. 0,425 m odpočet odstránenej ornice - 0,300 tj. 0,125 m</t>
  </si>
  <si>
    <t>"hr. 30 cm</t>
  </si>
  <si>
    <t>21,00*6,05*0,125</t>
  </si>
  <si>
    <t>(18,30-6,05)*9,60*0,125</t>
  </si>
  <si>
    <t>"prehĺbenie v mieste plošiny</t>
  </si>
  <si>
    <t>2,85*1,95*0,10</t>
  </si>
  <si>
    <t>(21,00+0,60*2)*0,60*0,125*2</t>
  </si>
  <si>
    <t>18,30*0,60*0,125*2</t>
  </si>
  <si>
    <t>Odkopávky a prekopávky nezapažené. Príplatok k cenám za lepivosť horniny 3</t>
  </si>
  <si>
    <t>-1948504071</t>
  </si>
  <si>
    <t>5</t>
  </si>
  <si>
    <t>Výkop ryhy do šírky 600 mm v horn.3 do 100 m3</t>
  </si>
  <si>
    <t>20495905</t>
  </si>
  <si>
    <t>"prehĺbenie zákl. pásov od kóty -0,525 po kótu -1,300 t.j. 0,775 m</t>
  </si>
  <si>
    <t>"v.č. S-1</t>
  </si>
  <si>
    <t>"šírka 500 mm</t>
  </si>
  <si>
    <t>(8,10*2+11,25*2+5,05*2)*0,50*0,775</t>
  </si>
  <si>
    <t>"šírka 300 mm</t>
  </si>
  <si>
    <t>0,60*0,30*0,775*2+0,70*0,30*(1,15-0,10)*2</t>
  </si>
  <si>
    <t>"prehĺbenie po obvode pre zateplenie š. 600 mm</t>
  </si>
  <si>
    <t>6</t>
  </si>
  <si>
    <t>Príplatok k cene za lepivosť pri hĺbení rýh šírky do 600 mm zapažených i nezapažených s urovnaním dna v hornine 3</t>
  </si>
  <si>
    <t>869066280</t>
  </si>
  <si>
    <t>7</t>
  </si>
  <si>
    <t>Výkop ryhy šírky 600-2000mm horn.3 do 100m3</t>
  </si>
  <si>
    <t>1659302523</t>
  </si>
  <si>
    <t>"šírka 750 mm</t>
  </si>
  <si>
    <t>(18,30*2-6,05)*0,75*0,775</t>
  </si>
  <si>
    <t>"šírka 900 mm</t>
  </si>
  <si>
    <t>6,05*0,90*0,775</t>
  </si>
  <si>
    <t>8</t>
  </si>
  <si>
    <t>Príplatok k cenám za lepivosť pri hĺbení rýh š. nad 600 do 2 000 mm zapaž. i nezapažených, s urovnaním dna v hornine 3</t>
  </si>
  <si>
    <t>707712282</t>
  </si>
  <si>
    <t>9</t>
  </si>
  <si>
    <t>Výkop šachty nezapaženej, hornina 3 do 100 m3</t>
  </si>
  <si>
    <t>476745173</t>
  </si>
  <si>
    <t>"pätky prístrešku S-13</t>
  </si>
  <si>
    <t>"1"0,40*0,40*(1,15-0,10)*10</t>
  </si>
  <si>
    <t>"2"0,60*0,60*(1,15-0,10)*2</t>
  </si>
  <si>
    <t>"3"0,50*0,50*(1,15-0,10)*2</t>
  </si>
  <si>
    <t>"základ v oplotení"2,00*0,30*(1,15-0,10)</t>
  </si>
  <si>
    <t xml:space="preserve">Súčet </t>
  </si>
  <si>
    <t>10</t>
  </si>
  <si>
    <t>Príplatok k cenám za lepivosť horniny tr.3</t>
  </si>
  <si>
    <t>1037455852</t>
  </si>
  <si>
    <t>11</t>
  </si>
  <si>
    <t>Vodorovné premiestnenie výkopku po spevnenej ceste z horniny tr.1-4, nad 100 do 1000 m3 na vzdialenosť do 3000 m</t>
  </si>
  <si>
    <t>1638816</t>
  </si>
  <si>
    <t>"odkop"37,212</t>
  </si>
  <si>
    <t>"ryhy"34,21+21,977</t>
  </si>
  <si>
    <t>"šachty"3,591</t>
  </si>
  <si>
    <t>"odpočet zásypu"-28,085</t>
  </si>
  <si>
    <t>12</t>
  </si>
  <si>
    <t>Vodorovné premiestnenie výkopku po spevnenej ceste z horniny tr.1-4, nad 100 do 1000 m3, príplatok k cene za každých ďalšich a začatých 1000 m</t>
  </si>
  <si>
    <t>2049026391</t>
  </si>
  <si>
    <t>"zberný dvor Veľké Bierovce spolu do 11 km</t>
  </si>
  <si>
    <t>68,905*8</t>
  </si>
  <si>
    <t>13</t>
  </si>
  <si>
    <t>Uloženie sypaniny na skládky do 100 m3 /ornica/</t>
  </si>
  <si>
    <t>-601456335</t>
  </si>
  <si>
    <t>"ornica"105,548</t>
  </si>
  <si>
    <t>14</t>
  </si>
  <si>
    <t>Poplatok za skladovanie - zemina a kamenivo (17 05) ostatné</t>
  </si>
  <si>
    <t>t</t>
  </si>
  <si>
    <t>1294546961</t>
  </si>
  <si>
    <t>68,905*1,5</t>
  </si>
  <si>
    <t>15</t>
  </si>
  <si>
    <t>Zásyp sypaninou so zhutnením jám, šachiet, rýh, zárezov alebo okolo objektov do 100 m3</t>
  </si>
  <si>
    <t>-200634980</t>
  </si>
  <si>
    <t>"dosypanie vnútri objektu vedľa DT v. 30 cm</t>
  </si>
  <si>
    <t>(17,30+0,10*2)*0,20*0,30*2</t>
  </si>
  <si>
    <t>8,10*0,10*0,30*2</t>
  </si>
  <si>
    <t>(6,60+0,10*2)*0,10*0,30</t>
  </si>
  <si>
    <t>(3,65+0,10+0,20)*0,10*0,30*2</t>
  </si>
  <si>
    <t>5,05*0,10*0,30*3</t>
  </si>
  <si>
    <t>5,05*0,20*0,30</t>
  </si>
  <si>
    <t>"dosypanie po obvode zateplenia ZP od kóty -0,325 po kótu -0,825 /vrátane odpočtu na skladbu okap. chodníka/</t>
  </si>
  <si>
    <t>(21,00+0,60*2)*0,60*0,50*2</t>
  </si>
  <si>
    <t>18,30*0,60*0,50*2</t>
  </si>
  <si>
    <t>16</t>
  </si>
  <si>
    <t>Úprava pláne v hornine 1-4 so zhutnením</t>
  </si>
  <si>
    <t>m2</t>
  </si>
  <si>
    <t>1046624348</t>
  </si>
  <si>
    <t>"RD</t>
  </si>
  <si>
    <t>18,30*9,60</t>
  </si>
  <si>
    <t>6,05*(0,50+6,60+0,50+3,65+0,20)</t>
  </si>
  <si>
    <t>"P3 m.č. 1.22+1.23"28,072+4,59</t>
  </si>
  <si>
    <t>"P6 m.č.1.21"51,46</t>
  </si>
  <si>
    <t>"okapový chodník"20,94</t>
  </si>
  <si>
    <t>Zakladanie</t>
  </si>
  <si>
    <t>17</t>
  </si>
  <si>
    <t>Násyp pod základové  konštrukcie so zhutnením zo štrkodrvy fr.0-32 mm</t>
  </si>
  <si>
    <t>61646740</t>
  </si>
  <si>
    <t>"hr. 200 mm</t>
  </si>
  <si>
    <t>17,50*8,50*0,20</t>
  </si>
  <si>
    <t>5,25*(6,80+3,95)*0,20</t>
  </si>
  <si>
    <t>18</t>
  </si>
  <si>
    <t>Betón základových dosiek, železový (bez výstuže), tr. C 20/25-XC2</t>
  </si>
  <si>
    <t>-1561434728</t>
  </si>
  <si>
    <t>(9,60-0,15*2)*(18,30-0,10*2)*0,15</t>
  </si>
  <si>
    <t>(6,05-0,10*2)*(0,40+6,60+0,50+3,85)*0,15</t>
  </si>
  <si>
    <t>"pod schodiskom"2,85*1,95*0,10</t>
  </si>
  <si>
    <t>19</t>
  </si>
  <si>
    <t>Debnenie stien základových dosiek, zhotovenie-tradičné</t>
  </si>
  <si>
    <t>-517387355</t>
  </si>
  <si>
    <t>"po obvode podkl. betónu hr. 150 mm</t>
  </si>
  <si>
    <t>(18,30+21,00)*2*0,15</t>
  </si>
  <si>
    <t>Debnenie stien základových dosiek, odstránenie-tradičné</t>
  </si>
  <si>
    <t>33292284</t>
  </si>
  <si>
    <t>21</t>
  </si>
  <si>
    <t>Výstuž základových dosiek zo zvár. sietí KARI</t>
  </si>
  <si>
    <t>536634233</t>
  </si>
  <si>
    <t>"KARI 8/8-150/150"1422,90/1000</t>
  </si>
  <si>
    <t>22</t>
  </si>
  <si>
    <t>Murivo základových pásov z DT 50x30x25 s betónovou výplňou C 20/25-XC2 hr. 300 mm</t>
  </si>
  <si>
    <t>1926467938</t>
  </si>
  <si>
    <t>(8,50*2+11,35*2+5,25*2)*0,30*0,50</t>
  </si>
  <si>
    <t>23</t>
  </si>
  <si>
    <t>Murivo základových pásov z DT 50x40x25 s betónovou výplňou C 20/25-XC2 hr. 400 mm</t>
  </si>
  <si>
    <t>1724296192</t>
  </si>
  <si>
    <t>(18,10*2-5,95)*0,40*0,50</t>
  </si>
  <si>
    <t>24</t>
  </si>
  <si>
    <t>Murivo základových pásov z DT 40x50x23 s betónovou výplňou C 20/25-XC2 hr. 500 mm</t>
  </si>
  <si>
    <t>738639559</t>
  </si>
  <si>
    <t>5,95*0,50*0,46</t>
  </si>
  <si>
    <t>25</t>
  </si>
  <si>
    <t>Betón základových pásov, prostý tr. C 20/25-XC2</t>
  </si>
  <si>
    <t>625593696</t>
  </si>
  <si>
    <t>"od koty -0,825 po kotu -1,300</t>
  </si>
  <si>
    <t>(18,30*2-6,05)*0,75*0,475</t>
  </si>
  <si>
    <t>6,05*0,90*(0,475+0,02*2)</t>
  </si>
  <si>
    <t>(8,10*2+11,25*2+5,05*2)*0,50*0,475</t>
  </si>
  <si>
    <t>1,30*0,30*(1,15-0,25)*2</t>
  </si>
  <si>
    <t>26</t>
  </si>
  <si>
    <t>Výstuž pre murivo základových pásov s betónovou výplňou z ocele 10505</t>
  </si>
  <si>
    <t>-1414109448</t>
  </si>
  <si>
    <t>"statika S-1"356,39/1000</t>
  </si>
  <si>
    <t>27</t>
  </si>
  <si>
    <t>Betón základových pätiek, železový (bez výstuže), tr. C 20/25-XC2</t>
  </si>
  <si>
    <t>-2044287033</t>
  </si>
  <si>
    <t>"pätky prístrešku</t>
  </si>
  <si>
    <t>"1"0,40*0,40*0,90*10</t>
  </si>
  <si>
    <t>"2"0,60*0,60*0,90*2</t>
  </si>
  <si>
    <t>"3"0,50*0,50*0,90*2</t>
  </si>
  <si>
    <t>"základ v oplotení"2,00*0,30*0,90</t>
  </si>
  <si>
    <t>28</t>
  </si>
  <si>
    <t>Zhotovenie vrstvy z geotextílie na upravenom povrchu sklon do 1 : 5 , šírky od 0 do 3 m /P6,okap.ch./</t>
  </si>
  <si>
    <t>-547499930</t>
  </si>
  <si>
    <t>"P6"51,46</t>
  </si>
  <si>
    <t>"okap.chodník"17,24+3,70</t>
  </si>
  <si>
    <t>"po obvode obrubníkov"84,56*(0,25*2)</t>
  </si>
  <si>
    <t>29</t>
  </si>
  <si>
    <t>Zhotovenie vrstvy z geotextílie na upravenom povrchu sklon do 1 : 5 , šírky nad 6 do 8,5 m /P3/</t>
  </si>
  <si>
    <t>1107200293</t>
  </si>
  <si>
    <t>"P3"32,662</t>
  </si>
  <si>
    <t>30</t>
  </si>
  <si>
    <t>M</t>
  </si>
  <si>
    <t>1580489610</t>
  </si>
  <si>
    <t>"P3"32,662*1,15</t>
  </si>
  <si>
    <t>"P6"51,46*1,15</t>
  </si>
  <si>
    <t>"okap.chodník"(20,94+42,28)*1,15</t>
  </si>
  <si>
    <t>Zvislé a kompletné konštrukcie</t>
  </si>
  <si>
    <t>31</t>
  </si>
  <si>
    <t>Murivo nosné (m3) z tehál pálených hr. 30 P 15 brúsených na pero a drážku, na lepidlo (300x247x249)</t>
  </si>
  <si>
    <t>1475023796</t>
  </si>
  <si>
    <t>"prízemie</t>
  </si>
  <si>
    <t>"od kóty -0,175 po kótu 2,60 výšky 2,775m</t>
  </si>
  <si>
    <t>1,00*0,30*2,775*3</t>
  </si>
  <si>
    <t xml:space="preserve">"poschodie  </t>
  </si>
  <si>
    <t>1,00*2,775*0,30*2</t>
  </si>
  <si>
    <t>32</t>
  </si>
  <si>
    <t>-162107400</t>
  </si>
  <si>
    <t>"od kóty -0,175 po kótu 2,50 výšky 2,675m</t>
  </si>
  <si>
    <t>(5,85+6,80*2)*0,30*2,675</t>
  </si>
  <si>
    <t>"odpočet medziokenného piliera"-0,40*2,675*0,30</t>
  </si>
  <si>
    <t>"odpočet okien a dverí</t>
  </si>
  <si>
    <t>-(1,50*0,80*2+2,125*2,675+1,50*2,675)*0,30</t>
  </si>
  <si>
    <t>(18,10+8,70)*2*0,30*2,775</t>
  </si>
  <si>
    <t>(5,85+4,05*2)*0,30*2,775</t>
  </si>
  <si>
    <t>"odpočet medziokenného piliera"-1,00*2,775*0,30*3</t>
  </si>
  <si>
    <t>-(1,50*0,80+1,50*2,775*2+3,625*2,775+0,90*2,775*2+1,50*2,775*4+2,00*2,775+2,125*2,775+1,15*2,05*2)*0,30</t>
  </si>
  <si>
    <t>"poschodie</t>
  </si>
  <si>
    <t>"v. 2,775 m</t>
  </si>
  <si>
    <t>"odpočet medziokenného piliera P20"-(0,50*2,775*0,30*3+0,60*2,775*0,30)</t>
  </si>
  <si>
    <t>"piliere P15"-1,00*2,775*0,30*2</t>
  </si>
  <si>
    <t>"odpočet otvorov</t>
  </si>
  <si>
    <t>-(1,50*0,80+1,50*2,625*7+3,625*2,625+0,90*2,625*2+2,00*2,625+1,60*2,625+1,15*2,05)*0,30</t>
  </si>
  <si>
    <t>33</t>
  </si>
  <si>
    <t>Murivo akustické (m3) z tehál pálených  AKU 30/33,3 P 20, na maltu MVC (300x333x238)</t>
  </si>
  <si>
    <t>-686417610</t>
  </si>
  <si>
    <t>"od kóty -0,175 po kótu 2,50</t>
  </si>
  <si>
    <t>0,40*0,30*2,675</t>
  </si>
  <si>
    <t>"poschodie v. 2,775 m</t>
  </si>
  <si>
    <t>0,50*2,775*0,30*3+0,60*2,775*0,30</t>
  </si>
  <si>
    <t>34</t>
  </si>
  <si>
    <t>Murivo nosné (m3) z DT 50x15x25 s betónovou výplňou  C20/25-XC1 hr. 150 mm /strešné atiky/</t>
  </si>
  <si>
    <t>1866332604</t>
  </si>
  <si>
    <t>"v.č S-4</t>
  </si>
  <si>
    <t>"strešné atiky</t>
  </si>
  <si>
    <t>(18,10+13,34)*2*0,50*0,15</t>
  </si>
  <si>
    <t>35</t>
  </si>
  <si>
    <t>Preklad keramický plochý šírky 115 mm, výšky 71 mm, dĺžky 1250 mm</t>
  </si>
  <si>
    <t>ks</t>
  </si>
  <si>
    <t>-213361954</t>
  </si>
  <si>
    <t>"statika S-2"4</t>
  </si>
  <si>
    <t>"statika S-3"4</t>
  </si>
  <si>
    <t>36</t>
  </si>
  <si>
    <t>Preklad keramický plochý  šírky 115 mm, výšky 71 mm, dĺžky 1750 mm</t>
  </si>
  <si>
    <t>514312271</t>
  </si>
  <si>
    <t>"statika S-2"14</t>
  </si>
  <si>
    <t>"statika S-3"16</t>
  </si>
  <si>
    <t>37</t>
  </si>
  <si>
    <t>Preklad keramický plochý  šírky 115 mm, výšky 71 mm, dĺžky 2000 mm</t>
  </si>
  <si>
    <t>1972195717</t>
  </si>
  <si>
    <t>"statika S-3"2</t>
  </si>
  <si>
    <t>38</t>
  </si>
  <si>
    <t>Preklad keramický plochý  šírky 115 mm, výšky 71 mm, dĺžky 2250 mm</t>
  </si>
  <si>
    <t>-1166886747</t>
  </si>
  <si>
    <t>"statika S-2"2</t>
  </si>
  <si>
    <t>39</t>
  </si>
  <si>
    <t>Preklad keramický plochý  šírky 115 mm, výšky 71 mm, dĺžky 2500 mm</t>
  </si>
  <si>
    <t>390355132</t>
  </si>
  <si>
    <t>40</t>
  </si>
  <si>
    <t>Preklad keramický plochý šírky 145 mm, výšky 71 mm, dĺžky 1500 mm</t>
  </si>
  <si>
    <t>770123966</t>
  </si>
  <si>
    <t>41</t>
  </si>
  <si>
    <t>Betón prekladov železový (bez výstuže) tr. C 20/25-XC1</t>
  </si>
  <si>
    <t>-5055016</t>
  </si>
  <si>
    <t>"v.č. S-8</t>
  </si>
  <si>
    <t>"P1-1x</t>
  </si>
  <si>
    <t>(3,625+0,25*2)*0,30*0,25</t>
  </si>
  <si>
    <t>(3,625+0,25*2)*0,20*0,275</t>
  </si>
  <si>
    <t>"v.č. S-9</t>
  </si>
  <si>
    <t>"P11-1x</t>
  </si>
  <si>
    <t>(3,625+0,25*2)*0,30*0,29</t>
  </si>
  <si>
    <t>(3,625+0,25*2)*0,20*0,21</t>
  </si>
  <si>
    <t>42</t>
  </si>
  <si>
    <t>Debnenie prekladu  vrátane podpornej konštrukcie výšky do 4 m zhotovenie</t>
  </si>
  <si>
    <t>-767329605</t>
  </si>
  <si>
    <t>3,625*0,30</t>
  </si>
  <si>
    <t>(3,625+0,25*2)*0,525*2</t>
  </si>
  <si>
    <t>(3,625+0,25*2)*0,50*2</t>
  </si>
  <si>
    <t>43</t>
  </si>
  <si>
    <t>Debnenie prekladu  vrátane podpornej konštrukcie výšky do 4 m odstránenie</t>
  </si>
  <si>
    <t>-1497864253</t>
  </si>
  <si>
    <t>44</t>
  </si>
  <si>
    <t>Primurovka ostenia s ozubom z tehál vo vybúraných otvoroch nad 80 do 150 mm</t>
  </si>
  <si>
    <t>125080020</t>
  </si>
  <si>
    <t>"ostenie PO dverí pol. 11,11i,11i*</t>
  </si>
  <si>
    <t>2,05*0,10*2*3</t>
  </si>
  <si>
    <t>Vodorovné konštrukcie</t>
  </si>
  <si>
    <t>45</t>
  </si>
  <si>
    <t>Montáž stropného panelu z predpät. betónu Spiroll v budovách výšky do 18 m, hmotnosti do 1,5 t</t>
  </si>
  <si>
    <t>-412653711</t>
  </si>
  <si>
    <t>"B3 5,45*0,50*235=0,6403t/ks"1</t>
  </si>
  <si>
    <t>"B2 5,45*0,98=5,341*235=1,255t/ks"1</t>
  </si>
  <si>
    <t>46</t>
  </si>
  <si>
    <t>-1771464429</t>
  </si>
  <si>
    <t>"C2 8,9*0,75*290=1,93575"1</t>
  </si>
  <si>
    <t>"B1 5,45*1,2*235=1,5369"3+5</t>
  </si>
  <si>
    <t>"A2 8,90*0,77*370=2,536"1</t>
  </si>
  <si>
    <t>47</t>
  </si>
  <si>
    <t>-1283820701</t>
  </si>
  <si>
    <t>"LHD 20     A1 8,90*1,20*290=3,0972 t/ks"14</t>
  </si>
  <si>
    <t>"LHD 26,5  A1 8,90*1,20*370=3,952t/ks"14</t>
  </si>
  <si>
    <t>48</t>
  </si>
  <si>
    <t>Stropný panel predpätý LHD 20-2 hrúbky 200 mm, dl. 8900 mm</t>
  </si>
  <si>
    <t>-1017875838</t>
  </si>
  <si>
    <t>"statika S-7</t>
  </si>
  <si>
    <t>"C1"8,90*1,20*14</t>
  </si>
  <si>
    <t>"C2"8,90*0,75*1</t>
  </si>
  <si>
    <t>49</t>
  </si>
  <si>
    <t>Stropný panel predpätý LHD 16-1, hrúbky 160 mm, dl. 5450 mm</t>
  </si>
  <si>
    <t>-947936996</t>
  </si>
  <si>
    <t>"statika S-6</t>
  </si>
  <si>
    <t>"B2"5,45*0,98*1</t>
  </si>
  <si>
    <t>"statika S-6, S-7</t>
  </si>
  <si>
    <t>"B1"5,45*1,20*(3+5)</t>
  </si>
  <si>
    <t>"B3"5,45*0,50*1</t>
  </si>
  <si>
    <t>50</t>
  </si>
  <si>
    <t>Stropný panel predpätý LHD 26,5-1 hrúbky 265 mm, dl. 8900 mm</t>
  </si>
  <si>
    <t>218506480</t>
  </si>
  <si>
    <t>"A1" 8,90*1,20*14</t>
  </si>
  <si>
    <t>"A2" 8,90*0,77*1</t>
  </si>
  <si>
    <t>51</t>
  </si>
  <si>
    <t>Betón stropov doskových a trámových,  železový tr. C 25/30-XC1 (zálievka špár stropných panelov betónom)</t>
  </si>
  <si>
    <t>-2140884968</t>
  </si>
  <si>
    <t>"spotreba betón. zálievky pre panely LHD 20-2  6,40l/m2</t>
  </si>
  <si>
    <t>"m2x6,40l/m2/1000</t>
  </si>
  <si>
    <t>156,195*6,40/1000</t>
  </si>
  <si>
    <t>"spotreba betón. zálievky pre panely LHD 16-2  5,20l/m2</t>
  </si>
  <si>
    <t>"m2x5,20l/m2/1000</t>
  </si>
  <si>
    <t>60,386*5,20/1000</t>
  </si>
  <si>
    <t>"spotreba betón. zálievky pre panely LHD 26,50-2  8,40l/m2</t>
  </si>
  <si>
    <t>156,37*8,40/1000</t>
  </si>
  <si>
    <t>52</t>
  </si>
  <si>
    <t>Výstuž stropov doskových, trámových, vložkových,konzolových alebo balkónových, 10505</t>
  </si>
  <si>
    <t>147231914</t>
  </si>
  <si>
    <t>"v.č. S-6"134,33/1000</t>
  </si>
  <si>
    <t>"v.č. S-7"125,20/1000</t>
  </si>
  <si>
    <t>53</t>
  </si>
  <si>
    <t>Betón stužujúcich pásov a vencov železový tr. C 20/25-XC1</t>
  </si>
  <si>
    <t>-1361282984</t>
  </si>
  <si>
    <t>"statika S-8</t>
  </si>
  <si>
    <t>"V1"14,20*0,30*0,13+14,20*0,20*0,535</t>
  </si>
  <si>
    <t>"V2"5,85*0,30*0,13+5,85*0,20*0,535</t>
  </si>
  <si>
    <t>"V3"5,85*0,30*0,425</t>
  </si>
  <si>
    <t>"V4"9,30*0,30*0,425</t>
  </si>
  <si>
    <t>"V5"18,60*0,30*0,15+18,60*0,25*0,275</t>
  </si>
  <si>
    <t>"V6"32,575*0,30*0,15+32,575*0,20*0,275</t>
  </si>
  <si>
    <t>"statika S-9</t>
  </si>
  <si>
    <t>"V11"26,725*0,30*0,14+26,725*0,20*0,21</t>
  </si>
  <si>
    <t>"V12"18,60*0,30*0,14+18,60*0,27*0,21</t>
  </si>
  <si>
    <t>"V13"8,70*0,30*0,18+8,70*0,20*0,17</t>
  </si>
  <si>
    <t>"V14"5,55*0,30*0,14+5,55*0,17*0,21</t>
  </si>
  <si>
    <t>"V15"5,85*0,30*0,18+5,85*0,28*0,17</t>
  </si>
  <si>
    <t>54</t>
  </si>
  <si>
    <t>Debnenie bočníc stužujúcich pásov a vencov vrátane vzpier zhotovenie</t>
  </si>
  <si>
    <t>353013927</t>
  </si>
  <si>
    <t>"V1"14,20*0,665*2</t>
  </si>
  <si>
    <t>"V2"5,85*0,665*2</t>
  </si>
  <si>
    <t>"V3"5,85*0,425*2</t>
  </si>
  <si>
    <t>"V4"9,30*0,425*2</t>
  </si>
  <si>
    <t>"V5"18,60*0,425*2</t>
  </si>
  <si>
    <t>"V6"32,575*0,425*2</t>
  </si>
  <si>
    <t>"V11"26,725*0,35*2</t>
  </si>
  <si>
    <t>"V12"18,60*0,35*2</t>
  </si>
  <si>
    <t>"V13"8,70*0,35*2</t>
  </si>
  <si>
    <t>"V14"5,55*0,35*2</t>
  </si>
  <si>
    <t>"V15"5,85*0,35*2</t>
  </si>
  <si>
    <t>55</t>
  </si>
  <si>
    <t>Debnenie bočníc stužujúcich pásov a vencov vrátane vzpier odstránenie</t>
  </si>
  <si>
    <t>585116849</t>
  </si>
  <si>
    <t>56</t>
  </si>
  <si>
    <t>Výstuž stužujúcich pásov a vencov z betonárskej ocele 10505</t>
  </si>
  <si>
    <t>-1027567135</t>
  </si>
  <si>
    <t>"v.č. S-8"1147,47/1000</t>
  </si>
  <si>
    <t>"v.č. S-9"847,57/1000</t>
  </si>
  <si>
    <t>57</t>
  </si>
  <si>
    <t>Schodiskové konštrukcie, betón železový tr. C 20/25-XC1</t>
  </si>
  <si>
    <t>1382680080</t>
  </si>
  <si>
    <t xml:space="preserve">"SR1-SR3 </t>
  </si>
  <si>
    <t>"stupne</t>
  </si>
  <si>
    <t>"1.stupeň" 0,325*0,315*1,25</t>
  </si>
  <si>
    <t>"20.stupeň"0,315*0,275*1,25</t>
  </si>
  <si>
    <t>(0,1575*0,315)/2*1,25*18</t>
  </si>
  <si>
    <t>"podstupn. doska</t>
  </si>
  <si>
    <t>"SR1"2,55*1,25*0,16</t>
  </si>
  <si>
    <t>"SR2"1,40*1,25*0,16</t>
  </si>
  <si>
    <t>"SR3"2,55*1,25*0,16</t>
  </si>
  <si>
    <t>"podesta na kóte +1,250</t>
  </si>
  <si>
    <t>1,25*(1,565+0,30)*0,16</t>
  </si>
  <si>
    <t>"podesta na kóte +1,890</t>
  </si>
  <si>
    <t>(1,54+0,30)*1,25*0,16</t>
  </si>
  <si>
    <t>"podesta na kóte +3,150</t>
  </si>
  <si>
    <t>"mč 2.02"7,19*0,16</t>
  </si>
  <si>
    <t>58</t>
  </si>
  <si>
    <t>Výstuž schodiskových konštrukcií z betonárskej ocele 10505</t>
  </si>
  <si>
    <t>-1182457388</t>
  </si>
  <si>
    <t>" v.č. S-10"346,30/1000</t>
  </si>
  <si>
    <t>59</t>
  </si>
  <si>
    <t>Debnenie do 4 m výšky - podest a podstupňových dosiek pôdorysne priamočiarych zhotovenie</t>
  </si>
  <si>
    <t>-1603076752</t>
  </si>
  <si>
    <t>0,1575*1,25*20</t>
  </si>
  <si>
    <t>"SR1"2,55*1,25</t>
  </si>
  <si>
    <t>"SR2"1,40*1,25</t>
  </si>
  <si>
    <t>"SR3"2,55*1,25</t>
  </si>
  <si>
    <t>1,25*1,565</t>
  </si>
  <si>
    <t>1,54*1,25</t>
  </si>
  <si>
    <t>"mč 2.02"7,19</t>
  </si>
  <si>
    <t>60</t>
  </si>
  <si>
    <t>Debnenie do 4 m výšky - podest a podstupňových dosiek pôdorysne priamočiarych odstránenie</t>
  </si>
  <si>
    <t>-1168173044</t>
  </si>
  <si>
    <t>Komunikácie</t>
  </si>
  <si>
    <t>61</t>
  </si>
  <si>
    <t>Násyp z riečnych valúnov fr. 63-90 mm  hr. 100 mm /okap.chodník/</t>
  </si>
  <si>
    <t>-946461002</t>
  </si>
  <si>
    <t>"okapový chodník"17,24+3,70</t>
  </si>
  <si>
    <t>62</t>
  </si>
  <si>
    <t>Podklad zo štrkodrviny s rozprestretím a zhutnením, po zhutnení hr. 150 mm /P3+okap.ch./</t>
  </si>
  <si>
    <t>558743412</t>
  </si>
  <si>
    <t>"okap. chodník"17,24+3,70</t>
  </si>
  <si>
    <t>63</t>
  </si>
  <si>
    <t>Podklad zo štrkodrviny s rozprestretím a zhutnením, po zhutnení hr. 200 mm /P6/</t>
  </si>
  <si>
    <t>-1520409663</t>
  </si>
  <si>
    <t>64</t>
  </si>
  <si>
    <t>Kladenie zámkovej dlažby  hr. 8 cm pre peších nad 20 m2 so zriadením lôžka z kameniva hr. 4 cm /P6/</t>
  </si>
  <si>
    <t>868328570</t>
  </si>
  <si>
    <t>65</t>
  </si>
  <si>
    <t>-1075762412</t>
  </si>
  <si>
    <t>51,46*1,02</t>
  </si>
  <si>
    <t>52,489*1,01 'Přepočítané koeficientom množstva</t>
  </si>
  <si>
    <t>Úpravy povrchov, podlahy, osadenie</t>
  </si>
  <si>
    <t>66</t>
  </si>
  <si>
    <t>Zakrývanie výplní vnútorných okenných otvorov, predmetov a konštrukcií</t>
  </si>
  <si>
    <t>-2012336885</t>
  </si>
  <si>
    <t>2,125*2,675+1,50*2,675*7+0,90*2,675*2+1,50*0,80*4+2,125*2,675+2,00*2,675*2+3,625*2,675*2+1,50*2,625*7+0,90*2,625*2+1,60*2,625+1,00*1,97*3*2</t>
  </si>
  <si>
    <t>67</t>
  </si>
  <si>
    <t>2132434570</t>
  </si>
  <si>
    <t>"1NP"208,36</t>
  </si>
  <si>
    <t>"odpočet schodiska mč 1.03"-10,56</t>
  </si>
  <si>
    <t>"2NP"158,94</t>
  </si>
  <si>
    <t>"odpočet chodby mč 2.02"-7,19</t>
  </si>
  <si>
    <t>"schodiskové ramená</t>
  </si>
  <si>
    <t>"strop schodiska"4,05*5,25</t>
  </si>
  <si>
    <t>68</t>
  </si>
  <si>
    <t>Vnútorná omietka stropov sadrová, strojné nanášanie</t>
  </si>
  <si>
    <t>1556900931</t>
  </si>
  <si>
    <t>"odpočet schodiska mč 1.03-samostatný vv"-10,56</t>
  </si>
  <si>
    <t>"odpočet m.č. 1.05 techn. miestnosť váp. cem. om."-6,20</t>
  </si>
  <si>
    <t>69</t>
  </si>
  <si>
    <t>Vnútorná omietka stropov vápennocementová, strojné nanášanie</t>
  </si>
  <si>
    <t>227057315</t>
  </si>
  <si>
    <t>"mč. 1.05"6,20</t>
  </si>
  <si>
    <t>70</t>
  </si>
  <si>
    <t>-768901703</t>
  </si>
  <si>
    <t>399,744+14,493</t>
  </si>
  <si>
    <t>71</t>
  </si>
  <si>
    <t>Vnútorná omietka stien sadrová, strojné nanášanie vrátane omietkových líšt a presieťkovania</t>
  </si>
  <si>
    <t>62993671</t>
  </si>
  <si>
    <t>"1NP</t>
  </si>
  <si>
    <t>"v. omietky 2,64+0,175=2,815 m</t>
  </si>
  <si>
    <t>"mč 1.04,1.06,1.07</t>
  </si>
  <si>
    <t>(5,25+2,575+0,10+2,125+0,10+6,80+1,90)*2,815</t>
  </si>
  <si>
    <t>-(1,50*0,80+2,125*2,675*2+1,00*1,97)</t>
  </si>
  <si>
    <t>(1,50+0,80)*2*0,26*1</t>
  </si>
  <si>
    <t>(2,125+2,675*2)*0,26*2</t>
  </si>
  <si>
    <t>(1,00+1,97*2)*0,20</t>
  </si>
  <si>
    <t>"v. omietky  2,76+0,175=2,935 m</t>
  </si>
  <si>
    <t>"mč 1.08-1.20</t>
  </si>
  <si>
    <t>(8,70+17,50)*2*2,935</t>
  </si>
  <si>
    <t>-(1,50*2,675*6+1,50*0,80+3,625*2,675+0,90*2,675*2+2,00*2,675+1,00*1,97)</t>
  </si>
  <si>
    <t>(1,50+2,675*2)*0,26*6</t>
  </si>
  <si>
    <t>(1,50+0,80)*2*0,26</t>
  </si>
  <si>
    <t>(3,625+2,675*2)*0,26</t>
  </si>
  <si>
    <t>(0,90+2,675*2)*0,26*2</t>
  </si>
  <si>
    <t>(2,00+2,675*2)*0,26</t>
  </si>
  <si>
    <t>"1NP+2.NP schodisko v. omietky 0,175+1,26+4,73=6,165 m</t>
  </si>
  <si>
    <t>(4,05+5,25)*2*6,165</t>
  </si>
  <si>
    <t>-(0,90*1,97*3+2,125*2,675+1,50*2,625+1,60*2,625)</t>
  </si>
  <si>
    <t>(1,50+2,625*2)*0,26+(1,60+2,625*2)*0,26+(2,125+2,675*2)*0,26</t>
  </si>
  <si>
    <t>"2NP</t>
  </si>
  <si>
    <t>"v. omietky 2,80+0,125=2,925 m</t>
  </si>
  <si>
    <t>"mč 2.02-2.14</t>
  </si>
  <si>
    <t>(8,70+17,50)*2*2,925</t>
  </si>
  <si>
    <t>-(1,50*0,80+1,50*2,625*6+0,90*2,625*2+3,625*2,625+2,00*2,625+1,00*1,97)</t>
  </si>
  <si>
    <t>(1,50+2,625*2)*0,26*6</t>
  </si>
  <si>
    <t>(3,625+2,625*2)*0,26</t>
  </si>
  <si>
    <t>(0,90+2,625*2)*0,26*2</t>
  </si>
  <si>
    <t>(2,00+2,625*2)*0,26</t>
  </si>
  <si>
    <t>72</t>
  </si>
  <si>
    <t>Vnútorná omietka stien vápennocementová, strojné nanášanie, vrátanie omietkových líšt a sieťkovania</t>
  </si>
  <si>
    <t>-1863247833</t>
  </si>
  <si>
    <t>"mč 1.05</t>
  </si>
  <si>
    <t>(1,90+3,25)*2,815-1,50*0,80</t>
  </si>
  <si>
    <t>73</t>
  </si>
  <si>
    <t>Zakrývanie výplní vonkajších otvorov s rámami a zárubňami, zábradlí, oplechovania, atď. zhotovené z lešenia akýmkoľvek spôsobom</t>
  </si>
  <si>
    <t>594348765</t>
  </si>
  <si>
    <t>74</t>
  </si>
  <si>
    <t>Vonkajšia omietka stien tenkovrstvová minerálna samočistiaca, škrabaná, hr. 1,5 mm</t>
  </si>
  <si>
    <t>-254571796</t>
  </si>
  <si>
    <t>19,913+1,17+357,089+20,928</t>
  </si>
  <si>
    <t>75</t>
  </si>
  <si>
    <t>-1142940046</t>
  </si>
  <si>
    <t>"drážkový profil"99,18*0,075*1,15</t>
  </si>
  <si>
    <t>76</t>
  </si>
  <si>
    <t>Kontaktný zatepľovací systém hr. 150 mm - riešenie pre sokel (XPS), zatĺkacie kotvy</t>
  </si>
  <si>
    <t>2105070644</t>
  </si>
  <si>
    <t>"sokel v. 0,325</t>
  </si>
  <si>
    <t>"pohľad JZ</t>
  </si>
  <si>
    <t>18,40*0,325</t>
  </si>
  <si>
    <t>-(2,00+1,50)*0,325</t>
  </si>
  <si>
    <t>"pohľad JV</t>
  </si>
  <si>
    <t>21,05*0,325</t>
  </si>
  <si>
    <t>-(1,50*3+2,125*2)*0,325</t>
  </si>
  <si>
    <t>"pohľad SV</t>
  </si>
  <si>
    <t>-(1,50*3+3,625*1+0,90*2)*0,325</t>
  </si>
  <si>
    <t>"pohľad SZ</t>
  </si>
  <si>
    <t>"terasa"(6,150-1,60)*0,325</t>
  </si>
  <si>
    <t>77</t>
  </si>
  <si>
    <t>Kontaktný zatepľovací systém ostenia hr. 40 mm - riešenie pre sokel (XPS)</t>
  </si>
  <si>
    <t>1033088574</t>
  </si>
  <si>
    <t>"ostenie dverí a stien v sokli v. 0,325 m</t>
  </si>
  <si>
    <t>30*0,12*0,325</t>
  </si>
  <si>
    <t>78</t>
  </si>
  <si>
    <t>Kontaktný zatepľovací systém hr. 150 mm  - minerálne riešenie, zatĺkacie kotvy</t>
  </si>
  <si>
    <t>-1878457550</t>
  </si>
  <si>
    <t>"v.fasády bez sokla "(6,75+0,175)-0,50=6,425m</t>
  </si>
  <si>
    <t>18,40*6,425</t>
  </si>
  <si>
    <t>-(2,00+1,50+1,60)*(2,50-0,325)</t>
  </si>
  <si>
    <t>-(2,00*2,50*1+1,50*2,50*2)</t>
  </si>
  <si>
    <t>13,95*6,425</t>
  </si>
  <si>
    <t>"v 3,25+0,175-0,50=2,925 m</t>
  </si>
  <si>
    <t>7,10*2,925</t>
  </si>
  <si>
    <t>-(1,50*3+2,125*2)*(2,50-0,325)</t>
  </si>
  <si>
    <t>-1,50*2,50*3</t>
  </si>
  <si>
    <t>-(1,50*3+3,625*2+0,90*2)*(2,50-0,325)</t>
  </si>
  <si>
    <t>-(1,50*2,50*2+0,90*2,50*2)</t>
  </si>
  <si>
    <t>-1,50*0,80*4</t>
  </si>
  <si>
    <t>"odpočet drážkového profilu"-99,18*0,18</t>
  </si>
  <si>
    <t>79</t>
  </si>
  <si>
    <t>Kontaktný zatepľovací systém ostenia hr. 40 mm - minerálne riešenie</t>
  </si>
  <si>
    <t>-2041002580</t>
  </si>
  <si>
    <t>(2,00+2,175*2)*0,12*1</t>
  </si>
  <si>
    <t>(1,50+2,175*2)*0,12*1</t>
  </si>
  <si>
    <t>(2,00+2,50*2)*0,12*1</t>
  </si>
  <si>
    <t>(1,50+2,50*2)*0,12*2</t>
  </si>
  <si>
    <t>(1,60+2,175*2)*0,12*1</t>
  </si>
  <si>
    <t>(2,125+2,175*2)*0,12*2</t>
  </si>
  <si>
    <t>(1,50+2,175*2)*0,12*3</t>
  </si>
  <si>
    <t>(1,50+2,50*2)*0,12*3</t>
  </si>
  <si>
    <t>(3,625+2,175*2)*0,12*2</t>
  </si>
  <si>
    <t>(0,90+2,175)*2*0,12*2</t>
  </si>
  <si>
    <t>(1,50+2,50*2)*0,15*2</t>
  </si>
  <si>
    <t>(0,90+2,50*2)*0,12*2</t>
  </si>
  <si>
    <t>(1,50+0,80*2)*0,12*4</t>
  </si>
  <si>
    <t>80</t>
  </si>
  <si>
    <t>D+M Kontaktný zatepľovací systém - ozdobný drážkový profil na vytvorenie bosážneho žliabku /drážky/ - minerálne riešenie, rozmer 2000x180mm, hr. 150 mm</t>
  </si>
  <si>
    <t>m</t>
  </si>
  <si>
    <t>-1338019932</t>
  </si>
  <si>
    <t>5,65+4,14*2+5,65+1,60+1,00+0,65+0,99*2+0,50+1,27+0,99*2+0,65+0,40+0,65+0,90+1,00+0,45</t>
  </si>
  <si>
    <t>6,60+6,10+1,80*2+2,35*2+0,99*2+1,86*2+0,43</t>
  </si>
  <si>
    <t>5,15+0,99*2+1,00+0,45*2+1,00+5,15+2,68+2,10</t>
  </si>
  <si>
    <t>0,58*2+1,00*2+4,16*2+1,00*3+1,05*2+1,45*2</t>
  </si>
  <si>
    <t>81</t>
  </si>
  <si>
    <t>Škárovanie maltou MC (400 kg cem./m3) zvislé aj vodorovné, medzi prefabrik. dielcami</t>
  </si>
  <si>
    <t>-1358140388</t>
  </si>
  <si>
    <t>"stropné panely</t>
  </si>
  <si>
    <t>8,70*32+5,25*12</t>
  </si>
  <si>
    <t>82</t>
  </si>
  <si>
    <t>Mazanina z betónu prostého (m3) tr. C 20/25-XC1 hr.nad 50 do 80 mm</t>
  </si>
  <si>
    <t>1392995086</t>
  </si>
  <si>
    <t>"P1k,P1km"(168,79+22,81)*0,05</t>
  </si>
  <si>
    <t>"P1m"6,20*0,078</t>
  </si>
  <si>
    <t>"P2k,P2km"(145,26+13,68)*0,053</t>
  </si>
  <si>
    <t>83</t>
  </si>
  <si>
    <t>Výstuž mazanín z betónov (z kameniva) a z ľahkých betónov zo zváraných sietí z drôtov typu KARI</t>
  </si>
  <si>
    <t>1336037096</t>
  </si>
  <si>
    <t>"KARI KH-20 150/150-6/6 hmotnosť 3,03kg/m2</t>
  </si>
  <si>
    <t>"P1k,P1km"(168,79+22,81)*3,03/1000*1,20</t>
  </si>
  <si>
    <t>"P1m"6,20*3,03/1000*1,20</t>
  </si>
  <si>
    <t>"P2k,P2km"(145,26+13,68)*3,03/1000*1,20</t>
  </si>
  <si>
    <t>84</t>
  </si>
  <si>
    <t>Násyp z kameniva ťaženého na plochých strechách vodorovný alebo v spáde, s utlačením  urovnaním povrchu</t>
  </si>
  <si>
    <t>-1157710810</t>
  </si>
  <si>
    <t>"strecha S1</t>
  </si>
  <si>
    <t>17,70*8,90*0,05+5,45*4,35*0,05</t>
  </si>
  <si>
    <t>85</t>
  </si>
  <si>
    <t>Cementová samonivelizačná stierka vrátane penetrarčného náteru hr. 3 mm</t>
  </si>
  <si>
    <t>-1372817581</t>
  </si>
  <si>
    <t>"pod PVC podlahovinu</t>
  </si>
  <si>
    <t>"P1k"168,79</t>
  </si>
  <si>
    <t>"P1km"22,81</t>
  </si>
  <si>
    <t>"P2k"145,26</t>
  </si>
  <si>
    <t>"P2km"13,68</t>
  </si>
  <si>
    <t>86</t>
  </si>
  <si>
    <t>Cementová samonivelizačná stierka vrátane penetračného náteru hr. 5 mm /schody/</t>
  </si>
  <si>
    <t>-1677432791</t>
  </si>
  <si>
    <t>"P2 schodiskové stupne a medzipodesty</t>
  </si>
  <si>
    <t xml:space="preserve">"medzipodesty"1,55*1,25*2 </t>
  </si>
  <si>
    <t>"stupne"1,25*(0,315+0,1575)*20</t>
  </si>
  <si>
    <t>87</t>
  </si>
  <si>
    <t>Dlažba z betónových dlaždíc 500x500x60 mm do piesku hr.50 mm /P3/</t>
  </si>
  <si>
    <t>-907962571</t>
  </si>
  <si>
    <t>"P3</t>
  </si>
  <si>
    <t>" P3 mč 1.22,1.23" 28,072+4,59=32,662 m2</t>
  </si>
  <si>
    <t>"32,662/rozteč 0,70 m = 47 m</t>
  </si>
  <si>
    <t>47*0,50</t>
  </si>
  <si>
    <t>88</t>
  </si>
  <si>
    <t>Dodatočná montáž oceľovej dverovej zárubne, plochy otvoru do 2,5 m2</t>
  </si>
  <si>
    <t>1222904357</t>
  </si>
  <si>
    <t>89</t>
  </si>
  <si>
    <t>-419932046</t>
  </si>
  <si>
    <t>90</t>
  </si>
  <si>
    <t>Osadenie parapetných dosiek z plastických a poloplast., hmôt, š. nad 200 mm</t>
  </si>
  <si>
    <t>-574448562</t>
  </si>
  <si>
    <t>"pol. 04  len techn. miestnosti mč.1.05" 1,50*1</t>
  </si>
  <si>
    <t>91</t>
  </si>
  <si>
    <t>Parapetná doska plastová, šírka 300 mm, komôrková vnútorná, RAL 7016 s koncovkami</t>
  </si>
  <si>
    <t>-990925441</t>
  </si>
  <si>
    <t>Ostatné konštrukcie a práce-búranie</t>
  </si>
  <si>
    <t>92</t>
  </si>
  <si>
    <t>Osadenie záhonového alebo parkového obrubníka betón., do lôžka z bet. pros. tr. C 16/20 s bočnou oporou</t>
  </si>
  <si>
    <t>1290993093</t>
  </si>
  <si>
    <t>"k okapovému chodníku</t>
  </si>
  <si>
    <t>9,76+7,10+22,00+5,80+9,30+2,40+14,70+13,50</t>
  </si>
  <si>
    <t>93</t>
  </si>
  <si>
    <t>Obrubník parkový, lxšxv 1000x50x200 mm, sivá</t>
  </si>
  <si>
    <t>1356897568</t>
  </si>
  <si>
    <t>84,56*1,01 'Přepočítané koeficientom množstva</t>
  </si>
  <si>
    <t>94</t>
  </si>
  <si>
    <t>Lôžko pod obrubníky, krajníky alebo obruby z dlažobných kociek z betónu prostého tr. C 16/20</t>
  </si>
  <si>
    <t>-79770125</t>
  </si>
  <si>
    <t>84,56*0,25*0,20</t>
  </si>
  <si>
    <t>95</t>
  </si>
  <si>
    <t>Montáž lešenia ľahkého pracovného radového s podlahami šírky od 0,80 do 1,00 m, výšky do 10 m</t>
  </si>
  <si>
    <t>-677417183</t>
  </si>
  <si>
    <t>"pohľad JZ, SV</t>
  </si>
  <si>
    <t>(18,40+1,00*2)*6,85*2</t>
  </si>
  <si>
    <t>"pohľad JV, SZ</t>
  </si>
  <si>
    <t>13,95*6,85*2</t>
  </si>
  <si>
    <t>7,10*3,35*2</t>
  </si>
  <si>
    <t>96</t>
  </si>
  <si>
    <t>Príplatok za prvý a každý ďalší i začatý mesiac použitia lešenia ľahkého pracovného radového s podlahami šírky od 0,80 do 1,00 m, výšky do 10 m</t>
  </si>
  <si>
    <t>1295410856</t>
  </si>
  <si>
    <t>97</t>
  </si>
  <si>
    <t>Demontáž lešenia ľahkého pracovného radového s podlahami šírky nad 0,80 do 1,00 m, výšky do 10 m</t>
  </si>
  <si>
    <t>1127474915</t>
  </si>
  <si>
    <t>98</t>
  </si>
  <si>
    <t>Montáž lešenia priestorového ťažkého pracovného alebo podperného bez podláh do výšky 20 m pri zaťažení do 3 kPa</t>
  </si>
  <si>
    <t>-311512782</t>
  </si>
  <si>
    <t>"schodisko</t>
  </si>
  <si>
    <t>4,05*5,25*5,99</t>
  </si>
  <si>
    <t>99</t>
  </si>
  <si>
    <t>Príplatok za prvý a každý ďalší i začatý mesiac použitia lešenia priestorového ťažkého prac. alebo podperného výšky nad 20 do 40 m, zaťaženia do 3 kPa</t>
  </si>
  <si>
    <t>200877107</t>
  </si>
  <si>
    <t>100</t>
  </si>
  <si>
    <t>Demontáž lešenia priestorového ťažkého pracovného alebo podperného bez podláh do výšky 20 m pri zaťažení do 3 kPa</t>
  </si>
  <si>
    <t>-1047290209</t>
  </si>
  <si>
    <t>101</t>
  </si>
  <si>
    <t>Montáž lešeňovej podlahy s priečnikmi alebo pozdĺžnikmi výšky do do 10 m</t>
  </si>
  <si>
    <t>-1175261904</t>
  </si>
  <si>
    <t>5,25*4,05*2</t>
  </si>
  <si>
    <t>102</t>
  </si>
  <si>
    <t>Príplatok za prvý a každý i začatý mesiac použitia lešeňovej podlahy pre všetky výšky do 40 m</t>
  </si>
  <si>
    <t>1531193523</t>
  </si>
  <si>
    <t>103</t>
  </si>
  <si>
    <t>Demontáž lešeňovej podlahy s priečnikmi alebo pozdľžnikmi výšky do 10 m</t>
  </si>
  <si>
    <t>-1179907987</t>
  </si>
  <si>
    <t>104</t>
  </si>
  <si>
    <t>Vyčistenie budov pri výške podlaží do 4m</t>
  </si>
  <si>
    <t>-1305399223</t>
  </si>
  <si>
    <t>7,53+3,85+10,56+9,99+6,20+14,07+5,28+7,19+30,31+18,14+9,20+11,49*2+10,47*4+7,09+7,50+6,59</t>
  </si>
  <si>
    <t>8,06+7,19+30,31+18,14+9,20+11,49*2+10,47*4+7,09+7,50+6,59</t>
  </si>
  <si>
    <t>105</t>
  </si>
  <si>
    <t>Rohová lišta hliníková</t>
  </si>
  <si>
    <t>-376310977</t>
  </si>
  <si>
    <t>"okná a dvere zvislé rohy</t>
  </si>
  <si>
    <t>2,50*50+0,80*8</t>
  </si>
  <si>
    <t>"zvislé rohy fasády</t>
  </si>
  <si>
    <t>6,85*5</t>
  </si>
  <si>
    <t>106</t>
  </si>
  <si>
    <t>Nadokenná lišta s odkvapovým nosom (PVC)</t>
  </si>
  <si>
    <t>-1215756100</t>
  </si>
  <si>
    <t>2,125+1,5*7+0,9*2+1,5*4+2,125*1+2,00*2+3,625*2+1,50*7+0,9*2+1,60</t>
  </si>
  <si>
    <t>107</t>
  </si>
  <si>
    <t>Okenný a dverový dilatačný profil (plastový)</t>
  </si>
  <si>
    <t>714898157</t>
  </si>
  <si>
    <t>108</t>
  </si>
  <si>
    <t>PCI okenný APU profil s integrovanou tkaninou</t>
  </si>
  <si>
    <t>-1766697450</t>
  </si>
  <si>
    <t>(2,125+2,50*2)*2</t>
  </si>
  <si>
    <t>(1,50+2,50*2)*(7+7)</t>
  </si>
  <si>
    <t>(0,90+2,50*2)*4</t>
  </si>
  <si>
    <t>(1,50+0,80*2)*4</t>
  </si>
  <si>
    <t>(2,00+2,50*2)*2</t>
  </si>
  <si>
    <t>(3,625+2,50*2)*2</t>
  </si>
  <si>
    <t>1,60+2,50*2</t>
  </si>
  <si>
    <t>109</t>
  </si>
  <si>
    <t>Demontáž dreveného prístrešku /altánok/ so strechou  vrátane klampiarskych prvkov a betónovej podlahy vrátane likvidácie odpadu  -1,70700 t</t>
  </si>
  <si>
    <t>203641849</t>
  </si>
  <si>
    <t>"pol.4 prístrešok prôdorys 4,90x5,92m, v.3,19/2,16m"1</t>
  </si>
  <si>
    <t>110</t>
  </si>
  <si>
    <t>276975447</t>
  </si>
  <si>
    <t>Presun hmôt HSV</t>
  </si>
  <si>
    <t>111</t>
  </si>
  <si>
    <t>Presun hmôt pre budovy (801, 803, 812), zvislá konštr. z tehál, tvárnic, z kovu výšky do 12 m</t>
  </si>
  <si>
    <t>-2040423942</t>
  </si>
  <si>
    <t>PSV</t>
  </si>
  <si>
    <t>Práce a dodávky PSV</t>
  </si>
  <si>
    <t>711</t>
  </si>
  <si>
    <t>Izolácie proti vode a vlhkosti</t>
  </si>
  <si>
    <t>112</t>
  </si>
  <si>
    <t>Izolácie proti zemnej vlhkosti a povrchovej vode hr. 2 mm na ploche vodorovnej</t>
  </si>
  <si>
    <t>-124374884</t>
  </si>
  <si>
    <t>"P1m, mč 1.05"6,20</t>
  </si>
  <si>
    <t>113</t>
  </si>
  <si>
    <t>Izolácia proti zemnej vlhkosti a povrchovej vode  hr. 2 mm na ploche zvislej</t>
  </si>
  <si>
    <t>164905383</t>
  </si>
  <si>
    <t>((3,25+1,90)*2-0,80)*0,15</t>
  </si>
  <si>
    <t>114</t>
  </si>
  <si>
    <t>Zhotovenie geotextílie alebo tkaniny na plochu vodorovnú</t>
  </si>
  <si>
    <t>-433777924</t>
  </si>
  <si>
    <t xml:space="preserve">"obojstranne </t>
  </si>
  <si>
    <t>"výmera ako plocha podkladný betón"234,728*2</t>
  </si>
  <si>
    <t>115</t>
  </si>
  <si>
    <t>Zhotovenie geotextílie alebo tkaniny na plochu zvislú</t>
  </si>
  <si>
    <t>961893695</t>
  </si>
  <si>
    <t>"obojstranne</t>
  </si>
  <si>
    <t>"po obvode zákl. pásov v. 0,50+0,15+0,25+0,25= 1,20 m</t>
  </si>
  <si>
    <t>((18,30-0,10*2)+(21,00-0,10-0,15))*2*1,20*2</t>
  </si>
  <si>
    <t>116</t>
  </si>
  <si>
    <t>426674515</t>
  </si>
  <si>
    <t>"V"469,456*1,15</t>
  </si>
  <si>
    <t>"Z"186,48*1,20</t>
  </si>
  <si>
    <t>117</t>
  </si>
  <si>
    <t>Zhotovenie izolácie proti tlakovej vode PVC fóliou položenou voľne na vodorovnej ploche so zvarením spoju</t>
  </si>
  <si>
    <t>-905173001</t>
  </si>
  <si>
    <t>"vodorovne na podkladný betón</t>
  </si>
  <si>
    <t>"výmera ako plocha podkladný betón"234,728</t>
  </si>
  <si>
    <t>118</t>
  </si>
  <si>
    <t>Zhotovenie izolácie proti tlakovej vode PVC fóliou položenou voľne na ploche zvislej so zvarením spoju</t>
  </si>
  <si>
    <t>19322112</t>
  </si>
  <si>
    <t>"po obvode zákl. pásov v. 0,50+0,15+0,25*2= 1,20 m</t>
  </si>
  <si>
    <t>((18,30-0,10*2)+(21,00-0,10-0,15))*2*1,20</t>
  </si>
  <si>
    <t>119</t>
  </si>
  <si>
    <t>Hydroizolačná fólia PVC hr. 1,5 mm, izolácia základov proti zemnej vlhkosti, tlakovej vode, radónu, hnedá</t>
  </si>
  <si>
    <t>-713518477</t>
  </si>
  <si>
    <t>"V"234,728*1,15</t>
  </si>
  <si>
    <t>"Z"93,24*1,20</t>
  </si>
  <si>
    <t>120</t>
  </si>
  <si>
    <t>Presun hmôt pre izoláciu proti vode v objektoch výšky nad 6 do 12 m</t>
  </si>
  <si>
    <t>%</t>
  </si>
  <si>
    <t>1360432881</t>
  </si>
  <si>
    <t>712</t>
  </si>
  <si>
    <t>Izolácie striech, povlakové krytiny</t>
  </si>
  <si>
    <t>121</t>
  </si>
  <si>
    <t>Zhotovenie povlak. krytiny striech plochých do 10° pásmi na sucho z tkaniny</t>
  </si>
  <si>
    <t>-1736090375</t>
  </si>
  <si>
    <t>"vodorovne a zvisle  2x  výmera ako mtž fólie PVC-P"  221,46*2</t>
  </si>
  <si>
    <t>"strecha S2"49,355*2</t>
  </si>
  <si>
    <t>122</t>
  </si>
  <si>
    <t>-826773614</t>
  </si>
  <si>
    <t>541,63*1,15</t>
  </si>
  <si>
    <t>123</t>
  </si>
  <si>
    <t>Zhotovenie povlak. krytiny striech plochých do 10° pásmi pritav. v mieste prekrytia, modifikované pásy</t>
  </si>
  <si>
    <t>-329913997</t>
  </si>
  <si>
    <t>17,80*9,00+5,55*4,45</t>
  </si>
  <si>
    <t>"vytiahnutie na atiku</t>
  </si>
  <si>
    <t>(17,80+13,34)*2*0,50</t>
  </si>
  <si>
    <t>"strecha S2</t>
  </si>
  <si>
    <t>6,90*5,45</t>
  </si>
  <si>
    <t>(6,90+5,45)*2*0,365</t>
  </si>
  <si>
    <t>124</t>
  </si>
  <si>
    <t>Pás ťažký asfaltový SBS modifikované pásy - parozábrana</t>
  </si>
  <si>
    <t>-884944272</t>
  </si>
  <si>
    <t>262,659*1,15</t>
  </si>
  <si>
    <t>125</t>
  </si>
  <si>
    <t>Zhotovenie povlakovej krytiny striech plochých do 10°PVC-P fóliou položenou voľne so zvarením spoju</t>
  </si>
  <si>
    <t>-1718888287</t>
  </si>
  <si>
    <t>"V"17,70*8,90+5,45*4,35</t>
  </si>
  <si>
    <t>"Z vytiahnutie na atiku</t>
  </si>
  <si>
    <t>(17,70+13,24)*2*(0,30+0,35)</t>
  </si>
  <si>
    <t>"V"6,80*5,35</t>
  </si>
  <si>
    <t>(6,80*2+5,35)*(0,20+0,40)</t>
  </si>
  <si>
    <t>5,35*0,30</t>
  </si>
  <si>
    <t>126</t>
  </si>
  <si>
    <t>-2125249434</t>
  </si>
  <si>
    <t>270,815*1,15</t>
  </si>
  <si>
    <t>127</t>
  </si>
  <si>
    <t>Detaily k PVC-P fóliam zaizolovanie kruhového prestupu 51 – 100 mm</t>
  </si>
  <si>
    <t>1766010896</t>
  </si>
  <si>
    <t>128</t>
  </si>
  <si>
    <t>397526397</t>
  </si>
  <si>
    <t>5*0,115</t>
  </si>
  <si>
    <t>129</t>
  </si>
  <si>
    <t>Zhotovenie flekov v rohoch na povlakovej krytine z PVC-P fólie</t>
  </si>
  <si>
    <t>-857579660</t>
  </si>
  <si>
    <t>130</t>
  </si>
  <si>
    <t>-2121016371</t>
  </si>
  <si>
    <t>10*0,04</t>
  </si>
  <si>
    <t>131</t>
  </si>
  <si>
    <t>Montáž podkladnej konštrukcie z OSB dosiek na atike šírky 311 - 410 mm pod klampiarske konštrukcie</t>
  </si>
  <si>
    <t>965953412</t>
  </si>
  <si>
    <t>132</t>
  </si>
  <si>
    <t>Rozperný nit d 6x30 mm do betónu, hliníkový</t>
  </si>
  <si>
    <t>-1123397297</t>
  </si>
  <si>
    <t>133</t>
  </si>
  <si>
    <t>200834848</t>
  </si>
  <si>
    <t>134</t>
  </si>
  <si>
    <t>Presun hmôt pre izoláciu povlakovej krytiny v objektoch výšky nad 6 do 12 m</t>
  </si>
  <si>
    <t>1020752853</t>
  </si>
  <si>
    <t>713</t>
  </si>
  <si>
    <t>Izolácie tepelné</t>
  </si>
  <si>
    <t>135</t>
  </si>
  <si>
    <t>Zakrývanie tepelnej izolácie podláh fóliou</t>
  </si>
  <si>
    <t>-237237205</t>
  </si>
  <si>
    <t>"P1k,P1km, P1m"168,79+22,81+6,20</t>
  </si>
  <si>
    <t>"P2k,P2km"145,26+13,68</t>
  </si>
  <si>
    <t>136</t>
  </si>
  <si>
    <t>Krycia PE fólia hr. 0,2 mm</t>
  </si>
  <si>
    <t>1619745444</t>
  </si>
  <si>
    <t>356,74*1,15</t>
  </si>
  <si>
    <t>137</t>
  </si>
  <si>
    <t>Montáž tepelnej izolácie podláh polystyrénom, kladeným voľne v jednej vrstve</t>
  </si>
  <si>
    <t>1817236370</t>
  </si>
  <si>
    <t>"grafitový EPS 100 hr. 80 mm</t>
  </si>
  <si>
    <t>138</t>
  </si>
  <si>
    <t>1948112221</t>
  </si>
  <si>
    <t>"P2k,P2km"(145,26+13,68)*1,02</t>
  </si>
  <si>
    <t>139</t>
  </si>
  <si>
    <t>693719521</t>
  </si>
  <si>
    <t>"P1k,P1km, P1m"(168,79+22,81+6,20)*1,02</t>
  </si>
  <si>
    <t>140</t>
  </si>
  <si>
    <t>Montáž tepelnej izolácie podzemných stien a základov xps položením voľne s prihrnutím</t>
  </si>
  <si>
    <t>989219864</t>
  </si>
  <si>
    <t>((18,30+0,15*2)+(21,00+0,15*2))*2*1,20</t>
  </si>
  <si>
    <t>141</t>
  </si>
  <si>
    <t>Extrudovaný polystyrén XPS 1250x600 mm, hr. 150 mm</t>
  </si>
  <si>
    <t>1664514721</t>
  </si>
  <si>
    <t>95,76*1,02</t>
  </si>
  <si>
    <t>142</t>
  </si>
  <si>
    <t>Montáž tepelnej izolácie striech plochých do 10° polystyrénom, jednovrstvová kladenými voľne</t>
  </si>
  <si>
    <t>-550840320</t>
  </si>
  <si>
    <t>(17,70*8,90+5,45*4,35)*1</t>
  </si>
  <si>
    <t>6,80*5,35</t>
  </si>
  <si>
    <t>143</t>
  </si>
  <si>
    <t>Izolačné dosky z PIR polyuretánovej peny s obojstranným polepom hliníkovou fóliou hr. 160 mm</t>
  </si>
  <si>
    <t>950455795</t>
  </si>
  <si>
    <t>"S2"36,38*1,02</t>
  </si>
  <si>
    <t>144</t>
  </si>
  <si>
    <t>643169501</t>
  </si>
  <si>
    <t>"S1"(17,70*8,90+5,45*4,35)*1*1,02</t>
  </si>
  <si>
    <t>145</t>
  </si>
  <si>
    <t>-386488522</t>
  </si>
  <si>
    <t>146</t>
  </si>
  <si>
    <t>Montáž tepelnej izolácie striech plochých do 10° spádovými doskami z polystyrénu v jednej vrstve</t>
  </si>
  <si>
    <t>-409355149</t>
  </si>
  <si>
    <t>17,70*8,90+5,45*4,35</t>
  </si>
  <si>
    <t>5,35*6,80</t>
  </si>
  <si>
    <t>147</t>
  </si>
  <si>
    <t>Spádové dosky izolácia z kamennej vlny vhodná pre zateplenie plochých striech</t>
  </si>
  <si>
    <t>1705669870</t>
  </si>
  <si>
    <t>(17,70*8,90+5,45*4,35)*0,05*1,02</t>
  </si>
  <si>
    <t>5,35*6,80*0,05*1,02</t>
  </si>
  <si>
    <t>148</t>
  </si>
  <si>
    <t>Montáž tepelnej izolácie na atiku z XPS do lepidla</t>
  </si>
  <si>
    <t>2115567135</t>
  </si>
  <si>
    <t>(17,80+13,34)*2*(0,55+0,30)</t>
  </si>
  <si>
    <t>(6,90*2+5,45)*(0,20+0,15+0,05)</t>
  </si>
  <si>
    <t>5,45*0,20</t>
  </si>
  <si>
    <t>149</t>
  </si>
  <si>
    <t>Extrudovaný polystyrén XPS hr. 50 mm</t>
  </si>
  <si>
    <t>-1823017719</t>
  </si>
  <si>
    <t>70,744*1,02</t>
  </si>
  <si>
    <t>150</t>
  </si>
  <si>
    <t>Izolácie tepelné obloženie stien páskami do výšky 100 mm</t>
  </si>
  <si>
    <t>1436689731</t>
  </si>
  <si>
    <t>"1m2 podlahovej plochy = 1m´</t>
  </si>
  <si>
    <t>208,36+158,94</t>
  </si>
  <si>
    <t>151</t>
  </si>
  <si>
    <t>Presun hmôt pre izolácie tepelné v objektoch výšky nad 6 m do 12 m</t>
  </si>
  <si>
    <t>349585735</t>
  </si>
  <si>
    <t>720</t>
  </si>
  <si>
    <t>Zdravotechnika</t>
  </si>
  <si>
    <t>152</t>
  </si>
  <si>
    <t>D+M zdravotechnika - viď príloha samostatný súpis prác a dodávok</t>
  </si>
  <si>
    <t>453498142</t>
  </si>
  <si>
    <t>725</t>
  </si>
  <si>
    <t>Zdravotechnika - zariaď. predmety</t>
  </si>
  <si>
    <t>153</t>
  </si>
  <si>
    <t xml:space="preserve">Montáž doplnkov zariadení kúpeľní a záchodov, madlá </t>
  </si>
  <si>
    <t>súb</t>
  </si>
  <si>
    <t>-1576284446</t>
  </si>
  <si>
    <t>"pol.20,21,22,24</t>
  </si>
  <si>
    <t>8+8+2+2</t>
  </si>
  <si>
    <t>154</t>
  </si>
  <si>
    <t>Pol.20 sklopné madlo v tvare U dl. 813mm k WC mise, trubka D32mm, nerez</t>
  </si>
  <si>
    <t>-1370409131</t>
  </si>
  <si>
    <t>155</t>
  </si>
  <si>
    <t>Pol.21 sklopné madlo v tvare U dl. 600mm k umývadlu, trubka D32mm, nerez</t>
  </si>
  <si>
    <t>-1813301767</t>
  </si>
  <si>
    <t>156</t>
  </si>
  <si>
    <t>Pol.22  madlo do sprchy s hladkou zvislou operou, trubka D32mm, nerez</t>
  </si>
  <si>
    <t>-1570018261</t>
  </si>
  <si>
    <t>157</t>
  </si>
  <si>
    <t>Pol.24  rovné madlo k vani dl. 600 mmi, trubka D32mm, nerez</t>
  </si>
  <si>
    <t>-496096227</t>
  </si>
  <si>
    <t>158</t>
  </si>
  <si>
    <t>Montáž doplnkov zariadení kúpeľní a záchodov, sedačka do sprchy alebo vane</t>
  </si>
  <si>
    <t>1924110319</t>
  </si>
  <si>
    <t>159</t>
  </si>
  <si>
    <t>Pol.23 Sklopné sprchové sedátko s opernou nohou, sedacia časť plast,konštrukcia nerez</t>
  </si>
  <si>
    <t>-375830951</t>
  </si>
  <si>
    <t>160</t>
  </si>
  <si>
    <t>Presun hmôt pre zariaďovacie predmety v objektoch výšky nad 6 do 12 m</t>
  </si>
  <si>
    <t>260051847</t>
  </si>
  <si>
    <t>730</t>
  </si>
  <si>
    <t>Ústredné vykurovanie</t>
  </si>
  <si>
    <t>161</t>
  </si>
  <si>
    <t>D+M ústredné vykurovanie - viď príloha samostatný súpis prác a dodávok</t>
  </si>
  <si>
    <t>-1270815796</t>
  </si>
  <si>
    <t>763</t>
  </si>
  <si>
    <t>Konštrukcie - drevostavby</t>
  </si>
  <si>
    <t>162</t>
  </si>
  <si>
    <t>99445918</t>
  </si>
  <si>
    <t>"cena vrátane akrylovania spojov styk murované steny + SDK priečky, styk SDK priečky a strop</t>
  </si>
  <si>
    <t>"zázemie pre personál</t>
  </si>
  <si>
    <t>"rez C-C,D-D v. 2,64 m</t>
  </si>
  <si>
    <t>"mč 1.04-1.07</t>
  </si>
  <si>
    <t>(5,25+2,125+3,25+0,10+1,90)*2,64</t>
  </si>
  <si>
    <t>-(0,70*1,97*2+0,80*1,97)</t>
  </si>
  <si>
    <t>"mč 1.02 v. 2,865 rez B-B</t>
  </si>
  <si>
    <t>(3,355+1,25)*2,865-0,70*1,97</t>
  </si>
  <si>
    <t>"časť byty v. 2,76 m rez A-A</t>
  </si>
  <si>
    <t>"mč  1.08,1.17-1.20</t>
  </si>
  <si>
    <t>(5,00*2+2,80+0,62+4,20)*2,76-1,10*1,97*3</t>
  </si>
  <si>
    <t>"mč 1.11, 1.12-1.16</t>
  </si>
  <si>
    <t>(3,40*2+2,20+4,20+4,90+6,10+3,80)*2,76-0,90*1,97*4</t>
  </si>
  <si>
    <t>"v.2,80 m rez A-A, C-C</t>
  </si>
  <si>
    <t>"mč 2.03, 2.12-2.15</t>
  </si>
  <si>
    <t>(5,00*2+2,80+0,62+4,20)*2,80-1,10*1,97*3</t>
  </si>
  <si>
    <t>"mč 2.11, 2.06-2.10</t>
  </si>
  <si>
    <t>(3,40*2+2,20+4,20+4,90+6,10+3,80)*2,80-0,90*1,97*4</t>
  </si>
  <si>
    <t>163</t>
  </si>
  <si>
    <t>Ochrana hran (rohov) voľne stojacich priečok úhoĺníkom Al 25x25 mm</t>
  </si>
  <si>
    <t>1153989891</t>
  </si>
  <si>
    <t>2,64*1+2,865*1+2,76*7+2,80*7+1,20*3+2,76+2,80+1,10+0,90*2+0,15*3</t>
  </si>
  <si>
    <t>164</t>
  </si>
  <si>
    <t>271548354</t>
  </si>
  <si>
    <t>"opláštenie predstenného systému geberit vrátane nosnej konštrukcie na ukotvenie madiel</t>
  </si>
  <si>
    <t>"mč 1.16"(1,10+0,15)*2,76</t>
  </si>
  <si>
    <t>"mč 1.20"(0,90+0,15)*1,20</t>
  </si>
  <si>
    <t>"mč 1.07"(1,10+0,15)*1,20</t>
  </si>
  <si>
    <t>"mč 2.11"(1,10+0,15)*2,80</t>
  </si>
  <si>
    <t>"mč 2.15"(0,90+0,15)*1,20</t>
  </si>
  <si>
    <t>165</t>
  </si>
  <si>
    <t>Montáž zárubní oceľových ostatných pre SDK priečky v do 2,75 m jednokrídlových</t>
  </si>
  <si>
    <t>-1734607234</t>
  </si>
  <si>
    <t>166</t>
  </si>
  <si>
    <t>-1902105997</t>
  </si>
  <si>
    <t>"pol.12i, 13i*"4+2</t>
  </si>
  <si>
    <t>167</t>
  </si>
  <si>
    <t>2126020025</t>
  </si>
  <si>
    <t>"pol 14"1</t>
  </si>
  <si>
    <t>168</t>
  </si>
  <si>
    <t>2031091086</t>
  </si>
  <si>
    <t>"pol 14,14i,15i"8</t>
  </si>
  <si>
    <t>169</t>
  </si>
  <si>
    <t>-701653664</t>
  </si>
  <si>
    <t>"pol.16,17"2</t>
  </si>
  <si>
    <t>170</t>
  </si>
  <si>
    <t>-55817903</t>
  </si>
  <si>
    <t>"pol.18"1</t>
  </si>
  <si>
    <t>171</t>
  </si>
  <si>
    <t>Montáž a dodávka drevených podláh exotických na terasy, balkóny, vrátane roštu 20x40 mm a olejovania exotickej dreviny olejom s dlhou trvanlivosťou pre exteriéry /P5/</t>
  </si>
  <si>
    <t>-29395514</t>
  </si>
  <si>
    <t>"P5 mč 2.15 balkón" 4,59</t>
  </si>
  <si>
    <t>172</t>
  </si>
  <si>
    <t>Montáž a dodávka drevených podláh exotických na terasy, balkóny, vrátane roštu 45x70 mm na rektifikačné terče, a olejovania exotickej dreviny olejom s dlhou trvanlivosťou pre exteriéry  /S2/</t>
  </si>
  <si>
    <t>-681764458</t>
  </si>
  <si>
    <t>"S2 mč 2.16 krytá terasa" 35,90</t>
  </si>
  <si>
    <t>173</t>
  </si>
  <si>
    <t>Montáž a dodávka drevených podláh exotických na terasy, balkóny, vrátane roštu 45x70 mm, a olejovania exotickej dreviny olejom s dlhou trvanlivosťou pre exteriéry  /P3/</t>
  </si>
  <si>
    <t>-825840714</t>
  </si>
  <si>
    <t>" mč 1.22,1.23" 28,072+4,59</t>
  </si>
  <si>
    <t>174</t>
  </si>
  <si>
    <t>Presun hmôt pre drevostavby v objektoch výšky do 12 m</t>
  </si>
  <si>
    <t>-1204986226</t>
  </si>
  <si>
    <t>764</t>
  </si>
  <si>
    <t>Konštrukcie klampiarske</t>
  </si>
  <si>
    <t>175</t>
  </si>
  <si>
    <t>Pol. 35 Žľaby z pozinkovaného farbeného PZf plechu, pododkvapové štvorhranné r.š. 400 mm, /farba striebrošedá/</t>
  </si>
  <si>
    <t>2069638980</t>
  </si>
  <si>
    <t>176</t>
  </si>
  <si>
    <t>Pol.34 Kotlík štvorhranný z pozinkovaného farbeného PZf plechu, pre pododkvapové žľaby rozmerov 200x200x250 mm /farba striebrošedá/</t>
  </si>
  <si>
    <t>1700736139</t>
  </si>
  <si>
    <t>177</t>
  </si>
  <si>
    <t>Pol.36 Zvodové rúry z pozinkovaného farbeného PZf plechu, štvorcové s dĺžkou strany 80 mm, /farba striebrošedá/</t>
  </si>
  <si>
    <t>-1904440563</t>
  </si>
  <si>
    <t>178</t>
  </si>
  <si>
    <t>Pol.32 Zvodové rúry z pozinkovaného farbeného PZf plechu, štvorcové s dĺžkou strany 100 mm /farba striebrošedá/</t>
  </si>
  <si>
    <t>-641339861</t>
  </si>
  <si>
    <t>179</t>
  </si>
  <si>
    <t>Pol.37 Odpadové rúry z pozinkovaného Pz farebného plechu, koleno výtokové s vložkou a návalkom, so stranou 80 mm /farba striebrošedá/</t>
  </si>
  <si>
    <t>126489539</t>
  </si>
  <si>
    <t>180</t>
  </si>
  <si>
    <t>Pol.33 Odpadové rúry z pozinkovaného Pz farebného plechu, koleno výtokové s vložkou a návalkom, so stranou 100 mm /farba striebrošedá/</t>
  </si>
  <si>
    <t>929545902</t>
  </si>
  <si>
    <t>181</t>
  </si>
  <si>
    <t>Pol.40 Odpadové rúry z farebného pozinkovaného Pz plechu, odskok, so stranou 100 mm /farba striebrošedá/</t>
  </si>
  <si>
    <t>-862594352</t>
  </si>
  <si>
    <t>182</t>
  </si>
  <si>
    <t>Pol.38 Vetracia hlavica na potrubie DN 100</t>
  </si>
  <si>
    <t>-521351271</t>
  </si>
  <si>
    <t>183</t>
  </si>
  <si>
    <t>Pol.31 Elektrický vyhrievací chrlič cez atiku D100 mm s integrovanou PVC fóliou</t>
  </si>
  <si>
    <t>-1685962373</t>
  </si>
  <si>
    <t>184</t>
  </si>
  <si>
    <t>Montáž vonkajších parapetov  š. 150 mm</t>
  </si>
  <si>
    <t>-908314872</t>
  </si>
  <si>
    <t>"pol.02 v mieste okap. chodníka"1,50*4</t>
  </si>
  <si>
    <t>"pol.03"0,90*2</t>
  </si>
  <si>
    <t>"pol. 04"1,50*4</t>
  </si>
  <si>
    <t>"pol. 05"2,125*1</t>
  </si>
  <si>
    <t>"pol.06" 2,00*1</t>
  </si>
  <si>
    <t>"pol.08" 1,50*7</t>
  </si>
  <si>
    <t>"pol.09" 0,90*2</t>
  </si>
  <si>
    <t>185</t>
  </si>
  <si>
    <t>Vonkajší AL parapet  š. 150 mm, hr. 2 mm, farebný RAL 7004 s koncovkami</t>
  </si>
  <si>
    <t>635437786</t>
  </si>
  <si>
    <t>186</t>
  </si>
  <si>
    <t>Pol.30 Oplechovanie atiky záveternou lištou z poplastového Pz plechu rš 260 mm /farba striebrošedá/-súčasť dodávky strechy</t>
  </si>
  <si>
    <t>-1682536881</t>
  </si>
  <si>
    <t>187</t>
  </si>
  <si>
    <t>Pol.39 Úchytná lišta z Pz plechu s nánosom plastu syst.zhodného s PVC krytinou /farba striebrošedá/-súčasť dodávky strechy</t>
  </si>
  <si>
    <t>-1044559592</t>
  </si>
  <si>
    <t>188</t>
  </si>
  <si>
    <t>Presun hmôt pre konštrukcie klampiarske v objektoch výšky nad 6 do 12 m</t>
  </si>
  <si>
    <t>2096034975</t>
  </si>
  <si>
    <t>766</t>
  </si>
  <si>
    <t>Konštrukcie stolárske</t>
  </si>
  <si>
    <t>189</t>
  </si>
  <si>
    <t>D+M drevených slnolamov podhľadov z hobľov. latiek severský smrekovec šxv 30x50 mm povrchovo upravené 3x lazúrovacím lakom, osová vzd.latiek 120mm, kotvené samoreznými vrutmi do podkladného dreveného roštu  vrátane  pripevňov.materiálu</t>
  </si>
  <si>
    <t>-1693845386</t>
  </si>
  <si>
    <t>"strešná terasa"40,57</t>
  </si>
  <si>
    <t>"balkón"4,56</t>
  </si>
  <si>
    <t>190</t>
  </si>
  <si>
    <t>Montáž dverí posuvných jednokrídlových, posun na stene, vrátane kovania a madla</t>
  </si>
  <si>
    <t>1830283842</t>
  </si>
  <si>
    <t>191</t>
  </si>
  <si>
    <t>Montáž dverového krídla otočného jednokrídlového poldrážkového, do oceľovej zárubne, vrátane kovania,madla</t>
  </si>
  <si>
    <t>-1031789609</t>
  </si>
  <si>
    <t>192</t>
  </si>
  <si>
    <t xml:space="preserve">Pol.11 Dvere vnútorné hladké plné protipožiarne EW 30D3-C drevené úprava CPL RAL 9007,1KR s polodrážkou  90x197 cm,samozatvárač, K/K,FAB </t>
  </si>
  <si>
    <t>-1489561489</t>
  </si>
  <si>
    <t>"podrobnejší popis viď tabuľka výrobkov"1</t>
  </si>
  <si>
    <t>193</t>
  </si>
  <si>
    <t xml:space="preserve">Pol.11i Dvere vnútorné hladké plné protipožiarne EW 30D3-C drevené úprava CPL RAL 9007,1KR s polodrážkou  90x197 cm,samozatvárač, K/K,FAB,madlo </t>
  </si>
  <si>
    <t>-1477788405</t>
  </si>
  <si>
    <t>194</t>
  </si>
  <si>
    <t xml:space="preserve">Pol.11i* Dvere vnútorné hladké plné protipožiarne EW 15D3-C drevené úprava CPL RAL 9007,1KR s polodrážkou  90x197 cm,samozatvárač, K/K,FAB,madlo </t>
  </si>
  <si>
    <t>1064683078</t>
  </si>
  <si>
    <t>195</t>
  </si>
  <si>
    <t>Pol.12i Dvere posuvné vnútorné hladké plné drevené úprava CPL RAL 9007, 1KR bez polodrážky  110x197 cm,špeciálne prevedenie pre imobilných, madlo, K/K</t>
  </si>
  <si>
    <t>1365651120</t>
  </si>
  <si>
    <t>"podrobnejší popis viď tabuľka výrobkov mč 1.17,1.18,2.12,2.13" 4</t>
  </si>
  <si>
    <t>196</t>
  </si>
  <si>
    <t>Pol.13i Dvere posuvné vnútorné hladké plné drevené úprava CPL RAL 9007, 1KR bez polodrážky  110x197 cm, špeciálne prevedenie pre imobilných do vlhkého prostredia, WC sada, madlo,K/K</t>
  </si>
  <si>
    <t>-77680092</t>
  </si>
  <si>
    <t>"podrobnejší popis viď tabuľka výrobkov mč 1.20,2.15 " 2</t>
  </si>
  <si>
    <t>197</t>
  </si>
  <si>
    <t xml:space="preserve">Pol.14 Dvere vnútorné hladké plné drevené úprava CPL RAL 9007,1KR s polodrážkou  80x197 cm, K/K,FAB </t>
  </si>
  <si>
    <t>-892295637</t>
  </si>
  <si>
    <t>"podrobnejší popis viď tabuľka výrobkov-personál mč 1.06" 1</t>
  </si>
  <si>
    <t>198</t>
  </si>
  <si>
    <t>Pol.14i Dvere vnútorné hladké plné drevené úprava CPL RAL 9007,1KR s polodrážkou  90x197 cm,špeciálne prevedenie pre imobilných, K/K, madlo</t>
  </si>
  <si>
    <t>-1381858856</t>
  </si>
  <si>
    <t>"podrobnejší popis viď tabuľka výrobkov m.č. 1.12,1.14,1.15, 2.07,2.09,2.10" 6</t>
  </si>
  <si>
    <t>199</t>
  </si>
  <si>
    <t>Pol.15i Dvere vnútorné hladké plné drevené úprava CPL RAL 9007,1KR s polodrážkou  90x197 cm,špeciálne prevedenie pre imobilných do vlhkého prostredia, K/K,WC sada, madlo</t>
  </si>
  <si>
    <t>-543355635</t>
  </si>
  <si>
    <t>"podrobnejší popis viď tabuľka výrobkov mč 1.16,2.11" 2</t>
  </si>
  <si>
    <t>200</t>
  </si>
  <si>
    <t>Pol.16 Dvere vnútorné hladké plné drevené úprava CPL RAL 9007 1KR s polodrážkou 70x197 cm K/K ,vložka FAB</t>
  </si>
  <si>
    <t>1053763924</t>
  </si>
  <si>
    <t>"podrobnejší popis viď tabuľka výrobkov mč 1.05</t>
  </si>
  <si>
    <t>201</t>
  </si>
  <si>
    <t>Pol.17 Dvere vnútorné hladké plné drevené úprava CPL RAL 9007, 1KR s polodrážkou do vlhkého prostredia 70x197 cm K/K ,WC sada</t>
  </si>
  <si>
    <t>1740917470</t>
  </si>
  <si>
    <t>"podrobnejší popis viď tabuľka výrobkov m.č. 1.07</t>
  </si>
  <si>
    <t>202</t>
  </si>
  <si>
    <t>Pol.18 Dvere vnútorné protipožiarne EW 30D3-C hladké plné drevené úprava CPL RAL 9007, 1KR s polodrážkou 70x197 cm samozatvárač, K/K, FAB</t>
  </si>
  <si>
    <t>395310179</t>
  </si>
  <si>
    <t>"podrobnejší popis viď tabuľka výrobkov m.č. 1.02</t>
  </si>
  <si>
    <t>203</t>
  </si>
  <si>
    <t>Montáž prahu dverí, jednokrídlových</t>
  </si>
  <si>
    <t>1144455177</t>
  </si>
  <si>
    <t>"k PO dverám 11,11i,11i*"3</t>
  </si>
  <si>
    <t>204</t>
  </si>
  <si>
    <t>Prah dubový, dĺžka 910 mm, šírka 100 mm</t>
  </si>
  <si>
    <t>739136616</t>
  </si>
  <si>
    <t>205</t>
  </si>
  <si>
    <t>Montáž kuchynskej linky drevenej vrátane vybavenia</t>
  </si>
  <si>
    <t>-868524327</t>
  </si>
  <si>
    <t>"ubytov.časť"2</t>
  </si>
  <si>
    <t>206</t>
  </si>
  <si>
    <t xml:space="preserve">KL1 Kuchynská linka v tvare L 3750/2770 mm - podľa PD </t>
  </si>
  <si>
    <t>515680769</t>
  </si>
  <si>
    <t>"KL1  pre imobilných podrobný popis v PD</t>
  </si>
  <si>
    <t>"súčasťou linky sú:</t>
  </si>
  <si>
    <t>" kompozitný jednodrez s odkvapkávačom-súčasť oddielu ZTI</t>
  </si>
  <si>
    <t>"horné skrinky s výklopným vnútorným vybavením 2ks</t>
  </si>
  <si>
    <t>"skrinka s policami 2ks</t>
  </si>
  <si>
    <t>"mobilný kontajner</t>
  </si>
  <si>
    <t>"odpadkový kôš výsuvný sorter 60/3, 3x 13l</t>
  </si>
  <si>
    <t>"obkladové dosky podľa PD</t>
  </si>
  <si>
    <t>211</t>
  </si>
  <si>
    <t>KL2 Montáž kuchynskej linky dl. 2400mm drevenej vrátane vybavenia</t>
  </si>
  <si>
    <t>-353071684</t>
  </si>
  <si>
    <t>"zázemie "1</t>
  </si>
  <si>
    <t>212</t>
  </si>
  <si>
    <t xml:space="preserve">KL2 Kuchynská linka dl. 2400 mm  -  podľa PD </t>
  </si>
  <si>
    <t>-2055159080</t>
  </si>
  <si>
    <t>"KL2 podrobný popis v PD</t>
  </si>
  <si>
    <t>"súčasťou linky je:</t>
  </si>
  <si>
    <t>"horná výklopná skrinka s policami 4 ks</t>
  </si>
  <si>
    <t>"dolná skrinka s policami 1ks</t>
  </si>
  <si>
    <t>"zásuvka 3x</t>
  </si>
  <si>
    <t>215</t>
  </si>
  <si>
    <t>Presun hmot pre konštrukcie stolárske v objektoch výšky nad 6 do 12 m</t>
  </si>
  <si>
    <t>-1955483250</t>
  </si>
  <si>
    <t>767</t>
  </si>
  <si>
    <t>Konštrukcie doplnkové kovové</t>
  </si>
  <si>
    <t>216</t>
  </si>
  <si>
    <t>2020933148</t>
  </si>
  <si>
    <t>217</t>
  </si>
  <si>
    <t>Pol.02 D+Montáž na pásky-vonkajšia AL výplň zložená-vrchný diel okno S,pákový uzáver, rozm. 1500/2675 mm, IZT,pvrch.úprava RAL 9007, vnútorné žalúzie, výrazná páska š.50 mm</t>
  </si>
  <si>
    <t>-609497052</t>
  </si>
  <si>
    <t>218</t>
  </si>
  <si>
    <t>Pol.03 D+Montáž na pásky-vonkajšia AL výplň zložená-vrchný diel okno S,pákový uzáver, rozm. 900/2675 mm, IZT,pvrch.úprava RAL 9007, vnútorné žalúzie, výrazná páska š.50 mm</t>
  </si>
  <si>
    <t>328931940</t>
  </si>
  <si>
    <t>219</t>
  </si>
  <si>
    <t>Pol.04 D+M vonkajšie AL okno S,pákový uzáver, rozm. 1500/800 mm, IZT,pvrch.úprava RAL 9007, vnútorné žalúzie</t>
  </si>
  <si>
    <t>1915526735</t>
  </si>
  <si>
    <t>220</t>
  </si>
  <si>
    <t>Pol.05 D+Montáž na pásky-vonkajšia AL výplň zložená-vrchný diel okno S,pákový uzáver, rozm. 2125/2675 mm, IZT,pvrch.úprava RAL 9007, vnútorné žalúzie, výrazná páska š.50 mm</t>
  </si>
  <si>
    <t>2078019834</t>
  </si>
  <si>
    <t>221</t>
  </si>
  <si>
    <t>Pol.06 D+Montáž na pásky-vonkajšia AL protipožiarna výplň  EW 30D1 s pevným zasklením IZT, rozm. 2000/2675 mm, pvrch.úprava RAL 9007, vnútorné žalúzie, výrazná páska š.50 mm</t>
  </si>
  <si>
    <t>64758370</t>
  </si>
  <si>
    <t>222</t>
  </si>
  <si>
    <t>Pol.06* D+Montáž na pásky-vonkajšia AL protipožiarna výplň  EW 15D1 s pevným zasklením IZT, rozm. 2000/2675 mm, pvrch.úprava RAL 9007, vnútorné žalúzie, výrazná páska š.50 mm</t>
  </si>
  <si>
    <t>1129923678</t>
  </si>
  <si>
    <t>223</t>
  </si>
  <si>
    <t>910996307</t>
  </si>
  <si>
    <t>224</t>
  </si>
  <si>
    <t>Pol.08 D+Montáž na pásky-vonkajšia 1KR AL výplň OS, rozm. 1500/2625 mm, IZT,pvrch.úprava RAL 9007, vnútorné žalúzie, výrazná páska š.50 mm</t>
  </si>
  <si>
    <t>1927078868</t>
  </si>
  <si>
    <t>225</t>
  </si>
  <si>
    <t>Pol.09 D+Montáž na pásky-vonkajšia 1KR AL výplň OS, rozm. 900/2625 mm, IZT,pvrch.úprava RAL 9007, vnútorné žalúzie, výrazná páska š.50 mm</t>
  </si>
  <si>
    <t>-38981518</t>
  </si>
  <si>
    <t>226</t>
  </si>
  <si>
    <t>-1785981748</t>
  </si>
  <si>
    <t>227</t>
  </si>
  <si>
    <t>-446300681</t>
  </si>
  <si>
    <t>228</t>
  </si>
  <si>
    <t>-20286021</t>
  </si>
  <si>
    <t>229</t>
  </si>
  <si>
    <t>2061229511</t>
  </si>
  <si>
    <t>230</t>
  </si>
  <si>
    <t>1489018994</t>
  </si>
  <si>
    <t>231</t>
  </si>
  <si>
    <t>1958798683</t>
  </si>
  <si>
    <t>232</t>
  </si>
  <si>
    <t>-1837960515</t>
  </si>
  <si>
    <t>233</t>
  </si>
  <si>
    <t>kg</t>
  </si>
  <si>
    <t>-1615322678</t>
  </si>
  <si>
    <t>"v.č.10</t>
  </si>
  <si>
    <t>"balkón"(71,67+48,76)*1,10</t>
  </si>
  <si>
    <t>"strešná terasa poschodie"(109,17+45,95)*1,10</t>
  </si>
  <si>
    <t>234</t>
  </si>
  <si>
    <t>1888905394</t>
  </si>
  <si>
    <t>"Napájanie 24V nabíjateľný sieťovou nabíjačkou. Nosnosť 300 kg.</t>
  </si>
  <si>
    <t xml:space="preserve">"Doba nabíjania 8 hodín. </t>
  </si>
  <si>
    <t>"Diaľkový ovládač - ovládanie zdvihu a klesania.</t>
  </si>
  <si>
    <t xml:space="preserve">"Nosný triangel - pre uchytenie závesu pacienta. </t>
  </si>
  <si>
    <t>"Hygienycký záves pacienta - možnosť použitia pri kúpaní a toalete.</t>
  </si>
  <si>
    <t>"Testovaný podľa bezpečnostných štandartov DIN EN 10535</t>
  </si>
  <si>
    <t>235</t>
  </si>
  <si>
    <t>-1639421793</t>
  </si>
  <si>
    <t>"1. Hlinníková rampa -  profil 80x80 mm s drážkou o dlźke 4200 mm - 2ks=8,40 m</t>
  </si>
  <si>
    <t>"2. Priečna hlinníková rampa -  profil 80x80 mm s drážkou o dlźke 2300 mm - 1ks</t>
  </si>
  <si>
    <t>"3. Posun priečnej rampy - (kolečká na ocelovom profile 50x50x100 mm) - 2ks</t>
  </si>
  <si>
    <t>"4. Hák s posunom  pásom pre uchytenie stropného zdvíhacieho zariadenia - 1ks</t>
  </si>
  <si>
    <t>"5. Stropná kotviaca doska 150x150 mm - 8 ks</t>
  </si>
  <si>
    <t>"6.Kotviaci materiál - 1 sada</t>
  </si>
  <si>
    <t>236</t>
  </si>
  <si>
    <t>-1269928067</t>
  </si>
  <si>
    <t>"1. Hlinníková rampa -  profil 80x80 mm s drážkou o dlźke 700 mm - 2ks</t>
  </si>
  <si>
    <t>"2. Vyhýbacia križovatka 400x400x80 mm 360 stupňov - 1ks</t>
  </si>
  <si>
    <t>"3. Hák s posunom  pásom pre uchytenie stropného zdvíhacieho zariadenia - 1ks</t>
  </si>
  <si>
    <t>"4. Stropná kotviaca doska 150x150 mm - 4 ks</t>
  </si>
  <si>
    <t>"5. Kotviaci materiál - 1 sada</t>
  </si>
  <si>
    <t>237</t>
  </si>
  <si>
    <t>1182905032</t>
  </si>
  <si>
    <t>"1. Hlinníková rampa -  profil 80x80 mm s drážkou o dlźke 3300 mm - 2ks</t>
  </si>
  <si>
    <t>"2. Priečna hlinníková rampa -  profil 80x80 mm s drážkou o dlźke 2100 mm - 1ks</t>
  </si>
  <si>
    <t>"5. Stropná kotviaca doska 150x150 mm - 6 ks</t>
  </si>
  <si>
    <t>"6. Kotviaci materiál - 1 sada</t>
  </si>
  <si>
    <t>238</t>
  </si>
  <si>
    <t>531572956</t>
  </si>
  <si>
    <t>"pridaté na spád 5%</t>
  </si>
  <si>
    <t>"strešná terasa"40,57*1,05</t>
  </si>
  <si>
    <t>"balkón"4,56*1,05</t>
  </si>
  <si>
    <t>239</t>
  </si>
  <si>
    <t>Montáž čistiacej rohože gumovo - polypropylénovej na podlahu</t>
  </si>
  <si>
    <t>260020779</t>
  </si>
  <si>
    <t>"pol.25"1,40*1,10</t>
  </si>
  <si>
    <t>240</t>
  </si>
  <si>
    <t>Montáž hliníkového rámu L k čistiacim rohožiam</t>
  </si>
  <si>
    <t>-1717848473</t>
  </si>
  <si>
    <t>(1,1+1,4)*2</t>
  </si>
  <si>
    <t>241</t>
  </si>
  <si>
    <t xml:space="preserve">Pol.25  Interiérová čistiaca rohož v Al ráme 30x30x3 mm, rozm. 1400x1100x27 mm pre zapustenie do podlahy, striedavo gumová palička a textilný pásik </t>
  </si>
  <si>
    <t>967702581</t>
  </si>
  <si>
    <t>242</t>
  </si>
  <si>
    <t>Presun hmôt pre kovové stavebné doplnkové konštrukcie v objektoch výšky nad 6 do 12 m</t>
  </si>
  <si>
    <t>-1994994320</t>
  </si>
  <si>
    <t>769</t>
  </si>
  <si>
    <t>Montáž vzduchotechnických zariadení</t>
  </si>
  <si>
    <t>243</t>
  </si>
  <si>
    <t xml:space="preserve">Dod+mtž stropný ventilátor s časovým dobehom, vzduchotesnou spätnou klapkou, výfuk do potrubia DN100mm, potrubie vyvedené nad strechu </t>
  </si>
  <si>
    <t>-995681364</t>
  </si>
  <si>
    <t>244</t>
  </si>
  <si>
    <t>Montáž vetracej jednotky s rekuperáciou tepla pod strop</t>
  </si>
  <si>
    <t>2110930101</t>
  </si>
  <si>
    <t>245</t>
  </si>
  <si>
    <t>1561555853</t>
  </si>
  <si>
    <t>246</t>
  </si>
  <si>
    <t>Presun hmôt pre montáž vzduchotechnických zariadení v stavbe (objekte) výšky nad 7 do 24 m</t>
  </si>
  <si>
    <t>1460937086</t>
  </si>
  <si>
    <t>771</t>
  </si>
  <si>
    <t>Podlahy z dlaždíc</t>
  </si>
  <si>
    <t>247</t>
  </si>
  <si>
    <t>Montáž soklíkov z dlaždíc gress do tmelu veľ. 300 x 50 mm</t>
  </si>
  <si>
    <t>-1766320238</t>
  </si>
  <si>
    <t>(1,90+3,25)*2-0,80</t>
  </si>
  <si>
    <t>248</t>
  </si>
  <si>
    <t>Montáž podláh z dlaždíc keramických do tmelu, vodopodpudivá škárovacia malta veľ. 300 x 300 mm</t>
  </si>
  <si>
    <t>-497669015</t>
  </si>
  <si>
    <t>249</t>
  </si>
  <si>
    <t>Dlaždice keramické gress s hladkým povrchom líca 300x300 mm</t>
  </si>
  <si>
    <t>-521929986</t>
  </si>
  <si>
    <t>6,20*1,05</t>
  </si>
  <si>
    <t>"soklík"9,50*0,05*1,05</t>
  </si>
  <si>
    <t>250</t>
  </si>
  <si>
    <t>Presun hmôt pre podlahy z dlaždíc v objektoch výšky nad 6 do 12 m</t>
  </si>
  <si>
    <t>226313571</t>
  </si>
  <si>
    <t>776</t>
  </si>
  <si>
    <t>Podlahy povlakové</t>
  </si>
  <si>
    <t>251</t>
  </si>
  <si>
    <t>Montáž vysokoodolná vinylová podlahová krytina hr.2mm s vytiahnutím na stenu v 100 mm /PVC 1/</t>
  </si>
  <si>
    <t>M2</t>
  </si>
  <si>
    <t>124459053</t>
  </si>
  <si>
    <t>"presný popis viď TS</t>
  </si>
  <si>
    <t>"1NP"14,07+11,49*2+10,47*4</t>
  </si>
  <si>
    <t>"2NP"11,49*2+10,47*4</t>
  </si>
  <si>
    <t>252</t>
  </si>
  <si>
    <t>Dodávka vysokoodolná vinylová podlahová krytina hr.2mm /PVC 1/</t>
  </si>
  <si>
    <t>-74118679</t>
  </si>
  <si>
    <t>143,79</t>
  </si>
  <si>
    <t>"stratné a materiál na vytiahnutie na steny"143,79*0,15</t>
  </si>
  <si>
    <t>253</t>
  </si>
  <si>
    <t>D+M  fabiónový sokel podlahy s lištou a klinkom / k PVC 1/</t>
  </si>
  <si>
    <t>-454773586</t>
  </si>
  <si>
    <t>"mč1.06</t>
  </si>
  <si>
    <t>(5,25+2,575+0,26)*2</t>
  </si>
  <si>
    <t>-(1,00+0,80+2,125)</t>
  </si>
  <si>
    <t xml:space="preserve">"mč1.12,1.13 </t>
  </si>
  <si>
    <t>(3,70+6,10+0,26*2)*2</t>
  </si>
  <si>
    <t>-(1,50*2+1,00)</t>
  </si>
  <si>
    <t xml:space="preserve">"mč1.14,1.15 </t>
  </si>
  <si>
    <t>(4,20+2,40+0,26)*2*2</t>
  </si>
  <si>
    <t>-(1,50+1,0)*2</t>
  </si>
  <si>
    <t>"mč1.17,1.18</t>
  </si>
  <si>
    <t>(4,90+4,20+0,26*2)*2</t>
  </si>
  <si>
    <t>-(1,50*2+1,20*2)</t>
  </si>
  <si>
    <t>"mč2.06,2.07</t>
  </si>
  <si>
    <t>(6,10+3,70+0,26*2)*2</t>
  </si>
  <si>
    <t>"mč2.08,2.09</t>
  </si>
  <si>
    <t>(2,40+4,20+0,26)*2*2</t>
  </si>
  <si>
    <t>-(1,50+1,00)*2</t>
  </si>
  <si>
    <t>"mč2.11,2.12</t>
  </si>
  <si>
    <t>-(1,20*2+1,50*2)</t>
  </si>
  <si>
    <t>"stratné 10% "118,085*0,10</t>
  </si>
  <si>
    <t>254</t>
  </si>
  <si>
    <t>Montáž vinylová podlahová krytina s nopmi do mokrého prostredia hr.2,4mm s vytiahnutím na stenu v. 130mm /PVC 2/</t>
  </si>
  <si>
    <t>-713478731</t>
  </si>
  <si>
    <t>3,85+5,28+7,09+6,59+7,09+6,59</t>
  </si>
  <si>
    <t>255</t>
  </si>
  <si>
    <t>Dodávka vinylová podlahová krytina s nopmi do mokrého prostredia hr.2,4mm /PVC 2/</t>
  </si>
  <si>
    <t>-414459837</t>
  </si>
  <si>
    <t>36,49</t>
  </si>
  <si>
    <t>"stratné a materiál na vytiahnutie na steny"36,49*0,15</t>
  </si>
  <si>
    <t>256</t>
  </si>
  <si>
    <t>D+M PVC soklový profil s fabionom do mokrého prostredia /k PVC 2/</t>
  </si>
  <si>
    <t>1405514687</t>
  </si>
  <si>
    <t xml:space="preserve">"mč1.02 </t>
  </si>
  <si>
    <t>(1,15+3,335)*2-0,80</t>
  </si>
  <si>
    <t>"mč1.07</t>
  </si>
  <si>
    <t>(2,125+2,55)*2-0,80</t>
  </si>
  <si>
    <t>"mč1.16</t>
  </si>
  <si>
    <t>(2,20+3,30+0,26)*2</t>
  </si>
  <si>
    <t>-(1,00+0,90)</t>
  </si>
  <si>
    <t>"mč1.20</t>
  </si>
  <si>
    <t>(2,80+2,40)*2-1,20</t>
  </si>
  <si>
    <t>"mč2.10</t>
  </si>
  <si>
    <t>"mč214</t>
  </si>
  <si>
    <t>"stratné 10%"54,36*0,10</t>
  </si>
  <si>
    <t>257</t>
  </si>
  <si>
    <t>Montáž vysokoodolná vinylová podlahová krytina hr.2mm s vytiahnutím na stenu v 400 mm /PVC 3/</t>
  </si>
  <si>
    <t>-1452012933</t>
  </si>
  <si>
    <t>"PVC3</t>
  </si>
  <si>
    <t>9,99+7,19+30,31+18,14+9,20+7,50+7,19+30,31+18,14+9,20+7,50</t>
  </si>
  <si>
    <t xml:space="preserve">"vytiahnutie na stenu po obvode podlahy v 400 mm </t>
  </si>
  <si>
    <t>"mč1.04</t>
  </si>
  <si>
    <t>(4,125+2,60+0,26+0,20)*2</t>
  </si>
  <si>
    <t>-(1,50+1,15+0,80+1,00)</t>
  </si>
  <si>
    <t>"mč108</t>
  </si>
  <si>
    <t>0,10+0,62+2,40*2+2,80+0,20*2-1,15</t>
  </si>
  <si>
    <t>"mč1.09,1.10</t>
  </si>
  <si>
    <t>(8,70+6,40+0,26*2)*2</t>
  </si>
  <si>
    <t>-(3,625+1,50*2+2,18+2,00)</t>
  </si>
  <si>
    <t>"mč 1.11</t>
  </si>
  <si>
    <t>(4,90+1,80+0,26)*2</t>
  </si>
  <si>
    <t>-(1,50+1,00*4+0,90)</t>
  </si>
  <si>
    <t>"mč1.19</t>
  </si>
  <si>
    <t>(5,00*2+1,50)-1,20*3</t>
  </si>
  <si>
    <t>"mč2.02</t>
  </si>
  <si>
    <t>"m2.03,2.04</t>
  </si>
  <si>
    <t>"mč2.05</t>
  </si>
  <si>
    <t xml:space="preserve">"mč2.13 </t>
  </si>
  <si>
    <t>-96,77</t>
  </si>
  <si>
    <t>96,77*0,40</t>
  </si>
  <si>
    <t>258</t>
  </si>
  <si>
    <t>Dodávka vysokoodolná vinylová podlahová krytina hr.2mm /PVC 3/</t>
  </si>
  <si>
    <t>274302013</t>
  </si>
  <si>
    <t>193,378</t>
  </si>
  <si>
    <t>"stratné a materiál na fabióny"193,378*0,15</t>
  </si>
  <si>
    <t>259</t>
  </si>
  <si>
    <t>D+M  fabiónový sokel podlahy s lištou a klinkom / k PVC 3/</t>
  </si>
  <si>
    <t>-2014421271</t>
  </si>
  <si>
    <t>"výmera ako fabión v 400 mm viď mtž PVC3 v m´" 96,77</t>
  </si>
  <si>
    <t>"stratné 10%"96,77*0,10</t>
  </si>
  <si>
    <t>260</t>
  </si>
  <si>
    <t>Montáž vysokoodolná vinylová podlahová krytina hr.2mm s vytiahnutím na stenu v 400 mm - mč 1.01 a 2.01 vstup a výstup zo schodiska, podesty /PVC 4/</t>
  </si>
  <si>
    <t>-1502754169</t>
  </si>
  <si>
    <t xml:space="preserve">"PVC4 </t>
  </si>
  <si>
    <t>"mč 1.01"4,05*1,80-1,10*1,40+2,125*0,26</t>
  </si>
  <si>
    <t>"podesty na kóte 1,260 a 1,890"(1,25*1,55)*2</t>
  </si>
  <si>
    <t>"mč 2.01"8,06</t>
  </si>
  <si>
    <t>"mč1.01</t>
  </si>
  <si>
    <t>4,05+1,80*2+0,26*2+1,25-2,125-1,15*2-0,80</t>
  </si>
  <si>
    <t>"podesty na kóte 1,260 a 1,89"(1,25+1,55)*2</t>
  </si>
  <si>
    <t>"mč 2.01</t>
  </si>
  <si>
    <t>4,05+1,80*2+0,26*4-1,50-1,60-1,15</t>
  </si>
  <si>
    <t>-14,235</t>
  </si>
  <si>
    <t>14,235*0,40</t>
  </si>
  <si>
    <t>261</t>
  </si>
  <si>
    <t>Dodávka vysokoodolná vinylová podlahová krytina hr.2mm /PVC 4/</t>
  </si>
  <si>
    <t>-1599466098</t>
  </si>
  <si>
    <t>23,932</t>
  </si>
  <si>
    <t>"stratné a materiál na fabióny"23,932*0,15</t>
  </si>
  <si>
    <t>262</t>
  </si>
  <si>
    <t>D+M  fabiónový sokel podlahy s lištou a klinkom /  k PVC 4/</t>
  </si>
  <si>
    <t>647793482</t>
  </si>
  <si>
    <t>"výmera ako fabión v. 400 mm viď mtž PVC4 v m´"14,235</t>
  </si>
  <si>
    <t>"stratné 10%"14,235*0,10</t>
  </si>
  <si>
    <t>263</t>
  </si>
  <si>
    <t>Lepenie vysokoodolnej vinylovej podlahovej krytiny hr. 2 mm na schodiskové stupne s hrebeňovým soklom vytiahnutým na steny v. 200 mm / stupne schodiska PVC 5/</t>
  </si>
  <si>
    <t>1992982232</t>
  </si>
  <si>
    <t>"presný popis viď  TS</t>
  </si>
  <si>
    <t>"mč 1.03</t>
  </si>
  <si>
    <t>1,25*(0,315+0,1575)*20</t>
  </si>
  <si>
    <t>"hrebeňový sokel</t>
  </si>
  <si>
    <t>(2,72*2+1,41)*0,40</t>
  </si>
  <si>
    <t>264</t>
  </si>
  <si>
    <t>Dodávka vysokoodolná vinylová podlahová krytina hr.2mm /PVC 5/</t>
  </si>
  <si>
    <t>1676071699</t>
  </si>
  <si>
    <t>"PVC 6"14,553</t>
  </si>
  <si>
    <t>"stratné a materiál na vytiahnutie na steny"14,553*0,15</t>
  </si>
  <si>
    <t>265</t>
  </si>
  <si>
    <t>D+M  fabiónový sokel podlahy s lištou a klinkom / k PVC 5/</t>
  </si>
  <si>
    <t>-1705578350</t>
  </si>
  <si>
    <t>"mč 113</t>
  </si>
  <si>
    <t>(0,30+0,15375)*20</t>
  </si>
  <si>
    <t>"stratné 10%"9,075*0,10</t>
  </si>
  <si>
    <t>266</t>
  </si>
  <si>
    <t>-1996814261</t>
  </si>
  <si>
    <t>1,25*20*1,10</t>
  </si>
  <si>
    <t>267</t>
  </si>
  <si>
    <t>D+M vinylový obklad stien hr. 0,92mm na sadrokartónové steny a sádrové omietky vrátane penetrácie /PVC 6/</t>
  </si>
  <si>
    <t>-634790377</t>
  </si>
  <si>
    <t>"mč1.02</t>
  </si>
  <si>
    <t>(3,335+1,15)*2*2,865-0,70*1,97</t>
  </si>
  <si>
    <t xml:space="preserve">"mč1.07 </t>
  </si>
  <si>
    <t>(2,125+2,55)*2*2,64</t>
  </si>
  <si>
    <t>-(0,70*1,97+1,50*0,80)</t>
  </si>
  <si>
    <t>(1,50+0,80)*2*0,26+1,10*0,20</t>
  </si>
  <si>
    <t>"mč 1.16</t>
  </si>
  <si>
    <t>(2,20+3,30)*2*2,76</t>
  </si>
  <si>
    <t>-(0,90*1,97+0,90*2,50)</t>
  </si>
  <si>
    <t>(0,90+2,50*2)*0,26</t>
  </si>
  <si>
    <t>(2,80+2,40)*2*2,76</t>
  </si>
  <si>
    <t>-(1,10*1,97+1,50*0,80)</t>
  </si>
  <si>
    <t>(1,50+0,80)*2*0,26+0,90*0,20</t>
  </si>
  <si>
    <t>(2,20+3,30)*2*2,80</t>
  </si>
  <si>
    <t>"mč2.14</t>
  </si>
  <si>
    <t>(2,40+2,80)*2*2,80</t>
  </si>
  <si>
    <t>(1,50+0,80)*2*0,26+1,00*0,20</t>
  </si>
  <si>
    <t>268</t>
  </si>
  <si>
    <t>Presun hmôt pre podlahy povlakové v objektoch výšky nad 6 do 12 m</t>
  </si>
  <si>
    <t>-1455028647</t>
  </si>
  <si>
    <t>784</t>
  </si>
  <si>
    <t>Dokončovacie práce - maľby</t>
  </si>
  <si>
    <t>269</t>
  </si>
  <si>
    <t>-437051939</t>
  </si>
  <si>
    <t>"v. omietky 2,64 m</t>
  </si>
  <si>
    <t>"mč 1.04</t>
  </si>
  <si>
    <t>(4,125+2,60)*2*2,64</t>
  </si>
  <si>
    <t>-(0,90*1,97+0,80*1,97+0,70*1,97+1,50*2,50)</t>
  </si>
  <si>
    <t>(1,50+2,50*2)*0,26</t>
  </si>
  <si>
    <t>(0,90+1,97*2)*0,20</t>
  </si>
  <si>
    <t>(3,25+1,90)*2*2,64</t>
  </si>
  <si>
    <t>-(1,50*0,80+0,70*1,97)</t>
  </si>
  <si>
    <t>(1,50+0,80*2)*0,26</t>
  </si>
  <si>
    <t>(5,25+2,575)*2*2,64</t>
  </si>
  <si>
    <t>-(0,70*1,97+0,80*1,97+2,125*2,50)</t>
  </si>
  <si>
    <t>(2,125+2,50*2)*0,26</t>
  </si>
  <si>
    <t>"v. 2,76 m</t>
  </si>
  <si>
    <t>"mč1.08</t>
  </si>
  <si>
    <t>(0,10+0,62+2,40*2+2,80)*2,76-0,90*1,97</t>
  </si>
  <si>
    <t>(8,70+6,30)*2*2,76</t>
  </si>
  <si>
    <t>-(2,18*2,76+1,50*2,76*2+3,625*2,50+2,00*2,50)</t>
  </si>
  <si>
    <t>(3,625+2,50*2)*0,26</t>
  </si>
  <si>
    <t>(2,00+2,50*2)*0,26</t>
  </si>
  <si>
    <t>(4,90+1,80)*2*2,76</t>
  </si>
  <si>
    <t>-(0,90*1,97*4+1,50*2,76+0,90*2,50)</t>
  </si>
  <si>
    <t>"mč 1.12,1.13</t>
  </si>
  <si>
    <t>(6,10+3,70)*2*2,76</t>
  </si>
  <si>
    <t>-(0,90*1,97+1,50*2,50*2)</t>
  </si>
  <si>
    <t>(1,50+2,50*2)*0,26*2</t>
  </si>
  <si>
    <t>"mč1.14,1.15</t>
  </si>
  <si>
    <t>(4,20+2,40)*2*2,76*2</t>
  </si>
  <si>
    <t>-(1,50*2,50+0,90*1,97)*2</t>
  </si>
  <si>
    <t xml:space="preserve">"mč1.17,1.18 </t>
  </si>
  <si>
    <t>(4,90+4,20)*2*2,76</t>
  </si>
  <si>
    <t>-(1,50*2,50*2+1,10*1,97*2)</t>
  </si>
  <si>
    <t>"mč 1.19</t>
  </si>
  <si>
    <t>(5,00*2+1,50)*2,76-1,10*1,97*3</t>
  </si>
  <si>
    <t>"v. 2,80 m</t>
  </si>
  <si>
    <t>"m.č 2.02</t>
  </si>
  <si>
    <t>(0,10+0,62+2,40*2+2,80)*2,80-0,90*1,97</t>
  </si>
  <si>
    <t>"mč 2.03,2.04</t>
  </si>
  <si>
    <t>(8,70+6,30)*2*2,80</t>
  </si>
  <si>
    <t>-(2,18*2,80+1,50*2,80*2+3,625*2,50+2,00*2,50)</t>
  </si>
  <si>
    <t>"mč 2.05</t>
  </si>
  <si>
    <t>(4,90+1,80)*2*2,80</t>
  </si>
  <si>
    <t>-(0,90*1,97*4+1,50*2,80+0,90*2,50)</t>
  </si>
  <si>
    <t>"mč 2.06,2.07</t>
  </si>
  <si>
    <t>(6,10+3,70)*2*2,80</t>
  </si>
  <si>
    <t>"mč 2.08,2.09</t>
  </si>
  <si>
    <t>(4,20+2,40)*2*2,80*2</t>
  </si>
  <si>
    <t>"mč 2.11,2.12</t>
  </si>
  <si>
    <t>(4,90+4,20)*2*2,80</t>
  </si>
  <si>
    <t>"mč.2.13</t>
  </si>
  <si>
    <t>(5,00*2+1,50)*2,80-1,10*1,97*3</t>
  </si>
  <si>
    <t>270</t>
  </si>
  <si>
    <t>1978736873</t>
  </si>
  <si>
    <t>"stropy 1NP+2NP výmera ako omietka stropov"383,81+6,20</t>
  </si>
  <si>
    <t>271</t>
  </si>
  <si>
    <t>1376029781</t>
  </si>
  <si>
    <t>"1NP+2.NP schodisko v. omietky 1,26+4,73=5,99 m</t>
  </si>
  <si>
    <t>(4,05+5,25)*2*5,99</t>
  </si>
  <si>
    <t>-(0,90*1,97*3+2,125*2,50+1,50*2,50+1,60*2,50)</t>
  </si>
  <si>
    <t>(1,50+2,50*2)*0,26+(1,60+2,50*2)*0,26+(2,125+2,50*2)*0,26</t>
  </si>
  <si>
    <t>"odpočet maľby mč 1.02 je započítaná v PVC obklade"-(3,335+1,55)*2,865</t>
  </si>
  <si>
    <t>272</t>
  </si>
  <si>
    <t xml:space="preserve">Zakrývanie podláh a zariadení papierom v miestnostiach alebo na schodisku   </t>
  </si>
  <si>
    <t>-1855624673</t>
  </si>
  <si>
    <t>"výmera ako čistenie miestností"208,36+158,94</t>
  </si>
  <si>
    <t>Práce a dodávky M</t>
  </si>
  <si>
    <t>21-M</t>
  </si>
  <si>
    <t>Elektromontáže</t>
  </si>
  <si>
    <t>21.1</t>
  </si>
  <si>
    <t>Montáž silnoprúd</t>
  </si>
  <si>
    <t>273</t>
  </si>
  <si>
    <t>Inštal. krab. KR 68</t>
  </si>
  <si>
    <t>-1466337541</t>
  </si>
  <si>
    <t>274</t>
  </si>
  <si>
    <t>Inštal. krab. KP 68</t>
  </si>
  <si>
    <t>351861140</t>
  </si>
  <si>
    <t>275</t>
  </si>
  <si>
    <t>Inštal. krab. KR 97</t>
  </si>
  <si>
    <t>471239193</t>
  </si>
  <si>
    <t>276</t>
  </si>
  <si>
    <t>Trubka LUR d=40mm</t>
  </si>
  <si>
    <t>-1665638623</t>
  </si>
  <si>
    <t>277</t>
  </si>
  <si>
    <t>Lustr. svorka 3x4</t>
  </si>
  <si>
    <t>-1049785066</t>
  </si>
  <si>
    <t>278</t>
  </si>
  <si>
    <t>Ukonč. vod. v rozv.</t>
  </si>
  <si>
    <t>-21838252</t>
  </si>
  <si>
    <t>279</t>
  </si>
  <si>
    <t>Kábel  CYKY-J 3x1,5mm2</t>
  </si>
  <si>
    <t>-1008856958</t>
  </si>
  <si>
    <t>280</t>
  </si>
  <si>
    <t>Kábel  CYKY-O3x1,5mm2</t>
  </si>
  <si>
    <t>-2079603047</t>
  </si>
  <si>
    <t>281</t>
  </si>
  <si>
    <t>Kábel  CYKY-J 5x1,5mm2</t>
  </si>
  <si>
    <t>-683591798</t>
  </si>
  <si>
    <t>282</t>
  </si>
  <si>
    <t>Kábel  CYKY-J 3x2,5mm2</t>
  </si>
  <si>
    <t>954335750</t>
  </si>
  <si>
    <t>283</t>
  </si>
  <si>
    <t>Kábel  CYKY-J 5x2,5mm2</t>
  </si>
  <si>
    <t>1309217955</t>
  </si>
  <si>
    <t>284</t>
  </si>
  <si>
    <t>1757508187</t>
  </si>
  <si>
    <t>285</t>
  </si>
  <si>
    <t>Vodič CY 6mm2 - z/ž</t>
  </si>
  <si>
    <t>-1124432159</t>
  </si>
  <si>
    <t>286</t>
  </si>
  <si>
    <t>1221748843</t>
  </si>
  <si>
    <t>287</t>
  </si>
  <si>
    <t>-17260065</t>
  </si>
  <si>
    <t>288</t>
  </si>
  <si>
    <t>1246676176</t>
  </si>
  <si>
    <t>289</t>
  </si>
  <si>
    <t>1994260672</t>
  </si>
  <si>
    <t>290</t>
  </si>
  <si>
    <t>1876958944</t>
  </si>
  <si>
    <t>291</t>
  </si>
  <si>
    <t>-1421431591</t>
  </si>
  <si>
    <t>292</t>
  </si>
  <si>
    <t>-1525319071</t>
  </si>
  <si>
    <t>293</t>
  </si>
  <si>
    <t>Trojfázová zásuvka 400V, 16A</t>
  </si>
  <si>
    <t>122995578</t>
  </si>
  <si>
    <t>294</t>
  </si>
  <si>
    <t>Sporáková prípojka S25 JEPF 1103 B4, 400V, 16A</t>
  </si>
  <si>
    <t>-2072809467</t>
  </si>
  <si>
    <t>295</t>
  </si>
  <si>
    <t>Hlavná zemniaca svorka objektu EPS</t>
  </si>
  <si>
    <t>1727643508</t>
  </si>
  <si>
    <t>296</t>
  </si>
  <si>
    <t>Plastový rozvádzač  54M podľa výkr. č. D1.5-4, D1.5-5</t>
  </si>
  <si>
    <t>1315107105</t>
  </si>
  <si>
    <t>297</t>
  </si>
  <si>
    <t>Ostatné drobné montážne práce</t>
  </si>
  <si>
    <t>684635750</t>
  </si>
  <si>
    <t>21.2</t>
  </si>
  <si>
    <t>Nosný materiál silnoprúd</t>
  </si>
  <si>
    <t>298</t>
  </si>
  <si>
    <t>-1888488251</t>
  </si>
  <si>
    <t>299</t>
  </si>
  <si>
    <t>-1899056449</t>
  </si>
  <si>
    <t>300</t>
  </si>
  <si>
    <t>1825649460</t>
  </si>
  <si>
    <t>301</t>
  </si>
  <si>
    <t>-298257896</t>
  </si>
  <si>
    <t>302</t>
  </si>
  <si>
    <t>-1134609460</t>
  </si>
  <si>
    <t>303</t>
  </si>
  <si>
    <t>605339294</t>
  </si>
  <si>
    <t>304</t>
  </si>
  <si>
    <t>-1861071745</t>
  </si>
  <si>
    <t>305</t>
  </si>
  <si>
    <t>1935763706</t>
  </si>
  <si>
    <t>306</t>
  </si>
  <si>
    <t>-1965223807</t>
  </si>
  <si>
    <t>307</t>
  </si>
  <si>
    <t>-2013715861</t>
  </si>
  <si>
    <t>308</t>
  </si>
  <si>
    <t>203255913</t>
  </si>
  <si>
    <t>309</t>
  </si>
  <si>
    <t>733488692</t>
  </si>
  <si>
    <t>310</t>
  </si>
  <si>
    <t>1277981557</t>
  </si>
  <si>
    <t>311</t>
  </si>
  <si>
    <t>1847964852</t>
  </si>
  <si>
    <t>312</t>
  </si>
  <si>
    <t>-430668292</t>
  </si>
  <si>
    <t>313</t>
  </si>
  <si>
    <t>-1080656628</t>
  </si>
  <si>
    <t>314</t>
  </si>
  <si>
    <t>1623011518</t>
  </si>
  <si>
    <t>315</t>
  </si>
  <si>
    <t>1458062779</t>
  </si>
  <si>
    <t>316</t>
  </si>
  <si>
    <t>670358264</t>
  </si>
  <si>
    <t>317</t>
  </si>
  <si>
    <t>62823455</t>
  </si>
  <si>
    <t>318</t>
  </si>
  <si>
    <t>1595666133</t>
  </si>
  <si>
    <t>319</t>
  </si>
  <si>
    <t>1210044340</t>
  </si>
  <si>
    <t>320</t>
  </si>
  <si>
    <t>-456997251</t>
  </si>
  <si>
    <t>321</t>
  </si>
  <si>
    <t>Drobný montážny materiál</t>
  </si>
  <si>
    <t>-1995716893</t>
  </si>
  <si>
    <t>21.3</t>
  </si>
  <si>
    <t>Montáž svietidlá</t>
  </si>
  <si>
    <t>322</t>
  </si>
  <si>
    <t>Prisadené LED líniové svietidlo, LC-03-550-10</t>
  </si>
  <si>
    <t xml:space="preserve">ks </t>
  </si>
  <si>
    <t>328764000</t>
  </si>
  <si>
    <t>323</t>
  </si>
  <si>
    <t>Prisadené LED líniové svietidlo, LC-03-552-20</t>
  </si>
  <si>
    <t>-170863084</t>
  </si>
  <si>
    <t>324</t>
  </si>
  <si>
    <t>Prisadené LED líniové svietidlo, LC-03-552-30</t>
  </si>
  <si>
    <t>-1992412589</t>
  </si>
  <si>
    <t>325</t>
  </si>
  <si>
    <t>Prisadené LED líniové svietidlo, LC-03-552-40</t>
  </si>
  <si>
    <t>992076356</t>
  </si>
  <si>
    <t>326</t>
  </si>
  <si>
    <t>1326116346</t>
  </si>
  <si>
    <t>327</t>
  </si>
  <si>
    <t>LED svietidlo prisadené, GXLS225</t>
  </si>
  <si>
    <t>-371286308</t>
  </si>
  <si>
    <t>328</t>
  </si>
  <si>
    <t>Nástenné LED svietidlo, LC-LED line-4234-600-WW</t>
  </si>
  <si>
    <t>-1343257746</t>
  </si>
  <si>
    <t>329</t>
  </si>
  <si>
    <t>LED pás + hliníková lišta, LC-3014SMD-120-00-WW+LC-XC11</t>
  </si>
  <si>
    <t>1793599873</t>
  </si>
  <si>
    <t>330</t>
  </si>
  <si>
    <t>Líniové LED svietidlo, LC-LED lineXC21-2000-830</t>
  </si>
  <si>
    <t>-1866544551</t>
  </si>
  <si>
    <t>331</t>
  </si>
  <si>
    <t>Napájací zdroj, LPV-60-24</t>
  </si>
  <si>
    <t>-434772476</t>
  </si>
  <si>
    <t>332</t>
  </si>
  <si>
    <t>Napájací zdroj, LPV-100-24</t>
  </si>
  <si>
    <t>-1019021347</t>
  </si>
  <si>
    <t>21.4</t>
  </si>
  <si>
    <t>Nosný materiál svietidlá</t>
  </si>
  <si>
    <t>333</t>
  </si>
  <si>
    <t>1030640542</t>
  </si>
  <si>
    <t>334</t>
  </si>
  <si>
    <t>-720573077</t>
  </si>
  <si>
    <t>335</t>
  </si>
  <si>
    <t>-641627150</t>
  </si>
  <si>
    <t>336</t>
  </si>
  <si>
    <t>-1059368115</t>
  </si>
  <si>
    <t>337</t>
  </si>
  <si>
    <t>-2047913893</t>
  </si>
  <si>
    <t>338</t>
  </si>
  <si>
    <t>-930873249</t>
  </si>
  <si>
    <t>339</t>
  </si>
  <si>
    <t>1065188781</t>
  </si>
  <si>
    <t>340</t>
  </si>
  <si>
    <t>LED pás + hliníková lišta, LC-3014SMD-120-00-WW+LC-XC11 (1000x10mm)</t>
  </si>
  <si>
    <t>-1488251503</t>
  </si>
  <si>
    <t>341</t>
  </si>
  <si>
    <t>Líniové LED svietidlo, LC-LED lineXC21-2000-830 (2000x50x50mm)</t>
  </si>
  <si>
    <t>-274347277</t>
  </si>
  <si>
    <t>342</t>
  </si>
  <si>
    <t>Napájací zdroj, ELG-150-24</t>
  </si>
  <si>
    <t>1649640232</t>
  </si>
  <si>
    <t>343</t>
  </si>
  <si>
    <t>971684706</t>
  </si>
  <si>
    <t>21.5</t>
  </si>
  <si>
    <t>Montáž slaboprúd</t>
  </si>
  <si>
    <t>348</t>
  </si>
  <si>
    <t>391919426</t>
  </si>
  <si>
    <t>349</t>
  </si>
  <si>
    <t>Chránička HDPE 32/27mm, oranžová, silikonová</t>
  </si>
  <si>
    <t>675959430</t>
  </si>
  <si>
    <t>350</t>
  </si>
  <si>
    <t>Kábel JYStY 4 x 2 x 0,8</t>
  </si>
  <si>
    <t>1590611727</t>
  </si>
  <si>
    <t>351</t>
  </si>
  <si>
    <t>697410267</t>
  </si>
  <si>
    <t>352</t>
  </si>
  <si>
    <t>1433990363</t>
  </si>
  <si>
    <t>353</t>
  </si>
  <si>
    <t>-1253313500</t>
  </si>
  <si>
    <t>354</t>
  </si>
  <si>
    <t>1596762078</t>
  </si>
  <si>
    <t>21.6</t>
  </si>
  <si>
    <t>Nosný materiál slaboprúd</t>
  </si>
  <si>
    <t>359</t>
  </si>
  <si>
    <t>1409917688</t>
  </si>
  <si>
    <t>360</t>
  </si>
  <si>
    <t>160814710</t>
  </si>
  <si>
    <t>361</t>
  </si>
  <si>
    <t>1058275269</t>
  </si>
  <si>
    <t>362</t>
  </si>
  <si>
    <t>-1959314845</t>
  </si>
  <si>
    <t>363</t>
  </si>
  <si>
    <t>963935840</t>
  </si>
  <si>
    <t>364</t>
  </si>
  <si>
    <t>1260406599</t>
  </si>
  <si>
    <t>365</t>
  </si>
  <si>
    <t>-659612640</t>
  </si>
  <si>
    <t>21.7</t>
  </si>
  <si>
    <t>Montáž bleskozviod</t>
  </si>
  <si>
    <t>366</t>
  </si>
  <si>
    <t>Vodič  AlMgSi d=8mm</t>
  </si>
  <si>
    <t>-1692069183</t>
  </si>
  <si>
    <t>367</t>
  </si>
  <si>
    <t>Vodič  FeZn d=10mm</t>
  </si>
  <si>
    <t>-905937035</t>
  </si>
  <si>
    <t>368</t>
  </si>
  <si>
    <t>Vodič  FeZn30/4mm</t>
  </si>
  <si>
    <t>-206076416</t>
  </si>
  <si>
    <t>369</t>
  </si>
  <si>
    <t>Skúšobná svorka SZ</t>
  </si>
  <si>
    <t>-1985960639</t>
  </si>
  <si>
    <t>370</t>
  </si>
  <si>
    <t>Trubka PVC d=36mm pod omietkou</t>
  </si>
  <si>
    <t>1638291061</t>
  </si>
  <si>
    <t>371</t>
  </si>
  <si>
    <t>Inštalačná krabica KO125mm</t>
  </si>
  <si>
    <t>-387284772</t>
  </si>
  <si>
    <t>372</t>
  </si>
  <si>
    <t>Svorka SP1</t>
  </si>
  <si>
    <t>-517656252</t>
  </si>
  <si>
    <t>373</t>
  </si>
  <si>
    <t>Spojovacia svorka SS</t>
  </si>
  <si>
    <t>1753816767</t>
  </si>
  <si>
    <t>374</t>
  </si>
  <si>
    <t>Podpera PV 21</t>
  </si>
  <si>
    <t>-1252050086</t>
  </si>
  <si>
    <t>375</t>
  </si>
  <si>
    <t>Pripojovacia svorka SR03</t>
  </si>
  <si>
    <t>-1997026138</t>
  </si>
  <si>
    <t>376</t>
  </si>
  <si>
    <t>-1727467118</t>
  </si>
  <si>
    <t>21.8</t>
  </si>
  <si>
    <t>Bleskozvod nosný materiál</t>
  </si>
  <si>
    <t>377</t>
  </si>
  <si>
    <t>-1549983285</t>
  </si>
  <si>
    <t>378</t>
  </si>
  <si>
    <t>-1122581564</t>
  </si>
  <si>
    <t>379</t>
  </si>
  <si>
    <t>-916246038</t>
  </si>
  <si>
    <t>380</t>
  </si>
  <si>
    <t>369230060</t>
  </si>
  <si>
    <t>381</t>
  </si>
  <si>
    <t>-92505643</t>
  </si>
  <si>
    <t>382</t>
  </si>
  <si>
    <t>193418300</t>
  </si>
  <si>
    <t>383</t>
  </si>
  <si>
    <t>-46133592</t>
  </si>
  <si>
    <t>384</t>
  </si>
  <si>
    <t>1401628709</t>
  </si>
  <si>
    <t>385</t>
  </si>
  <si>
    <t>-284151166</t>
  </si>
  <si>
    <t>386</t>
  </si>
  <si>
    <t>391736130</t>
  </si>
  <si>
    <t>387</t>
  </si>
  <si>
    <t>1973317113</t>
  </si>
  <si>
    <t>21.9</t>
  </si>
  <si>
    <t>Hodinová zúčtovacia sadzba</t>
  </si>
  <si>
    <t>388</t>
  </si>
  <si>
    <t>Dokumentácia skutočného vyhotovenia</t>
  </si>
  <si>
    <t>-851089329</t>
  </si>
  <si>
    <t>389</t>
  </si>
  <si>
    <t>Spracovanie východiskovej revízie a vypracovanie správy</t>
  </si>
  <si>
    <t>hod.</t>
  </si>
  <si>
    <t>-1181704789</t>
  </si>
  <si>
    <t>33-M</t>
  </si>
  <si>
    <t>Montáže dopravných zariadení, skladových zariadení a váh</t>
  </si>
  <si>
    <t>393</t>
  </si>
  <si>
    <t>1780791648</t>
  </si>
  <si>
    <t>"technická charaktzeristika zariadenia E08</t>
  </si>
  <si>
    <t>"prívodné napätie 220 V (50Hz)</t>
  </si>
  <si>
    <t>"rozmery 2200x1100 mm</t>
  </si>
  <si>
    <t>"rýchlosť 0,13 m/s</t>
  </si>
  <si>
    <t>"pohon hydrauliclký</t>
  </si>
  <si>
    <t>"nosnosť 600 kg</t>
  </si>
  <si>
    <t>"príkon 1,5 kW</t>
  </si>
  <si>
    <t>"prevádzkové napätie 230V jednofázové, 24V ovládacie a pomovné odvody</t>
  </si>
  <si>
    <t>"verzia opláštenie samonosná konštrukcia s výplňou číre sklo</t>
  </si>
  <si>
    <t>43-M</t>
  </si>
  <si>
    <t>Montáž oceľových konštrukcií</t>
  </si>
  <si>
    <t>391</t>
  </si>
  <si>
    <t>442170257</t>
  </si>
  <si>
    <t>"statika v.č S-11 OK balkóna" 510,07</t>
  </si>
  <si>
    <t>"statika v.č S-12 OK prestrešenia terasy poschodia"1679,17</t>
  </si>
  <si>
    <t>01P - SO 01 Vonkajšie prístrešky a altánok</t>
  </si>
  <si>
    <t>1436702915</t>
  </si>
  <si>
    <t>"altánok"27,33</t>
  </si>
  <si>
    <t>"prístrešok - nad chodníkom" 49,00</t>
  </si>
  <si>
    <t>-1880688564</t>
  </si>
  <si>
    <t>1713792666</t>
  </si>
  <si>
    <t>"arch. v.č. 10</t>
  </si>
  <si>
    <t>"pol. 29*</t>
  </si>
  <si>
    <t>"JV pohľad na krytú komunikáciu"90,09*1,10</t>
  </si>
  <si>
    <t>"JZ pohľad na krytú komunikáciu"15,11*1,10</t>
  </si>
  <si>
    <t>1182163432</t>
  </si>
  <si>
    <t>"altánok"27,33*1,05</t>
  </si>
  <si>
    <t>"prístrešok nad chodníkom"49,00*1,05</t>
  </si>
  <si>
    <t>672946121</t>
  </si>
  <si>
    <t>1705618023</t>
  </si>
  <si>
    <t>"statika v.č. S-13 prestrešenie altánku a vonkajších chodníkov" 2411,49</t>
  </si>
  <si>
    <t>02 - SO 02 Prípojka vody a kanalizácie</t>
  </si>
  <si>
    <t>Ing. Stano Švec</t>
  </si>
  <si>
    <t xml:space="preserve">    8 - Rúrové vedenie</t>
  </si>
  <si>
    <t xml:space="preserve">    722 - Zdravotechnika - vnútorný vodovod</t>
  </si>
  <si>
    <t xml:space="preserve">    23-M - Montáže potrubia</t>
  </si>
  <si>
    <t>Vytýčenie trasy vodovodu, kanalizácie v rovine</t>
  </si>
  <si>
    <t>km</t>
  </si>
  <si>
    <t>669739610</t>
  </si>
  <si>
    <t>Hĺbenie rýh šírka do 2 m v horn. tr. 3 nad 100 m3</t>
  </si>
  <si>
    <t>1011271124</t>
  </si>
  <si>
    <t>kus</t>
  </si>
  <si>
    <t>-1261649879</t>
  </si>
  <si>
    <t>Príplatok za lepivosť horniny tr.3 v rýhach š. do 200 cm</t>
  </si>
  <si>
    <t>303580945</t>
  </si>
  <si>
    <t>Zvislé premiestnenie výkopu horn. tr. 1-4 nad 1 m do 2,5 m</t>
  </si>
  <si>
    <t>1257639766</t>
  </si>
  <si>
    <t>Vodorovné premiestnenie výkopu do 10000 m horn. tr. 1-4</t>
  </si>
  <si>
    <t>-2048953350</t>
  </si>
  <si>
    <t>Nakladanie výkopku nad 100 m3 v horn. tr. 1-4</t>
  </si>
  <si>
    <t>302005713</t>
  </si>
  <si>
    <t>Zásyp nezhutnený jám, rýh, šachiet alebo okolo objektu</t>
  </si>
  <si>
    <t>-49907783</t>
  </si>
  <si>
    <t>Obsyp potrubia bez prehodenia sypaniny</t>
  </si>
  <si>
    <t>263183707</t>
  </si>
  <si>
    <t>Obsyp potrubia príplatok za prehodenie sypaniny</t>
  </si>
  <si>
    <t>1151084210</t>
  </si>
  <si>
    <t>Lôžko pod potrubie, stoky a drobné objekty, v otvorenom výkope zo štrkodrvy 0-63 mm</t>
  </si>
  <si>
    <t>-1518696757</t>
  </si>
  <si>
    <t>Rúrové vedenie</t>
  </si>
  <si>
    <t>Príplatok za zhotovenie kanalizačnej prípojky DN 100-300</t>
  </si>
  <si>
    <t>-2087812078</t>
  </si>
  <si>
    <t>Montáž potrubia z tlakových rúrok polyetylénových d 32</t>
  </si>
  <si>
    <t>-2111107309</t>
  </si>
  <si>
    <t>Rúrka PVC tlaková ťažká LPE d 32x 2,9x6000 voda</t>
  </si>
  <si>
    <t>2070658059</t>
  </si>
  <si>
    <t>Montáž potrubia z kanalizačných rúr z PVC v otvorenom výkope do 20% DN 150, tesnenie gum. krúžkami</t>
  </si>
  <si>
    <t>611172194</t>
  </si>
  <si>
    <t>Rúrka PVC kanalizačná spoj gum. krúžkom 125x3,2x5000</t>
  </si>
  <si>
    <t>955223551</t>
  </si>
  <si>
    <t>Rúrka PVC kanalizačná spoj gum. krúžkom 160x4,7x5000</t>
  </si>
  <si>
    <t>-2031569859</t>
  </si>
  <si>
    <t>Príplatok za montáž vodovodných prípojok DN 32-80</t>
  </si>
  <si>
    <t>-1874852733</t>
  </si>
  <si>
    <t>Montáž vodovodných ventilov hlavných pre prípojky DN 25</t>
  </si>
  <si>
    <t>-909356278</t>
  </si>
  <si>
    <t>Skúška tesnosti kanalizačného potrubia DN do 200 vodou</t>
  </si>
  <si>
    <t>-41113526</t>
  </si>
  <si>
    <t>Preplachovanie a dezinfekcia vodovodného potrubia DN 40-70</t>
  </si>
  <si>
    <t>-798597005</t>
  </si>
  <si>
    <t>Tlaková skúška vodovodného potrubia DN do 80</t>
  </si>
  <si>
    <t>-119261101</t>
  </si>
  <si>
    <t>Osadenie prefabrikovaných šachiet nad 10 t</t>
  </si>
  <si>
    <t>-821652128</t>
  </si>
  <si>
    <t>Montáž revíznej šachty z PVC, DN šachty 600, DN potrubia 160, hl. do 2000 mm</t>
  </si>
  <si>
    <t>1020882211</t>
  </si>
  <si>
    <t>1213876649</t>
  </si>
  <si>
    <t>-891626404</t>
  </si>
  <si>
    <t>964933592</t>
  </si>
  <si>
    <t>-1524588799</t>
  </si>
  <si>
    <t>1824327968</t>
  </si>
  <si>
    <t>1563190897</t>
  </si>
  <si>
    <t>1440795235</t>
  </si>
  <si>
    <t>Osadenie poklopov liatinových, oceľových s rámom do 50 kg</t>
  </si>
  <si>
    <t>-118609211</t>
  </si>
  <si>
    <t>Betónové dosky pod šachty</t>
  </si>
  <si>
    <t>1876071686</t>
  </si>
  <si>
    <t>Vyburanie a spatná uprava povrchu po sietach</t>
  </si>
  <si>
    <t>303421750</t>
  </si>
  <si>
    <t>Poplatok za ulož.a znešk.stav.odp na urč.sklád.-hlušina a kamenivo "O"-ost.odpad</t>
  </si>
  <si>
    <t>-263480715</t>
  </si>
  <si>
    <t>Presun hmôt pre lôžko a obsyp vonkajšieho vodovodného a kanalizačného potrubia</t>
  </si>
  <si>
    <t>-257540244</t>
  </si>
  <si>
    <t>722</t>
  </si>
  <si>
    <t>Zdravotechnika - vnútorný vodovod</t>
  </si>
  <si>
    <t>Opr. vodov. ocel. potr. záv. vsadenie odbočky do potr. DN 25</t>
  </si>
  <si>
    <t>súbor</t>
  </si>
  <si>
    <t>-84691998</t>
  </si>
  <si>
    <t>Armat. vodov. s 2 závitmi, ventil priamy KE 83 T G 1</t>
  </si>
  <si>
    <t>-1271623911</t>
  </si>
  <si>
    <t>Armat. vodov. s 2 závitmi, ventil spätný VE 3030 G 1</t>
  </si>
  <si>
    <t>2080027645</t>
  </si>
  <si>
    <t>Filter - FA.00.050.025 - 1"</t>
  </si>
  <si>
    <t>-287347076</t>
  </si>
  <si>
    <t>Montáž vodomera pre vodu do 30° C závitového G 1</t>
  </si>
  <si>
    <t>-238008961</t>
  </si>
  <si>
    <t>Vodomer pre vodu do 30° C závitový G 3/4 VM 3-5V</t>
  </si>
  <si>
    <t>-1071310441</t>
  </si>
  <si>
    <t>Vnútorný vodovod HZS T4</t>
  </si>
  <si>
    <t>hod</t>
  </si>
  <si>
    <t>-1630659882</t>
  </si>
  <si>
    <t>Presun hmôt pre vnút. vodovod v objektoch výšky do 6 m</t>
  </si>
  <si>
    <t>550120752</t>
  </si>
  <si>
    <t>23-M</t>
  </si>
  <si>
    <t>Montáže potrubia</t>
  </si>
  <si>
    <t>Vyhľadávací vodič na potrubí z PE D do 150</t>
  </si>
  <si>
    <t>-1126314694</t>
  </si>
  <si>
    <t>03 - SO 03 Prípojka NN</t>
  </si>
  <si>
    <t>Ing. Anton Horváth</t>
  </si>
  <si>
    <t xml:space="preserve">    46-M - Zemné práce vykonávané pri externých montážnych prácach</t>
  </si>
  <si>
    <t>HZS - Hodinové zúčtovacie sadzby</t>
  </si>
  <si>
    <t>Montáž poistkovej skrinky SPP2 na betónový stĺp</t>
  </si>
  <si>
    <t>-866057706</t>
  </si>
  <si>
    <t>Montáž kábla NAYY-J 4x25mm2 v zemi</t>
  </si>
  <si>
    <t>261120523</t>
  </si>
  <si>
    <t>Montáž elektromerového rozvádzača RE typ ER2.0 Z W 40A PO</t>
  </si>
  <si>
    <t>-512700982</t>
  </si>
  <si>
    <t>Montáž kábla CYKY-J 5x10mm2 v zemi</t>
  </si>
  <si>
    <t>-1207577174</t>
  </si>
  <si>
    <t>954373841</t>
  </si>
  <si>
    <t>Pretláčka pod komunikáciou</t>
  </si>
  <si>
    <t>992612418</t>
  </si>
  <si>
    <t>2858584</t>
  </si>
  <si>
    <t>Poistková skrinka SPP2 na betónový stĺp</t>
  </si>
  <si>
    <t>-58586197</t>
  </si>
  <si>
    <t>Kábel NAYY-J 4x25mm2 v zemi</t>
  </si>
  <si>
    <t>-884899667</t>
  </si>
  <si>
    <t>Elektromerový rozvádzač RE typ ER2.0 Z W 40A PO</t>
  </si>
  <si>
    <t>1346020386</t>
  </si>
  <si>
    <t>Kábel CYKY-J 5x10mm2 v zemi</t>
  </si>
  <si>
    <t>-444868399</t>
  </si>
  <si>
    <t>632358543</t>
  </si>
  <si>
    <t>-1935697715</t>
  </si>
  <si>
    <t>46-M</t>
  </si>
  <si>
    <t>Zemné práce vykonávané pri externých montážnych prácach</t>
  </si>
  <si>
    <t>Výkop ryhy 350x700mm</t>
  </si>
  <si>
    <t>92764431</t>
  </si>
  <si>
    <t>Zásyp ryhy a úprava terénu</t>
  </si>
  <si>
    <t>-844521675</t>
  </si>
  <si>
    <t>Vytýčenie sietí</t>
  </si>
  <si>
    <t>-770682617</t>
  </si>
  <si>
    <t>Projekt skutočného vyhotovenia</t>
  </si>
  <si>
    <t>-1688879924</t>
  </si>
  <si>
    <t>Geodetické zameranie</t>
  </si>
  <si>
    <t>-261765376</t>
  </si>
  <si>
    <t>HZS</t>
  </si>
  <si>
    <t>Hodinové zúčtovacie sadzby</t>
  </si>
  <si>
    <t>512</t>
  </si>
  <si>
    <t>582282275</t>
  </si>
  <si>
    <t>04 - SO 04 Telefónna prípojka</t>
  </si>
  <si>
    <t>-1736959466</t>
  </si>
  <si>
    <t>Montáž kábla SYKFY 4x2x05 v zemi</t>
  </si>
  <si>
    <t>235946595</t>
  </si>
  <si>
    <t>Montáž plastovej chráničky HDPE 40/33 oranžovej v zemi</t>
  </si>
  <si>
    <t>-1944711512</t>
  </si>
  <si>
    <t>-294789596</t>
  </si>
  <si>
    <t>269140177</t>
  </si>
  <si>
    <t>Kábel SYKFY 4x2x05 v zemi</t>
  </si>
  <si>
    <t>-1847178541</t>
  </si>
  <si>
    <t>Chránička HDPE 40/33 oranžová v zemi</t>
  </si>
  <si>
    <t>-191123491</t>
  </si>
  <si>
    <t>-1596669953</t>
  </si>
  <si>
    <t>-855276944</t>
  </si>
  <si>
    <t>345970535</t>
  </si>
  <si>
    <t>-658837399</t>
  </si>
  <si>
    <t>48675693</t>
  </si>
  <si>
    <t>-1016222533</t>
  </si>
  <si>
    <t>-809314743</t>
  </si>
  <si>
    <t>05 - SO 05 Sadové úpravy</t>
  </si>
  <si>
    <t>Ing. Stanislava Sabolová</t>
  </si>
  <si>
    <t xml:space="preserve">    1.123 - Sadové úpravy</t>
  </si>
  <si>
    <t>1.123</t>
  </si>
  <si>
    <t>Sadové úpravy</t>
  </si>
  <si>
    <t>Sadové úpravy - viď samostatný súpis prác a dodávok</t>
  </si>
  <si>
    <t>-1587294597</t>
  </si>
  <si>
    <t>06 - SO 06 Parkoviská a komunikácie</t>
  </si>
  <si>
    <t>Ing. Matečný</t>
  </si>
  <si>
    <t>Odstránenie podkl. alebo krytov z betónu prost. hr. nad 15 do 30 cm</t>
  </si>
  <si>
    <t>712878503</t>
  </si>
  <si>
    <t>Odstránenie podkl. alebo krytov živičných hr. nad 5 do 10 cm</t>
  </si>
  <si>
    <t>1923051659</t>
  </si>
  <si>
    <t>Frézovanie živ. krytu hr. do 50 mm, š. do 750 mm alebo do 500 m2</t>
  </si>
  <si>
    <t>-1081709378</t>
  </si>
  <si>
    <t>"hr. 2x50 mm</t>
  </si>
  <si>
    <t>1,65*2</t>
  </si>
  <si>
    <t>Vytrhanie obrubníkov chodníkových ležatých</t>
  </si>
  <si>
    <t>956076102</t>
  </si>
  <si>
    <t>Odstránenie ornice s premiestnením do 100 m</t>
  </si>
  <si>
    <t>-795629348</t>
  </si>
  <si>
    <t>Odkopávky pre cesty v horn. tr. 3 do 100 m3</t>
  </si>
  <si>
    <t>-575891666</t>
  </si>
  <si>
    <t>Príplatok za lepivosť horn. tr. 3 pre cesty</t>
  </si>
  <si>
    <t>485312003</t>
  </si>
  <si>
    <t>Hĺbenie rýh šírka do 60 cm v horn. tr. 3 do 100 m3</t>
  </si>
  <si>
    <t>-2055878058</t>
  </si>
  <si>
    <t>20,50*0,30*0,30</t>
  </si>
  <si>
    <t>Príplatok za lepivosť horniny tr. 3 v rýhach š. do 60 cm</t>
  </si>
  <si>
    <t>1576968093</t>
  </si>
  <si>
    <t>Hĺbenie šachiet v horn. tr. 3 do 100 m3</t>
  </si>
  <si>
    <t>-269940523</t>
  </si>
  <si>
    <t>"uličné vpuste</t>
  </si>
  <si>
    <t>(0,60+0,60+0,60)*(0,60+0,60+0,60)*(1,74+0,10)</t>
  </si>
  <si>
    <t>Zhotovenie paženia stien výkopu príložné hl. do 4 m</t>
  </si>
  <si>
    <t>1360882566</t>
  </si>
  <si>
    <t>2*(0,60+0,60+0,60+0,60+0,60+0,60)*(1,74+0,10)</t>
  </si>
  <si>
    <t>Odstránenie paženia stien výkopu príložné hl. do 4 m</t>
  </si>
  <si>
    <t>-576269914</t>
  </si>
  <si>
    <t>-2016456431</t>
  </si>
  <si>
    <t>Vodorovné premiestnenie výkopu do 20 m horn. tr. 1-4</t>
  </si>
  <si>
    <t>1380024375</t>
  </si>
  <si>
    <t>Vodorovné premiestnenie výkopku do 500 m horn. tr. 1-4</t>
  </si>
  <si>
    <t>-1302983002</t>
  </si>
  <si>
    <t>-1223084347</t>
  </si>
  <si>
    <t>59,10+1,845+5,96-9,30-5,414</t>
  </si>
  <si>
    <t>Nakladanie výkopku do 100 m3 v horn. tr. 1-4</t>
  </si>
  <si>
    <t>414799578</t>
  </si>
  <si>
    <t>Násypy z hornín súdržných zhutnených na 103% PS</t>
  </si>
  <si>
    <t>-1260876931</t>
  </si>
  <si>
    <t>Poplatok na skládke - zemina</t>
  </si>
  <si>
    <t>-1080400799</t>
  </si>
  <si>
    <t>Uloženie sypaniny na skládky nad 100 do 1 000 m3</t>
  </si>
  <si>
    <t>-772892881</t>
  </si>
  <si>
    <t>Zásyp zhutnený jám, rýh, šachiet alebo okolo objektu</t>
  </si>
  <si>
    <t>-1051874278</t>
  </si>
  <si>
    <t>"výkop"5,962</t>
  </si>
  <si>
    <t>"odpočet</t>
  </si>
  <si>
    <t>-3,14*0,30*0,30*(1,84+0,10)</t>
  </si>
  <si>
    <t>Zhotovenie opláštenia z geotextílie</t>
  </si>
  <si>
    <t>1162299100</t>
  </si>
  <si>
    <t>"hr. 8 cm"  267,40*3</t>
  </si>
  <si>
    <t>"hr. 6 cm"    16,10</t>
  </si>
  <si>
    <t>468199160</t>
  </si>
  <si>
    <t>2* 267,40*1,10</t>
  </si>
  <si>
    <t>16,10*1,10</t>
  </si>
  <si>
    <t>-1938784077</t>
  </si>
  <si>
    <t>Pozdĺžna drenáž z flexibil.trubiek DN 150 so štrkopieskovým lôžkom a obsypom</t>
  </si>
  <si>
    <t>-1229450481</t>
  </si>
  <si>
    <t>Zhutnenie podložia z hor. súdr. do 92%PS a nesúdr. Id do 0,8</t>
  </si>
  <si>
    <t>228156856</t>
  </si>
  <si>
    <t>"hr. 8 cm"  267,40+9,20</t>
  </si>
  <si>
    <t>Lôžko pod potrubie, stoky v otvorenom výkope zo štrkodrvy</t>
  </si>
  <si>
    <t>440912077</t>
  </si>
  <si>
    <t>"uličné vpuste"</t>
  </si>
  <si>
    <t>3,14*0,30*0,30*0,10</t>
  </si>
  <si>
    <t>Podklad pod dlažbu z kameniva ťaženého hr. 30-100 mm</t>
  </si>
  <si>
    <t>-540183530</t>
  </si>
  <si>
    <t xml:space="preserve">"hr. - 80 mm"    267,40+9,20 </t>
  </si>
  <si>
    <t xml:space="preserve">"hr. - 60 mm"     16,10 </t>
  </si>
  <si>
    <t>Podklad zo štrkodrte; 31,5 (45)  (Eo=70MPa) UMŠD; 31,5 (45; Gc hr. 200 mm  (STN 73 6126)</t>
  </si>
  <si>
    <t>-257447918</t>
  </si>
  <si>
    <t>Cementom stmelená zmes, (Eo=70MPa)  CBGM C15/20;22CEMIII/A32, 5N hr. 180 mm (STN EN 14227-1)</t>
  </si>
  <si>
    <t>-244182058</t>
  </si>
  <si>
    <t>267,40+9,20</t>
  </si>
  <si>
    <t>Postrek živ. infiltračný s posypom kam. z asfaltu 0,7 kg/m2 PI, A; C65B4 (STN 73 6129)</t>
  </si>
  <si>
    <t>-715582961</t>
  </si>
  <si>
    <t>"preplátovanie"1,65</t>
  </si>
  <si>
    <t>Postrek živičný spojovací z cestného asfaltu 0,5 kg/m2 PS,A; C65B4 (STN 73 6129)</t>
  </si>
  <si>
    <t>-1525987064</t>
  </si>
  <si>
    <t>Asfaltový betón obrusný AC 11 O, II; CA 50/70 hr. 50 mm, (STN EN 13108-1)</t>
  </si>
  <si>
    <t>384288955</t>
  </si>
  <si>
    <t>Asfaltový betón ložný AC 16 L; II; CA 50/70 hr. 50 mm, (STN EN 13108-1)</t>
  </si>
  <si>
    <t>-2045176389</t>
  </si>
  <si>
    <t>Kladenie zámkovej dlažby pre chodcov hr. 80 mm</t>
  </si>
  <si>
    <t>-420799902</t>
  </si>
  <si>
    <t>-2091358529</t>
  </si>
  <si>
    <t>16,10*1,01</t>
  </si>
  <si>
    <t>Kladenie zámkovej dlažby na cesty hr. 80 mm, sk. C, plochy 100-300 m2</t>
  </si>
  <si>
    <t>1367525914</t>
  </si>
  <si>
    <t>896716956</t>
  </si>
  <si>
    <t>(267,40+9,20)*1,01</t>
  </si>
  <si>
    <t>Zhotovenie vpusti uličnej z betónových dielcov typ UV-50 normálny</t>
  </si>
  <si>
    <t>763423294</t>
  </si>
  <si>
    <t>Vpusť uličná betónová 5-66 18x66x10</t>
  </si>
  <si>
    <t>1916704008</t>
  </si>
  <si>
    <t>Vpusť uličná betónová 6-50 61,6x50x5</t>
  </si>
  <si>
    <t>597246028</t>
  </si>
  <si>
    <t>Vpusť uličná betónová 9-50 59x50x5</t>
  </si>
  <si>
    <t>1332117853</t>
  </si>
  <si>
    <t>Vpusť uličná betónová 10-50 29x50x5</t>
  </si>
  <si>
    <t>1951757458</t>
  </si>
  <si>
    <t>Osadenie mreží liatinových s rámom nad 100 do 150 kg</t>
  </si>
  <si>
    <t>-1049164837</t>
  </si>
  <si>
    <t>Mreža pre vozovku s nálevkou</t>
  </si>
  <si>
    <t>-1762328393</t>
  </si>
  <si>
    <t>Montáž a demontáž stĺpika dĺžky do 2 m dočasnej dopravnej značky</t>
  </si>
  <si>
    <t>-17477936</t>
  </si>
  <si>
    <t>Montáž a demontáž dočasnej dopravnej značky samostatnej základnej</t>
  </si>
  <si>
    <t>-751142445</t>
  </si>
  <si>
    <t>Príplatok k dočasnému stĺpiku dĺžky do 2 m za prvý a ZKD deň použitia</t>
  </si>
  <si>
    <t>1001418268</t>
  </si>
  <si>
    <t>18*14</t>
  </si>
  <si>
    <t>Príplatok k dočasnej dopr. značke samost. základnej za prvý a ZKD deň použitia</t>
  </si>
  <si>
    <t>-648645408</t>
  </si>
  <si>
    <t>Osadenie zvislých cestných dopravných značiek na stĺpiky, konzoly alebo objekty</t>
  </si>
  <si>
    <t>1276856249</t>
  </si>
  <si>
    <t>"nové"1</t>
  </si>
  <si>
    <t>Značka dopravná reflexná</t>
  </si>
  <si>
    <t>149077821</t>
  </si>
  <si>
    <t>Montáž stĺpika dopravných značiek dĺžky do 3,5 m s betónovým základom a pätkou</t>
  </si>
  <si>
    <t>1866967715</t>
  </si>
  <si>
    <t>Stĺpik Al 60/5 hladký drážkový</t>
  </si>
  <si>
    <t>-12402184</t>
  </si>
  <si>
    <t>3,50</t>
  </si>
  <si>
    <t>Vodorovné značenie krytov striek. farbou, deliace čiary š. 120 mm</t>
  </si>
  <si>
    <t>-61657498</t>
  </si>
  <si>
    <t>20,00+14,50+36,20</t>
  </si>
  <si>
    <t>Príplatok za reflexnú úpravu balotinovú, deliace čiary š. 120 mm</t>
  </si>
  <si>
    <t>936122379</t>
  </si>
  <si>
    <t>Vodorovné značenie krytov striek. farbou, čiary, zebry, šípky, nápisy a pod.</t>
  </si>
  <si>
    <t>-1735134808</t>
  </si>
  <si>
    <t>Príplatok za reflexnú úpravu balotinovú, čiary, zebry, šípky, nápisy a pod.</t>
  </si>
  <si>
    <t>-152987856</t>
  </si>
  <si>
    <t>Predznač. pre vodor. značenie z náter. hmôt, deliace čiary, vodiace pásiky</t>
  </si>
  <si>
    <t>815393653</t>
  </si>
  <si>
    <t>Predznač. pre vodor. znač. z náter. hmôt, stopčiary, zebry, tiene, šípky, nápisy, prechody</t>
  </si>
  <si>
    <t>1658117791</t>
  </si>
  <si>
    <t>Osadenie cest. obrubníka bet. stojatého, lôžko betón tr. C 16/20 s bočnou oporou</t>
  </si>
  <si>
    <t>1348623658</t>
  </si>
  <si>
    <t>Obrubník cestný SO 100/15/25 100x15x26</t>
  </si>
  <si>
    <t>-710048621</t>
  </si>
  <si>
    <t>71,50*1,01</t>
  </si>
  <si>
    <t>Osadenie záhon. obrubníka betón. do lôžka z betónu tr. C 16/20 s bočnou oporou</t>
  </si>
  <si>
    <t>1614715642</t>
  </si>
  <si>
    <t>-324922827</t>
  </si>
  <si>
    <t>16,85*1,01</t>
  </si>
  <si>
    <t>Lôžko pod obrubníky, krajníky, obruby z betónu tr. C 12/15</t>
  </si>
  <si>
    <t>1547201241</t>
  </si>
  <si>
    <t>71,50*0,35*0,30</t>
  </si>
  <si>
    <t>16,85*0,25*0,30</t>
  </si>
  <si>
    <t>Rezanie stávajúceho betónového krytu alebo podkladu hr. 50-100 mm</t>
  </si>
  <si>
    <t>-1043206920</t>
  </si>
  <si>
    <t>"hr. 50 mm"7,00</t>
  </si>
  <si>
    <t>Aplikácia pružnej asfaltovej zálievky s presahom 3-4mm nad okrajom vozovky + tesniaca vložka + tesniaca niť</t>
  </si>
  <si>
    <t>-863814457</t>
  </si>
  <si>
    <t>Statická skúška podložia</t>
  </si>
  <si>
    <t>352104644</t>
  </si>
  <si>
    <t>Vodorovná doprava sute po suchu do 50 m</t>
  </si>
  <si>
    <t>30915129</t>
  </si>
  <si>
    <t>Vodorovná doprava sute po suchu do 1 km</t>
  </si>
  <si>
    <t>2610620</t>
  </si>
  <si>
    <t>Príplatok za každý ďalší 1 km sute</t>
  </si>
  <si>
    <t>1405890247</t>
  </si>
  <si>
    <t>8,182*17</t>
  </si>
  <si>
    <t>Nakladanie sute na dopravný prostriedok</t>
  </si>
  <si>
    <t>-660952916</t>
  </si>
  <si>
    <t>Poplatok za ulož.a znešk.stav.sute na urč.sklád. -z demol.vozoviek "O"-ost.odpad</t>
  </si>
  <si>
    <t>1629966037</t>
  </si>
  <si>
    <t>Presun hmôt pre pozemné komunikácie, kryt betónový</t>
  </si>
  <si>
    <t>1270145825</t>
  </si>
  <si>
    <t>07 - SO 07 Oplotenie</t>
  </si>
  <si>
    <t xml:space="preserve">    783 - Nátery</t>
  </si>
  <si>
    <t>Odstránenie krovín a stromov s koreňom s priemerom kmeňa do 100 mm, do 1000 m2</t>
  </si>
  <si>
    <t>1893484114</t>
  </si>
  <si>
    <t>"vedľa existujúceho oplotenia a z oplotenia</t>
  </si>
  <si>
    <t>"ul. Piaristická"(0,75+3,63+4,26+1,00+5,44*4+11,25+0,365*5)*3,00</t>
  </si>
  <si>
    <t>"ul. Kollárova</t>
  </si>
  <si>
    <t>(3,00*6+2,40*2+1,86+0,365*5)*3,00</t>
  </si>
  <si>
    <t>Odvoz biologického odpadu na riadenú skládku</t>
  </si>
  <si>
    <t>-1236817798</t>
  </si>
  <si>
    <t>2119695099</t>
  </si>
  <si>
    <t>"Kollárova</t>
  </si>
  <si>
    <t>1,86*0,40*1,00</t>
  </si>
  <si>
    <t>"Piaristická</t>
  </si>
  <si>
    <t>3,35*0,40*1,00</t>
  </si>
  <si>
    <t>"pre samonosnú bránu"1,53*0,40*1,00</t>
  </si>
  <si>
    <t>-186255067</t>
  </si>
  <si>
    <t>Vŕtanie otvorov DN 250 mm pre pätky oplotenia v hornine 3 do 100 m3</t>
  </si>
  <si>
    <t>-1231967909</t>
  </si>
  <si>
    <t>3,14*0,125*0,125*0,80*14</t>
  </si>
  <si>
    <t>-586184530</t>
  </si>
  <si>
    <t>1379408471</t>
  </si>
  <si>
    <t>"ryhy"2,696</t>
  </si>
  <si>
    <t>"pätky"0,55</t>
  </si>
  <si>
    <t>-761984693</t>
  </si>
  <si>
    <t>3,246*8</t>
  </si>
  <si>
    <t>1335192612</t>
  </si>
  <si>
    <t>3,246*1,5</t>
  </si>
  <si>
    <t>Očistenie plôch tlakovou vodou</t>
  </si>
  <si>
    <t>146001267</t>
  </si>
  <si>
    <t>"soklová časť</t>
  </si>
  <si>
    <t>(2,70+6,485+0,365*7+5,46*2+5,44*3)*(0,33+0,50)/2*2</t>
  </si>
  <si>
    <t>(2,70+6,485+5,46*2+5,44*3)*0,30</t>
  </si>
  <si>
    <t>"stĺpiky"(0,335+0,365)*2*1,585*4</t>
  </si>
  <si>
    <t>0,335*0,365*4*1,20</t>
  </si>
  <si>
    <t>(3,00*6+2,40*2+0,32*5)*(0,33+0,50)/2*2</t>
  </si>
  <si>
    <t>(3,00*6+2,40*2+0,32*5)*0,30</t>
  </si>
  <si>
    <t>"stĺpiky"(0,32+0,30)*2*1,585*5</t>
  </si>
  <si>
    <t>0,30*0,30*5*1,20</t>
  </si>
  <si>
    <t>Príplatok k cene za ručné dočistenie oceľovými kefami</t>
  </si>
  <si>
    <t>-63186501</t>
  </si>
  <si>
    <t>cm</t>
  </si>
  <si>
    <t>-381747307</t>
  </si>
  <si>
    <t>"navŕtanie do jestvujúceho základu oplotenia pre osadenie čakacej výstuže pre stĺpiky oplotenia - 5 nových stĺpikov</t>
  </si>
  <si>
    <t>"hl. 20 cm" 20*4*5</t>
  </si>
  <si>
    <t>"pre nový základ oplotenia 4x</t>
  </si>
  <si>
    <t>"hl. 20 cm" 20*4*4</t>
  </si>
  <si>
    <t>"pre výklenok elektromera</t>
  </si>
  <si>
    <t>"hl. 20 cm"20*4</t>
  </si>
  <si>
    <t>Betón základových pásov, prostý tr. C 20/25</t>
  </si>
  <si>
    <t>-109878488</t>
  </si>
  <si>
    <t>Betón nadzákladových múrov, železový (bez výstuže) tr. C 20/25</t>
  </si>
  <si>
    <t>-1460949737</t>
  </si>
  <si>
    <t>"doplnený sokel oplotenia</t>
  </si>
  <si>
    <t>1,86*0,30*0,36</t>
  </si>
  <si>
    <t>3,35*0,335*0,40</t>
  </si>
  <si>
    <t>"výklenok pre osadenie elektromera</t>
  </si>
  <si>
    <t>0,68*0,88*0,30</t>
  </si>
  <si>
    <t>Debnenie nadzákladových múrov jednostranné, zhotovenie-dielce</t>
  </si>
  <si>
    <t>1637362709</t>
  </si>
  <si>
    <t>1,86*0,36*2</t>
  </si>
  <si>
    <t>(3,35)*0,40*2</t>
  </si>
  <si>
    <t>0,68*0,88*2+0,88*0,30+0,25*0,58*2+0,58*0,48+0,40*0,25</t>
  </si>
  <si>
    <t>Debnenie nadzákladových múrov  jednostranné, odstránenie-dielce</t>
  </si>
  <si>
    <t>278515449</t>
  </si>
  <si>
    <t>Výstuž nadzákladových múrov 10505</t>
  </si>
  <si>
    <t>564022279</t>
  </si>
  <si>
    <t>"50 kg výstuže na/m3</t>
  </si>
  <si>
    <t>0,83*0,05</t>
  </si>
  <si>
    <t>Betón stĺpov a pilierov hranatých, ťahadiel, rámových stojok, vzpier, železový (bez výstuže) tr. C 20/25</t>
  </si>
  <si>
    <t>1831608211</t>
  </si>
  <si>
    <t>"nové stĺpiky oplotenia</t>
  </si>
  <si>
    <t>"Kollárova 1 x</t>
  </si>
  <si>
    <t>0,32*0,30*1,585*1</t>
  </si>
  <si>
    <t>"Piaristická 4x</t>
  </si>
  <si>
    <t>0,335*0,365*1,585*4</t>
  </si>
  <si>
    <t>Debnenie hranatých stĺpov prierezu pravouhlého štvoruholníka výšky do 4 m, zhotovenie-dielce</t>
  </si>
  <si>
    <t>937631898</t>
  </si>
  <si>
    <t>(0,32+0,30)*2*1,585*1</t>
  </si>
  <si>
    <t>(0,335+0,365)*2*1,585*4</t>
  </si>
  <si>
    <t>Debnenie hranatých stĺpov prierezu pravouhlého štvoruholníka výšky do 4 m, odstránenie-dielce</t>
  </si>
  <si>
    <t>-148682602</t>
  </si>
  <si>
    <t>Výstuž stĺpov, pilierov, stojok hranatých z bet. ocele 10505</t>
  </si>
  <si>
    <t>489360609</t>
  </si>
  <si>
    <t>0,927*0,05</t>
  </si>
  <si>
    <t>Osadzovanie stĺpika oceľového plotového výšky do 2 m so zaliatím cementovou maltou do vynechaných otvorov</t>
  </si>
  <si>
    <t>-827434051</t>
  </si>
  <si>
    <t>"jestvujúci vybúraný oceľový stĺpik oplotenia sa presunie a osadí do nového ZP dl. 1,86m"1</t>
  </si>
  <si>
    <t>"jestvujúci vybúraný oceľový stĺpik oplotenia sa presunie a osadí do nového ZP dl. 3,35m"1</t>
  </si>
  <si>
    <t>Osadzovanie stĺpika oceľového plotového výšky nad 2 m so zaliatím cementovou maltou do vynechaných otvorov</t>
  </si>
  <si>
    <t>-179680442</t>
  </si>
  <si>
    <t>"stĺpiky a vzpery"15</t>
  </si>
  <si>
    <t>-1570549909</t>
  </si>
  <si>
    <t>-301923897</t>
  </si>
  <si>
    <t>Reprofilácia stien oplotenia sanačnou maltou</t>
  </si>
  <si>
    <t>346003611</t>
  </si>
  <si>
    <t>"výmera ako očistenie jestvujúceho oplotenia"90,686</t>
  </si>
  <si>
    <t>"výmera ako debnenie nového oplotenia"4,019+10,841</t>
  </si>
  <si>
    <t>"oblúková čiapka nové stĺpiky"0,335*0,365*4*1,20+0,32*0,30*1,20</t>
  </si>
  <si>
    <t>"výklenok elektromera</t>
  </si>
  <si>
    <t>0,68*0,88*2+(0,88+0,68)*0,30</t>
  </si>
  <si>
    <t>Búranie základov alebo vybúranie otvorov plochy nad 4 m2 v základoch železobetónových,  -2,40000t</t>
  </si>
  <si>
    <t>234203867</t>
  </si>
  <si>
    <t>1,55*0,30*(0,36+0,35)</t>
  </si>
  <si>
    <t>"ul. Piaristická</t>
  </si>
  <si>
    <t>4,26*0,30*(0,36+0,50)</t>
  </si>
  <si>
    <t>Búranie muriva železobetonového pilierov,  -2,40000t</t>
  </si>
  <si>
    <t>887033874</t>
  </si>
  <si>
    <t>"Piaristická ul.</t>
  </si>
  <si>
    <t>"žb stĺpik oplotenia</t>
  </si>
  <si>
    <t>0,30*0,30*1,585</t>
  </si>
  <si>
    <t>Vybúranie otvoru v želzobet. priečkach a stenách plochy do 0,0225 m2, do 600 mm,  -0,03400t</t>
  </si>
  <si>
    <t>-732080069</t>
  </si>
  <si>
    <t>Rezanie konštrukcií zo železobetónu hr. sokla oplotenia 300 mm stenovou pílou -0,03600t</t>
  </si>
  <si>
    <t>-408362736</t>
  </si>
  <si>
    <t>"sokel oplotenia ul. Kollárova otvor pre novú 1KR bránku</t>
  </si>
  <si>
    <t>0,36*2</t>
  </si>
  <si>
    <t>"sokel oplotenia ul. Piaristická pre novú posuvnú bránu"0,36</t>
  </si>
  <si>
    <t>"odrezanie žb stĺpika oplotenia"0,30*4</t>
  </si>
  <si>
    <t>Odvoz sutiny a vybúraných hmôt na skládku do 1 km</t>
  </si>
  <si>
    <t>1670472801</t>
  </si>
  <si>
    <t>Odvoz sutiny a vybúraných hmôt na skládku za každý ďalší 1 km</t>
  </si>
  <si>
    <t>-216523369</t>
  </si>
  <si>
    <t>5,198*10</t>
  </si>
  <si>
    <t>Vnútrostavenisková doprava sutiny a vybúraných hmôt do 10 m</t>
  </si>
  <si>
    <t>-138044235</t>
  </si>
  <si>
    <t>Vnútrostavenisková doprava sutiny a vybúraných hmôt za každých ďalších 5 m</t>
  </si>
  <si>
    <t>1348421197</t>
  </si>
  <si>
    <t>5,198*8</t>
  </si>
  <si>
    <t>Poplatok za skladovanie - betón, tehly, dlaždice (17 01 ), ostatné</t>
  </si>
  <si>
    <t>-1549828272</t>
  </si>
  <si>
    <t>Presun hmôt pre obj.8152, 8153,8159,zvislá nosná konštr.monolitická betónová, výška do 3 m</t>
  </si>
  <si>
    <t>-1715112508</t>
  </si>
  <si>
    <t>-1079887690</t>
  </si>
  <si>
    <t>"v.č 02</t>
  </si>
  <si>
    <t xml:space="preserve">"Kollárova </t>
  </si>
  <si>
    <t>"pol.b" (3,10+0,50*2+6,00+6,60+6,00)*1,34</t>
  </si>
  <si>
    <t>"pol. b"( 6,485+5,46*2+5,44*3)*1,34</t>
  </si>
  <si>
    <t>2042542494</t>
  </si>
  <si>
    <t>"Kollárova "1</t>
  </si>
  <si>
    <t>-1180833587</t>
  </si>
  <si>
    <t>-224924725</t>
  </si>
  <si>
    <t>"podrobný popis viď výkres č.07</t>
  </si>
  <si>
    <t>"výkaz ocele 10,50kg/ks</t>
  </si>
  <si>
    <t>"npr. ťahokov 0,50 m2/ks</t>
  </si>
  <si>
    <t>D+M poštová schránka nerez šxv 400x240mm</t>
  </si>
  <si>
    <t>-810429644</t>
  </si>
  <si>
    <t>Montáž oplotenia strojového pletiva, s výškou do 1,6 m</t>
  </si>
  <si>
    <t>1571872946</t>
  </si>
  <si>
    <t>22,56-1,08</t>
  </si>
  <si>
    <t>Pletivo pozinkované so štvorcovými okami, 50,0/2,24 mm/1600 mm</t>
  </si>
  <si>
    <t>-1291678399</t>
  </si>
  <si>
    <t>(22,56-1,08)*1,60</t>
  </si>
  <si>
    <t>Montáž napínacieho drôtu</t>
  </si>
  <si>
    <t>664551715</t>
  </si>
  <si>
    <t>(22,56-1,08)*3</t>
  </si>
  <si>
    <t xml:space="preserve">Drôt napínací pozinkovaný d 3,5 mm, dĺžka 78 m </t>
  </si>
  <si>
    <t>355979531</t>
  </si>
  <si>
    <t>Spojovací materiál k oploteniu zo strojového pletiva</t>
  </si>
  <si>
    <t>-1176510642</t>
  </si>
  <si>
    <t>Demontáž oplotenia rámového na oceľové stĺpiky, výšky nad 1 do 2 m,  -0,00900t</t>
  </si>
  <si>
    <t>773752764</t>
  </si>
  <si>
    <t>"ul. Piaristická"</t>
  </si>
  <si>
    <t>"kovová výplň"0,75+4,26+1,00</t>
  </si>
  <si>
    <t>"rámy s pletivom"2,70*12</t>
  </si>
  <si>
    <t>"rámy s pletivom"3,00*6+2,40*2</t>
  </si>
  <si>
    <t>Montáž vrát a vrátok k oploteniu osadzovaných na stĺpiky oceľové, s plochou jednotlivo do 2 m2</t>
  </si>
  <si>
    <t>1743626230</t>
  </si>
  <si>
    <t>406599575</t>
  </si>
  <si>
    <t>Demontáž vrát a vrátok na oplotenie s plochou jednotlivo nad 2 do 6 m2,  -0,21000t</t>
  </si>
  <si>
    <t>1950962397</t>
  </si>
  <si>
    <t>"ul. Piaristická šxv 1,80*2,15  2 kusy"2</t>
  </si>
  <si>
    <t>"ul. Kollárova šxv 1,86*2,15  2 kusy"2</t>
  </si>
  <si>
    <t>Presun hmôt pre kovové stavebné doplnkové konštrukcie v objektoch výšky do 6 m</t>
  </si>
  <si>
    <t>-802372495</t>
  </si>
  <si>
    <t>783</t>
  </si>
  <si>
    <t>Nátery</t>
  </si>
  <si>
    <t>Odstránenie starých náterov z kovových stavebných doplnkových konštrukcií oceľovou kefou</t>
  </si>
  <si>
    <t>-1536201143</t>
  </si>
  <si>
    <t>"oceľ. stĺpiky jestvujúceho oplotenia prierez 50/100 mm, v.1630 mm</t>
  </si>
  <si>
    <t>"ul. Piaristická"(0,05+0,10)*2*1,63*(6+1)</t>
  </si>
  <si>
    <t>"ul. Kollárova"(0,05+0,10)*2*1,63*(2+1)</t>
  </si>
  <si>
    <t>"kovová výplň na presunutie</t>
  </si>
  <si>
    <t>3,60*1,34*2</t>
  </si>
  <si>
    <t>1345224907</t>
  </si>
  <si>
    <t>D+M oceľovej konštrukcie povrchová úprava náter kladivková striebrošedá</t>
  </si>
  <si>
    <t>Pol.29* D+M vonkajšie zábradlie krytej komunikácie z oc. trubiek DN 14x1,5 mm, vrátane povrch. úpravy kladivková striebrošedá farba</t>
  </si>
  <si>
    <t>Montáž plastovej chráničky d=100mm v zemi</t>
  </si>
  <si>
    <t>Plastová chránička d=100mm v zemi</t>
  </si>
  <si>
    <t>Montáž nástenného rozvádzača GMA6406 6U</t>
  </si>
  <si>
    <t>Nástenný rozvádzač GMA6406 6U / 19" 600*450*370mm</t>
  </si>
  <si>
    <t>Hydroizolačná fólia na báze mäkčeného PVC s  odolnosťou proti ropným látkam vhodná na izoláciu spodných stavieb proti zemnej vlhkosti, tlakovej vode a radónu, k izolácii manipulačných plôch, havarijných nádrží a dočasných odkladisiek ropných látok, hr. 1,0 mm, šírka 1,3 m, čierna</t>
  </si>
  <si>
    <t>Dlažba zámková hr.8 cm  sivá</t>
  </si>
  <si>
    <t>Dlažba zámková  hr.8cm sivá</t>
  </si>
  <si>
    <t>Obrubník parkový 100/5/20cm</t>
  </si>
  <si>
    <t>Dodatočné vystužovanie betónových konštrukcií betonárskou oceľou chemickou injektážnou kotvou z epoxidovej živice
a z tužidla (sú uložené v dvojdielnej kartuši), D 12 mm -0.00001t</t>
  </si>
  <si>
    <t>Stĺpik oceľový, obdĺžnikový prierez 60x60x2400 mm, pozinkovaný</t>
  </si>
  <si>
    <t>Vzpera oceľová d 38 mm, výška 2,5 m pozinkovaná</t>
  </si>
  <si>
    <t>"v jestvujúcom sokli oplotenia 100x100 mm pre osadenie  stĺpika 2400/60/60"1</t>
  </si>
  <si>
    <t>"stĺpiky a vzpery oplotenia</t>
  </si>
  <si>
    <t>"základ oplotenia vrátane výšky lôžka pre dlažbu</t>
  </si>
  <si>
    <t>Pol.b D+M Kovová výplň oplotenia  oc. rám výplň pletivo, povrch. úprava zinkovaním, náter kladivková striebrošedá</t>
  </si>
  <si>
    <t>Pol.c D+M samonosná brána oplotenia rozmer šxv 4600(6000)x1700 mm, oc. rám výplň pletivo, povrch. úprava zinkovaním, náter kladivková striebrošedá</t>
  </si>
  <si>
    <t>Pol.f D+M 1KR atypová bránka oplotenia rozmer šxv 1370x1700 mm, oc. rám výplň pletivo, povrch. úprava zinkovaním, náter  kladivková striebrošedá,príprava na el.zámok,G/K, ovládaná cez audiovrátnik</t>
  </si>
  <si>
    <t>Pol.g  D+M dvierka elektromera  rozmer 400x500 mm, výplň  pozink. pletivom, povrch.úprava žiarovo pozink. náter kladivková striebrošedá</t>
  </si>
  <si>
    <t xml:space="preserve">Pol.d  Bránka 1KR atypová, šxv 908 x1550 mm, úprava rámu pozink a náter kladivková striebrošedá,výplň pozink. pletivo príprava na el.zámok,G/K, ovládaná cez audiovrátnik </t>
  </si>
  <si>
    <t>Nátery stĺpikov oplotenia dvojnásobný striebrošedá</t>
  </si>
  <si>
    <t>D+M prestrešenia vonkajších prístreškov polykarbonátovými platňami, komorovými, hr. 16 mm číre, obojstranná UV ochrana, jednokomorová štruktúra, stálosť od – 40 °C do + 120 °C, vrátane líšt spojov.materiálu a oplechovania</t>
  </si>
  <si>
    <t>Separačná vrstva - geotextília netkaná PP 200g/m2</t>
  </si>
  <si>
    <t>207</t>
  </si>
  <si>
    <t>K pol. KL1 vstavaná chladnička s integrovaným chladiacim priestorom, energetická trieda A+  - šxhlxv 54x55x1300</t>
  </si>
  <si>
    <t>1833248613</t>
  </si>
  <si>
    <t>208</t>
  </si>
  <si>
    <t>-2001700234</t>
  </si>
  <si>
    <t>"digestor s recirkulačnou prevádzkou -výkon 703 m3/h, 2 umývateľné AL tukové filtre</t>
  </si>
  <si>
    <t>"výškovo nastavit.komínová časť</t>
  </si>
  <si>
    <t>209</t>
  </si>
  <si>
    <t>-1494117458</t>
  </si>
  <si>
    <t xml:space="preserve">"zabudovateľná ele.rúra-6 funkcií pečenia, digit.programátor, Booster pre rýchly preohrev, pečenie s ventilát.,el.detská poistka, vnút.osvetenie, </t>
  </si>
  <si>
    <t>"energetická trieda A-20%, tichý chod iba 46 dB (A), objem dutiny rúry 65 l, vyhotovenie biele sklo</t>
  </si>
  <si>
    <t>210</t>
  </si>
  <si>
    <t>995002146</t>
  </si>
  <si>
    <t>"ELEKTRICKÝ VARNÝ PANEL, SENZOROVÉ OVLÁDANIE, 4 INDUKČNÉ VARNÉ ZÓNY, OCHRANA PROTI PRETEČENIU,</t>
  </si>
  <si>
    <t>"BOOSTER PRE VŠETKY 4 ZÓNY, BEZ RÁMIKU</t>
  </si>
  <si>
    <t>213</t>
  </si>
  <si>
    <t>-953647872</t>
  </si>
  <si>
    <t>"s integrovaným chladiacim priestorom"1</t>
  </si>
  <si>
    <t>214</t>
  </si>
  <si>
    <t>1530633296</t>
  </si>
  <si>
    <t>"zabudovateľná mvl.rúra -objem 20 l, 5 stupňov ohrevu, výkon 800 W, 382x594x319 mm</t>
  </si>
  <si>
    <t>44-M</t>
  </si>
  <si>
    <t>Hasiace prístroje</t>
  </si>
  <si>
    <t>392</t>
  </si>
  <si>
    <t>449831307</t>
  </si>
  <si>
    <t>Ručný hasiaci prístroj práškový 6 kg</t>
  </si>
  <si>
    <t>-1358968979</t>
  </si>
  <si>
    <t>344</t>
  </si>
  <si>
    <t>1267879252</t>
  </si>
  <si>
    <t>345</t>
  </si>
  <si>
    <t>1111454507</t>
  </si>
  <si>
    <t>346</t>
  </si>
  <si>
    <t>CNS kabel UTP, Cat5E, lanko, PVC, box 305m - šedá</t>
  </si>
  <si>
    <t>1117611385</t>
  </si>
  <si>
    <t>347</t>
  </si>
  <si>
    <t>CNS patch kábel Cat5E, UTP - 2m , čierny</t>
  </si>
  <si>
    <t>1536703687</t>
  </si>
  <si>
    <t>355</t>
  </si>
  <si>
    <t>-2137942787</t>
  </si>
  <si>
    <t>356</t>
  </si>
  <si>
    <t>1829550043</t>
  </si>
  <si>
    <t>357</t>
  </si>
  <si>
    <t>438656431</t>
  </si>
  <si>
    <t>358</t>
  </si>
  <si>
    <t>-1523639631</t>
  </si>
  <si>
    <t>Projektant</t>
  </si>
  <si>
    <t>Spracovateľ</t>
  </si>
  <si>
    <t>Dátum a podpis:</t>
  </si>
  <si>
    <t>Pečiatka</t>
  </si>
  <si>
    <t>Objednávateľ</t>
  </si>
  <si>
    <t>Zhotoviteľ</t>
  </si>
  <si>
    <t>000300016</t>
  </si>
  <si>
    <t>121101111</t>
  </si>
  <si>
    <t>122201101</t>
  </si>
  <si>
    <t>122201109</t>
  </si>
  <si>
    <t>132201101</t>
  </si>
  <si>
    <t>132201109</t>
  </si>
  <si>
    <t>132201201</t>
  </si>
  <si>
    <t>132201209</t>
  </si>
  <si>
    <t>133201201</t>
  </si>
  <si>
    <t>133201209</t>
  </si>
  <si>
    <t>162501122</t>
  </si>
  <si>
    <t>162501123</t>
  </si>
  <si>
    <t>171201201</t>
  </si>
  <si>
    <t>171209002</t>
  </si>
  <si>
    <t>174101001</t>
  </si>
  <si>
    <t>181101102</t>
  </si>
  <si>
    <t>271573001.1</t>
  </si>
  <si>
    <t>273321312</t>
  </si>
  <si>
    <t>273351217</t>
  </si>
  <si>
    <t>273351218</t>
  </si>
  <si>
    <t>273362021</t>
  </si>
  <si>
    <t>274271303.1</t>
  </si>
  <si>
    <t>274271304.1</t>
  </si>
  <si>
    <t>274271304.2</t>
  </si>
  <si>
    <t>274313612</t>
  </si>
  <si>
    <t>274361825</t>
  </si>
  <si>
    <t>275321312</t>
  </si>
  <si>
    <t>289971211</t>
  </si>
  <si>
    <t>289971213</t>
  </si>
  <si>
    <t>693110001100</t>
  </si>
  <si>
    <t>Geotextília PP 200</t>
  </si>
  <si>
    <t>311234014</t>
  </si>
  <si>
    <t>311234213</t>
  </si>
  <si>
    <t>Murivo nosné (m3) z tehál pálených hr. 30 FAMILY P 10 brúsených na pero a drážku, na lepidlo (300x247x249)</t>
  </si>
  <si>
    <t>311234412</t>
  </si>
  <si>
    <t>311271300.1</t>
  </si>
  <si>
    <t>317161252</t>
  </si>
  <si>
    <t>317161254</t>
  </si>
  <si>
    <t>317161255</t>
  </si>
  <si>
    <t>317161256</t>
  </si>
  <si>
    <t>317161257</t>
  </si>
  <si>
    <t>317161273</t>
  </si>
  <si>
    <t>317321315</t>
  </si>
  <si>
    <t>317351107</t>
  </si>
  <si>
    <t>317351108</t>
  </si>
  <si>
    <t>349231811</t>
  </si>
  <si>
    <t>411133901</t>
  </si>
  <si>
    <t>411133902</t>
  </si>
  <si>
    <t>Montáž stropného panelu z predpät. betónu Spiroll v budovách výšky do 18 m, hmotnosti nad 1,5 do 3 t</t>
  </si>
  <si>
    <t>411133903</t>
  </si>
  <si>
    <t>Montáž stropného panelu z predpät. betónu Spiroll v budovách výšky do 18 m, hmotnosti nad 3 do 7 t</t>
  </si>
  <si>
    <t>593430006400.1</t>
  </si>
  <si>
    <t>593430006000</t>
  </si>
  <si>
    <t>593430007000</t>
  </si>
  <si>
    <t>411321414</t>
  </si>
  <si>
    <t>411361821</t>
  </si>
  <si>
    <t>417321414</t>
  </si>
  <si>
    <t>417351115</t>
  </si>
  <si>
    <t>417351116</t>
  </si>
  <si>
    <t>417361821</t>
  </si>
  <si>
    <t>430321315</t>
  </si>
  <si>
    <t>430361821</t>
  </si>
  <si>
    <t>431351121</t>
  </si>
  <si>
    <t>431351122</t>
  </si>
  <si>
    <t>564651111.1</t>
  </si>
  <si>
    <t>564851111</t>
  </si>
  <si>
    <t>564861111</t>
  </si>
  <si>
    <t>596911212</t>
  </si>
  <si>
    <t>592460001100.1</t>
  </si>
  <si>
    <t xml:space="preserve">Dlažba betónová hr. 8 cm sivá napr. EDEL(Premac) </t>
  </si>
  <si>
    <t>610991111</t>
  </si>
  <si>
    <t>611461115</t>
  </si>
  <si>
    <t>Príprava vnútorného podkladu stropov penetračný náter BetonKontakt</t>
  </si>
  <si>
    <t>611461121</t>
  </si>
  <si>
    <t>611461131</t>
  </si>
  <si>
    <t>612465116</t>
  </si>
  <si>
    <t xml:space="preserve">Príprava vnútorného podkladu stien Univerzálny základ </t>
  </si>
  <si>
    <t>612465121.R</t>
  </si>
  <si>
    <t>612465131.1</t>
  </si>
  <si>
    <t>620991121</t>
  </si>
  <si>
    <t>622464271</t>
  </si>
  <si>
    <t>622491401</t>
  </si>
  <si>
    <t>Fasádny náter napr. NanoporColor /bosážna drážka/</t>
  </si>
  <si>
    <t>625251407</t>
  </si>
  <si>
    <t>625251422R</t>
  </si>
  <si>
    <t>625251599</t>
  </si>
  <si>
    <t>625251613</t>
  </si>
  <si>
    <t>625251614R</t>
  </si>
  <si>
    <t>627452145</t>
  </si>
  <si>
    <t>631312661</t>
  </si>
  <si>
    <t>631362021</t>
  </si>
  <si>
    <t>631571010</t>
  </si>
  <si>
    <t>632458501</t>
  </si>
  <si>
    <t>632458503</t>
  </si>
  <si>
    <t>632921913.1</t>
  </si>
  <si>
    <t>642944121</t>
  </si>
  <si>
    <t>553310001400</t>
  </si>
  <si>
    <t xml:space="preserve">Pol.11,11i,11i* Zárubeň 900/1970 PO EW 30 /npr. HSE/ ceľová hranatá do muriva zo žiarovo pozink.plechu  hr. 1,5 mm, /P/ s poldrážkou pre tesnenie,ostenie 100 mm, s podlahovým zapustením, RAL 7033  </t>
  </si>
  <si>
    <t>648991113</t>
  </si>
  <si>
    <t>611560000400</t>
  </si>
  <si>
    <t>916561112</t>
  </si>
  <si>
    <t>592170001800</t>
  </si>
  <si>
    <t>918101112</t>
  </si>
  <si>
    <t>941941031</t>
  </si>
  <si>
    <t>941941191</t>
  </si>
  <si>
    <t>941941831</t>
  </si>
  <si>
    <t>943944121</t>
  </si>
  <si>
    <t>943944291</t>
  </si>
  <si>
    <t>943944821</t>
  </si>
  <si>
    <t>943955021</t>
  </si>
  <si>
    <t>943955191</t>
  </si>
  <si>
    <t>943955821</t>
  </si>
  <si>
    <t>952901111</t>
  </si>
  <si>
    <t>953945111</t>
  </si>
  <si>
    <t>953995115</t>
  </si>
  <si>
    <t>953995184</t>
  </si>
  <si>
    <t>953996121</t>
  </si>
  <si>
    <t>966001244R</t>
  </si>
  <si>
    <t>971042241R</t>
  </si>
  <si>
    <t>Zhotovenie prierazov v zákl. pásoch, stenách a stropoch</t>
  </si>
  <si>
    <t>"v základoch podľa PD ZTI</t>
  </si>
  <si>
    <t>"kanalizácia D 150 mm v DT30  3ks</t>
  </si>
  <si>
    <t>"prípojka vody D 50 mm v DT30   1ks</t>
  </si>
  <si>
    <t xml:space="preserve">" R1 prierazy v murovaných stenách pre rekuperáciu  - viď výkres arch. 01,02 </t>
  </si>
  <si>
    <t>"320x320x300 mm  13 ks</t>
  </si>
  <si>
    <t>"K1 v stropoch pre vetracie kanaliz.potrubie- viď výkres arch. 01,02</t>
  </si>
  <si>
    <t>"D 120 mm   4ks</t>
  </si>
  <si>
    <t>"V1 v stropoch pre stropný ventilátor- viď výkres arch. 01,02</t>
  </si>
  <si>
    <t>"D 120 mm  6ks</t>
  </si>
  <si>
    <t>998011002</t>
  </si>
  <si>
    <t>711113131</t>
  </si>
  <si>
    <t>711113141</t>
  </si>
  <si>
    <t>711131102</t>
  </si>
  <si>
    <t>711132102</t>
  </si>
  <si>
    <t>693110001200</t>
  </si>
  <si>
    <t>Geotextília PP 300 - obojstranne</t>
  </si>
  <si>
    <t>711471051</t>
  </si>
  <si>
    <t>711472051</t>
  </si>
  <si>
    <t>283220000300</t>
  </si>
  <si>
    <t>998711202</t>
  </si>
  <si>
    <t>712331101</t>
  </si>
  <si>
    <t>712341559</t>
  </si>
  <si>
    <t>628310001000</t>
  </si>
  <si>
    <t>712370050</t>
  </si>
  <si>
    <t>283220002000</t>
  </si>
  <si>
    <t>Hydroizolačná fólia na báze PVC-P  hr. 1,5 mm s ochranou proti UV      žiareniu</t>
  </si>
  <si>
    <t>712973231</t>
  </si>
  <si>
    <t>712973245</t>
  </si>
  <si>
    <t>283220001200.1</t>
  </si>
  <si>
    <t>Hydroizolačná fólia  804, hr. 2 mm, š. 1,2 m, izolácia balkónov, strešných detailov, farba sivá</t>
  </si>
  <si>
    <t>712991030</t>
  </si>
  <si>
    <t>311690001000</t>
  </si>
  <si>
    <t>607260000300</t>
  </si>
  <si>
    <t xml:space="preserve">Doska OSB 3 napr. Superfinish ECO nebrúsené hrxlxš 18x2500x1250 mm </t>
  </si>
  <si>
    <t>998712202</t>
  </si>
  <si>
    <t>713120010</t>
  </si>
  <si>
    <t>283230011400</t>
  </si>
  <si>
    <t>713122111</t>
  </si>
  <si>
    <t>"EPS Floor 4000/4 hr. 30 mm</t>
  </si>
  <si>
    <t>283720002700</t>
  </si>
  <si>
    <t>Doska EPS FLOOR 4000 hr. 30 mm, pre podlahy</t>
  </si>
  <si>
    <t>283760000900</t>
  </si>
  <si>
    <t>Doska EPS 100 hr. 80 mm, sivý penový polystyrén pre zateplenie podláh</t>
  </si>
  <si>
    <t>713132212</t>
  </si>
  <si>
    <t>"styrodur hr. 150 mm</t>
  </si>
  <si>
    <t>283750009120.1</t>
  </si>
  <si>
    <t>713142151</t>
  </si>
  <si>
    <t>"Isover S hr. 120 mm 1x</t>
  </si>
  <si>
    <t>"Isover R hr. 160 mm 1x</t>
  </si>
  <si>
    <t>"Puren FD-L hr. 160 mm 1x</t>
  </si>
  <si>
    <t>283720010700.1</t>
  </si>
  <si>
    <t>631440024500</t>
  </si>
  <si>
    <t>Doska napr.ISOVER R 16, 160x1200x2000 mm izolácia z kamennej vlny vhodná pre zateplenie plochých striech</t>
  </si>
  <si>
    <t>631440025500</t>
  </si>
  <si>
    <t>Doska napr. ISOVER S 120, 120x1200x2000 mm izolácia z kamennej vlny vhodná pre zateplenie plochých striech</t>
  </si>
  <si>
    <t>713142160</t>
  </si>
  <si>
    <t>631440026200.1</t>
  </si>
  <si>
    <t>713144080</t>
  </si>
  <si>
    <t>283750000700</t>
  </si>
  <si>
    <t>713191221</t>
  </si>
  <si>
    <t>998713202</t>
  </si>
  <si>
    <t>720-001</t>
  </si>
  <si>
    <t>725291114</t>
  </si>
  <si>
    <t>5514677180.20</t>
  </si>
  <si>
    <t>5514677180.21</t>
  </si>
  <si>
    <t>5514677180.22</t>
  </si>
  <si>
    <t>5514677180.24</t>
  </si>
  <si>
    <t>725291115</t>
  </si>
  <si>
    <t>5514708000.23</t>
  </si>
  <si>
    <t>998725202</t>
  </si>
  <si>
    <t>730-001</t>
  </si>
  <si>
    <t>763116866</t>
  </si>
  <si>
    <t>Priečka SDK Rigips hr. 100 mm jednoducho opláštená doskami napr.HABITO 12,5 mm s tep. izoláciou, CW 75, 3.40.02 HB, vrátane zosileného lemovania otvorov UA profilom a vrátane akrylovania spojov</t>
  </si>
  <si>
    <t>763119112</t>
  </si>
  <si>
    <t>763126703R</t>
  </si>
  <si>
    <t>Predsadená stena SDK Rigips hr. 150 mm jendoducho opláštená doskami napr. HABITO 12,5 mm s tep. izoláciou, CW100, 3.22.00 HB</t>
  </si>
  <si>
    <t>763181191</t>
  </si>
  <si>
    <t>5533126000.12z</t>
  </si>
  <si>
    <t>Pol.12i,13i Zárubeň 1100/1970 /npr.HSE/ pre posuvné dvere, ceľová hranatá pre sadrokartón zo žiarovo pozink.plechu  hr. 1,5 mm,ostenie 100 mm, L/P, bez podlahového zapustenia,vrátane náteru komaxit RAL 7033</t>
  </si>
  <si>
    <t>5533126000.14z</t>
  </si>
  <si>
    <t>Pol.14 Zárubeň 800/1970 /npr. HSE/ ceľová hranatá pre sadrokartón zo žiarovo pozink.plechu  hr. 1,5 mm, s poldrážkou pre tesnenie,ostenie 100 mm, P, bez podlahového zapustenia,vrátane náteru komaxit RAL 7033</t>
  </si>
  <si>
    <t>5533126000.15z</t>
  </si>
  <si>
    <t>Pol.14i,15i Zárubeň 900/1970 /npr. HSE/ ceľová hranatá pre sadrokartón zo žiarovo pozink.plechu  hr. 1,5 mm, s poldrážkou pre tesnenie,ostenie 100 mm, L/P, bez podlahového zapustenia,vrátane náteru komaxit RAL 7033</t>
  </si>
  <si>
    <t>5533126000.16z</t>
  </si>
  <si>
    <t>Pol.16,17 Zárubeň 700/1970 /npr. HSE/ ceľová hranatá pre sadrokartón zo žiarovo pozink.plechu  hr. 1,5 mm, s poldrážkou pre tesnenie,ostenie 100 mm, P, bez podlahového zapustenia,vrátane náteru komaxit  RAL 7033</t>
  </si>
  <si>
    <t>5533126000.18z</t>
  </si>
  <si>
    <t>Pol.18 Zárubeň 700/1970 /npr. HSE/ PO EW30 ceľová hranatá pre sadrokartón zo žiarovo pozink.plechu  hr. 1,5 mm, s poldrážkou pre tesnenie,ostenie 100 mm, L, bez podlahového zapustenia,vrátane náteru komaxit  RAL 7033</t>
  </si>
  <si>
    <t>763750150R</t>
  </si>
  <si>
    <t>763750151R</t>
  </si>
  <si>
    <t>763750152R</t>
  </si>
  <si>
    <t>998763201</t>
  </si>
  <si>
    <t>764351405</t>
  </si>
  <si>
    <t>764359431</t>
  </si>
  <si>
    <t>764451401</t>
  </si>
  <si>
    <t>764451402</t>
  </si>
  <si>
    <t>764453961R</t>
  </si>
  <si>
    <t>764453962R</t>
  </si>
  <si>
    <t>764453972R</t>
  </si>
  <si>
    <t>764459901R</t>
  </si>
  <si>
    <t>764541310.1</t>
  </si>
  <si>
    <t>764712009</t>
  </si>
  <si>
    <t>562490038</t>
  </si>
  <si>
    <t>764731113.1</t>
  </si>
  <si>
    <t>764731113.2</t>
  </si>
  <si>
    <t>998764202</t>
  </si>
  <si>
    <t>766359901</t>
  </si>
  <si>
    <t>766642115.1</t>
  </si>
  <si>
    <t>766662112.1</t>
  </si>
  <si>
    <t>6117103100-11.1</t>
  </si>
  <si>
    <t>6117103100-11.2</t>
  </si>
  <si>
    <t>6117103100-11.3</t>
  </si>
  <si>
    <t>6117103100-12i</t>
  </si>
  <si>
    <t>6117103100-13i</t>
  </si>
  <si>
    <t>6117103100-14</t>
  </si>
  <si>
    <t>6117103100-14i</t>
  </si>
  <si>
    <t>6117103100-15i</t>
  </si>
  <si>
    <t>6116020100.16</t>
  </si>
  <si>
    <t>6116020100.17</t>
  </si>
  <si>
    <t>6116020100.18</t>
  </si>
  <si>
    <t>766695212</t>
  </si>
  <si>
    <t>611890004300</t>
  </si>
  <si>
    <t>766811002.KL1</t>
  </si>
  <si>
    <t>6156200001KL1</t>
  </si>
  <si>
    <t>6156200001.CH</t>
  </si>
  <si>
    <t>6156200001.D</t>
  </si>
  <si>
    <t>K pol. KL1 zabudovateľný rekuperačný digestor</t>
  </si>
  <si>
    <t>6156200001.R</t>
  </si>
  <si>
    <t>K pol. KL1 zabudovateľná elektrická rúra</t>
  </si>
  <si>
    <t>6156200001.VP</t>
  </si>
  <si>
    <t>K pol. KL1 elektrický varný panel</t>
  </si>
  <si>
    <t>766811002.KL2</t>
  </si>
  <si>
    <t>6156200002KL2</t>
  </si>
  <si>
    <t>6156200002.CH</t>
  </si>
  <si>
    <t>K pol. KL2 zabudovateľná chladnička - objem 135l, energetická trieda A+</t>
  </si>
  <si>
    <t>6156200002.MV</t>
  </si>
  <si>
    <t>K pol. KL2 zabudovateľná mikrovlnná rúra /napr. BOSCH HMT 75M624/</t>
  </si>
  <si>
    <t>998766202</t>
  </si>
  <si>
    <t>76701i</t>
  </si>
  <si>
    <t>Pol.01i D+Montáž na pásky-vonkajšia AL výplň zložená z 1KR dverí a pevná výplň, rozm. 2125/2675 mm, dvere-IZBD s fóliou HEAT MIRROR, pvrch.úprava RAL 9007, bezpečn.vložka FAB, madlo pre imobilných, samozatvárač,stavač dver.krídla,výrazná páska š.50 mm</t>
  </si>
  <si>
    <t>76702</t>
  </si>
  <si>
    <t>76703</t>
  </si>
  <si>
    <t>76704</t>
  </si>
  <si>
    <t>76705</t>
  </si>
  <si>
    <t>76706</t>
  </si>
  <si>
    <t>76706h</t>
  </si>
  <si>
    <t>76707</t>
  </si>
  <si>
    <t>Pol.07 D+Montáž na pásky-vonkajšia AL výplň zložená z 1KR otv. dverí , IZBD s fóliou HEAT MIRROR, a steny-vrchný diel okno S, pákový uzáver, rozm. 3625/2675 mm, IZT,pvrch.úprava RAL 9007, vnútorné žalúzie,výrazná páska š.50 mm</t>
  </si>
  <si>
    <t>76708</t>
  </si>
  <si>
    <t>76709</t>
  </si>
  <si>
    <t>76710i</t>
  </si>
  <si>
    <t>Pol.10i D+Montáž na pásky-vonkajšia AL výplň zložená z 1KR dverí a pevná výplň, rozm. 1600/2625 mm, IZBD s fóliou HEAT MIRROR, pvrch.úprava RAL 9007, vnútorné žalúzie,vložka FAB, madlo pre imobilných, samozatvárač,stavač dver.krídla,výrazná páska š.50 mm</t>
  </si>
  <si>
    <t>76726</t>
  </si>
  <si>
    <t>Pol.26 D+M Jednodielny požiarny rebrík kotvený do steny, s ochranným košom v. 7710 mm, š. stupňov 520 mm,  povrch. úprava Alkyton  kladivková striebrošedá farba</t>
  </si>
  <si>
    <t>76727</t>
  </si>
  <si>
    <t>Pol.27 D+M zábradlie zasklenej steny pol.08, rozmer 1,65x1,10 m -  výplň antikorová sieť do oc. rámu vrát. povrch. úpravy náter ALKYTON kladivková striebrošedá farba</t>
  </si>
  <si>
    <t>76727h</t>
  </si>
  <si>
    <t>Pol.27* D+M zábradlie zasklenej steny pol.09, rozmer 1,05x1,10 m -  výplň antikorová sieť do oc. rámu vrát. povrch. úpravy náter ALKYTON kladivková striebrošedá farba</t>
  </si>
  <si>
    <t>76728</t>
  </si>
  <si>
    <t>Pol.28 D+M interiérové zábradlie schodiska z oc. trubiek 40x2,5mm, vrát. povrch. úpravy náter ALKYTON kladivková striebrošedá farba, kotvenie do oceľ. rámu kabíny plošiny</t>
  </si>
  <si>
    <t>76728h</t>
  </si>
  <si>
    <t>Pol.28* D+M interiérové zábradlie schodiska z oc. trubiek 40x2,5mm, vrát. povrch. úpravy náter ALKYTON kladivková striebrošedá farba, kotvenie do obvodovej steny</t>
  </si>
  <si>
    <t>76729</t>
  </si>
  <si>
    <t>Pol.29 D+M interiérové zábradlie podesty schodiska, rozmer 1,15x2,84 m -  výplň antikorová sieť do oc. rámu vrát. povrch. úpravy náter ALKYTON kladivková striebrošedá farba</t>
  </si>
  <si>
    <t>76729h</t>
  </si>
  <si>
    <t>Pol.29* D+M vonkajšie zábradlie balkóna a strešnej terasy z oc. trubiek DN 14x1,5 mm, vrátane povrch. úpravy  Alkyton kladivková striebrošedá farba</t>
  </si>
  <si>
    <t>76701zd</t>
  </si>
  <si>
    <t xml:space="preserve">D+M Stropný zdvihák s prevesovacím zariadením a mechanickým posunom pre stropné zdvíhacie zariadenie H01  /fi. STELLATOUR/						</t>
  </si>
  <si>
    <t>76702zd</t>
  </si>
  <si>
    <t xml:space="preserve">D+M stropné zdvíhacie zariadenie H01  miestnosť č. 1.15, 2.10  /fi. STELLATOUR/	</t>
  </si>
  <si>
    <t>76703zd</t>
  </si>
  <si>
    <t>D+M stropné zdvíhacie zariadenie H01 miestnosť č.1.11, 2.06 /fi. STELLATOUR/</t>
  </si>
  <si>
    <t>76704zd</t>
  </si>
  <si>
    <t xml:space="preserve">D+M stropné zdvíhacie zariadenie H01 miestnosť č.1.16, 2.11  /fi. STELLATOUR/	</t>
  </si>
  <si>
    <t>767359902</t>
  </si>
  <si>
    <t>D+M prestrešenia vonkajších prístreškov polykarbonátovými platňami LT2UV16/3TS/2700-112 vrátane líšt spojov.materiálu a oplechovania</t>
  </si>
  <si>
    <t>767590205</t>
  </si>
  <si>
    <t>767590225</t>
  </si>
  <si>
    <t>697540001</t>
  </si>
  <si>
    <t>998767202</t>
  </si>
  <si>
    <t>769001</t>
  </si>
  <si>
    <t>769051099.1</t>
  </si>
  <si>
    <t>831Fo6073</t>
  </si>
  <si>
    <t xml:space="preserve">Lokálna rekuperačná jednotka napr. Dimplex DL 50 WE s hranatým tubusom DL 50 Q                                                </t>
  </si>
  <si>
    <t>998769203</t>
  </si>
  <si>
    <t>771411003</t>
  </si>
  <si>
    <t>771575109</t>
  </si>
  <si>
    <t>5977400012001</t>
  </si>
  <si>
    <t>998771202</t>
  </si>
  <si>
    <t>776190000</t>
  </si>
  <si>
    <t>2841291550.1</t>
  </si>
  <si>
    <t>776190000.1</t>
  </si>
  <si>
    <t>776190001</t>
  </si>
  <si>
    <t>2841291560</t>
  </si>
  <si>
    <t>776200008.1</t>
  </si>
  <si>
    <t>776190003</t>
  </si>
  <si>
    <t>2841291550,1</t>
  </si>
  <si>
    <t>776190000.3</t>
  </si>
  <si>
    <t>776190004</t>
  </si>
  <si>
    <t>2841291550,2</t>
  </si>
  <si>
    <t>776190000.4</t>
  </si>
  <si>
    <t>776220110.1</t>
  </si>
  <si>
    <t>284110002600</t>
  </si>
  <si>
    <t>776190000.6</t>
  </si>
  <si>
    <t>776220209.1</t>
  </si>
  <si>
    <t>D+M rohovej lišty ALU schodiskový profil napr. PROFILPAS 72/F 46x30mm farba elox strieborná+čierna protišmyk. gum. vložka GM/72 / k PVC 5/</t>
  </si>
  <si>
    <t>776200008</t>
  </si>
  <si>
    <t>998776202</t>
  </si>
  <si>
    <t>784152280</t>
  </si>
  <si>
    <t>IN1 Umývateľná maľba stien z maliarskych zmesí s vysokou krycou schopnosťou a vysokou odolnosťou voči oderu vrátane penetrácie výšky do 3, 80 m /napr. ESMAL X/</t>
  </si>
  <si>
    <t>784152281</t>
  </si>
  <si>
    <t>IN2 Maľby stropov z maliarskych zmesí s dobrou krycou schopnosťou a paropriepustnosťou vrátane penetrácie výšky do 3, 80 m /napr. ESMAL STANDARD/</t>
  </si>
  <si>
    <t>784152282</t>
  </si>
  <si>
    <t>IN3 Interiérová vysokoumývateľná farba so zamatovým vzhľadom na báze vinylových kopolymérov vrátane penetrácie /napr.SAN MARCO UNO/</t>
  </si>
  <si>
    <t>784418012</t>
  </si>
  <si>
    <t>213290150.14</t>
  </si>
  <si>
    <t>213290150.15</t>
  </si>
  <si>
    <t>213290150.16</t>
  </si>
  <si>
    <t>213290150.17</t>
  </si>
  <si>
    <t>213290150.18</t>
  </si>
  <si>
    <t>213290150.19</t>
  </si>
  <si>
    <t>213290150.20</t>
  </si>
  <si>
    <t>213290150.21</t>
  </si>
  <si>
    <t>213290150.22</t>
  </si>
  <si>
    <t>213290150.23</t>
  </si>
  <si>
    <t>213290150.24</t>
  </si>
  <si>
    <t>213290150.25</t>
  </si>
  <si>
    <t>Inšt. krab.ACIDUR</t>
  </si>
  <si>
    <t>213290150.26</t>
  </si>
  <si>
    <t>213290150.27</t>
  </si>
  <si>
    <t>Vypínač 1-pól. p. om.  Legrand Valena (rad. 1)</t>
  </si>
  <si>
    <t>213290150.28</t>
  </si>
  <si>
    <t>Vypínač 1-pól. p. om.  Legrand Valena (rad. 5) - sériový</t>
  </si>
  <si>
    <t>213290150.29</t>
  </si>
  <si>
    <t>Vypínač 1-pól. p. om.  Legrand Valena (rad. 6) - striedavý</t>
  </si>
  <si>
    <t>213290150.30</t>
  </si>
  <si>
    <t>Vypínač 1-pól. p. om.  Legrand Valena (rad. 5B)- striedavý 5B</t>
  </si>
  <si>
    <t>213290150.31</t>
  </si>
  <si>
    <t>Vypínač 1-pól. p. om.  Legrand Valena (rad. 7) – krížový</t>
  </si>
  <si>
    <t>213290150.32</t>
  </si>
  <si>
    <t>Zásuvka 230V p. om.Legrand Valena</t>
  </si>
  <si>
    <t>213290150.33</t>
  </si>
  <si>
    <t>Slaboprúdová zásuvka RJ45 Legrand Valena</t>
  </si>
  <si>
    <t>213290150.34</t>
  </si>
  <si>
    <t>213290150.35</t>
  </si>
  <si>
    <t>213290150.36</t>
  </si>
  <si>
    <t>213290150.37</t>
  </si>
  <si>
    <t>213290150.12</t>
  </si>
  <si>
    <t>M001</t>
  </si>
  <si>
    <t>M002</t>
  </si>
  <si>
    <t>M003</t>
  </si>
  <si>
    <t>M004</t>
  </si>
  <si>
    <t>M005</t>
  </si>
  <si>
    <t>M007</t>
  </si>
  <si>
    <t>M008</t>
  </si>
  <si>
    <t>M009</t>
  </si>
  <si>
    <t>M010</t>
  </si>
  <si>
    <t>M011</t>
  </si>
  <si>
    <t>M012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</si>
  <si>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</si>
  <si>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</si>
  <si>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</si>
  <si>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</si>
  <si>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</si>
  <si>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</si>
  <si>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</si>
  <si>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</si>
  <si>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</si>
  <si>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</si>
  <si>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M023</t>
  </si>
  <si>
    <t>M024</t>
  </si>
  <si>
    <t>M025</t>
  </si>
  <si>
    <t>213290150.38</t>
  </si>
  <si>
    <t>213290150.39</t>
  </si>
  <si>
    <t>213290150.40</t>
  </si>
  <si>
    <t>213290150.41</t>
  </si>
  <si>
    <t>213290150.42</t>
  </si>
  <si>
    <t>213290150.43</t>
  </si>
  <si>
    <t>213290150.44</t>
  </si>
  <si>
    <t>213290150.45</t>
  </si>
  <si>
    <t>213290150.46</t>
  </si>
  <si>
    <t>213290150.47</t>
  </si>
  <si>
    <t>213290150.48</t>
  </si>
  <si>
    <t>M026</t>
  </si>
  <si>
    <t>M027</t>
  </si>
  <si>
    <t>M028</t>
  </si>
  <si>
    <t>M029</t>
  </si>
  <si>
    <t>M030</t>
  </si>
  <si>
    <t>M031</t>
  </si>
  <si>
    <t>M032</t>
  </si>
  <si>
    <t>M033</t>
  </si>
  <si>
    <t>M034</t>
  </si>
  <si>
    <t>M035</t>
  </si>
  <si>
    <t>M036</t>
  </si>
  <si>
    <t>213290150.49</t>
  </si>
  <si>
    <t>Legrand LINKEO modulárny patchpanel 24port 1U pre UTP i STP keystone, kovová vyväz. lišta</t>
  </si>
  <si>
    <t>213290150.50</t>
  </si>
  <si>
    <t>Legrand LINKEO keystone Cat6, UTP, 180 stupnov. svork. typ 110, biely</t>
  </si>
  <si>
    <t>213290150.51</t>
  </si>
  <si>
    <t>213290150.52</t>
  </si>
  <si>
    <t>213290150.53</t>
  </si>
  <si>
    <t>Legrand LINKEO zásuvka UTP 2port, Cat5E, pod omietku</t>
  </si>
  <si>
    <t>213290150.54</t>
  </si>
  <si>
    <t>213290150.55</t>
  </si>
  <si>
    <t>213290150.56</t>
  </si>
  <si>
    <t>Tesla domáci telefón DDS s reguláciou hlasitosti 4FP11083.1</t>
  </si>
  <si>
    <t>213290150.57</t>
  </si>
  <si>
    <t>Škatule montážna 1B pod omietku - US KARAT 4FA24955</t>
  </si>
  <si>
    <t>213290150.58</t>
  </si>
  <si>
    <t>Modul elektrického vrátnika VEV 2 4FN23107.1/N</t>
  </si>
  <si>
    <t>213290150.59</t>
  </si>
  <si>
    <t>Strieška pod omietku - KARAT, INOX 4FA69021.5</t>
  </si>
  <si>
    <t>M037</t>
  </si>
  <si>
    <t>M038</t>
  </si>
  <si>
    <t>M039</t>
  </si>
  <si>
    <t>M040</t>
  </si>
  <si>
    <t>M041</t>
  </si>
  <si>
    <t>M042</t>
  </si>
  <si>
    <t>M043</t>
  </si>
  <si>
    <t>M044</t>
  </si>
  <si>
    <t>M045</t>
  </si>
  <si>
    <t>M046</t>
  </si>
  <si>
    <t>M047</t>
  </si>
  <si>
    <t>213290150.60</t>
  </si>
  <si>
    <t>213290150.61</t>
  </si>
  <si>
    <t>213290150.63</t>
  </si>
  <si>
    <t>213290150.64</t>
  </si>
  <si>
    <t>213290150.65</t>
  </si>
  <si>
    <t>213290150.66</t>
  </si>
  <si>
    <t>213290150.67</t>
  </si>
  <si>
    <t>213290150.68</t>
  </si>
  <si>
    <t>213290150.69</t>
  </si>
  <si>
    <t>213290150.70</t>
  </si>
  <si>
    <t>213290150.71</t>
  </si>
  <si>
    <t>M048</t>
  </si>
  <si>
    <t>M049</t>
  </si>
  <si>
    <t>M050</t>
  </si>
  <si>
    <t>M051</t>
  </si>
  <si>
    <t>M052</t>
  </si>
  <si>
    <t>M053</t>
  </si>
  <si>
    <t>M054</t>
  </si>
  <si>
    <t>M055</t>
  </si>
  <si>
    <t>M056</t>
  </si>
  <si>
    <t>M057</t>
  </si>
  <si>
    <t>M058</t>
  </si>
  <si>
    <t>213290150.62</t>
  </si>
  <si>
    <t>213291000</t>
  </si>
  <si>
    <t>330001.1</t>
  </si>
  <si>
    <t>D+M zvislá zdvíhacia hydraulická plošina model EHD - E08 /fi VELCON/</t>
  </si>
  <si>
    <t>430021111</t>
  </si>
  <si>
    <t>D+M oceľovej konštrukcie povrchová úprava náter ALKYTON kladivková striebrošedá</t>
  </si>
  <si>
    <t>11001-1010</t>
  </si>
  <si>
    <t>13220-1200</t>
  </si>
  <si>
    <t>422 6D0104</t>
  </si>
  <si>
    <t>ORL,  prietok - 5 l/s, do 0,1 mg/l NEL</t>
  </si>
  <si>
    <t>13220-1209</t>
  </si>
  <si>
    <t>16110-1101</t>
  </si>
  <si>
    <t>16270-1105</t>
  </si>
  <si>
    <t>16710-1102</t>
  </si>
  <si>
    <t>17420-1101</t>
  </si>
  <si>
    <t>17510-1101</t>
  </si>
  <si>
    <t>17510-1109</t>
  </si>
  <si>
    <t>451541111</t>
  </si>
  <si>
    <t>83126-3195</t>
  </si>
  <si>
    <t>87116-1121.1</t>
  </si>
  <si>
    <t>286 138400.1</t>
  </si>
  <si>
    <t>87131-3121.1</t>
  </si>
  <si>
    <t>286 110150.1</t>
  </si>
  <si>
    <t>286 110200.1</t>
  </si>
  <si>
    <t>87917-2199</t>
  </si>
  <si>
    <t>89116-3111</t>
  </si>
  <si>
    <t>89210-1111.1</t>
  </si>
  <si>
    <t>89223-3111.1</t>
  </si>
  <si>
    <t>89224-1111.1</t>
  </si>
  <si>
    <t>89442-1131.1</t>
  </si>
  <si>
    <t>89480-8020.1</t>
  </si>
  <si>
    <t>286 5A2303</t>
  </si>
  <si>
    <t>TEGRA 600 - dno šachtové - 600/160x0° - RF110000</t>
  </si>
  <si>
    <t>286 5A2315</t>
  </si>
  <si>
    <t>TEGRA 600 - dno šachtové - 600/160x60° - RF130000</t>
  </si>
  <si>
    <t>286 5A2341</t>
  </si>
  <si>
    <t>TEGRA 600 - dno šachtové - 600/160-X - RF160000</t>
  </si>
  <si>
    <t>286 5A2405.1</t>
  </si>
  <si>
    <t>TEGRA 600 - rúra šachtová vlnovcová s hrdlom ID600x3650 - RP365000</t>
  </si>
  <si>
    <t>286 5A2451.1</t>
  </si>
  <si>
    <t>TEGRA 600 - tesnenie šacht. rúry 600 - RF999900</t>
  </si>
  <si>
    <t>286 5A2472.1</t>
  </si>
  <si>
    <t>TEGRA 600 - prstenec roznášací betónový - 1100/680/150 - RF600000</t>
  </si>
  <si>
    <t>286 5A2504.1</t>
  </si>
  <si>
    <t>TEGRA 600 - poklop liatinový D600 WAVIN D600- MF730000</t>
  </si>
  <si>
    <t>89910-1111.1</t>
  </si>
  <si>
    <t>89962-3121.1</t>
  </si>
  <si>
    <t>91972-5111</t>
  </si>
  <si>
    <t>97913-1413</t>
  </si>
  <si>
    <t>99827-1101</t>
  </si>
  <si>
    <t>72213-1913</t>
  </si>
  <si>
    <t>72223-0103</t>
  </si>
  <si>
    <t>72223-1063</t>
  </si>
  <si>
    <t>422 6B0603</t>
  </si>
  <si>
    <t>72226-2203</t>
  </si>
  <si>
    <t>72226-2211</t>
  </si>
  <si>
    <t>72299-9904</t>
  </si>
  <si>
    <t>99872-2101</t>
  </si>
  <si>
    <t>80322-1010</t>
  </si>
  <si>
    <t>422 2I0206</t>
  </si>
  <si>
    <t>Posúvač domovej prípojky - DN 1" - 2510</t>
  </si>
  <si>
    <t>1383022321</t>
  </si>
  <si>
    <t>422 735A31</t>
  </si>
  <si>
    <t>Navrtavací pás univerzálny DN 80-500 , 1"</t>
  </si>
  <si>
    <t>-735733928</t>
  </si>
  <si>
    <t>422 911100</t>
  </si>
  <si>
    <t>Súprava zemná ventilová Y1021 DN 25 + Príklop Y4510-ventilový</t>
  </si>
  <si>
    <t>692886745</t>
  </si>
  <si>
    <t>89331-2111</t>
  </si>
  <si>
    <t>D+M vodomerná šachta, poplastované stupačky,  vnútorné rozmery 900/1200/1800 vrátane poklopu 600/600 mm</t>
  </si>
  <si>
    <t>197906084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</si>
</sst>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0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0"/>
      <color rgb="FF464646"/>
      <name val="Arial CE"/>
    </font>
    <font>
      <i/>
      <sz val="9"/>
      <color rgb="FF0000FF"/>
      <name val="Arial CE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167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0" fontId="20" fillId="5" borderId="17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35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  <protection locked="0"/>
    </xf>
    <xf numFmtId="165" fontId="35" fillId="0" borderId="0" xfId="0" applyNumberFormat="1" applyFont="1" applyAlignment="1">
      <alignment horizontal="left" vertical="center"/>
    </xf>
    <xf numFmtId="0" fontId="35" fillId="3" borderId="0" xfId="0" applyFont="1" applyFill="1" applyAlignment="1" applyProtection="1">
      <alignment horizontal="left" vertical="center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4" fillId="0" borderId="0" xfId="0" applyFont="1" applyAlignment="1">
      <alignment horizontal="right" vertical="center"/>
    </xf>
    <xf numFmtId="0" fontId="34" fillId="0" borderId="0" xfId="0" applyFont="1" applyAlignment="1" applyProtection="1">
      <alignment horizontal="right" vertical="center"/>
      <protection locked="0"/>
    </xf>
    <xf numFmtId="4" fontId="34" fillId="0" borderId="0" xfId="0" applyNumberFormat="1" applyFont="1" applyAlignment="1">
      <alignment vertical="center"/>
    </xf>
    <xf numFmtId="164" fontId="34" fillId="0" borderId="0" xfId="0" applyNumberFormat="1" applyFont="1" applyAlignment="1" applyProtection="1">
      <alignment horizontal="right" vertical="center"/>
      <protection locked="0"/>
    </xf>
    <xf numFmtId="0" fontId="3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34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35" fillId="0" borderId="0" xfId="0" applyFont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8" fillId="6" borderId="22" xfId="0" applyFont="1" applyFill="1" applyBorder="1" applyAlignment="1" applyProtection="1">
      <alignment horizontal="center" vertical="center"/>
      <protection locked="0"/>
    </xf>
    <xf numFmtId="49" fontId="38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8" fillId="6" borderId="22" xfId="0" applyFont="1" applyFill="1" applyBorder="1" applyAlignment="1" applyProtection="1">
      <alignment horizontal="left" vertical="center" wrapText="1"/>
      <protection locked="0"/>
    </xf>
    <xf numFmtId="0" fontId="38" fillId="6" borderId="22" xfId="0" applyFont="1" applyFill="1" applyBorder="1" applyAlignment="1" applyProtection="1">
      <alignment horizontal="center" vertical="center" wrapText="1"/>
      <protection locked="0"/>
    </xf>
    <xf numFmtId="167" fontId="38" fillId="6" borderId="22" xfId="0" applyNumberFormat="1" applyFont="1" applyFill="1" applyBorder="1" applyAlignment="1" applyProtection="1">
      <alignment vertical="center"/>
      <protection locked="0"/>
    </xf>
    <xf numFmtId="0" fontId="39" fillId="6" borderId="0" xfId="0" applyFont="1" applyFill="1" applyAlignment="1">
      <alignment vertical="center"/>
    </xf>
    <xf numFmtId="0" fontId="40" fillId="6" borderId="0" xfId="0" applyFont="1" applyFill="1" applyAlignment="1">
      <alignment horizontal="left" vertical="center"/>
    </xf>
    <xf numFmtId="0" fontId="39" fillId="6" borderId="0" xfId="0" applyFont="1" applyFill="1" applyAlignment="1">
      <alignment horizontal="left" vertical="center"/>
    </xf>
    <xf numFmtId="0" fontId="39" fillId="6" borderId="0" xfId="0" applyFont="1" applyFill="1" applyAlignment="1">
      <alignment horizontal="left" vertical="center" wrapText="1"/>
    </xf>
    <xf numFmtId="167" fontId="39" fillId="6" borderId="0" xfId="0" applyNumberFormat="1" applyFont="1" applyFill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7" fillId="6" borderId="22" xfId="0" applyFont="1" applyFill="1" applyBorder="1" applyAlignment="1" applyProtection="1">
      <alignment horizontal="center" vertical="center"/>
      <protection locked="0"/>
    </xf>
    <xf numFmtId="49" fontId="37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7" fillId="6" borderId="22" xfId="0" applyFont="1" applyFill="1" applyBorder="1" applyAlignment="1" applyProtection="1">
      <alignment horizontal="left" vertical="center" wrapText="1"/>
      <protection locked="0"/>
    </xf>
    <xf numFmtId="0" fontId="37" fillId="6" borderId="22" xfId="0" applyFont="1" applyFill="1" applyBorder="1" applyAlignment="1" applyProtection="1">
      <alignment horizontal="center" vertical="center" wrapText="1"/>
      <protection locked="0"/>
    </xf>
    <xf numFmtId="167" fontId="37" fillId="6" borderId="22" xfId="0" applyNumberFormat="1" applyFont="1" applyFill="1" applyBorder="1" applyAlignment="1" applyProtection="1">
      <alignment vertical="center"/>
      <protection locked="0"/>
    </xf>
    <xf numFmtId="0" fontId="20" fillId="6" borderId="22" xfId="0" applyFont="1" applyFill="1" applyBorder="1" applyAlignment="1" applyProtection="1">
      <alignment horizontal="center" vertical="center"/>
      <protection locked="0"/>
    </xf>
    <xf numFmtId="49" fontId="20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center" vertical="center" wrapText="1"/>
      <protection locked="0"/>
    </xf>
    <xf numFmtId="167" fontId="20" fillId="6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5" fillId="3" borderId="0" xfId="0" applyFont="1" applyFill="1" applyAlignment="1" applyProtection="1">
      <alignment horizontal="left" vertical="center"/>
      <protection locked="0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0" fontId="0" fillId="0" borderId="16" xfId="0" applyFont="1" applyBorder="1" applyAlignment="1" applyProtection="1">
      <alignment horizontal="left" vertical="center" wrapText="1"/>
      <protection locked="0"/>
    </xf>
    <xf numFmtId="0" fontId="0" fillId="0" borderId="18" xfId="0" applyFont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20" fillId="5" borderId="17" xfId="0" applyFont="1" applyFill="1" applyBorder="1" applyAlignment="1">
      <alignment horizontal="center" vertical="center" wrapText="1"/>
    </xf>
    <xf numFmtId="0" fontId="31" fillId="0" borderId="16" xfId="0" applyFont="1" applyBorder="1" applyAlignment="1" applyProtection="1">
      <alignment horizontal="left" vertical="center" wrapText="1"/>
      <protection locked="0"/>
    </xf>
    <xf numFmtId="0" fontId="31" fillId="0" borderId="18" xfId="0" applyFont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va/Documents/VEREJNE_OBSTARAVANIE/2019_2020/_TSK/33_AK_Trencin_RB_BJ_2/TSK33_Sutazne_podklady_BJ_2/OPRAVA_RD_s_2_bj_Trencin_Vytvorenie%20podmienok_2207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1 - SO 01 Rodinný dom s ..."/>
      <sheetName val="01P - SO 01 Vonkajšie prí..."/>
      <sheetName val="02 - SO 02 Prípojka vody ..."/>
      <sheetName val="03 - SO 03 Prípojka NN"/>
      <sheetName val="04 - SO 04 Telefónna príp..."/>
      <sheetName val="05 - SO 05 Sadové úpravy"/>
      <sheetName val="06 - SO 06 Parkoviská a k..."/>
      <sheetName val="07 - SO 07 Oplotenie"/>
    </sheetNames>
    <sheetDataSet>
      <sheetData sheetId="0">
        <row r="6">
          <cell r="K6" t="str">
            <v>Rodinný dom s 2 byt. jednotkami - Trenčín, Vytvorenie podmienok pre deinštitucionalizáciu DSS Adam. Kochanovce</v>
          </cell>
        </row>
        <row r="8">
          <cell r="AN8" t="str">
            <v>5. 11. 2018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opLeftCell="A12" workbookViewId="0">
      <selection activeCell="AK30" sqref="AK30:AO3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 x14ac:dyDescent="0.2">
      <c r="AR2" s="298" t="s">
        <v>5</v>
      </c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 x14ac:dyDescent="0.2">
      <c r="B4" s="19"/>
      <c r="D4" s="20" t="s">
        <v>8</v>
      </c>
      <c r="AR4" s="19"/>
      <c r="AS4" s="21" t="s">
        <v>9</v>
      </c>
      <c r="BE4" s="22" t="s">
        <v>10</v>
      </c>
      <c r="BS4" s="16" t="s">
        <v>6</v>
      </c>
    </row>
    <row r="5" spans="1:74" ht="12" customHeight="1" x14ac:dyDescent="0.2">
      <c r="B5" s="19"/>
      <c r="D5" s="23" t="s">
        <v>11</v>
      </c>
      <c r="K5" s="309" t="s">
        <v>12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R5" s="19"/>
      <c r="BE5" s="315" t="s">
        <v>13</v>
      </c>
      <c r="BS5" s="16" t="s">
        <v>6</v>
      </c>
    </row>
    <row r="6" spans="1:74" ht="36.950000000000003" customHeight="1" x14ac:dyDescent="0.2">
      <c r="B6" s="19"/>
      <c r="D6" s="24" t="s">
        <v>14</v>
      </c>
      <c r="K6" s="310" t="s">
        <v>15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R6" s="19"/>
      <c r="BE6" s="316"/>
      <c r="BS6" s="16" t="s">
        <v>6</v>
      </c>
    </row>
    <row r="7" spans="1:74" ht="12" customHeight="1" x14ac:dyDescent="0.2">
      <c r="B7" s="19"/>
      <c r="D7" s="25" t="s">
        <v>16</v>
      </c>
      <c r="K7" s="16" t="s">
        <v>1</v>
      </c>
      <c r="AK7" s="25" t="s">
        <v>17</v>
      </c>
      <c r="AN7" s="16" t="s">
        <v>1</v>
      </c>
      <c r="AR7" s="19"/>
      <c r="BE7" s="316"/>
      <c r="BS7" s="16" t="s">
        <v>6</v>
      </c>
    </row>
    <row r="8" spans="1:74" ht="12" customHeight="1" x14ac:dyDescent="0.2">
      <c r="B8" s="19"/>
      <c r="D8" s="25" t="s">
        <v>18</v>
      </c>
      <c r="K8" s="16" t="s">
        <v>19</v>
      </c>
      <c r="AK8" s="25" t="s">
        <v>20</v>
      </c>
      <c r="AN8" s="26"/>
      <c r="AR8" s="19"/>
      <c r="BE8" s="316"/>
      <c r="BS8" s="16" t="s">
        <v>6</v>
      </c>
    </row>
    <row r="9" spans="1:74" ht="14.45" customHeight="1" x14ac:dyDescent="0.2">
      <c r="B9" s="19"/>
      <c r="AR9" s="19"/>
      <c r="BE9" s="316"/>
      <c r="BS9" s="16" t="s">
        <v>6</v>
      </c>
    </row>
    <row r="10" spans="1:74" ht="12" customHeight="1" x14ac:dyDescent="0.2">
      <c r="B10" s="19"/>
      <c r="D10" s="25" t="s">
        <v>21</v>
      </c>
      <c r="AK10" s="25" t="s">
        <v>22</v>
      </c>
      <c r="AN10" s="16" t="s">
        <v>23</v>
      </c>
      <c r="AR10" s="19"/>
      <c r="BE10" s="316"/>
      <c r="BS10" s="16" t="s">
        <v>6</v>
      </c>
    </row>
    <row r="11" spans="1:74" ht="18.399999999999999" customHeight="1" x14ac:dyDescent="0.2">
      <c r="B11" s="19"/>
      <c r="E11" s="16" t="s">
        <v>24</v>
      </c>
      <c r="AK11" s="25" t="s">
        <v>25</v>
      </c>
      <c r="AN11" s="16" t="s">
        <v>1</v>
      </c>
      <c r="AR11" s="19"/>
      <c r="BE11" s="316"/>
      <c r="BS11" s="16" t="s">
        <v>6</v>
      </c>
    </row>
    <row r="12" spans="1:74" ht="6.95" customHeight="1" x14ac:dyDescent="0.2">
      <c r="B12" s="19"/>
      <c r="AR12" s="19"/>
      <c r="BE12" s="316"/>
      <c r="BS12" s="16" t="s">
        <v>6</v>
      </c>
    </row>
    <row r="13" spans="1:74" ht="12" customHeight="1" x14ac:dyDescent="0.2">
      <c r="B13" s="19"/>
      <c r="D13" s="25" t="s">
        <v>26</v>
      </c>
      <c r="AK13" s="25" t="s">
        <v>22</v>
      </c>
      <c r="AN13" s="27" t="s">
        <v>27</v>
      </c>
      <c r="AR13" s="19"/>
      <c r="BE13" s="316"/>
      <c r="BS13" s="16" t="s">
        <v>6</v>
      </c>
    </row>
    <row r="14" spans="1:74" x14ac:dyDescent="0.2">
      <c r="B14" s="19"/>
      <c r="E14" s="311" t="s">
        <v>27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25" t="s">
        <v>25</v>
      </c>
      <c r="AN14" s="27" t="s">
        <v>27</v>
      </c>
      <c r="AR14" s="19"/>
      <c r="BE14" s="316"/>
      <c r="BS14" s="16" t="s">
        <v>6</v>
      </c>
    </row>
    <row r="15" spans="1:74" ht="6.95" customHeight="1" x14ac:dyDescent="0.2">
      <c r="B15" s="19"/>
      <c r="AR15" s="19"/>
      <c r="BE15" s="316"/>
      <c r="BS15" s="16" t="s">
        <v>3</v>
      </c>
    </row>
    <row r="16" spans="1:74" ht="12" customHeight="1" x14ac:dyDescent="0.2">
      <c r="B16" s="19"/>
      <c r="D16" s="25" t="s">
        <v>28</v>
      </c>
      <c r="AK16" s="25" t="s">
        <v>22</v>
      </c>
      <c r="AN16" s="16" t="s">
        <v>29</v>
      </c>
      <c r="AR16" s="19"/>
      <c r="BE16" s="316"/>
      <c r="BS16" s="16" t="s">
        <v>3</v>
      </c>
    </row>
    <row r="17" spans="2:71" ht="18.399999999999999" customHeight="1" x14ac:dyDescent="0.2">
      <c r="B17" s="19"/>
      <c r="E17" s="16" t="s">
        <v>30</v>
      </c>
      <c r="AK17" s="25" t="s">
        <v>25</v>
      </c>
      <c r="AN17" s="16" t="s">
        <v>31</v>
      </c>
      <c r="AR17" s="19"/>
      <c r="BE17" s="316"/>
      <c r="BS17" s="16" t="s">
        <v>32</v>
      </c>
    </row>
    <row r="18" spans="2:71" ht="6.95" customHeight="1" x14ac:dyDescent="0.2">
      <c r="B18" s="19"/>
      <c r="AR18" s="19"/>
      <c r="BE18" s="316"/>
      <c r="BS18" s="16" t="s">
        <v>33</v>
      </c>
    </row>
    <row r="19" spans="2:71" ht="12" customHeight="1" x14ac:dyDescent="0.2">
      <c r="B19" s="19"/>
      <c r="D19" s="25" t="s">
        <v>34</v>
      </c>
      <c r="AK19" s="25" t="s">
        <v>22</v>
      </c>
      <c r="AN19" s="16" t="s">
        <v>1</v>
      </c>
      <c r="AR19" s="19"/>
      <c r="BE19" s="316"/>
      <c r="BS19" s="16" t="s">
        <v>33</v>
      </c>
    </row>
    <row r="20" spans="2:71" ht="18.399999999999999" customHeight="1" x14ac:dyDescent="0.2">
      <c r="B20" s="19"/>
      <c r="E20" s="16" t="s">
        <v>35</v>
      </c>
      <c r="AK20" s="25" t="s">
        <v>25</v>
      </c>
      <c r="AN20" s="16" t="s">
        <v>1</v>
      </c>
      <c r="AR20" s="19"/>
      <c r="BE20" s="316"/>
      <c r="BS20" s="16" t="s">
        <v>32</v>
      </c>
    </row>
    <row r="21" spans="2:71" ht="6.95" customHeight="1" x14ac:dyDescent="0.2">
      <c r="B21" s="19"/>
      <c r="AR21" s="19"/>
      <c r="BE21" s="316"/>
    </row>
    <row r="22" spans="2:71" ht="12" customHeight="1" x14ac:dyDescent="0.2">
      <c r="B22" s="19"/>
      <c r="D22" s="25" t="s">
        <v>36</v>
      </c>
      <c r="AR22" s="19"/>
      <c r="BE22" s="316"/>
    </row>
    <row r="23" spans="2:71" ht="16.5" customHeight="1" x14ac:dyDescent="0.2">
      <c r="B23" s="19"/>
      <c r="E23" s="313" t="s">
        <v>1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R23" s="19"/>
      <c r="BE23" s="316"/>
    </row>
    <row r="24" spans="2:71" ht="6.95" customHeight="1" x14ac:dyDescent="0.2">
      <c r="B24" s="19"/>
      <c r="AR24" s="19"/>
      <c r="BE24" s="316"/>
    </row>
    <row r="25" spans="2:71" ht="6.95" customHeight="1" x14ac:dyDescent="0.2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316"/>
    </row>
    <row r="26" spans="2:71" s="1" customFormat="1" ht="25.9" customHeight="1" x14ac:dyDescent="0.2">
      <c r="B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17">
        <f>ROUND(AG54,2)</f>
        <v>0</v>
      </c>
      <c r="AL26" s="318"/>
      <c r="AM26" s="318"/>
      <c r="AN26" s="318"/>
      <c r="AO26" s="318"/>
      <c r="AR26" s="30"/>
      <c r="BE26" s="316"/>
    </row>
    <row r="27" spans="2:71" s="1" customFormat="1" ht="6.95" customHeight="1" x14ac:dyDescent="0.2">
      <c r="B27" s="30"/>
      <c r="AR27" s="30"/>
      <c r="BE27" s="316"/>
    </row>
    <row r="28" spans="2:71" s="1" customFormat="1" x14ac:dyDescent="0.2">
      <c r="B28" s="30"/>
      <c r="L28" s="314" t="s">
        <v>38</v>
      </c>
      <c r="M28" s="314"/>
      <c r="N28" s="314"/>
      <c r="O28" s="314"/>
      <c r="P28" s="314"/>
      <c r="W28" s="314" t="s">
        <v>39</v>
      </c>
      <c r="X28" s="314"/>
      <c r="Y28" s="314"/>
      <c r="Z28" s="314"/>
      <c r="AA28" s="314"/>
      <c r="AB28" s="314"/>
      <c r="AC28" s="314"/>
      <c r="AD28" s="314"/>
      <c r="AE28" s="314"/>
      <c r="AK28" s="314" t="s">
        <v>40</v>
      </c>
      <c r="AL28" s="314"/>
      <c r="AM28" s="314"/>
      <c r="AN28" s="314"/>
      <c r="AO28" s="314"/>
      <c r="AR28" s="30"/>
      <c r="BE28" s="316"/>
    </row>
    <row r="29" spans="2:71" s="2" customFormat="1" ht="14.45" customHeight="1" x14ac:dyDescent="0.2">
      <c r="B29" s="34"/>
      <c r="D29" s="25" t="s">
        <v>41</v>
      </c>
      <c r="F29" s="25" t="s">
        <v>42</v>
      </c>
      <c r="L29" s="289">
        <v>0.2</v>
      </c>
      <c r="M29" s="290"/>
      <c r="N29" s="290"/>
      <c r="O29" s="290"/>
      <c r="P29" s="290"/>
      <c r="W29" s="297"/>
      <c r="X29" s="290"/>
      <c r="Y29" s="290"/>
      <c r="Z29" s="290"/>
      <c r="AA29" s="290"/>
      <c r="AB29" s="290"/>
      <c r="AC29" s="290"/>
      <c r="AD29" s="290"/>
      <c r="AE29" s="290"/>
      <c r="AK29" s="297"/>
      <c r="AL29" s="290"/>
      <c r="AM29" s="290"/>
      <c r="AN29" s="290"/>
      <c r="AO29" s="290"/>
      <c r="AR29" s="34"/>
      <c r="BE29" s="316"/>
    </row>
    <row r="30" spans="2:71" s="2" customFormat="1" ht="14.45" customHeight="1" x14ac:dyDescent="0.2">
      <c r="B30" s="34"/>
      <c r="F30" s="25" t="s">
        <v>43</v>
      </c>
      <c r="L30" s="289">
        <v>0.2</v>
      </c>
      <c r="M30" s="290"/>
      <c r="N30" s="290"/>
      <c r="O30" s="290"/>
      <c r="P30" s="290"/>
      <c r="W30" s="297"/>
      <c r="X30" s="290"/>
      <c r="Y30" s="290"/>
      <c r="Z30" s="290"/>
      <c r="AA30" s="290"/>
      <c r="AB30" s="290"/>
      <c r="AC30" s="290"/>
      <c r="AD30" s="290"/>
      <c r="AE30" s="290"/>
      <c r="AK30" s="297"/>
      <c r="AL30" s="290"/>
      <c r="AM30" s="290"/>
      <c r="AN30" s="290"/>
      <c r="AO30" s="290"/>
      <c r="AR30" s="34"/>
      <c r="BE30" s="316"/>
    </row>
    <row r="31" spans="2:71" s="2" customFormat="1" ht="14.45" hidden="1" customHeight="1" x14ac:dyDescent="0.2">
      <c r="B31" s="34"/>
      <c r="F31" s="25" t="s">
        <v>44</v>
      </c>
      <c r="L31" s="289">
        <v>0.2</v>
      </c>
      <c r="M31" s="290"/>
      <c r="N31" s="290"/>
      <c r="O31" s="290"/>
      <c r="P31" s="290"/>
      <c r="W31" s="297" t="e">
        <f>ROUND(BB54, 2)</f>
        <v>#REF!</v>
      </c>
      <c r="X31" s="290"/>
      <c r="Y31" s="290"/>
      <c r="Z31" s="290"/>
      <c r="AA31" s="290"/>
      <c r="AB31" s="290"/>
      <c r="AC31" s="290"/>
      <c r="AD31" s="290"/>
      <c r="AE31" s="290"/>
      <c r="AK31" s="297"/>
      <c r="AL31" s="290"/>
      <c r="AM31" s="290"/>
      <c r="AN31" s="290"/>
      <c r="AO31" s="290"/>
      <c r="AR31" s="34"/>
      <c r="BE31" s="316"/>
    </row>
    <row r="32" spans="2:71" s="2" customFormat="1" ht="14.45" hidden="1" customHeight="1" x14ac:dyDescent="0.2">
      <c r="B32" s="34"/>
      <c r="F32" s="25" t="s">
        <v>45</v>
      </c>
      <c r="L32" s="289">
        <v>0.2</v>
      </c>
      <c r="M32" s="290"/>
      <c r="N32" s="290"/>
      <c r="O32" s="290"/>
      <c r="P32" s="290"/>
      <c r="W32" s="297" t="e">
        <f>ROUND(BC54, 2)</f>
        <v>#REF!</v>
      </c>
      <c r="X32" s="290"/>
      <c r="Y32" s="290"/>
      <c r="Z32" s="290"/>
      <c r="AA32" s="290"/>
      <c r="AB32" s="290"/>
      <c r="AC32" s="290"/>
      <c r="AD32" s="290"/>
      <c r="AE32" s="290"/>
      <c r="AK32" s="297"/>
      <c r="AL32" s="290"/>
      <c r="AM32" s="290"/>
      <c r="AN32" s="290"/>
      <c r="AO32" s="290"/>
      <c r="AR32" s="34"/>
      <c r="BE32" s="316"/>
    </row>
    <row r="33" spans="2:57" s="2" customFormat="1" ht="14.45" hidden="1" customHeight="1" x14ac:dyDescent="0.2">
      <c r="B33" s="34"/>
      <c r="F33" s="25" t="s">
        <v>46</v>
      </c>
      <c r="L33" s="289">
        <v>0</v>
      </c>
      <c r="M33" s="290"/>
      <c r="N33" s="290"/>
      <c r="O33" s="290"/>
      <c r="P33" s="290"/>
      <c r="W33" s="297" t="e">
        <f>ROUND(BD54, 2)</f>
        <v>#REF!</v>
      </c>
      <c r="X33" s="290"/>
      <c r="Y33" s="290"/>
      <c r="Z33" s="290"/>
      <c r="AA33" s="290"/>
      <c r="AB33" s="290"/>
      <c r="AC33" s="290"/>
      <c r="AD33" s="290"/>
      <c r="AE33" s="290"/>
      <c r="AK33" s="297"/>
      <c r="AL33" s="290"/>
      <c r="AM33" s="290"/>
      <c r="AN33" s="290"/>
      <c r="AO33" s="290"/>
      <c r="AR33" s="34"/>
      <c r="BE33" s="316"/>
    </row>
    <row r="34" spans="2:57" s="1" customFormat="1" ht="6.95" customHeight="1" x14ac:dyDescent="0.2">
      <c r="B34" s="30"/>
      <c r="AR34" s="30"/>
      <c r="BE34" s="316"/>
    </row>
    <row r="35" spans="2:57" s="1" customFormat="1" ht="25.9" customHeight="1" x14ac:dyDescent="0.2"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93" t="s">
        <v>49</v>
      </c>
      <c r="Y35" s="294"/>
      <c r="Z35" s="294"/>
      <c r="AA35" s="294"/>
      <c r="AB35" s="294"/>
      <c r="AC35" s="37"/>
      <c r="AD35" s="37"/>
      <c r="AE35" s="37"/>
      <c r="AF35" s="37"/>
      <c r="AG35" s="37"/>
      <c r="AH35" s="37"/>
      <c r="AI35" s="37"/>
      <c r="AJ35" s="37"/>
      <c r="AK35" s="295"/>
      <c r="AL35" s="294"/>
      <c r="AM35" s="294"/>
      <c r="AN35" s="294"/>
      <c r="AO35" s="296"/>
      <c r="AP35" s="35"/>
      <c r="AQ35" s="35"/>
      <c r="AR35" s="30"/>
    </row>
    <row r="36" spans="2:57" s="1" customFormat="1" ht="6.95" customHeight="1" x14ac:dyDescent="0.2">
      <c r="B36" s="30"/>
      <c r="AR36" s="30"/>
    </row>
    <row r="37" spans="2:57" s="1" customFormat="1" ht="6.95" customHeight="1" x14ac:dyDescent="0.2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57" s="1" customFormat="1" ht="6.95" customHeight="1" x14ac:dyDescent="0.2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57" s="1" customFormat="1" ht="24.95" customHeight="1" x14ac:dyDescent="0.2">
      <c r="B42" s="30"/>
      <c r="C42" s="20" t="s">
        <v>50</v>
      </c>
      <c r="AR42" s="30"/>
    </row>
    <row r="43" spans="2:57" s="1" customFormat="1" ht="6.95" customHeight="1" x14ac:dyDescent="0.2">
      <c r="B43" s="30"/>
      <c r="AR43" s="30"/>
    </row>
    <row r="44" spans="2:57" s="1" customFormat="1" ht="12" customHeight="1" x14ac:dyDescent="0.2">
      <c r="B44" s="30"/>
      <c r="C44" s="25" t="s">
        <v>11</v>
      </c>
      <c r="L44" s="1" t="str">
        <f>K5</f>
        <v>0100</v>
      </c>
      <c r="AR44" s="30"/>
    </row>
    <row r="45" spans="2:57" s="3" customFormat="1" ht="36.950000000000003" customHeight="1" x14ac:dyDescent="0.2">
      <c r="B45" s="43"/>
      <c r="C45" s="44" t="s">
        <v>14</v>
      </c>
      <c r="L45" s="306" t="str">
        <f>K6</f>
        <v>Rodinný dom s 2 byt. jednotkami - Trenčín, Vytvorenie podmienok pre deinštitucionalizáciu DSS Adam. Kochanovce</v>
      </c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R45" s="43"/>
    </row>
    <row r="46" spans="2:57" s="1" customFormat="1" ht="6.95" customHeight="1" x14ac:dyDescent="0.2">
      <c r="B46" s="30"/>
      <c r="AR46" s="30"/>
    </row>
    <row r="47" spans="2:57" s="1" customFormat="1" ht="12" customHeight="1" x14ac:dyDescent="0.2">
      <c r="B47" s="30"/>
      <c r="C47" s="25" t="s">
        <v>18</v>
      </c>
      <c r="L47" s="45" t="str">
        <f>IF(K8="","",K8)</f>
        <v>parc. č. 400, Trenčín</v>
      </c>
      <c r="AI47" s="25" t="s">
        <v>20</v>
      </c>
      <c r="AM47" s="308" t="str">
        <f>IF(AN8= "","",AN8)</f>
        <v/>
      </c>
      <c r="AN47" s="308"/>
      <c r="AR47" s="30"/>
    </row>
    <row r="48" spans="2:57" s="1" customFormat="1" ht="6.95" customHeight="1" x14ac:dyDescent="0.2">
      <c r="B48" s="30"/>
      <c r="AR48" s="30"/>
    </row>
    <row r="49" spans="1:91" s="1" customFormat="1" ht="13.7" customHeight="1" x14ac:dyDescent="0.2">
      <c r="B49" s="30"/>
      <c r="C49" s="25" t="s">
        <v>21</v>
      </c>
      <c r="L49" s="1" t="str">
        <f>IF(E11= "","",E11)</f>
        <v>Trenčiansky samosprávny kraj</v>
      </c>
      <c r="AI49" s="25" t="s">
        <v>28</v>
      </c>
      <c r="AM49" s="304" t="str">
        <f>IF(E17="","",E17)</f>
        <v>ADOM, spol. s r.o.</v>
      </c>
      <c r="AN49" s="305"/>
      <c r="AO49" s="305"/>
      <c r="AP49" s="305"/>
      <c r="AR49" s="30"/>
      <c r="AS49" s="300" t="s">
        <v>51</v>
      </c>
      <c r="AT49" s="301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3.7" customHeight="1" x14ac:dyDescent="0.2">
      <c r="B50" s="30"/>
      <c r="C50" s="25" t="s">
        <v>26</v>
      </c>
      <c r="L50" s="1" t="str">
        <f>IF(E14= "Vyplň údaj","",E14)</f>
        <v/>
      </c>
      <c r="AI50" s="25" t="s">
        <v>34</v>
      </c>
      <c r="AM50" s="304" t="str">
        <f>IF(E20="","",E20)</f>
        <v>Viera Masnicová</v>
      </c>
      <c r="AN50" s="305"/>
      <c r="AO50" s="305"/>
      <c r="AP50" s="305"/>
      <c r="AR50" s="30"/>
      <c r="AS50" s="302"/>
      <c r="AT50" s="303"/>
      <c r="AU50" s="49"/>
      <c r="AV50" s="49"/>
      <c r="AW50" s="49"/>
      <c r="AX50" s="49"/>
      <c r="AY50" s="49"/>
      <c r="AZ50" s="49"/>
      <c r="BA50" s="49"/>
      <c r="BB50" s="49"/>
      <c r="BC50" s="49"/>
      <c r="BD50" s="50"/>
    </row>
    <row r="51" spans="1:91" s="1" customFormat="1" ht="10.9" customHeight="1" x14ac:dyDescent="0.2">
      <c r="B51" s="30"/>
      <c r="AR51" s="30"/>
      <c r="AS51" s="302"/>
      <c r="AT51" s="303"/>
      <c r="AU51" s="49"/>
      <c r="AV51" s="49"/>
      <c r="AW51" s="49"/>
      <c r="AX51" s="49"/>
      <c r="AY51" s="49"/>
      <c r="AZ51" s="49"/>
      <c r="BA51" s="49"/>
      <c r="BB51" s="49"/>
      <c r="BC51" s="49"/>
      <c r="BD51" s="50"/>
    </row>
    <row r="52" spans="1:91" s="1" customFormat="1" ht="29.25" customHeight="1" x14ac:dyDescent="0.2">
      <c r="B52" s="30"/>
      <c r="C52" s="285" t="s">
        <v>52</v>
      </c>
      <c r="D52" s="286"/>
      <c r="E52" s="286"/>
      <c r="F52" s="286"/>
      <c r="G52" s="286"/>
      <c r="H52" s="51"/>
      <c r="I52" s="287" t="s">
        <v>53</v>
      </c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92" t="s">
        <v>54</v>
      </c>
      <c r="AH52" s="286"/>
      <c r="AI52" s="286"/>
      <c r="AJ52" s="286"/>
      <c r="AK52" s="286"/>
      <c r="AL52" s="286"/>
      <c r="AM52" s="286"/>
      <c r="AN52" s="287" t="s">
        <v>55</v>
      </c>
      <c r="AO52" s="286"/>
      <c r="AP52" s="291"/>
      <c r="AQ52" s="52" t="s">
        <v>56</v>
      </c>
      <c r="AR52" s="30"/>
      <c r="AS52" s="53" t="s">
        <v>57</v>
      </c>
      <c r="AT52" s="54" t="s">
        <v>58</v>
      </c>
      <c r="AU52" s="54" t="s">
        <v>59</v>
      </c>
      <c r="AV52" s="54" t="s">
        <v>60</v>
      </c>
      <c r="AW52" s="54" t="s">
        <v>61</v>
      </c>
      <c r="AX52" s="54" t="s">
        <v>62</v>
      </c>
      <c r="AY52" s="54" t="s">
        <v>63</v>
      </c>
      <c r="AZ52" s="54" t="s">
        <v>64</v>
      </c>
      <c r="BA52" s="54" t="s">
        <v>65</v>
      </c>
      <c r="BB52" s="54" t="s">
        <v>66</v>
      </c>
      <c r="BC52" s="54" t="s">
        <v>67</v>
      </c>
      <c r="BD52" s="55" t="s">
        <v>68</v>
      </c>
    </row>
    <row r="53" spans="1:91" s="1" customFormat="1" ht="10.9" customHeight="1" x14ac:dyDescent="0.2">
      <c r="B53" s="30"/>
      <c r="AR53" s="30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4" customFormat="1" ht="32.450000000000003" customHeight="1" x14ac:dyDescent="0.2">
      <c r="B54" s="57"/>
      <c r="C54" s="58" t="s">
        <v>69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83"/>
      <c r="AH54" s="283"/>
      <c r="AI54" s="283"/>
      <c r="AJ54" s="283"/>
      <c r="AK54" s="283"/>
      <c r="AL54" s="283"/>
      <c r="AM54" s="283"/>
      <c r="AN54" s="284"/>
      <c r="AO54" s="284"/>
      <c r="AP54" s="284"/>
      <c r="AQ54" s="61" t="s">
        <v>1</v>
      </c>
      <c r="AR54" s="57"/>
      <c r="AS54" s="62">
        <f>ROUND(SUM(AS55:AS62),2)</f>
        <v>0</v>
      </c>
      <c r="AT54" s="63" t="e">
        <f t="shared" ref="AT54:AT62" si="0">ROUND(SUM(AV54:AW54),2)</f>
        <v>#REF!</v>
      </c>
      <c r="AU54" s="64" t="e">
        <f>ROUND(SUM(AU55:AU62),5)</f>
        <v>#REF!</v>
      </c>
      <c r="AV54" s="63" t="e">
        <f>ROUND(AZ54*L29,2)</f>
        <v>#REF!</v>
      </c>
      <c r="AW54" s="63" t="e">
        <f>ROUND(BA54*L30,2)</f>
        <v>#REF!</v>
      </c>
      <c r="AX54" s="63" t="e">
        <f>ROUND(BB54*L29,2)</f>
        <v>#REF!</v>
      </c>
      <c r="AY54" s="63" t="e">
        <f>ROUND(BC54*L30,2)</f>
        <v>#REF!</v>
      </c>
      <c r="AZ54" s="63" t="e">
        <f>ROUND(SUM(AZ55:AZ62),2)</f>
        <v>#REF!</v>
      </c>
      <c r="BA54" s="63" t="e">
        <f>ROUND(SUM(BA55:BA62),2)</f>
        <v>#REF!</v>
      </c>
      <c r="BB54" s="63" t="e">
        <f>ROUND(SUM(BB55:BB62),2)</f>
        <v>#REF!</v>
      </c>
      <c r="BC54" s="63" t="e">
        <f>ROUND(SUM(BC55:BC62),2)</f>
        <v>#REF!</v>
      </c>
      <c r="BD54" s="65" t="e">
        <f>ROUND(SUM(BD55:BD62),2)</f>
        <v>#REF!</v>
      </c>
      <c r="BS54" s="66" t="s">
        <v>70</v>
      </c>
      <c r="BT54" s="66" t="s">
        <v>71</v>
      </c>
      <c r="BU54" s="67" t="s">
        <v>72</v>
      </c>
      <c r="BV54" s="66" t="s">
        <v>73</v>
      </c>
      <c r="BW54" s="66" t="s">
        <v>4</v>
      </c>
      <c r="BX54" s="66" t="s">
        <v>74</v>
      </c>
      <c r="CL54" s="66" t="s">
        <v>1</v>
      </c>
    </row>
    <row r="55" spans="1:91" s="5" customFormat="1" ht="27" customHeight="1" x14ac:dyDescent="0.2">
      <c r="A55" s="68" t="s">
        <v>75</v>
      </c>
      <c r="B55" s="69"/>
      <c r="C55" s="70"/>
      <c r="D55" s="288" t="s">
        <v>76</v>
      </c>
      <c r="E55" s="288"/>
      <c r="F55" s="288"/>
      <c r="G55" s="288"/>
      <c r="H55" s="288"/>
      <c r="I55" s="71"/>
      <c r="J55" s="288" t="s">
        <v>77</v>
      </c>
      <c r="K55" s="288"/>
      <c r="L55" s="288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  <c r="AF55" s="288"/>
      <c r="AG55" s="281"/>
      <c r="AH55" s="282"/>
      <c r="AI55" s="282"/>
      <c r="AJ55" s="282"/>
      <c r="AK55" s="282"/>
      <c r="AL55" s="282"/>
      <c r="AM55" s="282"/>
      <c r="AN55" s="281"/>
      <c r="AO55" s="282"/>
      <c r="AP55" s="282"/>
      <c r="AQ55" s="72" t="s">
        <v>78</v>
      </c>
      <c r="AR55" s="69"/>
      <c r="AS55" s="73">
        <v>0</v>
      </c>
      <c r="AT55" s="74" t="e">
        <f t="shared" si="0"/>
        <v>#REF!</v>
      </c>
      <c r="AU55" s="75" t="e">
        <f>#REF!</f>
        <v>#REF!</v>
      </c>
      <c r="AV55" s="74" t="e">
        <f>#REF!</f>
        <v>#REF!</v>
      </c>
      <c r="AW55" s="74" t="e">
        <f>#REF!</f>
        <v>#REF!</v>
      </c>
      <c r="AX55" s="74" t="e">
        <f>#REF!</f>
        <v>#REF!</v>
      </c>
      <c r="AY55" s="74" t="e">
        <f>#REF!</f>
        <v>#REF!</v>
      </c>
      <c r="AZ55" s="74" t="e">
        <f>#REF!</f>
        <v>#REF!</v>
      </c>
      <c r="BA55" s="74" t="e">
        <f>#REF!</f>
        <v>#REF!</v>
      </c>
      <c r="BB55" s="74" t="e">
        <f>#REF!</f>
        <v>#REF!</v>
      </c>
      <c r="BC55" s="74" t="e">
        <f>#REF!</f>
        <v>#REF!</v>
      </c>
      <c r="BD55" s="76" t="e">
        <f>#REF!</f>
        <v>#REF!</v>
      </c>
      <c r="BT55" s="77" t="s">
        <v>79</v>
      </c>
      <c r="BV55" s="77" t="s">
        <v>73</v>
      </c>
      <c r="BW55" s="77" t="s">
        <v>80</v>
      </c>
      <c r="BX55" s="77" t="s">
        <v>4</v>
      </c>
      <c r="CL55" s="77" t="s">
        <v>1</v>
      </c>
      <c r="CM55" s="77" t="s">
        <v>71</v>
      </c>
    </row>
    <row r="56" spans="1:91" s="5" customFormat="1" ht="16.5" customHeight="1" x14ac:dyDescent="0.2">
      <c r="A56" s="68" t="s">
        <v>75</v>
      </c>
      <c r="B56" s="69"/>
      <c r="C56" s="70"/>
      <c r="D56" s="288" t="s">
        <v>81</v>
      </c>
      <c r="E56" s="288"/>
      <c r="F56" s="288"/>
      <c r="G56" s="288"/>
      <c r="H56" s="288"/>
      <c r="I56" s="71"/>
      <c r="J56" s="288" t="s">
        <v>82</v>
      </c>
      <c r="K56" s="288"/>
      <c r="L56" s="288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  <c r="AF56" s="288"/>
      <c r="AG56" s="281"/>
      <c r="AH56" s="282"/>
      <c r="AI56" s="282"/>
      <c r="AJ56" s="282"/>
      <c r="AK56" s="282"/>
      <c r="AL56" s="282"/>
      <c r="AM56" s="282"/>
      <c r="AN56" s="281"/>
      <c r="AO56" s="282"/>
      <c r="AP56" s="282"/>
      <c r="AQ56" s="72" t="s">
        <v>78</v>
      </c>
      <c r="AR56" s="69"/>
      <c r="AS56" s="73">
        <v>0</v>
      </c>
      <c r="AT56" s="74">
        <f t="shared" si="0"/>
        <v>0</v>
      </c>
      <c r="AU56" s="75">
        <f>'01P - SO 01 Vonkajšie prí...'!P84</f>
        <v>0</v>
      </c>
      <c r="AV56" s="74">
        <f>'01P - SO 01 Vonkajšie prí...'!J33</f>
        <v>0</v>
      </c>
      <c r="AW56" s="74">
        <f>'01P - SO 01 Vonkajšie prí...'!J34</f>
        <v>0</v>
      </c>
      <c r="AX56" s="74">
        <f>'01P - SO 01 Vonkajšie prí...'!J35</f>
        <v>0</v>
      </c>
      <c r="AY56" s="74">
        <f>'01P - SO 01 Vonkajšie prí...'!J36</f>
        <v>0</v>
      </c>
      <c r="AZ56" s="74">
        <f>'01P - SO 01 Vonkajšie prí...'!F33</f>
        <v>0</v>
      </c>
      <c r="BA56" s="74">
        <f>'01P - SO 01 Vonkajšie prí...'!F34</f>
        <v>0</v>
      </c>
      <c r="BB56" s="74">
        <f>'01P - SO 01 Vonkajšie prí...'!F35</f>
        <v>0</v>
      </c>
      <c r="BC56" s="74">
        <f>'01P - SO 01 Vonkajšie prí...'!F36</f>
        <v>0</v>
      </c>
      <c r="BD56" s="76">
        <f>'01P - SO 01 Vonkajšie prí...'!F37</f>
        <v>0</v>
      </c>
      <c r="BT56" s="77" t="s">
        <v>79</v>
      </c>
      <c r="BV56" s="77" t="s">
        <v>73</v>
      </c>
      <c r="BW56" s="77" t="s">
        <v>83</v>
      </c>
      <c r="BX56" s="77" t="s">
        <v>4</v>
      </c>
      <c r="CL56" s="77" t="s">
        <v>1</v>
      </c>
      <c r="CM56" s="77" t="s">
        <v>71</v>
      </c>
    </row>
    <row r="57" spans="1:91" s="5" customFormat="1" ht="16.5" customHeight="1" x14ac:dyDescent="0.2">
      <c r="A57" s="68" t="s">
        <v>75</v>
      </c>
      <c r="B57" s="69"/>
      <c r="C57" s="70"/>
      <c r="D57" s="288" t="s">
        <v>84</v>
      </c>
      <c r="E57" s="288"/>
      <c r="F57" s="288"/>
      <c r="G57" s="288"/>
      <c r="H57" s="288"/>
      <c r="I57" s="71"/>
      <c r="J57" s="288" t="s">
        <v>85</v>
      </c>
      <c r="K57" s="288"/>
      <c r="L57" s="288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  <c r="AF57" s="288"/>
      <c r="AG57" s="281"/>
      <c r="AH57" s="282"/>
      <c r="AI57" s="282"/>
      <c r="AJ57" s="282"/>
      <c r="AK57" s="282"/>
      <c r="AL57" s="282"/>
      <c r="AM57" s="282"/>
      <c r="AN57" s="281"/>
      <c r="AO57" s="282"/>
      <c r="AP57" s="282"/>
      <c r="AQ57" s="72" t="s">
        <v>78</v>
      </c>
      <c r="AR57" s="69"/>
      <c r="AS57" s="73">
        <v>0</v>
      </c>
      <c r="AT57" s="74" t="e">
        <f t="shared" si="0"/>
        <v>#REF!</v>
      </c>
      <c r="AU57" s="75" t="e">
        <f>#REF!</f>
        <v>#REF!</v>
      </c>
      <c r="AV57" s="74" t="e">
        <f>#REF!</f>
        <v>#REF!</v>
      </c>
      <c r="AW57" s="74" t="e">
        <f>#REF!</f>
        <v>#REF!</v>
      </c>
      <c r="AX57" s="74" t="e">
        <f>#REF!</f>
        <v>#REF!</v>
      </c>
      <c r="AY57" s="74" t="e">
        <f>#REF!</f>
        <v>#REF!</v>
      </c>
      <c r="AZ57" s="74" t="e">
        <f>#REF!</f>
        <v>#REF!</v>
      </c>
      <c r="BA57" s="74" t="e">
        <f>#REF!</f>
        <v>#REF!</v>
      </c>
      <c r="BB57" s="74" t="e">
        <f>#REF!</f>
        <v>#REF!</v>
      </c>
      <c r="BC57" s="74" t="e">
        <f>#REF!</f>
        <v>#REF!</v>
      </c>
      <c r="BD57" s="76" t="e">
        <f>#REF!</f>
        <v>#REF!</v>
      </c>
      <c r="BT57" s="77" t="s">
        <v>79</v>
      </c>
      <c r="BV57" s="77" t="s">
        <v>73</v>
      </c>
      <c r="BW57" s="77" t="s">
        <v>86</v>
      </c>
      <c r="BX57" s="77" t="s">
        <v>4</v>
      </c>
      <c r="CL57" s="77" t="s">
        <v>1</v>
      </c>
      <c r="CM57" s="77" t="s">
        <v>71</v>
      </c>
    </row>
    <row r="58" spans="1:91" s="5" customFormat="1" ht="16.5" customHeight="1" x14ac:dyDescent="0.2">
      <c r="A58" s="68" t="s">
        <v>75</v>
      </c>
      <c r="B58" s="69"/>
      <c r="C58" s="70"/>
      <c r="D58" s="288" t="s">
        <v>87</v>
      </c>
      <c r="E58" s="288"/>
      <c r="F58" s="288"/>
      <c r="G58" s="288"/>
      <c r="H58" s="288"/>
      <c r="I58" s="71"/>
      <c r="J58" s="288" t="s">
        <v>88</v>
      </c>
      <c r="K58" s="288"/>
      <c r="L58" s="288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  <c r="AF58" s="288"/>
      <c r="AG58" s="281"/>
      <c r="AH58" s="282"/>
      <c r="AI58" s="282"/>
      <c r="AJ58" s="282"/>
      <c r="AK58" s="282"/>
      <c r="AL58" s="282"/>
      <c r="AM58" s="282"/>
      <c r="AN58" s="281"/>
      <c r="AO58" s="282"/>
      <c r="AP58" s="282"/>
      <c r="AQ58" s="72" t="s">
        <v>78</v>
      </c>
      <c r="AR58" s="69"/>
      <c r="AS58" s="73">
        <v>0</v>
      </c>
      <c r="AT58" s="74">
        <f t="shared" si="0"/>
        <v>0</v>
      </c>
      <c r="AU58" s="75">
        <f>'03 - SO 03 Prípojka NN'!P83</f>
        <v>0</v>
      </c>
      <c r="AV58" s="74">
        <f>'03 - SO 03 Prípojka NN'!J33</f>
        <v>0</v>
      </c>
      <c r="AW58" s="74">
        <f>'03 - SO 03 Prípojka NN'!J34</f>
        <v>0</v>
      </c>
      <c r="AX58" s="74">
        <f>'03 - SO 03 Prípojka NN'!J35</f>
        <v>0</v>
      </c>
      <c r="AY58" s="74">
        <f>'03 - SO 03 Prípojka NN'!J36</f>
        <v>0</v>
      </c>
      <c r="AZ58" s="74">
        <f>'03 - SO 03 Prípojka NN'!F33</f>
        <v>0</v>
      </c>
      <c r="BA58" s="74">
        <f>'03 - SO 03 Prípojka NN'!F34</f>
        <v>0</v>
      </c>
      <c r="BB58" s="74">
        <f>'03 - SO 03 Prípojka NN'!F35</f>
        <v>0</v>
      </c>
      <c r="BC58" s="74">
        <f>'03 - SO 03 Prípojka NN'!F36</f>
        <v>0</v>
      </c>
      <c r="BD58" s="76">
        <f>'03 - SO 03 Prípojka NN'!F37</f>
        <v>0</v>
      </c>
      <c r="BT58" s="77" t="s">
        <v>79</v>
      </c>
      <c r="BV58" s="77" t="s">
        <v>73</v>
      </c>
      <c r="BW58" s="77" t="s">
        <v>89</v>
      </c>
      <c r="BX58" s="77" t="s">
        <v>4</v>
      </c>
      <c r="CL58" s="77" t="s">
        <v>1</v>
      </c>
      <c r="CM58" s="77" t="s">
        <v>71</v>
      </c>
    </row>
    <row r="59" spans="1:91" s="5" customFormat="1" ht="16.5" customHeight="1" x14ac:dyDescent="0.2">
      <c r="A59" s="68" t="s">
        <v>75</v>
      </c>
      <c r="B59" s="69"/>
      <c r="C59" s="70"/>
      <c r="D59" s="288" t="s">
        <v>90</v>
      </c>
      <c r="E59" s="288"/>
      <c r="F59" s="288"/>
      <c r="G59" s="288"/>
      <c r="H59" s="288"/>
      <c r="I59" s="71"/>
      <c r="J59" s="288" t="s">
        <v>91</v>
      </c>
      <c r="K59" s="288"/>
      <c r="L59" s="288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  <c r="AF59" s="288"/>
      <c r="AG59" s="281"/>
      <c r="AH59" s="282"/>
      <c r="AI59" s="282"/>
      <c r="AJ59" s="282"/>
      <c r="AK59" s="282"/>
      <c r="AL59" s="282"/>
      <c r="AM59" s="282"/>
      <c r="AN59" s="281"/>
      <c r="AO59" s="282"/>
      <c r="AP59" s="282"/>
      <c r="AQ59" s="72" t="s">
        <v>78</v>
      </c>
      <c r="AR59" s="69"/>
      <c r="AS59" s="73">
        <v>0</v>
      </c>
      <c r="AT59" s="74">
        <f t="shared" si="0"/>
        <v>0</v>
      </c>
      <c r="AU59" s="75">
        <f>'04 - SO 04 Telefónna príp...'!P83</f>
        <v>0</v>
      </c>
      <c r="AV59" s="74">
        <f>'04 - SO 04 Telefónna príp...'!J33</f>
        <v>0</v>
      </c>
      <c r="AW59" s="74">
        <f>'04 - SO 04 Telefónna príp...'!J34</f>
        <v>0</v>
      </c>
      <c r="AX59" s="74">
        <f>'04 - SO 04 Telefónna príp...'!J35</f>
        <v>0</v>
      </c>
      <c r="AY59" s="74">
        <f>'04 - SO 04 Telefónna príp...'!J36</f>
        <v>0</v>
      </c>
      <c r="AZ59" s="74">
        <f>'04 - SO 04 Telefónna príp...'!F33</f>
        <v>0</v>
      </c>
      <c r="BA59" s="74">
        <f>'04 - SO 04 Telefónna príp...'!F34</f>
        <v>0</v>
      </c>
      <c r="BB59" s="74">
        <f>'04 - SO 04 Telefónna príp...'!F35</f>
        <v>0</v>
      </c>
      <c r="BC59" s="74">
        <f>'04 - SO 04 Telefónna príp...'!F36</f>
        <v>0</v>
      </c>
      <c r="BD59" s="76">
        <f>'04 - SO 04 Telefónna príp...'!F37</f>
        <v>0</v>
      </c>
      <c r="BT59" s="77" t="s">
        <v>79</v>
      </c>
      <c r="BV59" s="77" t="s">
        <v>73</v>
      </c>
      <c r="BW59" s="77" t="s">
        <v>92</v>
      </c>
      <c r="BX59" s="77" t="s">
        <v>4</v>
      </c>
      <c r="CL59" s="77" t="s">
        <v>1</v>
      </c>
      <c r="CM59" s="77" t="s">
        <v>71</v>
      </c>
    </row>
    <row r="60" spans="1:91" s="5" customFormat="1" ht="16.5" customHeight="1" x14ac:dyDescent="0.2">
      <c r="A60" s="68" t="s">
        <v>75</v>
      </c>
      <c r="B60" s="69"/>
      <c r="C60" s="70"/>
      <c r="D60" s="288" t="s">
        <v>93</v>
      </c>
      <c r="E60" s="288"/>
      <c r="F60" s="288"/>
      <c r="G60" s="288"/>
      <c r="H60" s="288"/>
      <c r="I60" s="71"/>
      <c r="J60" s="288" t="s">
        <v>94</v>
      </c>
      <c r="K60" s="288"/>
      <c r="L60" s="288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  <c r="AF60" s="288"/>
      <c r="AG60" s="281"/>
      <c r="AH60" s="282"/>
      <c r="AI60" s="282"/>
      <c r="AJ60" s="282"/>
      <c r="AK60" s="282"/>
      <c r="AL60" s="282"/>
      <c r="AM60" s="282"/>
      <c r="AN60" s="281"/>
      <c r="AO60" s="282"/>
      <c r="AP60" s="282"/>
      <c r="AQ60" s="72" t="s">
        <v>78</v>
      </c>
      <c r="AR60" s="69"/>
      <c r="AS60" s="73">
        <v>0</v>
      </c>
      <c r="AT60" s="74">
        <f t="shared" si="0"/>
        <v>0</v>
      </c>
      <c r="AU60" s="75">
        <f>'05 - SO 05 Sadové úpravy'!P81</f>
        <v>0</v>
      </c>
      <c r="AV60" s="74">
        <f>'05 - SO 05 Sadové úpravy'!J33</f>
        <v>0</v>
      </c>
      <c r="AW60" s="74">
        <f>'05 - SO 05 Sadové úpravy'!J34</f>
        <v>0</v>
      </c>
      <c r="AX60" s="74">
        <f>'05 - SO 05 Sadové úpravy'!J35</f>
        <v>0</v>
      </c>
      <c r="AY60" s="74">
        <f>'05 - SO 05 Sadové úpravy'!J36</f>
        <v>0</v>
      </c>
      <c r="AZ60" s="74">
        <f>'05 - SO 05 Sadové úpravy'!F33</f>
        <v>0</v>
      </c>
      <c r="BA60" s="74">
        <f>'05 - SO 05 Sadové úpravy'!F34</f>
        <v>0</v>
      </c>
      <c r="BB60" s="74">
        <f>'05 - SO 05 Sadové úpravy'!F35</f>
        <v>0</v>
      </c>
      <c r="BC60" s="74">
        <f>'05 - SO 05 Sadové úpravy'!F36</f>
        <v>0</v>
      </c>
      <c r="BD60" s="76">
        <f>'05 - SO 05 Sadové úpravy'!F37</f>
        <v>0</v>
      </c>
      <c r="BT60" s="77" t="s">
        <v>79</v>
      </c>
      <c r="BV60" s="77" t="s">
        <v>73</v>
      </c>
      <c r="BW60" s="77" t="s">
        <v>95</v>
      </c>
      <c r="BX60" s="77" t="s">
        <v>4</v>
      </c>
      <c r="CL60" s="77" t="s">
        <v>1</v>
      </c>
      <c r="CM60" s="77" t="s">
        <v>71</v>
      </c>
    </row>
    <row r="61" spans="1:91" s="5" customFormat="1" ht="16.5" customHeight="1" x14ac:dyDescent="0.2">
      <c r="A61" s="68" t="s">
        <v>75</v>
      </c>
      <c r="B61" s="69"/>
      <c r="C61" s="70"/>
      <c r="D61" s="288" t="s">
        <v>96</v>
      </c>
      <c r="E61" s="288"/>
      <c r="F61" s="288"/>
      <c r="G61" s="288"/>
      <c r="H61" s="288"/>
      <c r="I61" s="71"/>
      <c r="J61" s="288" t="s">
        <v>97</v>
      </c>
      <c r="K61" s="288"/>
      <c r="L61" s="288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  <c r="AF61" s="288"/>
      <c r="AG61" s="281"/>
      <c r="AH61" s="282"/>
      <c r="AI61" s="282"/>
      <c r="AJ61" s="282"/>
      <c r="AK61" s="282"/>
      <c r="AL61" s="282"/>
      <c r="AM61" s="282"/>
      <c r="AN61" s="281"/>
      <c r="AO61" s="282"/>
      <c r="AP61" s="282"/>
      <c r="AQ61" s="72" t="s">
        <v>78</v>
      </c>
      <c r="AR61" s="69"/>
      <c r="AS61" s="73">
        <v>0</v>
      </c>
      <c r="AT61" s="74">
        <f t="shared" si="0"/>
        <v>0</v>
      </c>
      <c r="AU61" s="75">
        <f>'06 - SO 06 Parkoviská a k...'!P86</f>
        <v>0</v>
      </c>
      <c r="AV61" s="74">
        <f>'06 - SO 06 Parkoviská a k...'!J33</f>
        <v>0</v>
      </c>
      <c r="AW61" s="74">
        <f>'06 - SO 06 Parkoviská a k...'!J34</f>
        <v>0</v>
      </c>
      <c r="AX61" s="74">
        <f>'06 - SO 06 Parkoviská a k...'!J35</f>
        <v>0</v>
      </c>
      <c r="AY61" s="74">
        <f>'06 - SO 06 Parkoviská a k...'!J36</f>
        <v>0</v>
      </c>
      <c r="AZ61" s="74">
        <f>'06 - SO 06 Parkoviská a k...'!F33</f>
        <v>0</v>
      </c>
      <c r="BA61" s="74">
        <f>'06 - SO 06 Parkoviská a k...'!F34</f>
        <v>0</v>
      </c>
      <c r="BB61" s="74">
        <f>'06 - SO 06 Parkoviská a k...'!F35</f>
        <v>0</v>
      </c>
      <c r="BC61" s="74">
        <f>'06 - SO 06 Parkoviská a k...'!F36</f>
        <v>0</v>
      </c>
      <c r="BD61" s="76">
        <f>'06 - SO 06 Parkoviská a k...'!F37</f>
        <v>0</v>
      </c>
      <c r="BT61" s="77" t="s">
        <v>79</v>
      </c>
      <c r="BV61" s="77" t="s">
        <v>73</v>
      </c>
      <c r="BW61" s="77" t="s">
        <v>98</v>
      </c>
      <c r="BX61" s="77" t="s">
        <v>4</v>
      </c>
      <c r="CL61" s="77" t="s">
        <v>1</v>
      </c>
      <c r="CM61" s="77" t="s">
        <v>71</v>
      </c>
    </row>
    <row r="62" spans="1:91" s="5" customFormat="1" ht="16.5" customHeight="1" x14ac:dyDescent="0.2">
      <c r="A62" s="68" t="s">
        <v>75</v>
      </c>
      <c r="B62" s="69"/>
      <c r="C62" s="70"/>
      <c r="D62" s="288" t="s">
        <v>99</v>
      </c>
      <c r="E62" s="288"/>
      <c r="F62" s="288"/>
      <c r="G62" s="288"/>
      <c r="H62" s="288"/>
      <c r="I62" s="71"/>
      <c r="J62" s="288" t="s">
        <v>100</v>
      </c>
      <c r="K62" s="288"/>
      <c r="L62" s="288"/>
      <c r="M62" s="288"/>
      <c r="N62" s="288"/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  <c r="AE62" s="288"/>
      <c r="AF62" s="288"/>
      <c r="AG62" s="281"/>
      <c r="AH62" s="282"/>
      <c r="AI62" s="282"/>
      <c r="AJ62" s="282"/>
      <c r="AK62" s="282"/>
      <c r="AL62" s="282"/>
      <c r="AM62" s="282"/>
      <c r="AN62" s="281"/>
      <c r="AO62" s="282"/>
      <c r="AP62" s="282"/>
      <c r="AQ62" s="72" t="s">
        <v>78</v>
      </c>
      <c r="AR62" s="69"/>
      <c r="AS62" s="78">
        <v>0</v>
      </c>
      <c r="AT62" s="79">
        <f t="shared" si="0"/>
        <v>0</v>
      </c>
      <c r="AU62" s="80">
        <f>'07 - SO 07 Oplotenie'!P89</f>
        <v>0</v>
      </c>
      <c r="AV62" s="79">
        <f>'07 - SO 07 Oplotenie'!J33</f>
        <v>0</v>
      </c>
      <c r="AW62" s="79">
        <f>'07 - SO 07 Oplotenie'!J34</f>
        <v>0</v>
      </c>
      <c r="AX62" s="79">
        <f>'07 - SO 07 Oplotenie'!J35</f>
        <v>0</v>
      </c>
      <c r="AY62" s="79">
        <f>'07 - SO 07 Oplotenie'!J36</f>
        <v>0</v>
      </c>
      <c r="AZ62" s="79">
        <f>'07 - SO 07 Oplotenie'!F33</f>
        <v>0</v>
      </c>
      <c r="BA62" s="79">
        <f>'07 - SO 07 Oplotenie'!F34</f>
        <v>0</v>
      </c>
      <c r="BB62" s="79">
        <f>'07 - SO 07 Oplotenie'!F35</f>
        <v>0</v>
      </c>
      <c r="BC62" s="79">
        <f>'07 - SO 07 Oplotenie'!F36</f>
        <v>0</v>
      </c>
      <c r="BD62" s="81">
        <f>'07 - SO 07 Oplotenie'!F37</f>
        <v>0</v>
      </c>
      <c r="BT62" s="77" t="s">
        <v>79</v>
      </c>
      <c r="BV62" s="77" t="s">
        <v>73</v>
      </c>
      <c r="BW62" s="77" t="s">
        <v>101</v>
      </c>
      <c r="BX62" s="77" t="s">
        <v>4</v>
      </c>
      <c r="CL62" s="77" t="s">
        <v>1</v>
      </c>
      <c r="CM62" s="77" t="s">
        <v>71</v>
      </c>
    </row>
    <row r="63" spans="1:91" s="1" customFormat="1" ht="30" customHeight="1" x14ac:dyDescent="0.2">
      <c r="B63" s="30"/>
      <c r="AR63" s="30"/>
    </row>
    <row r="64" spans="1:91" s="1" customFormat="1" ht="6.95" customHeight="1" x14ac:dyDescent="0.2"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30"/>
    </row>
  </sheetData>
  <mergeCells count="70">
    <mergeCell ref="W32:AE32"/>
    <mergeCell ref="AK32:AO32"/>
    <mergeCell ref="W33:AE33"/>
    <mergeCell ref="AK33:AO33"/>
    <mergeCell ref="AK26:AO26"/>
    <mergeCell ref="W29:AE29"/>
    <mergeCell ref="AK29:AO29"/>
    <mergeCell ref="W30:AE30"/>
    <mergeCell ref="AK30:AO30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52:AP52"/>
    <mergeCell ref="AG52:AM52"/>
    <mergeCell ref="AG59:AM59"/>
    <mergeCell ref="AG60:AM60"/>
    <mergeCell ref="AG61:AM61"/>
    <mergeCell ref="X35:AB35"/>
    <mergeCell ref="AK35:AO35"/>
    <mergeCell ref="AK31:AO31"/>
    <mergeCell ref="D61:H61"/>
    <mergeCell ref="AN55:AP55"/>
    <mergeCell ref="AG55:AM55"/>
    <mergeCell ref="AN56:AP56"/>
    <mergeCell ref="AG56:AM56"/>
    <mergeCell ref="AN57:AP57"/>
    <mergeCell ref="AG57:AM57"/>
    <mergeCell ref="AG58:AM58"/>
    <mergeCell ref="D56:H56"/>
    <mergeCell ref="D57:H57"/>
    <mergeCell ref="D58:H58"/>
    <mergeCell ref="D59:H59"/>
    <mergeCell ref="D60:H60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AN62:AP62"/>
    <mergeCell ref="D62:H62"/>
    <mergeCell ref="D55:H55"/>
  </mergeCells>
  <hyperlinks>
    <hyperlink ref="A55" location="'01 - SO 01 Rodinný dom s ...'!C2" display="/"/>
    <hyperlink ref="A56" location="'01P - SO 01 Vonkajšie prí...'!C2" display="/"/>
    <hyperlink ref="A57" location="'02 - SO 02 Prípojka vody ...'!C2" display="/"/>
    <hyperlink ref="A58" location="'03 - SO 03 Prípojka NN'!C2" display="/"/>
    <hyperlink ref="A59" location="'04 - SO 04 Telefónna príp...'!C2" display="/"/>
    <hyperlink ref="A60" location="'05 - SO 05 Sadové úpravy'!C2" display="/"/>
    <hyperlink ref="A61" location="'06 - SO 06 Parkoviská a k...'!C2" display="/"/>
    <hyperlink ref="A62" location="'07 - SO 07 Oploteni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661"/>
  <sheetViews>
    <sheetView topLeftCell="A803" workbookViewId="0">
      <selection activeCell="I811" sqref="I811"/>
    </sheetView>
  </sheetViews>
  <sheetFormatPr defaultRowHeight="11.25" x14ac:dyDescent="0.2"/>
  <cols>
    <col min="1" max="1" width="8.33203125" style="200" customWidth="1"/>
    <col min="2" max="2" width="1.6640625" style="200" customWidth="1"/>
    <col min="3" max="3" width="4.1640625" style="200" customWidth="1"/>
    <col min="4" max="4" width="4.33203125" style="200" customWidth="1"/>
    <col min="5" max="5" width="17.1640625" style="200" customWidth="1"/>
    <col min="6" max="6" width="50.83203125" style="200" customWidth="1"/>
    <col min="7" max="7" width="7" style="200" customWidth="1"/>
    <col min="8" max="8" width="11.5" style="200" customWidth="1"/>
    <col min="9" max="9" width="20.1640625" style="82" customWidth="1"/>
    <col min="10" max="11" width="20.1640625" style="200" customWidth="1"/>
    <col min="12" max="12" width="9.33203125" style="200" customWidth="1"/>
    <col min="13" max="13" width="10.83203125" style="200" customWidth="1"/>
    <col min="14" max="14" width="9.33203125" style="200"/>
    <col min="15" max="20" width="14.1640625" style="200" customWidth="1"/>
    <col min="21" max="21" width="16.33203125" style="200" customWidth="1"/>
    <col min="22" max="22" width="12.33203125" style="200" customWidth="1"/>
    <col min="23" max="23" width="16.33203125" style="200" customWidth="1"/>
    <col min="24" max="24" width="12.33203125" style="200" customWidth="1"/>
    <col min="25" max="25" width="15" style="200" customWidth="1"/>
    <col min="26" max="26" width="11" style="200" customWidth="1"/>
    <col min="27" max="27" width="15" style="200" customWidth="1"/>
    <col min="28" max="28" width="16.33203125" style="200" customWidth="1"/>
    <col min="29" max="29" width="11" style="200" customWidth="1"/>
    <col min="30" max="30" width="15" style="200" customWidth="1"/>
    <col min="31" max="31" width="16.33203125" style="200" customWidth="1"/>
    <col min="32" max="16384" width="9.33203125" style="200"/>
  </cols>
  <sheetData>
    <row r="2" spans="1:46" ht="36.950000000000003" customHeight="1" x14ac:dyDescent="0.2">
      <c r="L2" s="298" t="s">
        <v>5</v>
      </c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203" t="s">
        <v>80</v>
      </c>
    </row>
    <row r="3" spans="1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203" t="s">
        <v>71</v>
      </c>
    </row>
    <row r="4" spans="1:46" ht="24.95" customHeight="1" x14ac:dyDescent="0.2">
      <c r="B4" s="19"/>
      <c r="D4" s="20" t="s">
        <v>102</v>
      </c>
      <c r="L4" s="19"/>
      <c r="M4" s="207" t="s">
        <v>9</v>
      </c>
      <c r="AT4" s="203" t="s">
        <v>3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08" t="s">
        <v>14</v>
      </c>
      <c r="L6" s="19"/>
    </row>
    <row r="7" spans="1:46" ht="23.25" customHeight="1" x14ac:dyDescent="0.2">
      <c r="B7" s="19"/>
      <c r="E7" s="319" t="str">
        <f>'[1]Rekapitulácia stavby'!K6</f>
        <v>Rodinný dom s 2 byt. jednotkami - Trenčín, Vytvorenie podmienok pre deinštitucionalizáciu DSS Adam. Kochanovce</v>
      </c>
      <c r="F7" s="320"/>
      <c r="G7" s="320"/>
      <c r="H7" s="320"/>
      <c r="L7" s="19"/>
    </row>
    <row r="8" spans="1:46" s="210" customFormat="1" ht="12" customHeight="1" x14ac:dyDescent="0.2">
      <c r="A8" s="202"/>
      <c r="B8" s="30"/>
      <c r="C8" s="202"/>
      <c r="D8" s="208" t="s">
        <v>103</v>
      </c>
      <c r="E8" s="202"/>
      <c r="F8" s="202"/>
      <c r="G8" s="202"/>
      <c r="H8" s="202"/>
      <c r="I8" s="84"/>
      <c r="J8" s="202"/>
      <c r="K8" s="202"/>
      <c r="L8" s="209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</row>
    <row r="9" spans="1:46" s="210" customFormat="1" ht="16.5" customHeight="1" x14ac:dyDescent="0.2">
      <c r="A9" s="202"/>
      <c r="B9" s="30"/>
      <c r="C9" s="202"/>
      <c r="D9" s="202"/>
      <c r="E9" s="306" t="s">
        <v>104</v>
      </c>
      <c r="F9" s="305"/>
      <c r="G9" s="305"/>
      <c r="H9" s="305"/>
      <c r="I9" s="84"/>
      <c r="J9" s="202"/>
      <c r="K9" s="202"/>
      <c r="L9" s="209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</row>
    <row r="10" spans="1:46" s="210" customFormat="1" x14ac:dyDescent="0.2">
      <c r="A10" s="202"/>
      <c r="B10" s="30"/>
      <c r="C10" s="202"/>
      <c r="D10" s="202"/>
      <c r="E10" s="202"/>
      <c r="F10" s="202"/>
      <c r="G10" s="202"/>
      <c r="H10" s="202"/>
      <c r="I10" s="84"/>
      <c r="J10" s="202"/>
      <c r="K10" s="202"/>
      <c r="L10" s="209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</row>
    <row r="11" spans="1:46" s="210" customFormat="1" ht="12" customHeight="1" x14ac:dyDescent="0.2">
      <c r="A11" s="202"/>
      <c r="B11" s="30"/>
      <c r="C11" s="202"/>
      <c r="D11" s="208" t="s">
        <v>16</v>
      </c>
      <c r="E11" s="202"/>
      <c r="F11" s="211" t="s">
        <v>1</v>
      </c>
      <c r="G11" s="202"/>
      <c r="H11" s="202"/>
      <c r="I11" s="212" t="s">
        <v>17</v>
      </c>
      <c r="J11" s="211" t="s">
        <v>1</v>
      </c>
      <c r="K11" s="202"/>
      <c r="L11" s="209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</row>
    <row r="12" spans="1:46" s="210" customFormat="1" ht="12" customHeight="1" x14ac:dyDescent="0.2">
      <c r="A12" s="202"/>
      <c r="B12" s="30"/>
      <c r="C12" s="202"/>
      <c r="D12" s="208" t="s">
        <v>18</v>
      </c>
      <c r="E12" s="202"/>
      <c r="F12" s="211" t="s">
        <v>19</v>
      </c>
      <c r="G12" s="202"/>
      <c r="H12" s="202"/>
      <c r="I12" s="212" t="s">
        <v>20</v>
      </c>
      <c r="J12" s="213" t="str">
        <f>'[1]Rekapitulácia stavby'!AN8</f>
        <v>5. 11. 2018</v>
      </c>
      <c r="K12" s="202"/>
      <c r="L12" s="209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</row>
    <row r="13" spans="1:46" s="210" customFormat="1" ht="10.7" customHeight="1" x14ac:dyDescent="0.2">
      <c r="A13" s="202"/>
      <c r="B13" s="30"/>
      <c r="C13" s="202"/>
      <c r="D13" s="202"/>
      <c r="E13" s="202"/>
      <c r="F13" s="202"/>
      <c r="G13" s="202"/>
      <c r="H13" s="202"/>
      <c r="I13" s="84"/>
      <c r="J13" s="202"/>
      <c r="K13" s="202"/>
      <c r="L13" s="209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</row>
    <row r="14" spans="1:46" s="210" customFormat="1" ht="12" customHeight="1" x14ac:dyDescent="0.2">
      <c r="A14" s="202"/>
      <c r="B14" s="30"/>
      <c r="C14" s="202"/>
      <c r="D14" s="208" t="s">
        <v>21</v>
      </c>
      <c r="E14" s="202"/>
      <c r="F14" s="202"/>
      <c r="G14" s="202"/>
      <c r="H14" s="202"/>
      <c r="I14" s="212" t="s">
        <v>22</v>
      </c>
      <c r="J14" s="211" t="s">
        <v>23</v>
      </c>
      <c r="K14" s="202"/>
      <c r="L14" s="209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</row>
    <row r="15" spans="1:46" s="210" customFormat="1" ht="18" customHeight="1" x14ac:dyDescent="0.2">
      <c r="A15" s="202"/>
      <c r="B15" s="30"/>
      <c r="C15" s="202"/>
      <c r="D15" s="202"/>
      <c r="E15" s="211" t="s">
        <v>24</v>
      </c>
      <c r="F15" s="202"/>
      <c r="G15" s="202"/>
      <c r="H15" s="202"/>
      <c r="I15" s="212" t="s">
        <v>25</v>
      </c>
      <c r="J15" s="211" t="s">
        <v>1</v>
      </c>
      <c r="K15" s="202"/>
      <c r="L15" s="209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</row>
    <row r="16" spans="1:46" s="210" customFormat="1" ht="6.95" customHeight="1" x14ac:dyDescent="0.2">
      <c r="A16" s="202"/>
      <c r="B16" s="30"/>
      <c r="C16" s="202"/>
      <c r="D16" s="202"/>
      <c r="E16" s="202"/>
      <c r="F16" s="202"/>
      <c r="G16" s="202"/>
      <c r="H16" s="202"/>
      <c r="I16" s="84"/>
      <c r="J16" s="202"/>
      <c r="K16" s="202"/>
      <c r="L16" s="209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</row>
    <row r="17" spans="1:31" s="210" customFormat="1" ht="12" customHeight="1" x14ac:dyDescent="0.2">
      <c r="A17" s="202"/>
      <c r="B17" s="30"/>
      <c r="C17" s="202"/>
      <c r="D17" s="208" t="s">
        <v>26</v>
      </c>
      <c r="E17" s="202"/>
      <c r="F17" s="202"/>
      <c r="G17" s="202"/>
      <c r="H17" s="202"/>
      <c r="I17" s="212" t="s">
        <v>22</v>
      </c>
      <c r="J17" s="214" t="str">
        <f>'[1]Rekapitulácia stavby'!AN13</f>
        <v>Vyplň údaj</v>
      </c>
      <c r="K17" s="202"/>
      <c r="L17" s="209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</row>
    <row r="18" spans="1:31" s="210" customFormat="1" ht="18" customHeight="1" x14ac:dyDescent="0.2">
      <c r="A18" s="202"/>
      <c r="B18" s="30"/>
      <c r="C18" s="202"/>
      <c r="D18" s="202"/>
      <c r="E18" s="321" t="str">
        <f>'[1]Rekapitulácia stavby'!E14</f>
        <v>Vyplň údaj</v>
      </c>
      <c r="F18" s="322"/>
      <c r="G18" s="322"/>
      <c r="H18" s="322"/>
      <c r="I18" s="212" t="s">
        <v>25</v>
      </c>
      <c r="J18" s="214" t="str">
        <f>'[1]Rekapitulácia stavby'!AN14</f>
        <v>Vyplň údaj</v>
      </c>
      <c r="K18" s="202"/>
      <c r="L18" s="209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</row>
    <row r="19" spans="1:31" s="210" customFormat="1" ht="6.95" customHeight="1" x14ac:dyDescent="0.2">
      <c r="A19" s="202"/>
      <c r="B19" s="30"/>
      <c r="C19" s="202"/>
      <c r="D19" s="202"/>
      <c r="E19" s="202"/>
      <c r="F19" s="202"/>
      <c r="G19" s="202"/>
      <c r="H19" s="202"/>
      <c r="I19" s="84"/>
      <c r="J19" s="202"/>
      <c r="K19" s="202"/>
      <c r="L19" s="209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</row>
    <row r="20" spans="1:31" s="210" customFormat="1" ht="12" customHeight="1" x14ac:dyDescent="0.2">
      <c r="A20" s="202"/>
      <c r="B20" s="30"/>
      <c r="C20" s="202"/>
      <c r="D20" s="208" t="s">
        <v>28</v>
      </c>
      <c r="E20" s="202"/>
      <c r="F20" s="202"/>
      <c r="G20" s="202"/>
      <c r="H20" s="202"/>
      <c r="I20" s="212" t="s">
        <v>22</v>
      </c>
      <c r="J20" s="211" t="s">
        <v>29</v>
      </c>
      <c r="K20" s="202"/>
      <c r="L20" s="209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</row>
    <row r="21" spans="1:31" s="210" customFormat="1" ht="18" customHeight="1" x14ac:dyDescent="0.2">
      <c r="A21" s="202"/>
      <c r="B21" s="30"/>
      <c r="C21" s="202"/>
      <c r="D21" s="202"/>
      <c r="E21" s="211" t="s">
        <v>30</v>
      </c>
      <c r="F21" s="202"/>
      <c r="G21" s="202"/>
      <c r="H21" s="202"/>
      <c r="I21" s="212" t="s">
        <v>25</v>
      </c>
      <c r="J21" s="211" t="s">
        <v>31</v>
      </c>
      <c r="K21" s="202"/>
      <c r="L21" s="209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</row>
    <row r="22" spans="1:31" s="210" customFormat="1" ht="6.95" customHeight="1" x14ac:dyDescent="0.2">
      <c r="A22" s="202"/>
      <c r="B22" s="30"/>
      <c r="C22" s="202"/>
      <c r="D22" s="202"/>
      <c r="E22" s="202"/>
      <c r="F22" s="202"/>
      <c r="G22" s="202"/>
      <c r="H22" s="202"/>
      <c r="I22" s="84"/>
      <c r="J22" s="202"/>
      <c r="K22" s="202"/>
      <c r="L22" s="209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2"/>
      <c r="AE22" s="202"/>
    </row>
    <row r="23" spans="1:31" s="210" customFormat="1" ht="12" customHeight="1" x14ac:dyDescent="0.2">
      <c r="A23" s="202"/>
      <c r="B23" s="30"/>
      <c r="C23" s="202"/>
      <c r="D23" s="208" t="s">
        <v>34</v>
      </c>
      <c r="E23" s="202"/>
      <c r="F23" s="202"/>
      <c r="G23" s="202"/>
      <c r="H23" s="202"/>
      <c r="I23" s="212" t="s">
        <v>22</v>
      </c>
      <c r="J23" s="211" t="s">
        <v>1</v>
      </c>
      <c r="K23" s="202"/>
      <c r="L23" s="209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</row>
    <row r="24" spans="1:31" s="210" customFormat="1" ht="18" customHeight="1" x14ac:dyDescent="0.2">
      <c r="A24" s="202"/>
      <c r="B24" s="30"/>
      <c r="C24" s="202"/>
      <c r="D24" s="202"/>
      <c r="E24" s="211" t="s">
        <v>35</v>
      </c>
      <c r="F24" s="202"/>
      <c r="G24" s="202"/>
      <c r="H24" s="202"/>
      <c r="I24" s="212" t="s">
        <v>25</v>
      </c>
      <c r="J24" s="211" t="s">
        <v>1</v>
      </c>
      <c r="K24" s="202"/>
      <c r="L24" s="209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</row>
    <row r="25" spans="1:31" s="210" customFormat="1" ht="6.95" customHeight="1" x14ac:dyDescent="0.2">
      <c r="A25" s="202"/>
      <c r="B25" s="30"/>
      <c r="C25" s="202"/>
      <c r="D25" s="202"/>
      <c r="E25" s="202"/>
      <c r="F25" s="202"/>
      <c r="G25" s="202"/>
      <c r="H25" s="202"/>
      <c r="I25" s="84"/>
      <c r="J25" s="202"/>
      <c r="K25" s="202"/>
      <c r="L25" s="209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</row>
    <row r="26" spans="1:31" s="210" customFormat="1" ht="12" customHeight="1" x14ac:dyDescent="0.2">
      <c r="A26" s="202"/>
      <c r="B26" s="30"/>
      <c r="C26" s="202"/>
      <c r="D26" s="208" t="s">
        <v>36</v>
      </c>
      <c r="E26" s="202"/>
      <c r="F26" s="202"/>
      <c r="G26" s="202"/>
      <c r="H26" s="202"/>
      <c r="I26" s="84"/>
      <c r="J26" s="202"/>
      <c r="K26" s="202"/>
      <c r="L26" s="209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2"/>
      <c r="AD26" s="202"/>
      <c r="AE26" s="202"/>
    </row>
    <row r="27" spans="1:31" s="216" customFormat="1" ht="16.5" customHeight="1" x14ac:dyDescent="0.2">
      <c r="A27" s="201"/>
      <c r="B27" s="86"/>
      <c r="C27" s="201"/>
      <c r="D27" s="201"/>
      <c r="E27" s="323" t="s">
        <v>1</v>
      </c>
      <c r="F27" s="323"/>
      <c r="G27" s="323"/>
      <c r="H27" s="323"/>
      <c r="I27" s="87"/>
      <c r="J27" s="201"/>
      <c r="K27" s="201"/>
      <c r="L27" s="215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  <c r="AD27" s="201"/>
      <c r="AE27" s="201"/>
    </row>
    <row r="28" spans="1:31" s="210" customFormat="1" ht="6.95" customHeight="1" x14ac:dyDescent="0.2">
      <c r="A28" s="202"/>
      <c r="B28" s="30"/>
      <c r="C28" s="202"/>
      <c r="D28" s="202"/>
      <c r="E28" s="202"/>
      <c r="F28" s="202"/>
      <c r="G28" s="202"/>
      <c r="H28" s="202"/>
      <c r="I28" s="84"/>
      <c r="J28" s="202"/>
      <c r="K28" s="202"/>
      <c r="L28" s="209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</row>
    <row r="29" spans="1:31" s="210" customFormat="1" ht="6.95" customHeight="1" x14ac:dyDescent="0.2">
      <c r="A29" s="202"/>
      <c r="B29" s="30"/>
      <c r="C29" s="202"/>
      <c r="D29" s="47"/>
      <c r="E29" s="47"/>
      <c r="F29" s="47"/>
      <c r="G29" s="47"/>
      <c r="H29" s="47"/>
      <c r="I29" s="88"/>
      <c r="J29" s="47"/>
      <c r="K29" s="47"/>
      <c r="L29" s="209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</row>
    <row r="30" spans="1:31" s="210" customFormat="1" ht="25.35" customHeight="1" x14ac:dyDescent="0.2">
      <c r="A30" s="202"/>
      <c r="B30" s="30"/>
      <c r="C30" s="202"/>
      <c r="D30" s="89" t="s">
        <v>37</v>
      </c>
      <c r="E30" s="202"/>
      <c r="F30" s="202"/>
      <c r="G30" s="202"/>
      <c r="H30" s="202"/>
      <c r="I30" s="84"/>
      <c r="J30" s="204">
        <f>ROUND(J154, 2)</f>
        <v>0</v>
      </c>
      <c r="K30" s="202"/>
      <c r="L30" s="209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</row>
    <row r="31" spans="1:31" s="210" customFormat="1" ht="6.95" customHeight="1" x14ac:dyDescent="0.2">
      <c r="A31" s="202"/>
      <c r="B31" s="30"/>
      <c r="C31" s="202"/>
      <c r="D31" s="47"/>
      <c r="E31" s="47"/>
      <c r="F31" s="47"/>
      <c r="G31" s="47"/>
      <c r="H31" s="47"/>
      <c r="I31" s="88"/>
      <c r="J31" s="47"/>
      <c r="K31" s="47"/>
      <c r="L31" s="209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  <c r="AD31" s="202"/>
      <c r="AE31" s="202"/>
    </row>
    <row r="32" spans="1:31" s="210" customFormat="1" ht="14.45" customHeight="1" x14ac:dyDescent="0.2">
      <c r="A32" s="202"/>
      <c r="B32" s="30"/>
      <c r="C32" s="202"/>
      <c r="D32" s="202"/>
      <c r="E32" s="202"/>
      <c r="F32" s="217" t="s">
        <v>39</v>
      </c>
      <c r="G32" s="202"/>
      <c r="H32" s="202"/>
      <c r="I32" s="218" t="s">
        <v>38</v>
      </c>
      <c r="J32" s="217" t="s">
        <v>40</v>
      </c>
      <c r="K32" s="202"/>
      <c r="L32" s="209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</row>
    <row r="33" spans="1:31" s="210" customFormat="1" ht="14.45" customHeight="1" x14ac:dyDescent="0.2">
      <c r="A33" s="202"/>
      <c r="B33" s="30"/>
      <c r="C33" s="202"/>
      <c r="D33" s="205" t="s">
        <v>41</v>
      </c>
      <c r="E33" s="208" t="s">
        <v>42</v>
      </c>
      <c r="F33" s="219">
        <f>ROUND((SUM(BE154:BE1660)),  2)</f>
        <v>0</v>
      </c>
      <c r="G33" s="202"/>
      <c r="H33" s="202"/>
      <c r="I33" s="220">
        <v>0.2</v>
      </c>
      <c r="J33" s="219">
        <f>ROUND(((SUM(BE154:BE1660))*I33),  2)</f>
        <v>0</v>
      </c>
      <c r="K33" s="202"/>
      <c r="L33" s="209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</row>
    <row r="34" spans="1:31" s="210" customFormat="1" ht="14.45" customHeight="1" x14ac:dyDescent="0.2">
      <c r="A34" s="202"/>
      <c r="B34" s="30"/>
      <c r="C34" s="202"/>
      <c r="D34" s="202"/>
      <c r="E34" s="208" t="s">
        <v>43</v>
      </c>
      <c r="F34" s="219">
        <f>ROUND((SUM(BF154:BF1660)),  2)</f>
        <v>0</v>
      </c>
      <c r="G34" s="202"/>
      <c r="H34" s="202"/>
      <c r="I34" s="220">
        <v>0.2</v>
      </c>
      <c r="J34" s="219">
        <f>ROUND(((SUM(BF154:BF1660))*I34),  2)</f>
        <v>0</v>
      </c>
      <c r="K34" s="202"/>
      <c r="L34" s="209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</row>
    <row r="35" spans="1:31" s="210" customFormat="1" ht="14.45" hidden="1" customHeight="1" x14ac:dyDescent="0.2">
      <c r="A35" s="202"/>
      <c r="B35" s="30"/>
      <c r="C35" s="202"/>
      <c r="D35" s="202"/>
      <c r="E35" s="208" t="s">
        <v>44</v>
      </c>
      <c r="F35" s="219">
        <f>ROUND((SUM(BG154:BG1660)),  2)</f>
        <v>0</v>
      </c>
      <c r="G35" s="202"/>
      <c r="H35" s="202"/>
      <c r="I35" s="220">
        <v>0.2</v>
      </c>
      <c r="J35" s="219">
        <f>0</f>
        <v>0</v>
      </c>
      <c r="K35" s="202"/>
      <c r="L35" s="209"/>
      <c r="S35" s="202"/>
      <c r="T35" s="202"/>
      <c r="U35" s="202"/>
      <c r="V35" s="202"/>
      <c r="W35" s="202"/>
      <c r="X35" s="202"/>
      <c r="Y35" s="202"/>
      <c r="Z35" s="202"/>
      <c r="AA35" s="202"/>
      <c r="AB35" s="202"/>
      <c r="AC35" s="202"/>
      <c r="AD35" s="202"/>
      <c r="AE35" s="202"/>
    </row>
    <row r="36" spans="1:31" s="210" customFormat="1" ht="14.45" hidden="1" customHeight="1" x14ac:dyDescent="0.2">
      <c r="A36" s="202"/>
      <c r="B36" s="30"/>
      <c r="C36" s="202"/>
      <c r="D36" s="202"/>
      <c r="E36" s="208" t="s">
        <v>45</v>
      </c>
      <c r="F36" s="219">
        <f>ROUND((SUM(BH154:BH1660)),  2)</f>
        <v>0</v>
      </c>
      <c r="G36" s="202"/>
      <c r="H36" s="202"/>
      <c r="I36" s="220">
        <v>0.2</v>
      </c>
      <c r="J36" s="219">
        <f>0</f>
        <v>0</v>
      </c>
      <c r="K36" s="202"/>
      <c r="L36" s="209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</row>
    <row r="37" spans="1:31" s="210" customFormat="1" ht="14.45" hidden="1" customHeight="1" x14ac:dyDescent="0.2">
      <c r="A37" s="202"/>
      <c r="B37" s="30"/>
      <c r="C37" s="202"/>
      <c r="D37" s="202"/>
      <c r="E37" s="208" t="s">
        <v>46</v>
      </c>
      <c r="F37" s="219">
        <f>ROUND((SUM(BI154:BI1660)),  2)</f>
        <v>0</v>
      </c>
      <c r="G37" s="202"/>
      <c r="H37" s="202"/>
      <c r="I37" s="220">
        <v>0</v>
      </c>
      <c r="J37" s="219">
        <f>0</f>
        <v>0</v>
      </c>
      <c r="K37" s="202"/>
      <c r="L37" s="209"/>
      <c r="S37" s="202"/>
      <c r="T37" s="202"/>
      <c r="U37" s="202"/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</row>
    <row r="38" spans="1:31" s="210" customFormat="1" ht="6.95" customHeight="1" x14ac:dyDescent="0.2">
      <c r="A38" s="202"/>
      <c r="B38" s="30"/>
      <c r="C38" s="202"/>
      <c r="D38" s="202"/>
      <c r="E38" s="202"/>
      <c r="F38" s="202"/>
      <c r="G38" s="202"/>
      <c r="H38" s="202"/>
      <c r="I38" s="84"/>
      <c r="J38" s="202"/>
      <c r="K38" s="202"/>
      <c r="L38" s="209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</row>
    <row r="39" spans="1:31" s="210" customFormat="1" ht="25.35" customHeight="1" x14ac:dyDescent="0.2">
      <c r="A39" s="202"/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209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2"/>
      <c r="AE39" s="202"/>
    </row>
    <row r="40" spans="1:31" s="210" customFormat="1" ht="14.45" customHeight="1" x14ac:dyDescent="0.2">
      <c r="A40" s="202"/>
      <c r="B40" s="30"/>
      <c r="C40" s="202"/>
      <c r="D40" s="202"/>
      <c r="E40" s="202"/>
      <c r="F40" s="202"/>
      <c r="G40" s="202"/>
      <c r="H40" s="202"/>
      <c r="I40" s="84"/>
      <c r="J40" s="202"/>
      <c r="K40" s="202"/>
      <c r="L40" s="209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210" customFormat="1" ht="14.45" customHeight="1" x14ac:dyDescent="0.2">
      <c r="B50" s="209"/>
      <c r="D50" s="221" t="s">
        <v>2558</v>
      </c>
      <c r="E50" s="222"/>
      <c r="F50" s="222"/>
      <c r="G50" s="221" t="s">
        <v>2559</v>
      </c>
      <c r="H50" s="222"/>
      <c r="I50" s="223"/>
      <c r="J50" s="222"/>
      <c r="K50" s="222"/>
      <c r="L50" s="20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10" customFormat="1" ht="12.75" x14ac:dyDescent="0.2">
      <c r="A61" s="202"/>
      <c r="B61" s="30"/>
      <c r="C61" s="202"/>
      <c r="D61" s="224" t="s">
        <v>2560</v>
      </c>
      <c r="E61" s="199"/>
      <c r="F61" s="225" t="s">
        <v>2561</v>
      </c>
      <c r="G61" s="224" t="s">
        <v>2560</v>
      </c>
      <c r="H61" s="199"/>
      <c r="I61" s="226"/>
      <c r="J61" s="227" t="s">
        <v>2561</v>
      </c>
      <c r="K61" s="199"/>
      <c r="L61" s="209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10" customFormat="1" ht="12.75" x14ac:dyDescent="0.2">
      <c r="A65" s="202"/>
      <c r="B65" s="30"/>
      <c r="C65" s="202"/>
      <c r="D65" s="221" t="s">
        <v>2562</v>
      </c>
      <c r="E65" s="228"/>
      <c r="F65" s="228"/>
      <c r="G65" s="221" t="s">
        <v>2563</v>
      </c>
      <c r="H65" s="228"/>
      <c r="I65" s="229"/>
      <c r="J65" s="228"/>
      <c r="K65" s="228"/>
      <c r="L65" s="209"/>
      <c r="S65" s="202"/>
      <c r="T65" s="202"/>
      <c r="U65" s="202"/>
      <c r="V65" s="202"/>
      <c r="W65" s="202"/>
      <c r="X65" s="202"/>
      <c r="Y65" s="202"/>
      <c r="Z65" s="202"/>
      <c r="AA65" s="202"/>
      <c r="AB65" s="202"/>
      <c r="AC65" s="202"/>
      <c r="AD65" s="202"/>
      <c r="AE65" s="202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10" customFormat="1" ht="12.75" x14ac:dyDescent="0.2">
      <c r="A76" s="202"/>
      <c r="B76" s="30"/>
      <c r="C76" s="202"/>
      <c r="D76" s="224" t="s">
        <v>2560</v>
      </c>
      <c r="E76" s="199"/>
      <c r="F76" s="225" t="s">
        <v>2561</v>
      </c>
      <c r="G76" s="224" t="s">
        <v>2560</v>
      </c>
      <c r="H76" s="199"/>
      <c r="I76" s="226"/>
      <c r="J76" s="227" t="s">
        <v>2561</v>
      </c>
      <c r="K76" s="199"/>
      <c r="L76" s="209"/>
      <c r="S76" s="202"/>
      <c r="T76" s="202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202"/>
    </row>
    <row r="77" spans="1:31" s="210" customFormat="1" ht="14.45" customHeight="1" x14ac:dyDescent="0.2">
      <c r="A77" s="202"/>
      <c r="B77" s="39"/>
      <c r="C77" s="40"/>
      <c r="D77" s="40"/>
      <c r="E77" s="40"/>
      <c r="F77" s="40"/>
      <c r="G77" s="40"/>
      <c r="H77" s="40"/>
      <c r="I77" s="100"/>
      <c r="J77" s="40"/>
      <c r="K77" s="40"/>
      <c r="L77" s="209"/>
      <c r="S77" s="202"/>
      <c r="T77" s="202"/>
      <c r="U77" s="202"/>
      <c r="V77" s="202"/>
      <c r="W77" s="202"/>
      <c r="X77" s="202"/>
      <c r="Y77" s="202"/>
      <c r="Z77" s="202"/>
      <c r="AA77" s="202"/>
      <c r="AB77" s="202"/>
      <c r="AC77" s="202"/>
      <c r="AD77" s="202"/>
      <c r="AE77" s="202"/>
    </row>
    <row r="81" spans="1:47" s="210" customFormat="1" ht="6.95" customHeight="1" x14ac:dyDescent="0.2">
      <c r="A81" s="202"/>
      <c r="B81" s="41"/>
      <c r="C81" s="42"/>
      <c r="D81" s="42"/>
      <c r="E81" s="42"/>
      <c r="F81" s="42"/>
      <c r="G81" s="42"/>
      <c r="H81" s="42"/>
      <c r="I81" s="101"/>
      <c r="J81" s="42"/>
      <c r="K81" s="42"/>
      <c r="L81" s="209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</row>
    <row r="82" spans="1:47" s="210" customFormat="1" ht="24.95" customHeight="1" x14ac:dyDescent="0.2">
      <c r="A82" s="202"/>
      <c r="B82" s="30"/>
      <c r="C82" s="20" t="s">
        <v>105</v>
      </c>
      <c r="D82" s="202"/>
      <c r="E82" s="202"/>
      <c r="F82" s="202"/>
      <c r="G82" s="202"/>
      <c r="H82" s="202"/>
      <c r="I82" s="84"/>
      <c r="J82" s="202"/>
      <c r="K82" s="202"/>
      <c r="L82" s="209"/>
      <c r="S82" s="202"/>
      <c r="T82" s="202"/>
      <c r="U82" s="202"/>
      <c r="V82" s="202"/>
      <c r="W82" s="202"/>
      <c r="X82" s="202"/>
      <c r="Y82" s="202"/>
      <c r="Z82" s="202"/>
      <c r="AA82" s="202"/>
      <c r="AB82" s="202"/>
      <c r="AC82" s="202"/>
      <c r="AD82" s="202"/>
      <c r="AE82" s="202"/>
    </row>
    <row r="83" spans="1:47" s="210" customFormat="1" ht="6.95" customHeight="1" x14ac:dyDescent="0.2">
      <c r="A83" s="202"/>
      <c r="B83" s="30"/>
      <c r="C83" s="202"/>
      <c r="D83" s="202"/>
      <c r="E83" s="202"/>
      <c r="F83" s="202"/>
      <c r="G83" s="202"/>
      <c r="H83" s="202"/>
      <c r="I83" s="84"/>
      <c r="J83" s="202"/>
      <c r="K83" s="202"/>
      <c r="L83" s="209"/>
      <c r="S83" s="202"/>
      <c r="T83" s="202"/>
      <c r="U83" s="202"/>
      <c r="V83" s="202"/>
      <c r="W83" s="202"/>
      <c r="X83" s="202"/>
      <c r="Y83" s="202"/>
      <c r="Z83" s="202"/>
      <c r="AA83" s="202"/>
      <c r="AB83" s="202"/>
      <c r="AC83" s="202"/>
      <c r="AD83" s="202"/>
      <c r="AE83" s="202"/>
    </row>
    <row r="84" spans="1:47" s="210" customFormat="1" ht="12" customHeight="1" x14ac:dyDescent="0.2">
      <c r="A84" s="202"/>
      <c r="B84" s="30"/>
      <c r="C84" s="208" t="s">
        <v>14</v>
      </c>
      <c r="D84" s="202"/>
      <c r="E84" s="202"/>
      <c r="F84" s="202"/>
      <c r="G84" s="202"/>
      <c r="H84" s="202"/>
      <c r="I84" s="84"/>
      <c r="J84" s="202"/>
      <c r="K84" s="202"/>
      <c r="L84" s="209"/>
      <c r="S84" s="202"/>
      <c r="T84" s="202"/>
      <c r="U84" s="202"/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</row>
    <row r="85" spans="1:47" s="210" customFormat="1" ht="23.25" customHeight="1" x14ac:dyDescent="0.2">
      <c r="A85" s="202"/>
      <c r="B85" s="30"/>
      <c r="C85" s="202"/>
      <c r="D85" s="202"/>
      <c r="E85" s="319" t="str">
        <f>E7</f>
        <v>Rodinný dom s 2 byt. jednotkami - Trenčín, Vytvorenie podmienok pre deinštitucionalizáciu DSS Adam. Kochanovce</v>
      </c>
      <c r="F85" s="320"/>
      <c r="G85" s="320"/>
      <c r="H85" s="320"/>
      <c r="I85" s="84"/>
      <c r="J85" s="202"/>
      <c r="K85" s="202"/>
      <c r="L85" s="209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</row>
    <row r="86" spans="1:47" s="210" customFormat="1" ht="12" customHeight="1" x14ac:dyDescent="0.2">
      <c r="A86" s="202"/>
      <c r="B86" s="30"/>
      <c r="C86" s="208" t="s">
        <v>103</v>
      </c>
      <c r="D86" s="202"/>
      <c r="E86" s="202"/>
      <c r="F86" s="202"/>
      <c r="G86" s="202"/>
      <c r="H86" s="202"/>
      <c r="I86" s="84"/>
      <c r="J86" s="202"/>
      <c r="K86" s="202"/>
      <c r="L86" s="209"/>
      <c r="S86" s="202"/>
      <c r="T86" s="202"/>
      <c r="U86" s="202"/>
      <c r="V86" s="202"/>
      <c r="W86" s="202"/>
      <c r="X86" s="202"/>
      <c r="Y86" s="202"/>
      <c r="Z86" s="202"/>
      <c r="AA86" s="202"/>
      <c r="AB86" s="202"/>
      <c r="AC86" s="202"/>
      <c r="AD86" s="202"/>
      <c r="AE86" s="202"/>
    </row>
    <row r="87" spans="1:47" s="210" customFormat="1" ht="16.5" customHeight="1" x14ac:dyDescent="0.2">
      <c r="A87" s="202"/>
      <c r="B87" s="30"/>
      <c r="C87" s="202"/>
      <c r="D87" s="202"/>
      <c r="E87" s="306" t="str">
        <f>E9</f>
        <v>01 - SO 01 Rodinný dom s 2 byt. jednotkami</v>
      </c>
      <c r="F87" s="305"/>
      <c r="G87" s="305"/>
      <c r="H87" s="305"/>
      <c r="I87" s="84"/>
      <c r="J87" s="202"/>
      <c r="K87" s="202"/>
      <c r="L87" s="209"/>
      <c r="S87" s="202"/>
      <c r="T87" s="202"/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</row>
    <row r="88" spans="1:47" s="210" customFormat="1" ht="6.95" customHeight="1" x14ac:dyDescent="0.2">
      <c r="A88" s="202"/>
      <c r="B88" s="30"/>
      <c r="C88" s="202"/>
      <c r="D88" s="202"/>
      <c r="E88" s="202"/>
      <c r="F88" s="202"/>
      <c r="G88" s="202"/>
      <c r="H88" s="202"/>
      <c r="I88" s="84"/>
      <c r="J88" s="202"/>
      <c r="K88" s="202"/>
      <c r="L88" s="209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</row>
    <row r="89" spans="1:47" s="210" customFormat="1" ht="12" customHeight="1" x14ac:dyDescent="0.2">
      <c r="A89" s="202"/>
      <c r="B89" s="30"/>
      <c r="C89" s="208" t="s">
        <v>18</v>
      </c>
      <c r="D89" s="202"/>
      <c r="E89" s="202"/>
      <c r="F89" s="211" t="str">
        <f>F12</f>
        <v>parc. č. 400, Trenčín</v>
      </c>
      <c r="G89" s="202"/>
      <c r="H89" s="202"/>
      <c r="I89" s="212" t="s">
        <v>20</v>
      </c>
      <c r="J89" s="213" t="str">
        <f>IF(J12="","",J12)</f>
        <v>5. 11. 2018</v>
      </c>
      <c r="K89" s="202"/>
      <c r="L89" s="209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202"/>
      <c r="AD89" s="202"/>
      <c r="AE89" s="202"/>
    </row>
    <row r="90" spans="1:47" s="210" customFormat="1" ht="6.95" customHeight="1" x14ac:dyDescent="0.2">
      <c r="A90" s="202"/>
      <c r="B90" s="30"/>
      <c r="C90" s="202"/>
      <c r="D90" s="202"/>
      <c r="E90" s="202"/>
      <c r="F90" s="202"/>
      <c r="G90" s="202"/>
      <c r="H90" s="202"/>
      <c r="I90" s="84"/>
      <c r="J90" s="202"/>
      <c r="K90" s="202"/>
      <c r="L90" s="209"/>
      <c r="S90" s="202"/>
      <c r="T90" s="202"/>
      <c r="U90" s="202"/>
      <c r="V90" s="202"/>
      <c r="W90" s="202"/>
      <c r="X90" s="202"/>
      <c r="Y90" s="202"/>
      <c r="Z90" s="202"/>
      <c r="AA90" s="202"/>
      <c r="AB90" s="202"/>
      <c r="AC90" s="202"/>
      <c r="AD90" s="202"/>
      <c r="AE90" s="202"/>
    </row>
    <row r="91" spans="1:47" s="210" customFormat="1" ht="15.2" customHeight="1" x14ac:dyDescent="0.2">
      <c r="A91" s="202"/>
      <c r="B91" s="30"/>
      <c r="C91" s="208" t="s">
        <v>21</v>
      </c>
      <c r="D91" s="202"/>
      <c r="E91" s="202"/>
      <c r="F91" s="211" t="str">
        <f>E15</f>
        <v>Trenčiansky samosprávny kraj</v>
      </c>
      <c r="G91" s="202"/>
      <c r="H91" s="202"/>
      <c r="I91" s="212" t="s">
        <v>28</v>
      </c>
      <c r="J91" s="230" t="str">
        <f>E21</f>
        <v>ADOM, spol. s r.o.</v>
      </c>
      <c r="K91" s="202"/>
      <c r="L91" s="209"/>
      <c r="S91" s="202"/>
      <c r="T91" s="202"/>
      <c r="U91" s="202"/>
      <c r="V91" s="202"/>
      <c r="W91" s="202"/>
      <c r="X91" s="202"/>
      <c r="Y91" s="202"/>
      <c r="Z91" s="202"/>
      <c r="AA91" s="202"/>
      <c r="AB91" s="202"/>
      <c r="AC91" s="202"/>
      <c r="AD91" s="202"/>
      <c r="AE91" s="202"/>
    </row>
    <row r="92" spans="1:47" s="210" customFormat="1" ht="15.2" customHeight="1" x14ac:dyDescent="0.2">
      <c r="A92" s="202"/>
      <c r="B92" s="30"/>
      <c r="C92" s="208" t="s">
        <v>26</v>
      </c>
      <c r="D92" s="202"/>
      <c r="E92" s="202"/>
      <c r="F92" s="211" t="str">
        <f>IF(E18="","",E18)</f>
        <v>Vyplň údaj</v>
      </c>
      <c r="G92" s="202"/>
      <c r="H92" s="202"/>
      <c r="I92" s="212" t="s">
        <v>34</v>
      </c>
      <c r="J92" s="230" t="str">
        <f>E24</f>
        <v>Viera Masnicová</v>
      </c>
      <c r="K92" s="202"/>
      <c r="L92" s="209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</row>
    <row r="93" spans="1:47" s="210" customFormat="1" ht="10.35" customHeight="1" x14ac:dyDescent="0.2">
      <c r="A93" s="202"/>
      <c r="B93" s="30"/>
      <c r="C93" s="202"/>
      <c r="D93" s="202"/>
      <c r="E93" s="202"/>
      <c r="F93" s="202"/>
      <c r="G93" s="202"/>
      <c r="H93" s="202"/>
      <c r="I93" s="84"/>
      <c r="J93" s="202"/>
      <c r="K93" s="202"/>
      <c r="L93" s="209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202"/>
      <c r="AD93" s="202"/>
      <c r="AE93" s="202"/>
    </row>
    <row r="94" spans="1:47" s="210" customFormat="1" ht="29.25" customHeight="1" x14ac:dyDescent="0.2">
      <c r="A94" s="202"/>
      <c r="B94" s="30"/>
      <c r="C94" s="102" t="s">
        <v>106</v>
      </c>
      <c r="D94" s="93"/>
      <c r="E94" s="93"/>
      <c r="F94" s="93"/>
      <c r="G94" s="93"/>
      <c r="H94" s="93"/>
      <c r="I94" s="103"/>
      <c r="J94" s="104" t="s">
        <v>107</v>
      </c>
      <c r="K94" s="93"/>
      <c r="L94" s="209"/>
      <c r="S94" s="202"/>
      <c r="T94" s="202"/>
      <c r="U94" s="202"/>
      <c r="V94" s="202"/>
      <c r="W94" s="202"/>
      <c r="X94" s="202"/>
      <c r="Y94" s="202"/>
      <c r="Z94" s="202"/>
      <c r="AA94" s="202"/>
      <c r="AB94" s="202"/>
      <c r="AC94" s="202"/>
      <c r="AD94" s="202"/>
      <c r="AE94" s="202"/>
    </row>
    <row r="95" spans="1:47" s="210" customFormat="1" ht="10.35" customHeight="1" x14ac:dyDescent="0.2">
      <c r="A95" s="202"/>
      <c r="B95" s="30"/>
      <c r="C95" s="202"/>
      <c r="D95" s="202"/>
      <c r="E95" s="202"/>
      <c r="F95" s="202"/>
      <c r="G95" s="202"/>
      <c r="H95" s="202"/>
      <c r="I95" s="84"/>
      <c r="J95" s="202"/>
      <c r="K95" s="202"/>
      <c r="L95" s="209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</row>
    <row r="96" spans="1:47" s="210" customFormat="1" ht="22.7" customHeight="1" x14ac:dyDescent="0.2">
      <c r="A96" s="202"/>
      <c r="B96" s="30"/>
      <c r="C96" s="105" t="s">
        <v>108</v>
      </c>
      <c r="D96" s="202"/>
      <c r="E96" s="202"/>
      <c r="F96" s="202"/>
      <c r="G96" s="202"/>
      <c r="H96" s="202"/>
      <c r="I96" s="84"/>
      <c r="J96" s="204">
        <f>J154</f>
        <v>0</v>
      </c>
      <c r="K96" s="202"/>
      <c r="L96" s="209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U96" s="203" t="s">
        <v>109</v>
      </c>
    </row>
    <row r="97" spans="2:12" s="7" customFormat="1" ht="24.95" customHeight="1" x14ac:dyDescent="0.2">
      <c r="B97" s="106"/>
      <c r="D97" s="107" t="s">
        <v>110</v>
      </c>
      <c r="E97" s="108"/>
      <c r="F97" s="108"/>
      <c r="G97" s="108"/>
      <c r="H97" s="108"/>
      <c r="I97" s="109"/>
      <c r="J97" s="110">
        <f>J155</f>
        <v>0</v>
      </c>
      <c r="L97" s="106"/>
    </row>
    <row r="98" spans="2:12" s="8" customFormat="1" ht="19.899999999999999" customHeight="1" x14ac:dyDescent="0.2">
      <c r="B98" s="111"/>
      <c r="D98" s="112" t="s">
        <v>111</v>
      </c>
      <c r="E98" s="113"/>
      <c r="F98" s="113"/>
      <c r="G98" s="113"/>
      <c r="H98" s="113"/>
      <c r="I98" s="114"/>
      <c r="J98" s="115">
        <f>J156</f>
        <v>0</v>
      </c>
      <c r="L98" s="111"/>
    </row>
    <row r="99" spans="2:12" s="8" customFormat="1" ht="19.899999999999999" customHeight="1" x14ac:dyDescent="0.2">
      <c r="B99" s="111"/>
      <c r="D99" s="112" t="s">
        <v>112</v>
      </c>
      <c r="E99" s="113"/>
      <c r="F99" s="113"/>
      <c r="G99" s="113"/>
      <c r="H99" s="113"/>
      <c r="I99" s="114"/>
      <c r="J99" s="115">
        <f>J254</f>
        <v>0</v>
      </c>
      <c r="L99" s="111"/>
    </row>
    <row r="100" spans="2:12" s="8" customFormat="1" ht="19.899999999999999" customHeight="1" x14ac:dyDescent="0.2">
      <c r="B100" s="111"/>
      <c r="D100" s="112" t="s">
        <v>113</v>
      </c>
      <c r="E100" s="113"/>
      <c r="F100" s="113"/>
      <c r="G100" s="113"/>
      <c r="H100" s="113"/>
      <c r="I100" s="114"/>
      <c r="J100" s="115">
        <f>J322</f>
        <v>0</v>
      </c>
      <c r="L100" s="111"/>
    </row>
    <row r="101" spans="2:12" s="8" customFormat="1" ht="19.899999999999999" customHeight="1" x14ac:dyDescent="0.2">
      <c r="B101" s="111"/>
      <c r="D101" s="112" t="s">
        <v>114</v>
      </c>
      <c r="E101" s="113"/>
      <c r="F101" s="113"/>
      <c r="G101" s="113"/>
      <c r="H101" s="113"/>
      <c r="I101" s="114"/>
      <c r="J101" s="115">
        <f>J411</f>
        <v>0</v>
      </c>
      <c r="L101" s="111"/>
    </row>
    <row r="102" spans="2:12" s="8" customFormat="1" ht="19.899999999999999" customHeight="1" x14ac:dyDescent="0.2">
      <c r="B102" s="111"/>
      <c r="D102" s="112" t="s">
        <v>115</v>
      </c>
      <c r="E102" s="113"/>
      <c r="F102" s="113"/>
      <c r="G102" s="113"/>
      <c r="H102" s="113"/>
      <c r="I102" s="114"/>
      <c r="J102" s="115">
        <f>J529</f>
        <v>0</v>
      </c>
      <c r="L102" s="111"/>
    </row>
    <row r="103" spans="2:12" s="8" customFormat="1" ht="19.899999999999999" customHeight="1" x14ac:dyDescent="0.2">
      <c r="B103" s="111"/>
      <c r="D103" s="112" t="s">
        <v>116</v>
      </c>
      <c r="E103" s="113"/>
      <c r="F103" s="113"/>
      <c r="G103" s="113"/>
      <c r="H103" s="113"/>
      <c r="I103" s="114"/>
      <c r="J103" s="115">
        <f>J542</f>
        <v>0</v>
      </c>
      <c r="L103" s="111"/>
    </row>
    <row r="104" spans="2:12" s="8" customFormat="1" ht="19.899999999999999" customHeight="1" x14ac:dyDescent="0.2">
      <c r="B104" s="111"/>
      <c r="D104" s="112" t="s">
        <v>117</v>
      </c>
      <c r="E104" s="113"/>
      <c r="F104" s="113"/>
      <c r="G104" s="113"/>
      <c r="H104" s="113"/>
      <c r="I104" s="114"/>
      <c r="J104" s="115">
        <f>J758</f>
        <v>0</v>
      </c>
      <c r="L104" s="111"/>
    </row>
    <row r="105" spans="2:12" s="8" customFormat="1" ht="19.899999999999999" customHeight="1" x14ac:dyDescent="0.2">
      <c r="B105" s="111"/>
      <c r="D105" s="112" t="s">
        <v>118</v>
      </c>
      <c r="E105" s="113"/>
      <c r="F105" s="113"/>
      <c r="G105" s="113"/>
      <c r="H105" s="113"/>
      <c r="I105" s="114"/>
      <c r="J105" s="115">
        <f>J822</f>
        <v>0</v>
      </c>
      <c r="L105" s="111"/>
    </row>
    <row r="106" spans="2:12" s="7" customFormat="1" ht="24.95" customHeight="1" x14ac:dyDescent="0.2">
      <c r="B106" s="106"/>
      <c r="D106" s="107" t="s">
        <v>119</v>
      </c>
      <c r="E106" s="108"/>
      <c r="F106" s="108"/>
      <c r="G106" s="108"/>
      <c r="H106" s="108"/>
      <c r="I106" s="109"/>
      <c r="J106" s="110">
        <f>J824</f>
        <v>0</v>
      </c>
      <c r="L106" s="106"/>
    </row>
    <row r="107" spans="2:12" s="8" customFormat="1" ht="19.899999999999999" customHeight="1" x14ac:dyDescent="0.2">
      <c r="B107" s="111"/>
      <c r="D107" s="112" t="s">
        <v>120</v>
      </c>
      <c r="E107" s="113"/>
      <c r="F107" s="113"/>
      <c r="G107" s="113"/>
      <c r="H107" s="113"/>
      <c r="I107" s="114"/>
      <c r="J107" s="115">
        <f>J825</f>
        <v>0</v>
      </c>
      <c r="L107" s="111"/>
    </row>
    <row r="108" spans="2:12" s="8" customFormat="1" ht="19.899999999999999" customHeight="1" x14ac:dyDescent="0.2">
      <c r="B108" s="111"/>
      <c r="D108" s="112" t="s">
        <v>121</v>
      </c>
      <c r="E108" s="113"/>
      <c r="F108" s="113"/>
      <c r="G108" s="113"/>
      <c r="H108" s="113"/>
      <c r="I108" s="114"/>
      <c r="J108" s="115">
        <f>J857</f>
        <v>0</v>
      </c>
      <c r="L108" s="111"/>
    </row>
    <row r="109" spans="2:12" s="8" customFormat="1" ht="19.899999999999999" customHeight="1" x14ac:dyDescent="0.2">
      <c r="B109" s="111"/>
      <c r="D109" s="112" t="s">
        <v>122</v>
      </c>
      <c r="E109" s="113"/>
      <c r="F109" s="113"/>
      <c r="G109" s="113"/>
      <c r="H109" s="113"/>
      <c r="I109" s="114"/>
      <c r="J109" s="115">
        <f>J904</f>
        <v>0</v>
      </c>
      <c r="L109" s="111"/>
    </row>
    <row r="110" spans="2:12" s="8" customFormat="1" ht="19.899999999999999" customHeight="1" x14ac:dyDescent="0.2">
      <c r="B110" s="111"/>
      <c r="D110" s="112" t="s">
        <v>123</v>
      </c>
      <c r="E110" s="113"/>
      <c r="F110" s="113"/>
      <c r="G110" s="113"/>
      <c r="H110" s="113"/>
      <c r="I110" s="114"/>
      <c r="J110" s="115">
        <f>J968</f>
        <v>0</v>
      </c>
      <c r="L110" s="111"/>
    </row>
    <row r="111" spans="2:12" s="8" customFormat="1" ht="19.899999999999999" customHeight="1" x14ac:dyDescent="0.2">
      <c r="B111" s="111"/>
      <c r="D111" s="112" t="s">
        <v>124</v>
      </c>
      <c r="E111" s="113"/>
      <c r="F111" s="113"/>
      <c r="G111" s="113"/>
      <c r="H111" s="113"/>
      <c r="I111" s="114"/>
      <c r="J111" s="115">
        <f>J970</f>
        <v>0</v>
      </c>
      <c r="L111" s="111"/>
    </row>
    <row r="112" spans="2:12" s="8" customFormat="1" ht="19.899999999999999" customHeight="1" x14ac:dyDescent="0.2">
      <c r="B112" s="111"/>
      <c r="D112" s="112" t="s">
        <v>125</v>
      </c>
      <c r="E112" s="113"/>
      <c r="F112" s="113"/>
      <c r="G112" s="113"/>
      <c r="H112" s="113"/>
      <c r="I112" s="114"/>
      <c r="J112" s="115">
        <f>J982</f>
        <v>0</v>
      </c>
      <c r="L112" s="111"/>
    </row>
    <row r="113" spans="2:12" s="8" customFormat="1" ht="19.899999999999999" customHeight="1" x14ac:dyDescent="0.2">
      <c r="B113" s="111"/>
      <c r="D113" s="112" t="s">
        <v>126</v>
      </c>
      <c r="E113" s="113"/>
      <c r="F113" s="113"/>
      <c r="G113" s="113"/>
      <c r="H113" s="113"/>
      <c r="I113" s="114"/>
      <c r="J113" s="115">
        <f>J984</f>
        <v>0</v>
      </c>
      <c r="L113" s="111"/>
    </row>
    <row r="114" spans="2:12" s="8" customFormat="1" ht="19.899999999999999" customHeight="1" x14ac:dyDescent="0.2">
      <c r="B114" s="111"/>
      <c r="D114" s="112" t="s">
        <v>127</v>
      </c>
      <c r="E114" s="113"/>
      <c r="F114" s="113"/>
      <c r="G114" s="113"/>
      <c r="H114" s="113"/>
      <c r="I114" s="114"/>
      <c r="J114" s="115">
        <f>J1040</f>
        <v>0</v>
      </c>
      <c r="L114" s="111"/>
    </row>
    <row r="115" spans="2:12" s="8" customFormat="1" ht="19.899999999999999" customHeight="1" x14ac:dyDescent="0.2">
      <c r="B115" s="111"/>
      <c r="D115" s="112" t="s">
        <v>128</v>
      </c>
      <c r="E115" s="113"/>
      <c r="F115" s="113"/>
      <c r="G115" s="113"/>
      <c r="H115" s="113"/>
      <c r="I115" s="114"/>
      <c r="J115" s="115">
        <f>J1063</f>
        <v>0</v>
      </c>
      <c r="L115" s="111"/>
    </row>
    <row r="116" spans="2:12" s="8" customFormat="1" ht="19.899999999999999" customHeight="1" x14ac:dyDescent="0.2">
      <c r="B116" s="111"/>
      <c r="D116" s="112" t="s">
        <v>129</v>
      </c>
      <c r="E116" s="113"/>
      <c r="F116" s="113"/>
      <c r="G116" s="113"/>
      <c r="H116" s="113"/>
      <c r="I116" s="114"/>
      <c r="J116" s="115">
        <f>J1142</f>
        <v>0</v>
      </c>
      <c r="L116" s="111"/>
    </row>
    <row r="117" spans="2:12" s="8" customFormat="1" ht="19.899999999999999" customHeight="1" x14ac:dyDescent="0.2">
      <c r="B117" s="111"/>
      <c r="D117" s="112" t="s">
        <v>130</v>
      </c>
      <c r="E117" s="113"/>
      <c r="F117" s="113"/>
      <c r="G117" s="113"/>
      <c r="H117" s="113"/>
      <c r="I117" s="114"/>
      <c r="J117" s="115">
        <f>J1207</f>
        <v>0</v>
      </c>
      <c r="L117" s="111"/>
    </row>
    <row r="118" spans="2:12" s="8" customFormat="1" ht="19.899999999999999" customHeight="1" x14ac:dyDescent="0.2">
      <c r="B118" s="111"/>
      <c r="D118" s="112" t="s">
        <v>131</v>
      </c>
      <c r="E118" s="113"/>
      <c r="F118" s="113"/>
      <c r="G118" s="113"/>
      <c r="H118" s="113"/>
      <c r="I118" s="114"/>
      <c r="J118" s="115">
        <f>J1212</f>
        <v>0</v>
      </c>
      <c r="L118" s="111"/>
    </row>
    <row r="119" spans="2:12" s="8" customFormat="1" ht="19.899999999999999" customHeight="1" x14ac:dyDescent="0.2">
      <c r="B119" s="111"/>
      <c r="D119" s="112" t="s">
        <v>132</v>
      </c>
      <c r="E119" s="113"/>
      <c r="F119" s="113"/>
      <c r="G119" s="113"/>
      <c r="H119" s="113"/>
      <c r="I119" s="114"/>
      <c r="J119" s="115">
        <f>J1225</f>
        <v>0</v>
      </c>
      <c r="L119" s="111"/>
    </row>
    <row r="120" spans="2:12" s="8" customFormat="1" ht="19.899999999999999" customHeight="1" x14ac:dyDescent="0.2">
      <c r="B120" s="111"/>
      <c r="D120" s="112" t="s">
        <v>133</v>
      </c>
      <c r="E120" s="113"/>
      <c r="F120" s="113"/>
      <c r="G120" s="113"/>
      <c r="H120" s="113"/>
      <c r="I120" s="114"/>
      <c r="J120" s="115">
        <f>J1411</f>
        <v>0</v>
      </c>
      <c r="L120" s="111"/>
    </row>
    <row r="121" spans="2:12" s="7" customFormat="1" ht="24.95" customHeight="1" x14ac:dyDescent="0.2">
      <c r="B121" s="106"/>
      <c r="D121" s="107" t="s">
        <v>134</v>
      </c>
      <c r="E121" s="108"/>
      <c r="F121" s="108"/>
      <c r="G121" s="108"/>
      <c r="H121" s="108"/>
      <c r="I121" s="109"/>
      <c r="J121" s="110">
        <f>J1514</f>
        <v>0</v>
      </c>
      <c r="L121" s="106"/>
    </row>
    <row r="122" spans="2:12" s="8" customFormat="1" ht="19.899999999999999" customHeight="1" x14ac:dyDescent="0.2">
      <c r="B122" s="111"/>
      <c r="D122" s="112" t="s">
        <v>135</v>
      </c>
      <c r="E122" s="113"/>
      <c r="F122" s="113"/>
      <c r="G122" s="113"/>
      <c r="H122" s="113"/>
      <c r="I122" s="114"/>
      <c r="J122" s="115">
        <f>J1515</f>
        <v>0</v>
      </c>
      <c r="L122" s="111"/>
    </row>
    <row r="123" spans="2:12" s="8" customFormat="1" ht="14.85" customHeight="1" x14ac:dyDescent="0.2">
      <c r="B123" s="111"/>
      <c r="D123" s="112" t="s">
        <v>136</v>
      </c>
      <c r="E123" s="113"/>
      <c r="F123" s="113"/>
      <c r="G123" s="113"/>
      <c r="H123" s="113"/>
      <c r="I123" s="114"/>
      <c r="J123" s="115">
        <f>J1516</f>
        <v>0</v>
      </c>
      <c r="L123" s="111"/>
    </row>
    <row r="124" spans="2:12" s="8" customFormat="1" ht="14.85" customHeight="1" x14ac:dyDescent="0.2">
      <c r="B124" s="111"/>
      <c r="D124" s="112" t="s">
        <v>137</v>
      </c>
      <c r="E124" s="113"/>
      <c r="F124" s="113"/>
      <c r="G124" s="113"/>
      <c r="H124" s="113"/>
      <c r="I124" s="114"/>
      <c r="J124" s="115">
        <f>J1542</f>
        <v>0</v>
      </c>
      <c r="L124" s="111"/>
    </row>
    <row r="125" spans="2:12" s="8" customFormat="1" ht="14.85" customHeight="1" x14ac:dyDescent="0.2">
      <c r="B125" s="111"/>
      <c r="D125" s="112" t="s">
        <v>138</v>
      </c>
      <c r="E125" s="113"/>
      <c r="F125" s="113"/>
      <c r="G125" s="113"/>
      <c r="H125" s="113"/>
      <c r="I125" s="114"/>
      <c r="J125" s="115">
        <f>J1567</f>
        <v>0</v>
      </c>
      <c r="L125" s="111"/>
    </row>
    <row r="126" spans="2:12" s="8" customFormat="1" ht="14.85" customHeight="1" x14ac:dyDescent="0.2">
      <c r="B126" s="111"/>
      <c r="D126" s="112" t="s">
        <v>139</v>
      </c>
      <c r="E126" s="113"/>
      <c r="F126" s="113"/>
      <c r="G126" s="113"/>
      <c r="H126" s="113"/>
      <c r="I126" s="114"/>
      <c r="J126" s="115">
        <f>J1579</f>
        <v>0</v>
      </c>
      <c r="L126" s="111"/>
    </row>
    <row r="127" spans="2:12" s="8" customFormat="1" ht="14.85" customHeight="1" x14ac:dyDescent="0.2">
      <c r="B127" s="111"/>
      <c r="D127" s="112" t="s">
        <v>140</v>
      </c>
      <c r="E127" s="113"/>
      <c r="F127" s="113"/>
      <c r="G127" s="113"/>
      <c r="H127" s="113"/>
      <c r="I127" s="114"/>
      <c r="J127" s="115">
        <f>J1591</f>
        <v>0</v>
      </c>
      <c r="L127" s="111"/>
    </row>
    <row r="128" spans="2:12" s="8" customFormat="1" ht="14.85" customHeight="1" x14ac:dyDescent="0.2">
      <c r="B128" s="111"/>
      <c r="D128" s="112" t="s">
        <v>141</v>
      </c>
      <c r="E128" s="113"/>
      <c r="F128" s="113"/>
      <c r="G128" s="113"/>
      <c r="H128" s="113"/>
      <c r="I128" s="114"/>
      <c r="J128" s="115">
        <f>J1603</f>
        <v>0</v>
      </c>
      <c r="L128" s="111"/>
    </row>
    <row r="129" spans="1:31" s="8" customFormat="1" ht="14.85" customHeight="1" x14ac:dyDescent="0.2">
      <c r="B129" s="111"/>
      <c r="D129" s="112" t="s">
        <v>142</v>
      </c>
      <c r="E129" s="113"/>
      <c r="F129" s="113"/>
      <c r="G129" s="113"/>
      <c r="H129" s="113"/>
      <c r="I129" s="114"/>
      <c r="J129" s="115">
        <f>J1615</f>
        <v>0</v>
      </c>
      <c r="L129" s="111"/>
    </row>
    <row r="130" spans="1:31" s="8" customFormat="1" ht="14.85" customHeight="1" x14ac:dyDescent="0.2">
      <c r="B130" s="111"/>
      <c r="D130" s="112" t="s">
        <v>143</v>
      </c>
      <c r="E130" s="113"/>
      <c r="F130" s="113"/>
      <c r="G130" s="113"/>
      <c r="H130" s="113"/>
      <c r="I130" s="114"/>
      <c r="J130" s="115">
        <f>J1627</f>
        <v>0</v>
      </c>
      <c r="L130" s="111"/>
    </row>
    <row r="131" spans="1:31" s="8" customFormat="1" ht="14.85" customHeight="1" x14ac:dyDescent="0.2">
      <c r="B131" s="111"/>
      <c r="D131" s="112" t="s">
        <v>144</v>
      </c>
      <c r="E131" s="113"/>
      <c r="F131" s="113"/>
      <c r="G131" s="113"/>
      <c r="H131" s="113"/>
      <c r="I131" s="114"/>
      <c r="J131" s="115">
        <f>J1639</f>
        <v>0</v>
      </c>
      <c r="L131" s="111"/>
    </row>
    <row r="132" spans="1:31" s="8" customFormat="1" ht="19.899999999999999" customHeight="1" x14ac:dyDescent="0.2">
      <c r="B132" s="111"/>
      <c r="D132" s="112" t="s">
        <v>145</v>
      </c>
      <c r="E132" s="113"/>
      <c r="F132" s="113"/>
      <c r="G132" s="113"/>
      <c r="H132" s="113"/>
      <c r="I132" s="114"/>
      <c r="J132" s="115">
        <f>J1642</f>
        <v>0</v>
      </c>
      <c r="L132" s="111"/>
    </row>
    <row r="133" spans="1:31" s="8" customFormat="1" ht="19.899999999999999" customHeight="1" x14ac:dyDescent="0.2">
      <c r="B133" s="111"/>
      <c r="D133" s="112" t="s">
        <v>146</v>
      </c>
      <c r="E133" s="113"/>
      <c r="F133" s="113"/>
      <c r="G133" s="113"/>
      <c r="H133" s="113"/>
      <c r="I133" s="114"/>
      <c r="J133" s="115">
        <f>J1654</f>
        <v>0</v>
      </c>
      <c r="L133" s="111"/>
    </row>
    <row r="134" spans="1:31" s="8" customFormat="1" ht="19.899999999999999" customHeight="1" x14ac:dyDescent="0.2">
      <c r="B134" s="111"/>
      <c r="D134" s="112" t="s">
        <v>147</v>
      </c>
      <c r="E134" s="113"/>
      <c r="F134" s="113"/>
      <c r="G134" s="113"/>
      <c r="H134" s="113"/>
      <c r="I134" s="114"/>
      <c r="J134" s="115">
        <f>J1659</f>
        <v>0</v>
      </c>
      <c r="L134" s="111"/>
    </row>
    <row r="135" spans="1:31" s="210" customFormat="1" ht="21.75" customHeight="1" x14ac:dyDescent="0.2">
      <c r="A135" s="202"/>
      <c r="B135" s="30"/>
      <c r="C135" s="202"/>
      <c r="D135" s="202"/>
      <c r="E135" s="202"/>
      <c r="F135" s="202"/>
      <c r="G135" s="202"/>
      <c r="H135" s="202"/>
      <c r="I135" s="84"/>
      <c r="J135" s="202"/>
      <c r="K135" s="202"/>
      <c r="L135" s="209"/>
      <c r="S135" s="202"/>
      <c r="T135" s="202"/>
      <c r="U135" s="202"/>
      <c r="V135" s="202"/>
      <c r="W135" s="202"/>
      <c r="X135" s="202"/>
      <c r="Y135" s="202"/>
      <c r="Z135" s="202"/>
      <c r="AA135" s="202"/>
      <c r="AB135" s="202"/>
      <c r="AC135" s="202"/>
      <c r="AD135" s="202"/>
      <c r="AE135" s="202"/>
    </row>
    <row r="136" spans="1:31" s="210" customFormat="1" ht="6.95" customHeight="1" x14ac:dyDescent="0.2">
      <c r="A136" s="202"/>
      <c r="B136" s="39"/>
      <c r="C136" s="40"/>
      <c r="D136" s="40"/>
      <c r="E136" s="40"/>
      <c r="F136" s="40"/>
      <c r="G136" s="40"/>
      <c r="H136" s="40"/>
      <c r="I136" s="100"/>
      <c r="J136" s="40"/>
      <c r="K136" s="40"/>
      <c r="L136" s="209"/>
      <c r="S136" s="202"/>
      <c r="T136" s="202"/>
      <c r="U136" s="202"/>
      <c r="V136" s="202"/>
      <c r="W136" s="202"/>
      <c r="X136" s="202"/>
      <c r="Y136" s="202"/>
      <c r="Z136" s="202"/>
      <c r="AA136" s="202"/>
      <c r="AB136" s="202"/>
      <c r="AC136" s="202"/>
      <c r="AD136" s="202"/>
      <c r="AE136" s="202"/>
    </row>
    <row r="140" spans="1:31" s="210" customFormat="1" ht="6.95" customHeight="1" x14ac:dyDescent="0.2">
      <c r="A140" s="202"/>
      <c r="B140" s="41"/>
      <c r="C140" s="42"/>
      <c r="D140" s="42"/>
      <c r="E140" s="42"/>
      <c r="F140" s="42"/>
      <c r="G140" s="42"/>
      <c r="H140" s="42"/>
      <c r="I140" s="101"/>
      <c r="J140" s="42"/>
      <c r="K140" s="42"/>
      <c r="L140" s="209"/>
      <c r="S140" s="202"/>
      <c r="T140" s="202"/>
      <c r="U140" s="202"/>
      <c r="V140" s="202"/>
      <c r="W140" s="202"/>
      <c r="X140" s="202"/>
      <c r="Y140" s="202"/>
      <c r="Z140" s="202"/>
      <c r="AA140" s="202"/>
      <c r="AB140" s="202"/>
      <c r="AC140" s="202"/>
      <c r="AD140" s="202"/>
      <c r="AE140" s="202"/>
    </row>
    <row r="141" spans="1:31" s="210" customFormat="1" ht="24.95" customHeight="1" x14ac:dyDescent="0.2">
      <c r="A141" s="202"/>
      <c r="B141" s="30"/>
      <c r="C141" s="20" t="s">
        <v>148</v>
      </c>
      <c r="D141" s="202"/>
      <c r="E141" s="202"/>
      <c r="F141" s="202"/>
      <c r="G141" s="202"/>
      <c r="H141" s="202"/>
      <c r="I141" s="84"/>
      <c r="J141" s="202"/>
      <c r="K141" s="202"/>
      <c r="L141" s="209"/>
      <c r="S141" s="202"/>
      <c r="T141" s="202"/>
      <c r="U141" s="202"/>
      <c r="V141" s="202"/>
      <c r="W141" s="202"/>
      <c r="X141" s="202"/>
      <c r="Y141" s="202"/>
      <c r="Z141" s="202"/>
      <c r="AA141" s="202"/>
      <c r="AB141" s="202"/>
      <c r="AC141" s="202"/>
      <c r="AD141" s="202"/>
      <c r="AE141" s="202"/>
    </row>
    <row r="142" spans="1:31" s="210" customFormat="1" ht="6.95" customHeight="1" x14ac:dyDescent="0.2">
      <c r="A142" s="202"/>
      <c r="B142" s="30"/>
      <c r="C142" s="202"/>
      <c r="D142" s="202"/>
      <c r="E142" s="202"/>
      <c r="F142" s="202"/>
      <c r="G142" s="202"/>
      <c r="H142" s="202"/>
      <c r="I142" s="84"/>
      <c r="J142" s="202"/>
      <c r="K142" s="202"/>
      <c r="L142" s="209"/>
      <c r="S142" s="202"/>
      <c r="T142" s="202"/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</row>
    <row r="143" spans="1:31" s="210" customFormat="1" ht="12" customHeight="1" x14ac:dyDescent="0.2">
      <c r="A143" s="202"/>
      <c r="B143" s="30"/>
      <c r="C143" s="208" t="s">
        <v>14</v>
      </c>
      <c r="D143" s="202"/>
      <c r="E143" s="202"/>
      <c r="F143" s="202"/>
      <c r="G143" s="202"/>
      <c r="H143" s="202"/>
      <c r="I143" s="84"/>
      <c r="J143" s="202"/>
      <c r="K143" s="202"/>
      <c r="L143" s="209"/>
      <c r="S143" s="202"/>
      <c r="T143" s="202"/>
      <c r="U143" s="202"/>
      <c r="V143" s="202"/>
      <c r="W143" s="202"/>
      <c r="X143" s="202"/>
      <c r="Y143" s="202"/>
      <c r="Z143" s="202"/>
      <c r="AA143" s="202"/>
      <c r="AB143" s="202"/>
      <c r="AC143" s="202"/>
      <c r="AD143" s="202"/>
      <c r="AE143" s="202"/>
    </row>
    <row r="144" spans="1:31" s="210" customFormat="1" ht="23.25" customHeight="1" x14ac:dyDescent="0.2">
      <c r="A144" s="202"/>
      <c r="B144" s="30"/>
      <c r="C144" s="202"/>
      <c r="D144" s="202"/>
      <c r="E144" s="319" t="str">
        <f>E7</f>
        <v>Rodinný dom s 2 byt. jednotkami - Trenčín, Vytvorenie podmienok pre deinštitucionalizáciu DSS Adam. Kochanovce</v>
      </c>
      <c r="F144" s="320"/>
      <c r="G144" s="320"/>
      <c r="H144" s="320"/>
      <c r="I144" s="84"/>
      <c r="J144" s="202"/>
      <c r="K144" s="202"/>
      <c r="L144" s="209"/>
      <c r="S144" s="202"/>
      <c r="T144" s="202"/>
      <c r="U144" s="202"/>
      <c r="V144" s="202"/>
      <c r="W144" s="202"/>
      <c r="X144" s="202"/>
      <c r="Y144" s="202"/>
      <c r="Z144" s="202"/>
      <c r="AA144" s="202"/>
      <c r="AB144" s="202"/>
      <c r="AC144" s="202"/>
      <c r="AD144" s="202"/>
      <c r="AE144" s="202"/>
    </row>
    <row r="145" spans="1:65" s="210" customFormat="1" ht="12" customHeight="1" x14ac:dyDescent="0.2">
      <c r="A145" s="202"/>
      <c r="B145" s="30"/>
      <c r="C145" s="208" t="s">
        <v>103</v>
      </c>
      <c r="D145" s="202"/>
      <c r="E145" s="202"/>
      <c r="F145" s="202"/>
      <c r="G145" s="202"/>
      <c r="H145" s="202"/>
      <c r="I145" s="84"/>
      <c r="J145" s="202"/>
      <c r="K145" s="202"/>
      <c r="L145" s="209"/>
      <c r="S145" s="202"/>
      <c r="T145" s="202"/>
      <c r="U145" s="202"/>
      <c r="V145" s="202"/>
      <c r="W145" s="202"/>
      <c r="X145" s="202"/>
      <c r="Y145" s="202"/>
      <c r="Z145" s="202"/>
      <c r="AA145" s="202"/>
      <c r="AB145" s="202"/>
      <c r="AC145" s="202"/>
      <c r="AD145" s="202"/>
      <c r="AE145" s="202"/>
    </row>
    <row r="146" spans="1:65" s="210" customFormat="1" ht="16.5" customHeight="1" x14ac:dyDescent="0.2">
      <c r="A146" s="202"/>
      <c r="B146" s="30"/>
      <c r="C146" s="202"/>
      <c r="D146" s="202"/>
      <c r="E146" s="306" t="str">
        <f>E9</f>
        <v>01 - SO 01 Rodinný dom s 2 byt. jednotkami</v>
      </c>
      <c r="F146" s="305"/>
      <c r="G146" s="305"/>
      <c r="H146" s="305"/>
      <c r="I146" s="84"/>
      <c r="J146" s="202"/>
      <c r="K146" s="202"/>
      <c r="L146" s="209"/>
      <c r="S146" s="202"/>
      <c r="T146" s="202"/>
      <c r="U146" s="202"/>
      <c r="V146" s="202"/>
      <c r="W146" s="202"/>
      <c r="X146" s="202"/>
      <c r="Y146" s="202"/>
      <c r="Z146" s="202"/>
      <c r="AA146" s="202"/>
      <c r="AB146" s="202"/>
      <c r="AC146" s="202"/>
      <c r="AD146" s="202"/>
      <c r="AE146" s="202"/>
    </row>
    <row r="147" spans="1:65" s="210" customFormat="1" ht="6.95" customHeight="1" x14ac:dyDescent="0.2">
      <c r="A147" s="202"/>
      <c r="B147" s="30"/>
      <c r="C147" s="202"/>
      <c r="D147" s="202"/>
      <c r="E147" s="202"/>
      <c r="F147" s="202"/>
      <c r="G147" s="202"/>
      <c r="H147" s="202"/>
      <c r="I147" s="84"/>
      <c r="J147" s="202"/>
      <c r="K147" s="202"/>
      <c r="L147" s="209"/>
      <c r="S147" s="202"/>
      <c r="T147" s="202"/>
      <c r="U147" s="202"/>
      <c r="V147" s="202"/>
      <c r="W147" s="202"/>
      <c r="X147" s="202"/>
      <c r="Y147" s="202"/>
      <c r="Z147" s="202"/>
      <c r="AA147" s="202"/>
      <c r="AB147" s="202"/>
      <c r="AC147" s="202"/>
      <c r="AD147" s="202"/>
      <c r="AE147" s="202"/>
    </row>
    <row r="148" spans="1:65" s="210" customFormat="1" ht="12" customHeight="1" x14ac:dyDescent="0.2">
      <c r="A148" s="202"/>
      <c r="B148" s="30"/>
      <c r="C148" s="208" t="s">
        <v>18</v>
      </c>
      <c r="D148" s="202"/>
      <c r="E148" s="202"/>
      <c r="F148" s="211" t="str">
        <f>F12</f>
        <v>parc. č. 400, Trenčín</v>
      </c>
      <c r="G148" s="202"/>
      <c r="H148" s="202"/>
      <c r="I148" s="212" t="s">
        <v>20</v>
      </c>
      <c r="J148" s="213" t="str">
        <f>IF(J12="","",J12)</f>
        <v>5. 11. 2018</v>
      </c>
      <c r="K148" s="202"/>
      <c r="L148" s="209"/>
      <c r="S148" s="202"/>
      <c r="T148" s="202"/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</row>
    <row r="149" spans="1:65" s="210" customFormat="1" ht="6.95" customHeight="1" x14ac:dyDescent="0.2">
      <c r="A149" s="202"/>
      <c r="B149" s="30"/>
      <c r="C149" s="202"/>
      <c r="D149" s="202"/>
      <c r="E149" s="202"/>
      <c r="F149" s="202"/>
      <c r="G149" s="202"/>
      <c r="H149" s="202"/>
      <c r="I149" s="84"/>
      <c r="J149" s="202"/>
      <c r="K149" s="202"/>
      <c r="L149" s="209"/>
      <c r="S149" s="202"/>
      <c r="T149" s="20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</row>
    <row r="150" spans="1:65" s="210" customFormat="1" ht="15.2" customHeight="1" x14ac:dyDescent="0.2">
      <c r="A150" s="202"/>
      <c r="B150" s="30"/>
      <c r="C150" s="208" t="s">
        <v>21</v>
      </c>
      <c r="D150" s="202"/>
      <c r="E150" s="202"/>
      <c r="F150" s="211" t="str">
        <f>E15</f>
        <v>Trenčiansky samosprávny kraj</v>
      </c>
      <c r="G150" s="202"/>
      <c r="H150" s="202"/>
      <c r="I150" s="212" t="s">
        <v>28</v>
      </c>
      <c r="J150" s="230" t="str">
        <f>E21</f>
        <v>ADOM, spol. s r.o.</v>
      </c>
      <c r="K150" s="202"/>
      <c r="L150" s="209"/>
      <c r="S150" s="202"/>
      <c r="T150" s="202"/>
      <c r="U150" s="202"/>
      <c r="V150" s="202"/>
      <c r="W150" s="202"/>
      <c r="X150" s="202"/>
      <c r="Y150" s="202"/>
      <c r="Z150" s="202"/>
      <c r="AA150" s="202"/>
      <c r="AB150" s="202"/>
      <c r="AC150" s="202"/>
      <c r="AD150" s="202"/>
      <c r="AE150" s="202"/>
    </row>
    <row r="151" spans="1:65" s="210" customFormat="1" ht="15.2" customHeight="1" x14ac:dyDescent="0.2">
      <c r="A151" s="202"/>
      <c r="B151" s="30"/>
      <c r="C151" s="208" t="s">
        <v>26</v>
      </c>
      <c r="D151" s="202"/>
      <c r="E151" s="202"/>
      <c r="F151" s="211" t="str">
        <f>IF(E18="","",E18)</f>
        <v>Vyplň údaj</v>
      </c>
      <c r="G151" s="202"/>
      <c r="H151" s="202"/>
      <c r="I151" s="212" t="s">
        <v>34</v>
      </c>
      <c r="J151" s="230" t="str">
        <f>E24</f>
        <v>Viera Masnicová</v>
      </c>
      <c r="K151" s="202"/>
      <c r="L151" s="209"/>
      <c r="S151" s="202"/>
      <c r="T151" s="202"/>
      <c r="U151" s="202"/>
      <c r="V151" s="202"/>
      <c r="W151" s="202"/>
      <c r="X151" s="202"/>
      <c r="Y151" s="202"/>
      <c r="Z151" s="202"/>
      <c r="AA151" s="202"/>
      <c r="AB151" s="202"/>
      <c r="AC151" s="202"/>
      <c r="AD151" s="202"/>
      <c r="AE151" s="202"/>
    </row>
    <row r="152" spans="1:65" s="210" customFormat="1" ht="10.35" customHeight="1" x14ac:dyDescent="0.2">
      <c r="A152" s="202"/>
      <c r="B152" s="30"/>
      <c r="C152" s="202"/>
      <c r="D152" s="202"/>
      <c r="E152" s="202"/>
      <c r="F152" s="202"/>
      <c r="G152" s="202"/>
      <c r="H152" s="202"/>
      <c r="I152" s="84"/>
      <c r="J152" s="202"/>
      <c r="K152" s="202"/>
      <c r="L152" s="209"/>
      <c r="S152" s="202"/>
      <c r="T152" s="202"/>
      <c r="U152" s="202"/>
      <c r="V152" s="202"/>
      <c r="W152" s="202"/>
      <c r="X152" s="202"/>
      <c r="Y152" s="202"/>
      <c r="Z152" s="202"/>
      <c r="AA152" s="202"/>
      <c r="AB152" s="202"/>
      <c r="AC152" s="202"/>
      <c r="AD152" s="202"/>
      <c r="AE152" s="202"/>
    </row>
    <row r="153" spans="1:65" s="232" customFormat="1" ht="29.25" customHeight="1" x14ac:dyDescent="0.2">
      <c r="A153" s="9"/>
      <c r="B153" s="116"/>
      <c r="C153" s="117" t="s">
        <v>149</v>
      </c>
      <c r="D153" s="206" t="s">
        <v>56</v>
      </c>
      <c r="E153" s="206" t="s">
        <v>52</v>
      </c>
      <c r="F153" s="206" t="s">
        <v>53</v>
      </c>
      <c r="G153" s="206" t="s">
        <v>150</v>
      </c>
      <c r="H153" s="206" t="s">
        <v>151</v>
      </c>
      <c r="I153" s="119" t="s">
        <v>152</v>
      </c>
      <c r="J153" s="120" t="s">
        <v>107</v>
      </c>
      <c r="K153" s="121" t="s">
        <v>153</v>
      </c>
      <c r="L153" s="231"/>
      <c r="M153" s="53" t="s">
        <v>1</v>
      </c>
      <c r="N153" s="54" t="s">
        <v>41</v>
      </c>
      <c r="O153" s="54" t="s">
        <v>154</v>
      </c>
      <c r="P153" s="54" t="s">
        <v>155</v>
      </c>
      <c r="Q153" s="54" t="s">
        <v>156</v>
      </c>
      <c r="R153" s="54" t="s">
        <v>157</v>
      </c>
      <c r="S153" s="54" t="s">
        <v>158</v>
      </c>
      <c r="T153" s="55" t="s">
        <v>159</v>
      </c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</row>
    <row r="154" spans="1:65" s="210" customFormat="1" ht="22.7" customHeight="1" x14ac:dyDescent="0.25">
      <c r="A154" s="202"/>
      <c r="B154" s="30"/>
      <c r="C154" s="58" t="s">
        <v>108</v>
      </c>
      <c r="D154" s="202"/>
      <c r="E154" s="202"/>
      <c r="F154" s="202"/>
      <c r="G154" s="202"/>
      <c r="H154" s="202"/>
      <c r="I154" s="84"/>
      <c r="J154" s="122">
        <f>BK154</f>
        <v>0</v>
      </c>
      <c r="K154" s="202"/>
      <c r="L154" s="30"/>
      <c r="M154" s="56"/>
      <c r="N154" s="233"/>
      <c r="O154" s="47"/>
      <c r="P154" s="123">
        <f>P155+P824+P1514</f>
        <v>0</v>
      </c>
      <c r="Q154" s="47"/>
      <c r="R154" s="123">
        <f>R155+R824+R1514</f>
        <v>751.40187754999988</v>
      </c>
      <c r="S154" s="47"/>
      <c r="T154" s="124">
        <f>T155+T824+T1514</f>
        <v>0</v>
      </c>
      <c r="U154" s="202"/>
      <c r="V154" s="202"/>
      <c r="W154" s="202"/>
      <c r="X154" s="202"/>
      <c r="Y154" s="202"/>
      <c r="Z154" s="202"/>
      <c r="AA154" s="202"/>
      <c r="AB154" s="202"/>
      <c r="AC154" s="202"/>
      <c r="AD154" s="202"/>
      <c r="AE154" s="202"/>
      <c r="AT154" s="203" t="s">
        <v>70</v>
      </c>
      <c r="AU154" s="203" t="s">
        <v>109</v>
      </c>
      <c r="BK154" s="125">
        <f>BK155+BK824+BK1514</f>
        <v>0</v>
      </c>
    </row>
    <row r="155" spans="1:65" s="10" customFormat="1" ht="25.9" customHeight="1" x14ac:dyDescent="0.2">
      <c r="B155" s="126"/>
      <c r="D155" s="127" t="s">
        <v>70</v>
      </c>
      <c r="E155" s="128" t="s">
        <v>160</v>
      </c>
      <c r="F155" s="128" t="s">
        <v>161</v>
      </c>
      <c r="I155" s="129"/>
      <c r="J155" s="130">
        <f>BK155</f>
        <v>0</v>
      </c>
      <c r="L155" s="126"/>
      <c r="M155" s="131"/>
      <c r="N155" s="132"/>
      <c r="O155" s="132"/>
      <c r="P155" s="133">
        <f>P156+P254+P322+P411+P529+P542+P758+P822</f>
        <v>0</v>
      </c>
      <c r="Q155" s="132"/>
      <c r="R155" s="133">
        <f>R156+R254+R322+R411+R529+R542+R758+R822</f>
        <v>725.32998723999992</v>
      </c>
      <c r="S155" s="132"/>
      <c r="T155" s="134">
        <f>T156+T254+T322+T411+T529+T542+T758+T822</f>
        <v>0</v>
      </c>
      <c r="AR155" s="127" t="s">
        <v>79</v>
      </c>
      <c r="AT155" s="135" t="s">
        <v>70</v>
      </c>
      <c r="AU155" s="135" t="s">
        <v>71</v>
      </c>
      <c r="AY155" s="127" t="s">
        <v>162</v>
      </c>
      <c r="BK155" s="136">
        <f>BK156+BK254+BK322+BK411+BK529+BK542+BK758+BK822</f>
        <v>0</v>
      </c>
    </row>
    <row r="156" spans="1:65" s="10" customFormat="1" ht="22.7" customHeight="1" x14ac:dyDescent="0.2">
      <c r="B156" s="126"/>
      <c r="D156" s="127" t="s">
        <v>70</v>
      </c>
      <c r="E156" s="137" t="s">
        <v>79</v>
      </c>
      <c r="F156" s="137" t="s">
        <v>163</v>
      </c>
      <c r="I156" s="129"/>
      <c r="J156" s="138">
        <f>BK156</f>
        <v>0</v>
      </c>
      <c r="L156" s="126"/>
      <c r="M156" s="131"/>
      <c r="N156" s="132"/>
      <c r="O156" s="132"/>
      <c r="P156" s="133">
        <f>SUM(P157:P253)</f>
        <v>0</v>
      </c>
      <c r="Q156" s="132"/>
      <c r="R156" s="133">
        <f>SUM(R157:R253)</f>
        <v>0</v>
      </c>
      <c r="S156" s="132"/>
      <c r="T156" s="134">
        <f>SUM(T157:T253)</f>
        <v>0</v>
      </c>
      <c r="AR156" s="127" t="s">
        <v>79</v>
      </c>
      <c r="AT156" s="135" t="s">
        <v>70</v>
      </c>
      <c r="AU156" s="135" t="s">
        <v>79</v>
      </c>
      <c r="AY156" s="127" t="s">
        <v>162</v>
      </c>
      <c r="BK156" s="136">
        <f>SUM(BK157:BK253)</f>
        <v>0</v>
      </c>
    </row>
    <row r="157" spans="1:65" s="210" customFormat="1" ht="33" customHeight="1" x14ac:dyDescent="0.2">
      <c r="A157" s="202"/>
      <c r="B157" s="139"/>
      <c r="C157" s="234" t="s">
        <v>79</v>
      </c>
      <c r="D157" s="234" t="s">
        <v>164</v>
      </c>
      <c r="E157" s="235" t="s">
        <v>2564</v>
      </c>
      <c r="F157" s="236" t="s">
        <v>165</v>
      </c>
      <c r="G157" s="237" t="s">
        <v>166</v>
      </c>
      <c r="H157" s="238">
        <v>1</v>
      </c>
      <c r="I157" s="239"/>
      <c r="J157" s="238">
        <f>ROUND(I157*H157,3)</f>
        <v>0</v>
      </c>
      <c r="K157" s="240"/>
      <c r="L157" s="30"/>
      <c r="M157" s="241" t="s">
        <v>1</v>
      </c>
      <c r="N157" s="242" t="s">
        <v>43</v>
      </c>
      <c r="O157" s="49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202"/>
      <c r="V157" s="202"/>
      <c r="W157" s="202"/>
      <c r="X157" s="202"/>
      <c r="Y157" s="202"/>
      <c r="Z157" s="202"/>
      <c r="AA157" s="202"/>
      <c r="AB157" s="202"/>
      <c r="AC157" s="202"/>
      <c r="AD157" s="202"/>
      <c r="AE157" s="202"/>
      <c r="AR157" s="245" t="s">
        <v>168</v>
      </c>
      <c r="AT157" s="245" t="s">
        <v>164</v>
      </c>
      <c r="AU157" s="245" t="s">
        <v>169</v>
      </c>
      <c r="AY157" s="203" t="s">
        <v>162</v>
      </c>
      <c r="BE157" s="149">
        <f>IF(N157="základná",J157,0)</f>
        <v>0</v>
      </c>
      <c r="BF157" s="149">
        <f>IF(N157="znížená",J157,0)</f>
        <v>0</v>
      </c>
      <c r="BG157" s="149">
        <f>IF(N157="zákl. prenesená",J157,0)</f>
        <v>0</v>
      </c>
      <c r="BH157" s="149">
        <f>IF(N157="zníž. prenesená",J157,0)</f>
        <v>0</v>
      </c>
      <c r="BI157" s="149">
        <f>IF(N157="nulová",J157,0)</f>
        <v>0</v>
      </c>
      <c r="BJ157" s="203" t="s">
        <v>169</v>
      </c>
      <c r="BK157" s="150">
        <f>ROUND(I157*H157,3)</f>
        <v>0</v>
      </c>
      <c r="BL157" s="203" t="s">
        <v>168</v>
      </c>
      <c r="BM157" s="245" t="s">
        <v>170</v>
      </c>
    </row>
    <row r="158" spans="1:65" s="210" customFormat="1" ht="21.75" customHeight="1" x14ac:dyDescent="0.2">
      <c r="A158" s="202"/>
      <c r="B158" s="139"/>
      <c r="C158" s="234" t="s">
        <v>169</v>
      </c>
      <c r="D158" s="234" t="s">
        <v>164</v>
      </c>
      <c r="E158" s="235" t="s">
        <v>2565</v>
      </c>
      <c r="F158" s="236" t="s">
        <v>171</v>
      </c>
      <c r="G158" s="237" t="s">
        <v>172</v>
      </c>
      <c r="H158" s="238">
        <v>105.548</v>
      </c>
      <c r="I158" s="239"/>
      <c r="J158" s="238">
        <f>ROUND(I158*H158,3)</f>
        <v>0</v>
      </c>
      <c r="K158" s="240"/>
      <c r="L158" s="30"/>
      <c r="M158" s="241" t="s">
        <v>1</v>
      </c>
      <c r="N158" s="242" t="s">
        <v>43</v>
      </c>
      <c r="O158" s="49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202"/>
      <c r="V158" s="202"/>
      <c r="W158" s="202"/>
      <c r="X158" s="202"/>
      <c r="Y158" s="202"/>
      <c r="Z158" s="202"/>
      <c r="AA158" s="202"/>
      <c r="AB158" s="202"/>
      <c r="AC158" s="202"/>
      <c r="AD158" s="202"/>
      <c r="AE158" s="202"/>
      <c r="AR158" s="245" t="s">
        <v>168</v>
      </c>
      <c r="AT158" s="245" t="s">
        <v>164</v>
      </c>
      <c r="AU158" s="245" t="s">
        <v>169</v>
      </c>
      <c r="AY158" s="203" t="s">
        <v>162</v>
      </c>
      <c r="BE158" s="149">
        <f>IF(N158="základná",J158,0)</f>
        <v>0</v>
      </c>
      <c r="BF158" s="149">
        <f>IF(N158="znížená",J158,0)</f>
        <v>0</v>
      </c>
      <c r="BG158" s="149">
        <f>IF(N158="zákl. prenesená",J158,0)</f>
        <v>0</v>
      </c>
      <c r="BH158" s="149">
        <f>IF(N158="zníž. prenesená",J158,0)</f>
        <v>0</v>
      </c>
      <c r="BI158" s="149">
        <f>IF(N158="nulová",J158,0)</f>
        <v>0</v>
      </c>
      <c r="BJ158" s="203" t="s">
        <v>169</v>
      </c>
      <c r="BK158" s="150">
        <f>ROUND(I158*H158,3)</f>
        <v>0</v>
      </c>
      <c r="BL158" s="203" t="s">
        <v>168</v>
      </c>
      <c r="BM158" s="245" t="s">
        <v>173</v>
      </c>
    </row>
    <row r="159" spans="1:65" s="11" customFormat="1" x14ac:dyDescent="0.2">
      <c r="B159" s="151"/>
      <c r="D159" s="152" t="s">
        <v>174</v>
      </c>
      <c r="E159" s="153" t="s">
        <v>1</v>
      </c>
      <c r="F159" s="154" t="s">
        <v>175</v>
      </c>
      <c r="H159" s="153" t="s">
        <v>1</v>
      </c>
      <c r="I159" s="155"/>
      <c r="L159" s="151"/>
      <c r="M159" s="156"/>
      <c r="N159" s="157"/>
      <c r="O159" s="157"/>
      <c r="P159" s="157"/>
      <c r="Q159" s="157"/>
      <c r="R159" s="157"/>
      <c r="S159" s="157"/>
      <c r="T159" s="158"/>
      <c r="AT159" s="153" t="s">
        <v>174</v>
      </c>
      <c r="AU159" s="153" t="s">
        <v>169</v>
      </c>
      <c r="AV159" s="11" t="s">
        <v>79</v>
      </c>
      <c r="AW159" s="11" t="s">
        <v>32</v>
      </c>
      <c r="AX159" s="11" t="s">
        <v>71</v>
      </c>
      <c r="AY159" s="153" t="s">
        <v>162</v>
      </c>
    </row>
    <row r="160" spans="1:65" s="11" customFormat="1" x14ac:dyDescent="0.2">
      <c r="B160" s="151"/>
      <c r="D160" s="152" t="s">
        <v>174</v>
      </c>
      <c r="E160" s="153" t="s">
        <v>1</v>
      </c>
      <c r="F160" s="154" t="s">
        <v>176</v>
      </c>
      <c r="H160" s="153" t="s">
        <v>1</v>
      </c>
      <c r="I160" s="155"/>
      <c r="L160" s="151"/>
      <c r="M160" s="156"/>
      <c r="N160" s="157"/>
      <c r="O160" s="157"/>
      <c r="P160" s="157"/>
      <c r="Q160" s="157"/>
      <c r="R160" s="157"/>
      <c r="S160" s="157"/>
      <c r="T160" s="158"/>
      <c r="AT160" s="153" t="s">
        <v>174</v>
      </c>
      <c r="AU160" s="153" t="s">
        <v>169</v>
      </c>
      <c r="AV160" s="11" t="s">
        <v>79</v>
      </c>
      <c r="AW160" s="11" t="s">
        <v>32</v>
      </c>
      <c r="AX160" s="11" t="s">
        <v>71</v>
      </c>
      <c r="AY160" s="153" t="s">
        <v>162</v>
      </c>
    </row>
    <row r="161" spans="1:65" s="12" customFormat="1" x14ac:dyDescent="0.2">
      <c r="B161" s="159"/>
      <c r="D161" s="152" t="s">
        <v>174</v>
      </c>
      <c r="E161" s="160" t="s">
        <v>1</v>
      </c>
      <c r="F161" s="161" t="s">
        <v>177</v>
      </c>
      <c r="H161" s="162">
        <v>38.115000000000002</v>
      </c>
      <c r="I161" s="163"/>
      <c r="L161" s="159"/>
      <c r="M161" s="164"/>
      <c r="N161" s="165"/>
      <c r="O161" s="165"/>
      <c r="P161" s="165"/>
      <c r="Q161" s="165"/>
      <c r="R161" s="165"/>
      <c r="S161" s="165"/>
      <c r="T161" s="166"/>
      <c r="AT161" s="160" t="s">
        <v>174</v>
      </c>
      <c r="AU161" s="160" t="s">
        <v>169</v>
      </c>
      <c r="AV161" s="12" t="s">
        <v>169</v>
      </c>
      <c r="AW161" s="12" t="s">
        <v>32</v>
      </c>
      <c r="AX161" s="12" t="s">
        <v>71</v>
      </c>
      <c r="AY161" s="160" t="s">
        <v>162</v>
      </c>
    </row>
    <row r="162" spans="1:65" s="12" customFormat="1" x14ac:dyDescent="0.2">
      <c r="B162" s="159"/>
      <c r="D162" s="152" t="s">
        <v>174</v>
      </c>
      <c r="E162" s="160" t="s">
        <v>1</v>
      </c>
      <c r="F162" s="161" t="s">
        <v>178</v>
      </c>
      <c r="H162" s="162">
        <v>35.28</v>
      </c>
      <c r="I162" s="163"/>
      <c r="L162" s="159"/>
      <c r="M162" s="164"/>
      <c r="N162" s="165"/>
      <c r="O162" s="165"/>
      <c r="P162" s="165"/>
      <c r="Q162" s="165"/>
      <c r="R162" s="165"/>
      <c r="S162" s="165"/>
      <c r="T162" s="166"/>
      <c r="AT162" s="160" t="s">
        <v>174</v>
      </c>
      <c r="AU162" s="160" t="s">
        <v>169</v>
      </c>
      <c r="AV162" s="12" t="s">
        <v>169</v>
      </c>
      <c r="AW162" s="12" t="s">
        <v>32</v>
      </c>
      <c r="AX162" s="12" t="s">
        <v>71</v>
      </c>
      <c r="AY162" s="160" t="s">
        <v>162</v>
      </c>
    </row>
    <row r="163" spans="1:65" s="11" customFormat="1" x14ac:dyDescent="0.2">
      <c r="B163" s="151"/>
      <c r="D163" s="152" t="s">
        <v>174</v>
      </c>
      <c r="E163" s="153" t="s">
        <v>1</v>
      </c>
      <c r="F163" s="154" t="s">
        <v>179</v>
      </c>
      <c r="H163" s="153" t="s">
        <v>1</v>
      </c>
      <c r="I163" s="155"/>
      <c r="L163" s="151"/>
      <c r="M163" s="156"/>
      <c r="N163" s="157"/>
      <c r="O163" s="157"/>
      <c r="P163" s="157"/>
      <c r="Q163" s="157"/>
      <c r="R163" s="157"/>
      <c r="S163" s="157"/>
      <c r="T163" s="158"/>
      <c r="AT163" s="153" t="s">
        <v>174</v>
      </c>
      <c r="AU163" s="153" t="s">
        <v>169</v>
      </c>
      <c r="AV163" s="11" t="s">
        <v>79</v>
      </c>
      <c r="AW163" s="11" t="s">
        <v>32</v>
      </c>
      <c r="AX163" s="11" t="s">
        <v>71</v>
      </c>
      <c r="AY163" s="153" t="s">
        <v>162</v>
      </c>
    </row>
    <row r="164" spans="1:65" s="12" customFormat="1" x14ac:dyDescent="0.2">
      <c r="B164" s="159"/>
      <c r="D164" s="152" t="s">
        <v>174</v>
      </c>
      <c r="E164" s="160" t="s">
        <v>1</v>
      </c>
      <c r="F164" s="161" t="s">
        <v>180</v>
      </c>
      <c r="H164" s="162">
        <v>7.992</v>
      </c>
      <c r="I164" s="163"/>
      <c r="L164" s="159"/>
      <c r="M164" s="164"/>
      <c r="N164" s="165"/>
      <c r="O164" s="165"/>
      <c r="P164" s="165"/>
      <c r="Q164" s="165"/>
      <c r="R164" s="165"/>
      <c r="S164" s="165"/>
      <c r="T164" s="166"/>
      <c r="AT164" s="160" t="s">
        <v>174</v>
      </c>
      <c r="AU164" s="160" t="s">
        <v>169</v>
      </c>
      <c r="AV164" s="12" t="s">
        <v>169</v>
      </c>
      <c r="AW164" s="12" t="s">
        <v>32</v>
      </c>
      <c r="AX164" s="12" t="s">
        <v>71</v>
      </c>
      <c r="AY164" s="160" t="s">
        <v>162</v>
      </c>
    </row>
    <row r="165" spans="1:65" s="12" customFormat="1" x14ac:dyDescent="0.2">
      <c r="B165" s="159"/>
      <c r="D165" s="152" t="s">
        <v>174</v>
      </c>
      <c r="E165" s="160" t="s">
        <v>1</v>
      </c>
      <c r="F165" s="161" t="s">
        <v>181</v>
      </c>
      <c r="H165" s="162">
        <v>6.5880000000000001</v>
      </c>
      <c r="I165" s="163"/>
      <c r="L165" s="159"/>
      <c r="M165" s="164"/>
      <c r="N165" s="165"/>
      <c r="O165" s="165"/>
      <c r="P165" s="165"/>
      <c r="Q165" s="165"/>
      <c r="R165" s="165"/>
      <c r="S165" s="165"/>
      <c r="T165" s="166"/>
      <c r="AT165" s="160" t="s">
        <v>174</v>
      </c>
      <c r="AU165" s="160" t="s">
        <v>169</v>
      </c>
      <c r="AV165" s="12" t="s">
        <v>169</v>
      </c>
      <c r="AW165" s="12" t="s">
        <v>32</v>
      </c>
      <c r="AX165" s="12" t="s">
        <v>71</v>
      </c>
      <c r="AY165" s="160" t="s">
        <v>162</v>
      </c>
    </row>
    <row r="166" spans="1:65" s="13" customFormat="1" x14ac:dyDescent="0.2">
      <c r="B166" s="167"/>
      <c r="D166" s="152" t="s">
        <v>174</v>
      </c>
      <c r="E166" s="168" t="s">
        <v>1</v>
      </c>
      <c r="F166" s="169" t="s">
        <v>182</v>
      </c>
      <c r="H166" s="170">
        <v>87.975000000000009</v>
      </c>
      <c r="I166" s="171"/>
      <c r="L166" s="167"/>
      <c r="M166" s="172"/>
      <c r="N166" s="173"/>
      <c r="O166" s="173"/>
      <c r="P166" s="173"/>
      <c r="Q166" s="173"/>
      <c r="R166" s="173"/>
      <c r="S166" s="173"/>
      <c r="T166" s="174"/>
      <c r="AT166" s="168" t="s">
        <v>174</v>
      </c>
      <c r="AU166" s="168" t="s">
        <v>169</v>
      </c>
      <c r="AV166" s="13" t="s">
        <v>183</v>
      </c>
      <c r="AW166" s="13" t="s">
        <v>32</v>
      </c>
      <c r="AX166" s="13" t="s">
        <v>71</v>
      </c>
      <c r="AY166" s="168" t="s">
        <v>162</v>
      </c>
    </row>
    <row r="167" spans="1:65" s="11" customFormat="1" x14ac:dyDescent="0.2">
      <c r="B167" s="151"/>
      <c r="D167" s="152" t="s">
        <v>174</v>
      </c>
      <c r="E167" s="153" t="s">
        <v>1</v>
      </c>
      <c r="F167" s="154" t="s">
        <v>184</v>
      </c>
      <c r="H167" s="153" t="s">
        <v>1</v>
      </c>
      <c r="I167" s="155"/>
      <c r="L167" s="151"/>
      <c r="M167" s="156"/>
      <c r="N167" s="157"/>
      <c r="O167" s="157"/>
      <c r="P167" s="157"/>
      <c r="Q167" s="157"/>
      <c r="R167" s="157"/>
      <c r="S167" s="157"/>
      <c r="T167" s="158"/>
      <c r="AT167" s="153" t="s">
        <v>174</v>
      </c>
      <c r="AU167" s="153" t="s">
        <v>169</v>
      </c>
      <c r="AV167" s="11" t="s">
        <v>79</v>
      </c>
      <c r="AW167" s="11" t="s">
        <v>32</v>
      </c>
      <c r="AX167" s="11" t="s">
        <v>71</v>
      </c>
      <c r="AY167" s="153" t="s">
        <v>162</v>
      </c>
    </row>
    <row r="168" spans="1:65" s="12" customFormat="1" x14ac:dyDescent="0.2">
      <c r="B168" s="159"/>
      <c r="D168" s="152" t="s">
        <v>174</v>
      </c>
      <c r="E168" s="160" t="s">
        <v>1</v>
      </c>
      <c r="F168" s="161" t="s">
        <v>185</v>
      </c>
      <c r="H168" s="162">
        <v>8.1660000000000004</v>
      </c>
      <c r="I168" s="163"/>
      <c r="L168" s="159"/>
      <c r="M168" s="164"/>
      <c r="N168" s="165"/>
      <c r="O168" s="165"/>
      <c r="P168" s="165"/>
      <c r="Q168" s="165"/>
      <c r="R168" s="165"/>
      <c r="S168" s="165"/>
      <c r="T168" s="166"/>
      <c r="AT168" s="160" t="s">
        <v>174</v>
      </c>
      <c r="AU168" s="160" t="s">
        <v>169</v>
      </c>
      <c r="AV168" s="12" t="s">
        <v>169</v>
      </c>
      <c r="AW168" s="12" t="s">
        <v>32</v>
      </c>
      <c r="AX168" s="12" t="s">
        <v>71</v>
      </c>
      <c r="AY168" s="160" t="s">
        <v>162</v>
      </c>
    </row>
    <row r="169" spans="1:65" s="11" customFormat="1" x14ac:dyDescent="0.2">
      <c r="B169" s="151"/>
      <c r="D169" s="152" t="s">
        <v>174</v>
      </c>
      <c r="E169" s="153" t="s">
        <v>1</v>
      </c>
      <c r="F169" s="154" t="s">
        <v>186</v>
      </c>
      <c r="H169" s="153" t="s">
        <v>1</v>
      </c>
      <c r="I169" s="155"/>
      <c r="L169" s="151"/>
      <c r="M169" s="156"/>
      <c r="N169" s="157"/>
      <c r="O169" s="157"/>
      <c r="P169" s="157"/>
      <c r="Q169" s="157"/>
      <c r="R169" s="157"/>
      <c r="S169" s="157"/>
      <c r="T169" s="158"/>
      <c r="AT169" s="153" t="s">
        <v>174</v>
      </c>
      <c r="AU169" s="153" t="s">
        <v>169</v>
      </c>
      <c r="AV169" s="11" t="s">
        <v>79</v>
      </c>
      <c r="AW169" s="11" t="s">
        <v>32</v>
      </c>
      <c r="AX169" s="11" t="s">
        <v>71</v>
      </c>
      <c r="AY169" s="153" t="s">
        <v>162</v>
      </c>
    </row>
    <row r="170" spans="1:65" s="12" customFormat="1" x14ac:dyDescent="0.2">
      <c r="B170" s="159"/>
      <c r="D170" s="152" t="s">
        <v>174</v>
      </c>
      <c r="E170" s="160" t="s">
        <v>1</v>
      </c>
      <c r="F170" s="161" t="s">
        <v>187</v>
      </c>
      <c r="H170" s="162">
        <v>12.865</v>
      </c>
      <c r="I170" s="163"/>
      <c r="L170" s="159"/>
      <c r="M170" s="164"/>
      <c r="N170" s="165"/>
      <c r="O170" s="165"/>
      <c r="P170" s="165"/>
      <c r="Q170" s="165"/>
      <c r="R170" s="165"/>
      <c r="S170" s="165"/>
      <c r="T170" s="166"/>
      <c r="AT170" s="160" t="s">
        <v>174</v>
      </c>
      <c r="AU170" s="160" t="s">
        <v>169</v>
      </c>
      <c r="AV170" s="12" t="s">
        <v>169</v>
      </c>
      <c r="AW170" s="12" t="s">
        <v>32</v>
      </c>
      <c r="AX170" s="12" t="s">
        <v>71</v>
      </c>
      <c r="AY170" s="160" t="s">
        <v>162</v>
      </c>
    </row>
    <row r="171" spans="1:65" s="12" customFormat="1" ht="22.5" x14ac:dyDescent="0.2">
      <c r="B171" s="159"/>
      <c r="D171" s="152" t="s">
        <v>174</v>
      </c>
      <c r="E171" s="160" t="s">
        <v>1</v>
      </c>
      <c r="F171" s="161" t="s">
        <v>188</v>
      </c>
      <c r="H171" s="162">
        <v>-3.4580000000000002</v>
      </c>
      <c r="I171" s="163"/>
      <c r="L171" s="159"/>
      <c r="M171" s="164"/>
      <c r="N171" s="165"/>
      <c r="O171" s="165"/>
      <c r="P171" s="165"/>
      <c r="Q171" s="165"/>
      <c r="R171" s="165"/>
      <c r="S171" s="165"/>
      <c r="T171" s="166"/>
      <c r="AT171" s="160" t="s">
        <v>174</v>
      </c>
      <c r="AU171" s="160" t="s">
        <v>169</v>
      </c>
      <c r="AV171" s="12" t="s">
        <v>169</v>
      </c>
      <c r="AW171" s="12" t="s">
        <v>32</v>
      </c>
      <c r="AX171" s="12" t="s">
        <v>71</v>
      </c>
      <c r="AY171" s="160" t="s">
        <v>162</v>
      </c>
    </row>
    <row r="172" spans="1:65" s="13" customFormat="1" x14ac:dyDescent="0.2">
      <c r="B172" s="167"/>
      <c r="D172" s="152" t="s">
        <v>174</v>
      </c>
      <c r="E172" s="168" t="s">
        <v>1</v>
      </c>
      <c r="F172" s="169" t="s">
        <v>182</v>
      </c>
      <c r="H172" s="170">
        <v>17.573</v>
      </c>
      <c r="I172" s="171"/>
      <c r="L172" s="167"/>
      <c r="M172" s="172"/>
      <c r="N172" s="173"/>
      <c r="O172" s="173"/>
      <c r="P172" s="173"/>
      <c r="Q172" s="173"/>
      <c r="R172" s="173"/>
      <c r="S172" s="173"/>
      <c r="T172" s="174"/>
      <c r="AT172" s="168" t="s">
        <v>174</v>
      </c>
      <c r="AU172" s="168" t="s">
        <v>169</v>
      </c>
      <c r="AV172" s="13" t="s">
        <v>183</v>
      </c>
      <c r="AW172" s="13" t="s">
        <v>32</v>
      </c>
      <c r="AX172" s="13" t="s">
        <v>71</v>
      </c>
      <c r="AY172" s="168" t="s">
        <v>162</v>
      </c>
    </row>
    <row r="173" spans="1:65" s="14" customFormat="1" x14ac:dyDescent="0.2">
      <c r="B173" s="175"/>
      <c r="D173" s="152" t="s">
        <v>174</v>
      </c>
      <c r="E173" s="176" t="s">
        <v>1</v>
      </c>
      <c r="F173" s="177" t="s">
        <v>189</v>
      </c>
      <c r="H173" s="178">
        <v>105.548</v>
      </c>
      <c r="I173" s="179"/>
      <c r="L173" s="175"/>
      <c r="M173" s="180"/>
      <c r="N173" s="181"/>
      <c r="O173" s="181"/>
      <c r="P173" s="181"/>
      <c r="Q173" s="181"/>
      <c r="R173" s="181"/>
      <c r="S173" s="181"/>
      <c r="T173" s="182"/>
      <c r="AT173" s="176" t="s">
        <v>174</v>
      </c>
      <c r="AU173" s="176" t="s">
        <v>169</v>
      </c>
      <c r="AV173" s="14" t="s">
        <v>168</v>
      </c>
      <c r="AW173" s="14" t="s">
        <v>32</v>
      </c>
      <c r="AX173" s="14" t="s">
        <v>79</v>
      </c>
      <c r="AY173" s="176" t="s">
        <v>162</v>
      </c>
    </row>
    <row r="174" spans="1:65" s="210" customFormat="1" ht="21.75" customHeight="1" x14ac:dyDescent="0.2">
      <c r="A174" s="202"/>
      <c r="B174" s="139"/>
      <c r="C174" s="234" t="s">
        <v>183</v>
      </c>
      <c r="D174" s="234" t="s">
        <v>164</v>
      </c>
      <c r="E174" s="235" t="s">
        <v>2566</v>
      </c>
      <c r="F174" s="236" t="s">
        <v>190</v>
      </c>
      <c r="G174" s="237" t="s">
        <v>172</v>
      </c>
      <c r="H174" s="238">
        <v>37.212000000000003</v>
      </c>
      <c r="I174" s="239"/>
      <c r="J174" s="238">
        <f>ROUND(I174*H174,3)</f>
        <v>0</v>
      </c>
      <c r="K174" s="240"/>
      <c r="L174" s="30"/>
      <c r="M174" s="241" t="s">
        <v>1</v>
      </c>
      <c r="N174" s="242" t="s">
        <v>43</v>
      </c>
      <c r="O174" s="49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202"/>
      <c r="V174" s="202"/>
      <c r="W174" s="202"/>
      <c r="X174" s="202"/>
      <c r="Y174" s="202"/>
      <c r="Z174" s="202"/>
      <c r="AA174" s="202"/>
      <c r="AB174" s="202"/>
      <c r="AC174" s="202"/>
      <c r="AD174" s="202"/>
      <c r="AE174" s="202"/>
      <c r="AR174" s="245" t="s">
        <v>168</v>
      </c>
      <c r="AT174" s="245" t="s">
        <v>164</v>
      </c>
      <c r="AU174" s="245" t="s">
        <v>169</v>
      </c>
      <c r="AY174" s="203" t="s">
        <v>162</v>
      </c>
      <c r="BE174" s="149">
        <f>IF(N174="základná",J174,0)</f>
        <v>0</v>
      </c>
      <c r="BF174" s="149">
        <f>IF(N174="znížená",J174,0)</f>
        <v>0</v>
      </c>
      <c r="BG174" s="149">
        <f>IF(N174="zákl. prenesená",J174,0)</f>
        <v>0</v>
      </c>
      <c r="BH174" s="149">
        <f>IF(N174="zníž. prenesená",J174,0)</f>
        <v>0</v>
      </c>
      <c r="BI174" s="149">
        <f>IF(N174="nulová",J174,0)</f>
        <v>0</v>
      </c>
      <c r="BJ174" s="203" t="s">
        <v>169</v>
      </c>
      <c r="BK174" s="150">
        <f>ROUND(I174*H174,3)</f>
        <v>0</v>
      </c>
      <c r="BL174" s="203" t="s">
        <v>168</v>
      </c>
      <c r="BM174" s="245" t="s">
        <v>191</v>
      </c>
    </row>
    <row r="175" spans="1:65" s="11" customFormat="1" ht="22.5" x14ac:dyDescent="0.2">
      <c r="B175" s="151"/>
      <c r="D175" s="152" t="s">
        <v>174</v>
      </c>
      <c r="E175" s="153" t="s">
        <v>1</v>
      </c>
      <c r="F175" s="154" t="s">
        <v>192</v>
      </c>
      <c r="H175" s="153" t="s">
        <v>1</v>
      </c>
      <c r="I175" s="155"/>
      <c r="L175" s="151"/>
      <c r="M175" s="156"/>
      <c r="N175" s="157"/>
      <c r="O175" s="157"/>
      <c r="P175" s="157"/>
      <c r="Q175" s="157"/>
      <c r="R175" s="157"/>
      <c r="S175" s="157"/>
      <c r="T175" s="158"/>
      <c r="AT175" s="153" t="s">
        <v>174</v>
      </c>
      <c r="AU175" s="153" t="s">
        <v>169</v>
      </c>
      <c r="AV175" s="11" t="s">
        <v>79</v>
      </c>
      <c r="AW175" s="11" t="s">
        <v>32</v>
      </c>
      <c r="AX175" s="11" t="s">
        <v>71</v>
      </c>
      <c r="AY175" s="153" t="s">
        <v>162</v>
      </c>
    </row>
    <row r="176" spans="1:65" s="11" customFormat="1" x14ac:dyDescent="0.2">
      <c r="B176" s="151"/>
      <c r="D176" s="152" t="s">
        <v>174</v>
      </c>
      <c r="E176" s="153" t="s">
        <v>1</v>
      </c>
      <c r="F176" s="154" t="s">
        <v>193</v>
      </c>
      <c r="H176" s="153" t="s">
        <v>1</v>
      </c>
      <c r="I176" s="155"/>
      <c r="L176" s="151"/>
      <c r="M176" s="156"/>
      <c r="N176" s="157"/>
      <c r="O176" s="157"/>
      <c r="P176" s="157"/>
      <c r="Q176" s="157"/>
      <c r="R176" s="157"/>
      <c r="S176" s="157"/>
      <c r="T176" s="158"/>
      <c r="AT176" s="153" t="s">
        <v>174</v>
      </c>
      <c r="AU176" s="153" t="s">
        <v>169</v>
      </c>
      <c r="AV176" s="11" t="s">
        <v>79</v>
      </c>
      <c r="AW176" s="11" t="s">
        <v>32</v>
      </c>
      <c r="AX176" s="11" t="s">
        <v>71</v>
      </c>
      <c r="AY176" s="153" t="s">
        <v>162</v>
      </c>
    </row>
    <row r="177" spans="1:65" s="12" customFormat="1" x14ac:dyDescent="0.2">
      <c r="B177" s="159"/>
      <c r="D177" s="152" t="s">
        <v>174</v>
      </c>
      <c r="E177" s="160" t="s">
        <v>1</v>
      </c>
      <c r="F177" s="161" t="s">
        <v>194</v>
      </c>
      <c r="H177" s="162">
        <v>15.881</v>
      </c>
      <c r="I177" s="163"/>
      <c r="L177" s="159"/>
      <c r="M177" s="164"/>
      <c r="N177" s="165"/>
      <c r="O177" s="165"/>
      <c r="P177" s="165"/>
      <c r="Q177" s="165"/>
      <c r="R177" s="165"/>
      <c r="S177" s="165"/>
      <c r="T177" s="166"/>
      <c r="AT177" s="160" t="s">
        <v>174</v>
      </c>
      <c r="AU177" s="160" t="s">
        <v>169</v>
      </c>
      <c r="AV177" s="12" t="s">
        <v>169</v>
      </c>
      <c r="AW177" s="12" t="s">
        <v>32</v>
      </c>
      <c r="AX177" s="12" t="s">
        <v>71</v>
      </c>
      <c r="AY177" s="160" t="s">
        <v>162</v>
      </c>
    </row>
    <row r="178" spans="1:65" s="12" customFormat="1" x14ac:dyDescent="0.2">
      <c r="B178" s="159"/>
      <c r="D178" s="152" t="s">
        <v>174</v>
      </c>
      <c r="E178" s="160" t="s">
        <v>1</v>
      </c>
      <c r="F178" s="161" t="s">
        <v>195</v>
      </c>
      <c r="H178" s="162">
        <v>14.7</v>
      </c>
      <c r="I178" s="163"/>
      <c r="L178" s="159"/>
      <c r="M178" s="164"/>
      <c r="N178" s="165"/>
      <c r="O178" s="165"/>
      <c r="P178" s="165"/>
      <c r="Q178" s="165"/>
      <c r="R178" s="165"/>
      <c r="S178" s="165"/>
      <c r="T178" s="166"/>
      <c r="AT178" s="160" t="s">
        <v>174</v>
      </c>
      <c r="AU178" s="160" t="s">
        <v>169</v>
      </c>
      <c r="AV178" s="12" t="s">
        <v>169</v>
      </c>
      <c r="AW178" s="12" t="s">
        <v>32</v>
      </c>
      <c r="AX178" s="12" t="s">
        <v>71</v>
      </c>
      <c r="AY178" s="160" t="s">
        <v>162</v>
      </c>
    </row>
    <row r="179" spans="1:65" s="11" customFormat="1" x14ac:dyDescent="0.2">
      <c r="B179" s="151"/>
      <c r="D179" s="152" t="s">
        <v>174</v>
      </c>
      <c r="E179" s="153" t="s">
        <v>1</v>
      </c>
      <c r="F179" s="154" t="s">
        <v>196</v>
      </c>
      <c r="H179" s="153" t="s">
        <v>1</v>
      </c>
      <c r="I179" s="155"/>
      <c r="L179" s="151"/>
      <c r="M179" s="156"/>
      <c r="N179" s="157"/>
      <c r="O179" s="157"/>
      <c r="P179" s="157"/>
      <c r="Q179" s="157"/>
      <c r="R179" s="157"/>
      <c r="S179" s="157"/>
      <c r="T179" s="158"/>
      <c r="AT179" s="153" t="s">
        <v>174</v>
      </c>
      <c r="AU179" s="153" t="s">
        <v>169</v>
      </c>
      <c r="AV179" s="11" t="s">
        <v>79</v>
      </c>
      <c r="AW179" s="11" t="s">
        <v>32</v>
      </c>
      <c r="AX179" s="11" t="s">
        <v>71</v>
      </c>
      <c r="AY179" s="153" t="s">
        <v>162</v>
      </c>
    </row>
    <row r="180" spans="1:65" s="12" customFormat="1" x14ac:dyDescent="0.2">
      <c r="B180" s="159"/>
      <c r="D180" s="152" t="s">
        <v>174</v>
      </c>
      <c r="E180" s="160" t="s">
        <v>1</v>
      </c>
      <c r="F180" s="161" t="s">
        <v>197</v>
      </c>
      <c r="H180" s="162">
        <v>0.55600000000000005</v>
      </c>
      <c r="I180" s="163"/>
      <c r="L180" s="159"/>
      <c r="M180" s="164"/>
      <c r="N180" s="165"/>
      <c r="O180" s="165"/>
      <c r="P180" s="165"/>
      <c r="Q180" s="165"/>
      <c r="R180" s="165"/>
      <c r="S180" s="165"/>
      <c r="T180" s="166"/>
      <c r="AT180" s="160" t="s">
        <v>174</v>
      </c>
      <c r="AU180" s="160" t="s">
        <v>169</v>
      </c>
      <c r="AV180" s="12" t="s">
        <v>169</v>
      </c>
      <c r="AW180" s="12" t="s">
        <v>32</v>
      </c>
      <c r="AX180" s="12" t="s">
        <v>71</v>
      </c>
      <c r="AY180" s="160" t="s">
        <v>162</v>
      </c>
    </row>
    <row r="181" spans="1:65" s="13" customFormat="1" x14ac:dyDescent="0.2">
      <c r="B181" s="167"/>
      <c r="D181" s="152" t="s">
        <v>174</v>
      </c>
      <c r="E181" s="168" t="s">
        <v>1</v>
      </c>
      <c r="F181" s="169" t="s">
        <v>182</v>
      </c>
      <c r="H181" s="170">
        <v>31.137</v>
      </c>
      <c r="I181" s="171"/>
      <c r="L181" s="167"/>
      <c r="M181" s="172"/>
      <c r="N181" s="173"/>
      <c r="O181" s="173"/>
      <c r="P181" s="173"/>
      <c r="Q181" s="173"/>
      <c r="R181" s="173"/>
      <c r="S181" s="173"/>
      <c r="T181" s="174"/>
      <c r="AT181" s="168" t="s">
        <v>174</v>
      </c>
      <c r="AU181" s="168" t="s">
        <v>169</v>
      </c>
      <c r="AV181" s="13" t="s">
        <v>183</v>
      </c>
      <c r="AW181" s="13" t="s">
        <v>32</v>
      </c>
      <c r="AX181" s="13" t="s">
        <v>71</v>
      </c>
      <c r="AY181" s="168" t="s">
        <v>162</v>
      </c>
    </row>
    <row r="182" spans="1:65" s="11" customFormat="1" x14ac:dyDescent="0.2">
      <c r="B182" s="151"/>
      <c r="D182" s="152" t="s">
        <v>174</v>
      </c>
      <c r="E182" s="153" t="s">
        <v>1</v>
      </c>
      <c r="F182" s="154" t="s">
        <v>179</v>
      </c>
      <c r="H182" s="153" t="s">
        <v>1</v>
      </c>
      <c r="I182" s="155"/>
      <c r="L182" s="151"/>
      <c r="M182" s="156"/>
      <c r="N182" s="157"/>
      <c r="O182" s="157"/>
      <c r="P182" s="157"/>
      <c r="Q182" s="157"/>
      <c r="R182" s="157"/>
      <c r="S182" s="157"/>
      <c r="T182" s="158"/>
      <c r="AT182" s="153" t="s">
        <v>174</v>
      </c>
      <c r="AU182" s="153" t="s">
        <v>169</v>
      </c>
      <c r="AV182" s="11" t="s">
        <v>79</v>
      </c>
      <c r="AW182" s="11" t="s">
        <v>32</v>
      </c>
      <c r="AX182" s="11" t="s">
        <v>71</v>
      </c>
      <c r="AY182" s="153" t="s">
        <v>162</v>
      </c>
    </row>
    <row r="183" spans="1:65" s="12" customFormat="1" x14ac:dyDescent="0.2">
      <c r="B183" s="159"/>
      <c r="D183" s="152" t="s">
        <v>174</v>
      </c>
      <c r="E183" s="160" t="s">
        <v>1</v>
      </c>
      <c r="F183" s="161" t="s">
        <v>198</v>
      </c>
      <c r="H183" s="162">
        <v>3.33</v>
      </c>
      <c r="I183" s="163"/>
      <c r="L183" s="159"/>
      <c r="M183" s="164"/>
      <c r="N183" s="165"/>
      <c r="O183" s="165"/>
      <c r="P183" s="165"/>
      <c r="Q183" s="165"/>
      <c r="R183" s="165"/>
      <c r="S183" s="165"/>
      <c r="T183" s="166"/>
      <c r="AT183" s="160" t="s">
        <v>174</v>
      </c>
      <c r="AU183" s="160" t="s">
        <v>169</v>
      </c>
      <c r="AV183" s="12" t="s">
        <v>169</v>
      </c>
      <c r="AW183" s="12" t="s">
        <v>32</v>
      </c>
      <c r="AX183" s="12" t="s">
        <v>71</v>
      </c>
      <c r="AY183" s="160" t="s">
        <v>162</v>
      </c>
    </row>
    <row r="184" spans="1:65" s="12" customFormat="1" x14ac:dyDescent="0.2">
      <c r="B184" s="159"/>
      <c r="D184" s="152" t="s">
        <v>174</v>
      </c>
      <c r="E184" s="160" t="s">
        <v>1</v>
      </c>
      <c r="F184" s="161" t="s">
        <v>199</v>
      </c>
      <c r="H184" s="162">
        <v>2.7450000000000001</v>
      </c>
      <c r="I184" s="163"/>
      <c r="L184" s="159"/>
      <c r="M184" s="164"/>
      <c r="N184" s="165"/>
      <c r="O184" s="165"/>
      <c r="P184" s="165"/>
      <c r="Q184" s="165"/>
      <c r="R184" s="165"/>
      <c r="S184" s="165"/>
      <c r="T184" s="166"/>
      <c r="AT184" s="160" t="s">
        <v>174</v>
      </c>
      <c r="AU184" s="160" t="s">
        <v>169</v>
      </c>
      <c r="AV184" s="12" t="s">
        <v>169</v>
      </c>
      <c r="AW184" s="12" t="s">
        <v>32</v>
      </c>
      <c r="AX184" s="12" t="s">
        <v>71</v>
      </c>
      <c r="AY184" s="160" t="s">
        <v>162</v>
      </c>
    </row>
    <row r="185" spans="1:65" s="14" customFormat="1" x14ac:dyDescent="0.2">
      <c r="B185" s="175"/>
      <c r="D185" s="152" t="s">
        <v>174</v>
      </c>
      <c r="E185" s="176" t="s">
        <v>1</v>
      </c>
      <c r="F185" s="177" t="s">
        <v>189</v>
      </c>
      <c r="H185" s="178">
        <v>37.211999999999996</v>
      </c>
      <c r="I185" s="179"/>
      <c r="L185" s="175"/>
      <c r="M185" s="180"/>
      <c r="N185" s="181"/>
      <c r="O185" s="181"/>
      <c r="P185" s="181"/>
      <c r="Q185" s="181"/>
      <c r="R185" s="181"/>
      <c r="S185" s="181"/>
      <c r="T185" s="182"/>
      <c r="AT185" s="176" t="s">
        <v>174</v>
      </c>
      <c r="AU185" s="176" t="s">
        <v>169</v>
      </c>
      <c r="AV185" s="14" t="s">
        <v>168</v>
      </c>
      <c r="AW185" s="14" t="s">
        <v>32</v>
      </c>
      <c r="AX185" s="14" t="s">
        <v>79</v>
      </c>
      <c r="AY185" s="176" t="s">
        <v>162</v>
      </c>
    </row>
    <row r="186" spans="1:65" s="210" customFormat="1" ht="21.75" customHeight="1" x14ac:dyDescent="0.2">
      <c r="A186" s="202"/>
      <c r="B186" s="139"/>
      <c r="C186" s="234" t="s">
        <v>168</v>
      </c>
      <c r="D186" s="234" t="s">
        <v>164</v>
      </c>
      <c r="E186" s="235" t="s">
        <v>2567</v>
      </c>
      <c r="F186" s="236" t="s">
        <v>200</v>
      </c>
      <c r="G186" s="237" t="s">
        <v>172</v>
      </c>
      <c r="H186" s="238">
        <v>37.212000000000003</v>
      </c>
      <c r="I186" s="239"/>
      <c r="J186" s="238">
        <f>ROUND(I186*H186,3)</f>
        <v>0</v>
      </c>
      <c r="K186" s="240"/>
      <c r="L186" s="30"/>
      <c r="M186" s="241" t="s">
        <v>1</v>
      </c>
      <c r="N186" s="242" t="s">
        <v>43</v>
      </c>
      <c r="O186" s="49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202"/>
      <c r="V186" s="202"/>
      <c r="W186" s="202"/>
      <c r="X186" s="202"/>
      <c r="Y186" s="202"/>
      <c r="Z186" s="202"/>
      <c r="AA186" s="202"/>
      <c r="AB186" s="202"/>
      <c r="AC186" s="202"/>
      <c r="AD186" s="202"/>
      <c r="AE186" s="202"/>
      <c r="AR186" s="245" t="s">
        <v>168</v>
      </c>
      <c r="AT186" s="245" t="s">
        <v>164</v>
      </c>
      <c r="AU186" s="245" t="s">
        <v>169</v>
      </c>
      <c r="AY186" s="203" t="s">
        <v>162</v>
      </c>
      <c r="BE186" s="149">
        <f>IF(N186="základná",J186,0)</f>
        <v>0</v>
      </c>
      <c r="BF186" s="149">
        <f>IF(N186="znížená",J186,0)</f>
        <v>0</v>
      </c>
      <c r="BG186" s="149">
        <f>IF(N186="zákl. prenesená",J186,0)</f>
        <v>0</v>
      </c>
      <c r="BH186" s="149">
        <f>IF(N186="zníž. prenesená",J186,0)</f>
        <v>0</v>
      </c>
      <c r="BI186" s="149">
        <f>IF(N186="nulová",J186,0)</f>
        <v>0</v>
      </c>
      <c r="BJ186" s="203" t="s">
        <v>169</v>
      </c>
      <c r="BK186" s="150">
        <f>ROUND(I186*H186,3)</f>
        <v>0</v>
      </c>
      <c r="BL186" s="203" t="s">
        <v>168</v>
      </c>
      <c r="BM186" s="245" t="s">
        <v>201</v>
      </c>
    </row>
    <row r="187" spans="1:65" s="210" customFormat="1" ht="16.5" customHeight="1" x14ac:dyDescent="0.2">
      <c r="A187" s="202"/>
      <c r="B187" s="139"/>
      <c r="C187" s="234" t="s">
        <v>202</v>
      </c>
      <c r="D187" s="234" t="s">
        <v>164</v>
      </c>
      <c r="E187" s="235" t="s">
        <v>2568</v>
      </c>
      <c r="F187" s="236" t="s">
        <v>203</v>
      </c>
      <c r="G187" s="237" t="s">
        <v>172</v>
      </c>
      <c r="H187" s="238">
        <v>34.21</v>
      </c>
      <c r="I187" s="239"/>
      <c r="J187" s="238">
        <f>ROUND(I187*H187,3)</f>
        <v>0</v>
      </c>
      <c r="K187" s="240"/>
      <c r="L187" s="30"/>
      <c r="M187" s="241" t="s">
        <v>1</v>
      </c>
      <c r="N187" s="242" t="s">
        <v>43</v>
      </c>
      <c r="O187" s="49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202"/>
      <c r="V187" s="202"/>
      <c r="W187" s="202"/>
      <c r="X187" s="202"/>
      <c r="Y187" s="202"/>
      <c r="Z187" s="202"/>
      <c r="AA187" s="202"/>
      <c r="AB187" s="202"/>
      <c r="AC187" s="202"/>
      <c r="AD187" s="202"/>
      <c r="AE187" s="202"/>
      <c r="AR187" s="245" t="s">
        <v>168</v>
      </c>
      <c r="AT187" s="245" t="s">
        <v>164</v>
      </c>
      <c r="AU187" s="245" t="s">
        <v>169</v>
      </c>
      <c r="AY187" s="203" t="s">
        <v>162</v>
      </c>
      <c r="BE187" s="149">
        <f>IF(N187="základná",J187,0)</f>
        <v>0</v>
      </c>
      <c r="BF187" s="149">
        <f>IF(N187="znížená",J187,0)</f>
        <v>0</v>
      </c>
      <c r="BG187" s="149">
        <f>IF(N187="zákl. prenesená",J187,0)</f>
        <v>0</v>
      </c>
      <c r="BH187" s="149">
        <f>IF(N187="zníž. prenesená",J187,0)</f>
        <v>0</v>
      </c>
      <c r="BI187" s="149">
        <f>IF(N187="nulová",J187,0)</f>
        <v>0</v>
      </c>
      <c r="BJ187" s="203" t="s">
        <v>169</v>
      </c>
      <c r="BK187" s="150">
        <f>ROUND(I187*H187,3)</f>
        <v>0</v>
      </c>
      <c r="BL187" s="203" t="s">
        <v>168</v>
      </c>
      <c r="BM187" s="245" t="s">
        <v>204</v>
      </c>
    </row>
    <row r="188" spans="1:65" s="11" customFormat="1" ht="22.5" x14ac:dyDescent="0.2">
      <c r="B188" s="151"/>
      <c r="D188" s="152" t="s">
        <v>174</v>
      </c>
      <c r="E188" s="153" t="s">
        <v>1</v>
      </c>
      <c r="F188" s="154" t="s">
        <v>205</v>
      </c>
      <c r="H188" s="153" t="s">
        <v>1</v>
      </c>
      <c r="I188" s="155"/>
      <c r="L188" s="151"/>
      <c r="M188" s="156"/>
      <c r="N188" s="157"/>
      <c r="O188" s="157"/>
      <c r="P188" s="157"/>
      <c r="Q188" s="157"/>
      <c r="R188" s="157"/>
      <c r="S188" s="157"/>
      <c r="T188" s="158"/>
      <c r="AT188" s="153" t="s">
        <v>174</v>
      </c>
      <c r="AU188" s="153" t="s">
        <v>169</v>
      </c>
      <c r="AV188" s="11" t="s">
        <v>79</v>
      </c>
      <c r="AW188" s="11" t="s">
        <v>32</v>
      </c>
      <c r="AX188" s="11" t="s">
        <v>71</v>
      </c>
      <c r="AY188" s="153" t="s">
        <v>162</v>
      </c>
    </row>
    <row r="189" spans="1:65" s="11" customFormat="1" x14ac:dyDescent="0.2">
      <c r="B189" s="151"/>
      <c r="D189" s="152" t="s">
        <v>174</v>
      </c>
      <c r="E189" s="153" t="s">
        <v>1</v>
      </c>
      <c r="F189" s="154" t="s">
        <v>206</v>
      </c>
      <c r="H189" s="153" t="s">
        <v>1</v>
      </c>
      <c r="I189" s="155"/>
      <c r="L189" s="151"/>
      <c r="M189" s="156"/>
      <c r="N189" s="157"/>
      <c r="O189" s="157"/>
      <c r="P189" s="157"/>
      <c r="Q189" s="157"/>
      <c r="R189" s="157"/>
      <c r="S189" s="157"/>
      <c r="T189" s="158"/>
      <c r="AT189" s="153" t="s">
        <v>174</v>
      </c>
      <c r="AU189" s="153" t="s">
        <v>169</v>
      </c>
      <c r="AV189" s="11" t="s">
        <v>79</v>
      </c>
      <c r="AW189" s="11" t="s">
        <v>32</v>
      </c>
      <c r="AX189" s="11" t="s">
        <v>71</v>
      </c>
      <c r="AY189" s="153" t="s">
        <v>162</v>
      </c>
    </row>
    <row r="190" spans="1:65" s="11" customFormat="1" x14ac:dyDescent="0.2">
      <c r="B190" s="151"/>
      <c r="D190" s="152" t="s">
        <v>174</v>
      </c>
      <c r="E190" s="153" t="s">
        <v>1</v>
      </c>
      <c r="F190" s="154" t="s">
        <v>207</v>
      </c>
      <c r="H190" s="153" t="s">
        <v>1</v>
      </c>
      <c r="I190" s="155"/>
      <c r="L190" s="151"/>
      <c r="M190" s="156"/>
      <c r="N190" s="157"/>
      <c r="O190" s="157"/>
      <c r="P190" s="157"/>
      <c r="Q190" s="157"/>
      <c r="R190" s="157"/>
      <c r="S190" s="157"/>
      <c r="T190" s="158"/>
      <c r="AT190" s="153" t="s">
        <v>174</v>
      </c>
      <c r="AU190" s="153" t="s">
        <v>169</v>
      </c>
      <c r="AV190" s="11" t="s">
        <v>79</v>
      </c>
      <c r="AW190" s="11" t="s">
        <v>32</v>
      </c>
      <c r="AX190" s="11" t="s">
        <v>71</v>
      </c>
      <c r="AY190" s="153" t="s">
        <v>162</v>
      </c>
    </row>
    <row r="191" spans="1:65" s="12" customFormat="1" x14ac:dyDescent="0.2">
      <c r="B191" s="159"/>
      <c r="D191" s="152" t="s">
        <v>174</v>
      </c>
      <c r="E191" s="160" t="s">
        <v>1</v>
      </c>
      <c r="F191" s="161" t="s">
        <v>208</v>
      </c>
      <c r="H191" s="162">
        <v>18.91</v>
      </c>
      <c r="I191" s="163"/>
      <c r="L191" s="159"/>
      <c r="M191" s="164"/>
      <c r="N191" s="165"/>
      <c r="O191" s="165"/>
      <c r="P191" s="165"/>
      <c r="Q191" s="165"/>
      <c r="R191" s="165"/>
      <c r="S191" s="165"/>
      <c r="T191" s="166"/>
      <c r="AT191" s="160" t="s">
        <v>174</v>
      </c>
      <c r="AU191" s="160" t="s">
        <v>169</v>
      </c>
      <c r="AV191" s="12" t="s">
        <v>169</v>
      </c>
      <c r="AW191" s="12" t="s">
        <v>32</v>
      </c>
      <c r="AX191" s="12" t="s">
        <v>71</v>
      </c>
      <c r="AY191" s="160" t="s">
        <v>162</v>
      </c>
    </row>
    <row r="192" spans="1:65" s="11" customFormat="1" x14ac:dyDescent="0.2">
      <c r="B192" s="151"/>
      <c r="D192" s="152" t="s">
        <v>174</v>
      </c>
      <c r="E192" s="153" t="s">
        <v>1</v>
      </c>
      <c r="F192" s="154" t="s">
        <v>209</v>
      </c>
      <c r="H192" s="153" t="s">
        <v>1</v>
      </c>
      <c r="I192" s="155"/>
      <c r="L192" s="151"/>
      <c r="M192" s="156"/>
      <c r="N192" s="157"/>
      <c r="O192" s="157"/>
      <c r="P192" s="157"/>
      <c r="Q192" s="157"/>
      <c r="R192" s="157"/>
      <c r="S192" s="157"/>
      <c r="T192" s="158"/>
      <c r="AT192" s="153" t="s">
        <v>174</v>
      </c>
      <c r="AU192" s="153" t="s">
        <v>169</v>
      </c>
      <c r="AV192" s="11" t="s">
        <v>79</v>
      </c>
      <c r="AW192" s="11" t="s">
        <v>32</v>
      </c>
      <c r="AX192" s="11" t="s">
        <v>71</v>
      </c>
      <c r="AY192" s="153" t="s">
        <v>162</v>
      </c>
    </row>
    <row r="193" spans="1:65" s="12" customFormat="1" x14ac:dyDescent="0.2">
      <c r="B193" s="159"/>
      <c r="D193" s="152" t="s">
        <v>174</v>
      </c>
      <c r="E193" s="160" t="s">
        <v>1</v>
      </c>
      <c r="F193" s="161" t="s">
        <v>210</v>
      </c>
      <c r="H193" s="162">
        <v>0.72</v>
      </c>
      <c r="I193" s="163"/>
      <c r="L193" s="159"/>
      <c r="M193" s="164"/>
      <c r="N193" s="165"/>
      <c r="O193" s="165"/>
      <c r="P193" s="165"/>
      <c r="Q193" s="165"/>
      <c r="R193" s="165"/>
      <c r="S193" s="165"/>
      <c r="T193" s="166"/>
      <c r="AT193" s="160" t="s">
        <v>174</v>
      </c>
      <c r="AU193" s="160" t="s">
        <v>169</v>
      </c>
      <c r="AV193" s="12" t="s">
        <v>169</v>
      </c>
      <c r="AW193" s="12" t="s">
        <v>32</v>
      </c>
      <c r="AX193" s="12" t="s">
        <v>71</v>
      </c>
      <c r="AY193" s="160" t="s">
        <v>162</v>
      </c>
    </row>
    <row r="194" spans="1:65" s="13" customFormat="1" x14ac:dyDescent="0.2">
      <c r="B194" s="167"/>
      <c r="D194" s="152" t="s">
        <v>174</v>
      </c>
      <c r="E194" s="168" t="s">
        <v>1</v>
      </c>
      <c r="F194" s="169" t="s">
        <v>182</v>
      </c>
      <c r="H194" s="170">
        <v>19.63</v>
      </c>
      <c r="I194" s="171"/>
      <c r="L194" s="167"/>
      <c r="M194" s="172"/>
      <c r="N194" s="173"/>
      <c r="O194" s="173"/>
      <c r="P194" s="173"/>
      <c r="Q194" s="173"/>
      <c r="R194" s="173"/>
      <c r="S194" s="173"/>
      <c r="T194" s="174"/>
      <c r="AT194" s="168" t="s">
        <v>174</v>
      </c>
      <c r="AU194" s="168" t="s">
        <v>169</v>
      </c>
      <c r="AV194" s="13" t="s">
        <v>183</v>
      </c>
      <c r="AW194" s="13" t="s">
        <v>32</v>
      </c>
      <c r="AX194" s="13" t="s">
        <v>71</v>
      </c>
      <c r="AY194" s="168" t="s">
        <v>162</v>
      </c>
    </row>
    <row r="195" spans="1:65" s="11" customFormat="1" x14ac:dyDescent="0.2">
      <c r="B195" s="151"/>
      <c r="D195" s="152" t="s">
        <v>174</v>
      </c>
      <c r="E195" s="153" t="s">
        <v>1</v>
      </c>
      <c r="F195" s="154" t="s">
        <v>211</v>
      </c>
      <c r="H195" s="153" t="s">
        <v>1</v>
      </c>
      <c r="I195" s="155"/>
      <c r="L195" s="151"/>
      <c r="M195" s="156"/>
      <c r="N195" s="157"/>
      <c r="O195" s="157"/>
      <c r="P195" s="157"/>
      <c r="Q195" s="157"/>
      <c r="R195" s="157"/>
      <c r="S195" s="157"/>
      <c r="T195" s="158"/>
      <c r="AT195" s="153" t="s">
        <v>174</v>
      </c>
      <c r="AU195" s="153" t="s">
        <v>169</v>
      </c>
      <c r="AV195" s="11" t="s">
        <v>79</v>
      </c>
      <c r="AW195" s="11" t="s">
        <v>32</v>
      </c>
      <c r="AX195" s="11" t="s">
        <v>71</v>
      </c>
      <c r="AY195" s="153" t="s">
        <v>162</v>
      </c>
    </row>
    <row r="196" spans="1:65" s="12" customFormat="1" x14ac:dyDescent="0.2">
      <c r="B196" s="159"/>
      <c r="D196" s="152" t="s">
        <v>174</v>
      </c>
      <c r="E196" s="160" t="s">
        <v>1</v>
      </c>
      <c r="F196" s="161" t="s">
        <v>180</v>
      </c>
      <c r="H196" s="162">
        <v>7.992</v>
      </c>
      <c r="I196" s="163"/>
      <c r="L196" s="159"/>
      <c r="M196" s="164"/>
      <c r="N196" s="165"/>
      <c r="O196" s="165"/>
      <c r="P196" s="165"/>
      <c r="Q196" s="165"/>
      <c r="R196" s="165"/>
      <c r="S196" s="165"/>
      <c r="T196" s="166"/>
      <c r="AT196" s="160" t="s">
        <v>174</v>
      </c>
      <c r="AU196" s="160" t="s">
        <v>169</v>
      </c>
      <c r="AV196" s="12" t="s">
        <v>169</v>
      </c>
      <c r="AW196" s="12" t="s">
        <v>32</v>
      </c>
      <c r="AX196" s="12" t="s">
        <v>71</v>
      </c>
      <c r="AY196" s="160" t="s">
        <v>162</v>
      </c>
    </row>
    <row r="197" spans="1:65" s="12" customFormat="1" x14ac:dyDescent="0.2">
      <c r="B197" s="159"/>
      <c r="D197" s="152" t="s">
        <v>174</v>
      </c>
      <c r="E197" s="160" t="s">
        <v>1</v>
      </c>
      <c r="F197" s="161" t="s">
        <v>181</v>
      </c>
      <c r="H197" s="162">
        <v>6.5880000000000001</v>
      </c>
      <c r="I197" s="163"/>
      <c r="L197" s="159"/>
      <c r="M197" s="164"/>
      <c r="N197" s="165"/>
      <c r="O197" s="165"/>
      <c r="P197" s="165"/>
      <c r="Q197" s="165"/>
      <c r="R197" s="165"/>
      <c r="S197" s="165"/>
      <c r="T197" s="166"/>
      <c r="AT197" s="160" t="s">
        <v>174</v>
      </c>
      <c r="AU197" s="160" t="s">
        <v>169</v>
      </c>
      <c r="AV197" s="12" t="s">
        <v>169</v>
      </c>
      <c r="AW197" s="12" t="s">
        <v>32</v>
      </c>
      <c r="AX197" s="12" t="s">
        <v>71</v>
      </c>
      <c r="AY197" s="160" t="s">
        <v>162</v>
      </c>
    </row>
    <row r="198" spans="1:65" s="13" customFormat="1" x14ac:dyDescent="0.2">
      <c r="B198" s="167"/>
      <c r="D198" s="152" t="s">
        <v>174</v>
      </c>
      <c r="E198" s="168" t="s">
        <v>1</v>
      </c>
      <c r="F198" s="169" t="s">
        <v>182</v>
      </c>
      <c r="H198" s="170">
        <v>14.58</v>
      </c>
      <c r="I198" s="171"/>
      <c r="L198" s="167"/>
      <c r="M198" s="172"/>
      <c r="N198" s="173"/>
      <c r="O198" s="173"/>
      <c r="P198" s="173"/>
      <c r="Q198" s="173"/>
      <c r="R198" s="173"/>
      <c r="S198" s="173"/>
      <c r="T198" s="174"/>
      <c r="AT198" s="168" t="s">
        <v>174</v>
      </c>
      <c r="AU198" s="168" t="s">
        <v>169</v>
      </c>
      <c r="AV198" s="13" t="s">
        <v>183</v>
      </c>
      <c r="AW198" s="13" t="s">
        <v>32</v>
      </c>
      <c r="AX198" s="13" t="s">
        <v>71</v>
      </c>
      <c r="AY198" s="168" t="s">
        <v>162</v>
      </c>
    </row>
    <row r="199" spans="1:65" s="14" customFormat="1" x14ac:dyDescent="0.2">
      <c r="B199" s="175"/>
      <c r="D199" s="152" t="s">
        <v>174</v>
      </c>
      <c r="E199" s="176" t="s">
        <v>1</v>
      </c>
      <c r="F199" s="177" t="s">
        <v>189</v>
      </c>
      <c r="H199" s="178">
        <v>34.21</v>
      </c>
      <c r="I199" s="179"/>
      <c r="L199" s="175"/>
      <c r="M199" s="180"/>
      <c r="N199" s="181"/>
      <c r="O199" s="181"/>
      <c r="P199" s="181"/>
      <c r="Q199" s="181"/>
      <c r="R199" s="181"/>
      <c r="S199" s="181"/>
      <c r="T199" s="182"/>
      <c r="AT199" s="176" t="s">
        <v>174</v>
      </c>
      <c r="AU199" s="176" t="s">
        <v>169</v>
      </c>
      <c r="AV199" s="14" t="s">
        <v>168</v>
      </c>
      <c r="AW199" s="14" t="s">
        <v>32</v>
      </c>
      <c r="AX199" s="14" t="s">
        <v>79</v>
      </c>
      <c r="AY199" s="176" t="s">
        <v>162</v>
      </c>
    </row>
    <row r="200" spans="1:65" s="210" customFormat="1" ht="33" customHeight="1" x14ac:dyDescent="0.2">
      <c r="A200" s="202"/>
      <c r="B200" s="139"/>
      <c r="C200" s="234" t="s">
        <v>212</v>
      </c>
      <c r="D200" s="234" t="s">
        <v>164</v>
      </c>
      <c r="E200" s="235" t="s">
        <v>2569</v>
      </c>
      <c r="F200" s="236" t="s">
        <v>213</v>
      </c>
      <c r="G200" s="237" t="s">
        <v>172</v>
      </c>
      <c r="H200" s="238">
        <v>34.21</v>
      </c>
      <c r="I200" s="239"/>
      <c r="J200" s="238">
        <f>ROUND(I200*H200,3)</f>
        <v>0</v>
      </c>
      <c r="K200" s="240"/>
      <c r="L200" s="30"/>
      <c r="M200" s="241" t="s">
        <v>1</v>
      </c>
      <c r="N200" s="242" t="s">
        <v>43</v>
      </c>
      <c r="O200" s="49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202"/>
      <c r="V200" s="202"/>
      <c r="W200" s="202"/>
      <c r="X200" s="202"/>
      <c r="Y200" s="202"/>
      <c r="Z200" s="202"/>
      <c r="AA200" s="202"/>
      <c r="AB200" s="202"/>
      <c r="AC200" s="202"/>
      <c r="AD200" s="202"/>
      <c r="AE200" s="202"/>
      <c r="AR200" s="245" t="s">
        <v>168</v>
      </c>
      <c r="AT200" s="245" t="s">
        <v>164</v>
      </c>
      <c r="AU200" s="245" t="s">
        <v>169</v>
      </c>
      <c r="AY200" s="203" t="s">
        <v>162</v>
      </c>
      <c r="BE200" s="149">
        <f>IF(N200="základná",J200,0)</f>
        <v>0</v>
      </c>
      <c r="BF200" s="149">
        <f>IF(N200="znížená",J200,0)</f>
        <v>0</v>
      </c>
      <c r="BG200" s="149">
        <f>IF(N200="zákl. prenesená",J200,0)</f>
        <v>0</v>
      </c>
      <c r="BH200" s="149">
        <f>IF(N200="zníž. prenesená",J200,0)</f>
        <v>0</v>
      </c>
      <c r="BI200" s="149">
        <f>IF(N200="nulová",J200,0)</f>
        <v>0</v>
      </c>
      <c r="BJ200" s="203" t="s">
        <v>169</v>
      </c>
      <c r="BK200" s="150">
        <f>ROUND(I200*H200,3)</f>
        <v>0</v>
      </c>
      <c r="BL200" s="203" t="s">
        <v>168</v>
      </c>
      <c r="BM200" s="245" t="s">
        <v>214</v>
      </c>
    </row>
    <row r="201" spans="1:65" s="210" customFormat="1" ht="16.5" customHeight="1" x14ac:dyDescent="0.2">
      <c r="A201" s="202"/>
      <c r="B201" s="139"/>
      <c r="C201" s="234" t="s">
        <v>215</v>
      </c>
      <c r="D201" s="234" t="s">
        <v>164</v>
      </c>
      <c r="E201" s="235" t="s">
        <v>2570</v>
      </c>
      <c r="F201" s="236" t="s">
        <v>216</v>
      </c>
      <c r="G201" s="237" t="s">
        <v>172</v>
      </c>
      <c r="H201" s="238">
        <v>21.977</v>
      </c>
      <c r="I201" s="239"/>
      <c r="J201" s="238">
        <f>ROUND(I201*H201,3)</f>
        <v>0</v>
      </c>
      <c r="K201" s="240"/>
      <c r="L201" s="30"/>
      <c r="M201" s="241" t="s">
        <v>1</v>
      </c>
      <c r="N201" s="242" t="s">
        <v>43</v>
      </c>
      <c r="O201" s="49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202"/>
      <c r="V201" s="202"/>
      <c r="W201" s="202"/>
      <c r="X201" s="202"/>
      <c r="Y201" s="202"/>
      <c r="Z201" s="202"/>
      <c r="AA201" s="202"/>
      <c r="AB201" s="202"/>
      <c r="AC201" s="202"/>
      <c r="AD201" s="202"/>
      <c r="AE201" s="202"/>
      <c r="AR201" s="245" t="s">
        <v>168</v>
      </c>
      <c r="AT201" s="245" t="s">
        <v>164</v>
      </c>
      <c r="AU201" s="245" t="s">
        <v>169</v>
      </c>
      <c r="AY201" s="203" t="s">
        <v>162</v>
      </c>
      <c r="BE201" s="149">
        <f>IF(N201="základná",J201,0)</f>
        <v>0</v>
      </c>
      <c r="BF201" s="149">
        <f>IF(N201="znížená",J201,0)</f>
        <v>0</v>
      </c>
      <c r="BG201" s="149">
        <f>IF(N201="zákl. prenesená",J201,0)</f>
        <v>0</v>
      </c>
      <c r="BH201" s="149">
        <f>IF(N201="zníž. prenesená",J201,0)</f>
        <v>0</v>
      </c>
      <c r="BI201" s="149">
        <f>IF(N201="nulová",J201,0)</f>
        <v>0</v>
      </c>
      <c r="BJ201" s="203" t="s">
        <v>169</v>
      </c>
      <c r="BK201" s="150">
        <f>ROUND(I201*H201,3)</f>
        <v>0</v>
      </c>
      <c r="BL201" s="203" t="s">
        <v>168</v>
      </c>
      <c r="BM201" s="245" t="s">
        <v>217</v>
      </c>
    </row>
    <row r="202" spans="1:65" s="11" customFormat="1" ht="22.5" x14ac:dyDescent="0.2">
      <c r="B202" s="151"/>
      <c r="D202" s="152" t="s">
        <v>174</v>
      </c>
      <c r="E202" s="153" t="s">
        <v>1</v>
      </c>
      <c r="F202" s="154" t="s">
        <v>205</v>
      </c>
      <c r="H202" s="153" t="s">
        <v>1</v>
      </c>
      <c r="I202" s="155"/>
      <c r="L202" s="151"/>
      <c r="M202" s="156"/>
      <c r="N202" s="157"/>
      <c r="O202" s="157"/>
      <c r="P202" s="157"/>
      <c r="Q202" s="157"/>
      <c r="R202" s="157"/>
      <c r="S202" s="157"/>
      <c r="T202" s="158"/>
      <c r="AT202" s="153" t="s">
        <v>174</v>
      </c>
      <c r="AU202" s="153" t="s">
        <v>169</v>
      </c>
      <c r="AV202" s="11" t="s">
        <v>79</v>
      </c>
      <c r="AW202" s="11" t="s">
        <v>32</v>
      </c>
      <c r="AX202" s="11" t="s">
        <v>71</v>
      </c>
      <c r="AY202" s="153" t="s">
        <v>162</v>
      </c>
    </row>
    <row r="203" spans="1:65" s="11" customFormat="1" x14ac:dyDescent="0.2">
      <c r="B203" s="151"/>
      <c r="D203" s="152" t="s">
        <v>174</v>
      </c>
      <c r="E203" s="153" t="s">
        <v>1</v>
      </c>
      <c r="F203" s="154" t="s">
        <v>206</v>
      </c>
      <c r="H203" s="153" t="s">
        <v>1</v>
      </c>
      <c r="I203" s="155"/>
      <c r="L203" s="151"/>
      <c r="M203" s="156"/>
      <c r="N203" s="157"/>
      <c r="O203" s="157"/>
      <c r="P203" s="157"/>
      <c r="Q203" s="157"/>
      <c r="R203" s="157"/>
      <c r="S203" s="157"/>
      <c r="T203" s="158"/>
      <c r="AT203" s="153" t="s">
        <v>174</v>
      </c>
      <c r="AU203" s="153" t="s">
        <v>169</v>
      </c>
      <c r="AV203" s="11" t="s">
        <v>79</v>
      </c>
      <c r="AW203" s="11" t="s">
        <v>32</v>
      </c>
      <c r="AX203" s="11" t="s">
        <v>71</v>
      </c>
      <c r="AY203" s="153" t="s">
        <v>162</v>
      </c>
    </row>
    <row r="204" spans="1:65" s="11" customFormat="1" x14ac:dyDescent="0.2">
      <c r="B204" s="151"/>
      <c r="D204" s="152" t="s">
        <v>174</v>
      </c>
      <c r="E204" s="153" t="s">
        <v>1</v>
      </c>
      <c r="F204" s="154" t="s">
        <v>218</v>
      </c>
      <c r="H204" s="153" t="s">
        <v>1</v>
      </c>
      <c r="I204" s="155"/>
      <c r="L204" s="151"/>
      <c r="M204" s="156"/>
      <c r="N204" s="157"/>
      <c r="O204" s="157"/>
      <c r="P204" s="157"/>
      <c r="Q204" s="157"/>
      <c r="R204" s="157"/>
      <c r="S204" s="157"/>
      <c r="T204" s="158"/>
      <c r="AT204" s="153" t="s">
        <v>174</v>
      </c>
      <c r="AU204" s="153" t="s">
        <v>169</v>
      </c>
      <c r="AV204" s="11" t="s">
        <v>79</v>
      </c>
      <c r="AW204" s="11" t="s">
        <v>32</v>
      </c>
      <c r="AX204" s="11" t="s">
        <v>71</v>
      </c>
      <c r="AY204" s="153" t="s">
        <v>162</v>
      </c>
    </row>
    <row r="205" spans="1:65" s="12" customFormat="1" x14ac:dyDescent="0.2">
      <c r="B205" s="159"/>
      <c r="D205" s="152" t="s">
        <v>174</v>
      </c>
      <c r="E205" s="160" t="s">
        <v>1</v>
      </c>
      <c r="F205" s="161" t="s">
        <v>219</v>
      </c>
      <c r="H205" s="162">
        <v>17.757000000000001</v>
      </c>
      <c r="I205" s="163"/>
      <c r="L205" s="159"/>
      <c r="M205" s="164"/>
      <c r="N205" s="165"/>
      <c r="O205" s="165"/>
      <c r="P205" s="165"/>
      <c r="Q205" s="165"/>
      <c r="R205" s="165"/>
      <c r="S205" s="165"/>
      <c r="T205" s="166"/>
      <c r="AT205" s="160" t="s">
        <v>174</v>
      </c>
      <c r="AU205" s="160" t="s">
        <v>169</v>
      </c>
      <c r="AV205" s="12" t="s">
        <v>169</v>
      </c>
      <c r="AW205" s="12" t="s">
        <v>32</v>
      </c>
      <c r="AX205" s="12" t="s">
        <v>71</v>
      </c>
      <c r="AY205" s="160" t="s">
        <v>162</v>
      </c>
    </row>
    <row r="206" spans="1:65" s="11" customFormat="1" x14ac:dyDescent="0.2">
      <c r="B206" s="151"/>
      <c r="D206" s="152" t="s">
        <v>174</v>
      </c>
      <c r="E206" s="153" t="s">
        <v>1</v>
      </c>
      <c r="F206" s="154" t="s">
        <v>220</v>
      </c>
      <c r="H206" s="153" t="s">
        <v>1</v>
      </c>
      <c r="I206" s="155"/>
      <c r="L206" s="151"/>
      <c r="M206" s="156"/>
      <c r="N206" s="157"/>
      <c r="O206" s="157"/>
      <c r="P206" s="157"/>
      <c r="Q206" s="157"/>
      <c r="R206" s="157"/>
      <c r="S206" s="157"/>
      <c r="T206" s="158"/>
      <c r="AT206" s="153" t="s">
        <v>174</v>
      </c>
      <c r="AU206" s="153" t="s">
        <v>169</v>
      </c>
      <c r="AV206" s="11" t="s">
        <v>79</v>
      </c>
      <c r="AW206" s="11" t="s">
        <v>32</v>
      </c>
      <c r="AX206" s="11" t="s">
        <v>71</v>
      </c>
      <c r="AY206" s="153" t="s">
        <v>162</v>
      </c>
    </row>
    <row r="207" spans="1:65" s="12" customFormat="1" x14ac:dyDescent="0.2">
      <c r="B207" s="159"/>
      <c r="D207" s="152" t="s">
        <v>174</v>
      </c>
      <c r="E207" s="160" t="s">
        <v>1</v>
      </c>
      <c r="F207" s="161" t="s">
        <v>221</v>
      </c>
      <c r="H207" s="162">
        <v>4.22</v>
      </c>
      <c r="I207" s="163"/>
      <c r="L207" s="159"/>
      <c r="M207" s="164"/>
      <c r="N207" s="165"/>
      <c r="O207" s="165"/>
      <c r="P207" s="165"/>
      <c r="Q207" s="165"/>
      <c r="R207" s="165"/>
      <c r="S207" s="165"/>
      <c r="T207" s="166"/>
      <c r="AT207" s="160" t="s">
        <v>174</v>
      </c>
      <c r="AU207" s="160" t="s">
        <v>169</v>
      </c>
      <c r="AV207" s="12" t="s">
        <v>169</v>
      </c>
      <c r="AW207" s="12" t="s">
        <v>32</v>
      </c>
      <c r="AX207" s="12" t="s">
        <v>71</v>
      </c>
      <c r="AY207" s="160" t="s">
        <v>162</v>
      </c>
    </row>
    <row r="208" spans="1:65" s="14" customFormat="1" x14ac:dyDescent="0.2">
      <c r="B208" s="175"/>
      <c r="D208" s="152" t="s">
        <v>174</v>
      </c>
      <c r="E208" s="176" t="s">
        <v>1</v>
      </c>
      <c r="F208" s="177" t="s">
        <v>189</v>
      </c>
      <c r="H208" s="178">
        <v>21.977</v>
      </c>
      <c r="I208" s="179"/>
      <c r="L208" s="175"/>
      <c r="M208" s="180"/>
      <c r="N208" s="181"/>
      <c r="O208" s="181"/>
      <c r="P208" s="181"/>
      <c r="Q208" s="181"/>
      <c r="R208" s="181"/>
      <c r="S208" s="181"/>
      <c r="T208" s="182"/>
      <c r="AT208" s="176" t="s">
        <v>174</v>
      </c>
      <c r="AU208" s="176" t="s">
        <v>169</v>
      </c>
      <c r="AV208" s="14" t="s">
        <v>168</v>
      </c>
      <c r="AW208" s="14" t="s">
        <v>32</v>
      </c>
      <c r="AX208" s="14" t="s">
        <v>79</v>
      </c>
      <c r="AY208" s="176" t="s">
        <v>162</v>
      </c>
    </row>
    <row r="209" spans="1:65" s="210" customFormat="1" ht="33" customHeight="1" x14ac:dyDescent="0.2">
      <c r="A209" s="202"/>
      <c r="B209" s="139"/>
      <c r="C209" s="234" t="s">
        <v>222</v>
      </c>
      <c r="D209" s="234" t="s">
        <v>164</v>
      </c>
      <c r="E209" s="235" t="s">
        <v>2571</v>
      </c>
      <c r="F209" s="236" t="s">
        <v>223</v>
      </c>
      <c r="G209" s="237" t="s">
        <v>172</v>
      </c>
      <c r="H209" s="238">
        <v>21.977</v>
      </c>
      <c r="I209" s="239"/>
      <c r="J209" s="238">
        <f>ROUND(I209*H209,3)</f>
        <v>0</v>
      </c>
      <c r="K209" s="240"/>
      <c r="L209" s="30"/>
      <c r="M209" s="241" t="s">
        <v>1</v>
      </c>
      <c r="N209" s="242" t="s">
        <v>43</v>
      </c>
      <c r="O209" s="49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202"/>
      <c r="V209" s="202"/>
      <c r="W209" s="202"/>
      <c r="X209" s="202"/>
      <c r="Y209" s="202"/>
      <c r="Z209" s="202"/>
      <c r="AA209" s="202"/>
      <c r="AB209" s="202"/>
      <c r="AC209" s="202"/>
      <c r="AD209" s="202"/>
      <c r="AE209" s="202"/>
      <c r="AR209" s="245" t="s">
        <v>168</v>
      </c>
      <c r="AT209" s="245" t="s">
        <v>164</v>
      </c>
      <c r="AU209" s="245" t="s">
        <v>169</v>
      </c>
      <c r="AY209" s="203" t="s">
        <v>162</v>
      </c>
      <c r="BE209" s="149">
        <f>IF(N209="základná",J209,0)</f>
        <v>0</v>
      </c>
      <c r="BF209" s="149">
        <f>IF(N209="znížená",J209,0)</f>
        <v>0</v>
      </c>
      <c r="BG209" s="149">
        <f>IF(N209="zákl. prenesená",J209,0)</f>
        <v>0</v>
      </c>
      <c r="BH209" s="149">
        <f>IF(N209="zníž. prenesená",J209,0)</f>
        <v>0</v>
      </c>
      <c r="BI209" s="149">
        <f>IF(N209="nulová",J209,0)</f>
        <v>0</v>
      </c>
      <c r="BJ209" s="203" t="s">
        <v>169</v>
      </c>
      <c r="BK209" s="150">
        <f>ROUND(I209*H209,3)</f>
        <v>0</v>
      </c>
      <c r="BL209" s="203" t="s">
        <v>168</v>
      </c>
      <c r="BM209" s="245" t="s">
        <v>224</v>
      </c>
    </row>
    <row r="210" spans="1:65" s="210" customFormat="1" ht="16.5" customHeight="1" x14ac:dyDescent="0.2">
      <c r="A210" s="202"/>
      <c r="B210" s="139"/>
      <c r="C210" s="234" t="s">
        <v>225</v>
      </c>
      <c r="D210" s="234" t="s">
        <v>164</v>
      </c>
      <c r="E210" s="235" t="s">
        <v>2572</v>
      </c>
      <c r="F210" s="236" t="s">
        <v>226</v>
      </c>
      <c r="G210" s="237" t="s">
        <v>172</v>
      </c>
      <c r="H210" s="238">
        <v>3.5910000000000002</v>
      </c>
      <c r="I210" s="239"/>
      <c r="J210" s="238">
        <f>ROUND(I210*H210,3)</f>
        <v>0</v>
      </c>
      <c r="K210" s="240"/>
      <c r="L210" s="30"/>
      <c r="M210" s="241" t="s">
        <v>1</v>
      </c>
      <c r="N210" s="242" t="s">
        <v>43</v>
      </c>
      <c r="O210" s="49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202"/>
      <c r="V210" s="202"/>
      <c r="W210" s="202"/>
      <c r="X210" s="202"/>
      <c r="Y210" s="202"/>
      <c r="Z210" s="202"/>
      <c r="AA210" s="202"/>
      <c r="AB210" s="202"/>
      <c r="AC210" s="202"/>
      <c r="AD210" s="202"/>
      <c r="AE210" s="202"/>
      <c r="AR210" s="245" t="s">
        <v>168</v>
      </c>
      <c r="AT210" s="245" t="s">
        <v>164</v>
      </c>
      <c r="AU210" s="245" t="s">
        <v>169</v>
      </c>
      <c r="AY210" s="203" t="s">
        <v>162</v>
      </c>
      <c r="BE210" s="149">
        <f>IF(N210="základná",J210,0)</f>
        <v>0</v>
      </c>
      <c r="BF210" s="149">
        <f>IF(N210="znížená",J210,0)</f>
        <v>0</v>
      </c>
      <c r="BG210" s="149">
        <f>IF(N210="zákl. prenesená",J210,0)</f>
        <v>0</v>
      </c>
      <c r="BH210" s="149">
        <f>IF(N210="zníž. prenesená",J210,0)</f>
        <v>0</v>
      </c>
      <c r="BI210" s="149">
        <f>IF(N210="nulová",J210,0)</f>
        <v>0</v>
      </c>
      <c r="BJ210" s="203" t="s">
        <v>169</v>
      </c>
      <c r="BK210" s="150">
        <f>ROUND(I210*H210,3)</f>
        <v>0</v>
      </c>
      <c r="BL210" s="203" t="s">
        <v>168</v>
      </c>
      <c r="BM210" s="245" t="s">
        <v>227</v>
      </c>
    </row>
    <row r="211" spans="1:65" s="11" customFormat="1" x14ac:dyDescent="0.2">
      <c r="B211" s="151"/>
      <c r="D211" s="152" t="s">
        <v>174</v>
      </c>
      <c r="E211" s="153" t="s">
        <v>1</v>
      </c>
      <c r="F211" s="154" t="s">
        <v>228</v>
      </c>
      <c r="H211" s="153" t="s">
        <v>1</v>
      </c>
      <c r="I211" s="155"/>
      <c r="L211" s="151"/>
      <c r="M211" s="156"/>
      <c r="N211" s="157"/>
      <c r="O211" s="157"/>
      <c r="P211" s="157"/>
      <c r="Q211" s="157"/>
      <c r="R211" s="157"/>
      <c r="S211" s="157"/>
      <c r="T211" s="158"/>
      <c r="AT211" s="153" t="s">
        <v>174</v>
      </c>
      <c r="AU211" s="153" t="s">
        <v>169</v>
      </c>
      <c r="AV211" s="11" t="s">
        <v>79</v>
      </c>
      <c r="AW211" s="11" t="s">
        <v>32</v>
      </c>
      <c r="AX211" s="11" t="s">
        <v>71</v>
      </c>
      <c r="AY211" s="153" t="s">
        <v>162</v>
      </c>
    </row>
    <row r="212" spans="1:65" s="12" customFormat="1" x14ac:dyDescent="0.2">
      <c r="B212" s="159"/>
      <c r="D212" s="152" t="s">
        <v>174</v>
      </c>
      <c r="E212" s="160" t="s">
        <v>1</v>
      </c>
      <c r="F212" s="161" t="s">
        <v>229</v>
      </c>
      <c r="H212" s="162">
        <v>1.68</v>
      </c>
      <c r="I212" s="163"/>
      <c r="L212" s="159"/>
      <c r="M212" s="164"/>
      <c r="N212" s="165"/>
      <c r="O212" s="165"/>
      <c r="P212" s="165"/>
      <c r="Q212" s="165"/>
      <c r="R212" s="165"/>
      <c r="S212" s="165"/>
      <c r="T212" s="166"/>
      <c r="AT212" s="160" t="s">
        <v>174</v>
      </c>
      <c r="AU212" s="160" t="s">
        <v>169</v>
      </c>
      <c r="AV212" s="12" t="s">
        <v>169</v>
      </c>
      <c r="AW212" s="12" t="s">
        <v>32</v>
      </c>
      <c r="AX212" s="12" t="s">
        <v>71</v>
      </c>
      <c r="AY212" s="160" t="s">
        <v>162</v>
      </c>
    </row>
    <row r="213" spans="1:65" s="12" customFormat="1" x14ac:dyDescent="0.2">
      <c r="B213" s="159"/>
      <c r="D213" s="152" t="s">
        <v>174</v>
      </c>
      <c r="E213" s="160" t="s">
        <v>1</v>
      </c>
      <c r="F213" s="161" t="s">
        <v>230</v>
      </c>
      <c r="H213" s="162">
        <v>0.75600000000000001</v>
      </c>
      <c r="I213" s="163"/>
      <c r="L213" s="159"/>
      <c r="M213" s="164"/>
      <c r="N213" s="165"/>
      <c r="O213" s="165"/>
      <c r="P213" s="165"/>
      <c r="Q213" s="165"/>
      <c r="R213" s="165"/>
      <c r="S213" s="165"/>
      <c r="T213" s="166"/>
      <c r="AT213" s="160" t="s">
        <v>174</v>
      </c>
      <c r="AU213" s="160" t="s">
        <v>169</v>
      </c>
      <c r="AV213" s="12" t="s">
        <v>169</v>
      </c>
      <c r="AW213" s="12" t="s">
        <v>32</v>
      </c>
      <c r="AX213" s="12" t="s">
        <v>71</v>
      </c>
      <c r="AY213" s="160" t="s">
        <v>162</v>
      </c>
    </row>
    <row r="214" spans="1:65" s="12" customFormat="1" x14ac:dyDescent="0.2">
      <c r="B214" s="159"/>
      <c r="D214" s="152" t="s">
        <v>174</v>
      </c>
      <c r="E214" s="160" t="s">
        <v>1</v>
      </c>
      <c r="F214" s="161" t="s">
        <v>231</v>
      </c>
      <c r="H214" s="162">
        <v>0.52500000000000002</v>
      </c>
      <c r="I214" s="163"/>
      <c r="L214" s="159"/>
      <c r="M214" s="164"/>
      <c r="N214" s="165"/>
      <c r="O214" s="165"/>
      <c r="P214" s="165"/>
      <c r="Q214" s="165"/>
      <c r="R214" s="165"/>
      <c r="S214" s="165"/>
      <c r="T214" s="166"/>
      <c r="AT214" s="160" t="s">
        <v>174</v>
      </c>
      <c r="AU214" s="160" t="s">
        <v>169</v>
      </c>
      <c r="AV214" s="12" t="s">
        <v>169</v>
      </c>
      <c r="AW214" s="12" t="s">
        <v>32</v>
      </c>
      <c r="AX214" s="12" t="s">
        <v>71</v>
      </c>
      <c r="AY214" s="160" t="s">
        <v>162</v>
      </c>
    </row>
    <row r="215" spans="1:65" s="12" customFormat="1" x14ac:dyDescent="0.2">
      <c r="B215" s="159"/>
      <c r="D215" s="152" t="s">
        <v>174</v>
      </c>
      <c r="E215" s="160" t="s">
        <v>1</v>
      </c>
      <c r="F215" s="161" t="s">
        <v>232</v>
      </c>
      <c r="H215" s="162">
        <v>0.63</v>
      </c>
      <c r="I215" s="163"/>
      <c r="L215" s="159"/>
      <c r="M215" s="164"/>
      <c r="N215" s="165"/>
      <c r="O215" s="165"/>
      <c r="P215" s="165"/>
      <c r="Q215" s="165"/>
      <c r="R215" s="165"/>
      <c r="S215" s="165"/>
      <c r="T215" s="166"/>
      <c r="AT215" s="160" t="s">
        <v>174</v>
      </c>
      <c r="AU215" s="160" t="s">
        <v>169</v>
      </c>
      <c r="AV215" s="12" t="s">
        <v>169</v>
      </c>
      <c r="AW215" s="12" t="s">
        <v>32</v>
      </c>
      <c r="AX215" s="12" t="s">
        <v>71</v>
      </c>
      <c r="AY215" s="160" t="s">
        <v>162</v>
      </c>
    </row>
    <row r="216" spans="1:65" s="14" customFormat="1" x14ac:dyDescent="0.2">
      <c r="B216" s="175"/>
      <c r="D216" s="152" t="s">
        <v>174</v>
      </c>
      <c r="E216" s="176" t="s">
        <v>1</v>
      </c>
      <c r="F216" s="177" t="s">
        <v>233</v>
      </c>
      <c r="H216" s="178">
        <v>3.5909999999999997</v>
      </c>
      <c r="I216" s="179"/>
      <c r="L216" s="175"/>
      <c r="M216" s="180"/>
      <c r="N216" s="181"/>
      <c r="O216" s="181"/>
      <c r="P216" s="181"/>
      <c r="Q216" s="181"/>
      <c r="R216" s="181"/>
      <c r="S216" s="181"/>
      <c r="T216" s="182"/>
      <c r="AT216" s="176" t="s">
        <v>174</v>
      </c>
      <c r="AU216" s="176" t="s">
        <v>169</v>
      </c>
      <c r="AV216" s="14" t="s">
        <v>168</v>
      </c>
      <c r="AW216" s="14" t="s">
        <v>32</v>
      </c>
      <c r="AX216" s="14" t="s">
        <v>79</v>
      </c>
      <c r="AY216" s="176" t="s">
        <v>162</v>
      </c>
    </row>
    <row r="217" spans="1:65" s="210" customFormat="1" ht="16.5" customHeight="1" x14ac:dyDescent="0.2">
      <c r="A217" s="202"/>
      <c r="B217" s="139"/>
      <c r="C217" s="234" t="s">
        <v>234</v>
      </c>
      <c r="D217" s="234" t="s">
        <v>164</v>
      </c>
      <c r="E217" s="235" t="s">
        <v>2573</v>
      </c>
      <c r="F217" s="236" t="s">
        <v>235</v>
      </c>
      <c r="G217" s="237" t="s">
        <v>172</v>
      </c>
      <c r="H217" s="238">
        <v>3.5910000000000002</v>
      </c>
      <c r="I217" s="239"/>
      <c r="J217" s="238">
        <f>ROUND(I217*H217,3)</f>
        <v>0</v>
      </c>
      <c r="K217" s="240"/>
      <c r="L217" s="30"/>
      <c r="M217" s="241" t="s">
        <v>1</v>
      </c>
      <c r="N217" s="242" t="s">
        <v>43</v>
      </c>
      <c r="O217" s="49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202"/>
      <c r="V217" s="202"/>
      <c r="W217" s="202"/>
      <c r="X217" s="202"/>
      <c r="Y217" s="202"/>
      <c r="Z217" s="202"/>
      <c r="AA217" s="202"/>
      <c r="AB217" s="202"/>
      <c r="AC217" s="202"/>
      <c r="AD217" s="202"/>
      <c r="AE217" s="202"/>
      <c r="AR217" s="245" t="s">
        <v>168</v>
      </c>
      <c r="AT217" s="245" t="s">
        <v>164</v>
      </c>
      <c r="AU217" s="245" t="s">
        <v>169</v>
      </c>
      <c r="AY217" s="203" t="s">
        <v>162</v>
      </c>
      <c r="BE217" s="149">
        <f>IF(N217="základná",J217,0)</f>
        <v>0</v>
      </c>
      <c r="BF217" s="149">
        <f>IF(N217="znížená",J217,0)</f>
        <v>0</v>
      </c>
      <c r="BG217" s="149">
        <f>IF(N217="zákl. prenesená",J217,0)</f>
        <v>0</v>
      </c>
      <c r="BH217" s="149">
        <f>IF(N217="zníž. prenesená",J217,0)</f>
        <v>0</v>
      </c>
      <c r="BI217" s="149">
        <f>IF(N217="nulová",J217,0)</f>
        <v>0</v>
      </c>
      <c r="BJ217" s="203" t="s">
        <v>169</v>
      </c>
      <c r="BK217" s="150">
        <f>ROUND(I217*H217,3)</f>
        <v>0</v>
      </c>
      <c r="BL217" s="203" t="s">
        <v>168</v>
      </c>
      <c r="BM217" s="245" t="s">
        <v>236</v>
      </c>
    </row>
    <row r="218" spans="1:65" s="210" customFormat="1" ht="33" customHeight="1" x14ac:dyDescent="0.2">
      <c r="A218" s="202"/>
      <c r="B218" s="139"/>
      <c r="C218" s="234" t="s">
        <v>237</v>
      </c>
      <c r="D218" s="234" t="s">
        <v>164</v>
      </c>
      <c r="E218" s="235" t="s">
        <v>2574</v>
      </c>
      <c r="F218" s="236" t="s">
        <v>238</v>
      </c>
      <c r="G218" s="237" t="s">
        <v>172</v>
      </c>
      <c r="H218" s="238">
        <v>68.905000000000001</v>
      </c>
      <c r="I218" s="239"/>
      <c r="J218" s="238">
        <f>ROUND(I218*H218,3)</f>
        <v>0</v>
      </c>
      <c r="K218" s="240"/>
      <c r="L218" s="30"/>
      <c r="M218" s="241" t="s">
        <v>1</v>
      </c>
      <c r="N218" s="242" t="s">
        <v>43</v>
      </c>
      <c r="O218" s="49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202"/>
      <c r="V218" s="202"/>
      <c r="W218" s="202"/>
      <c r="X218" s="202"/>
      <c r="Y218" s="202"/>
      <c r="Z218" s="202"/>
      <c r="AA218" s="202"/>
      <c r="AB218" s="202"/>
      <c r="AC218" s="202"/>
      <c r="AD218" s="202"/>
      <c r="AE218" s="202"/>
      <c r="AR218" s="245" t="s">
        <v>168</v>
      </c>
      <c r="AT218" s="245" t="s">
        <v>164</v>
      </c>
      <c r="AU218" s="245" t="s">
        <v>169</v>
      </c>
      <c r="AY218" s="203" t="s">
        <v>162</v>
      </c>
      <c r="BE218" s="149">
        <f>IF(N218="základná",J218,0)</f>
        <v>0</v>
      </c>
      <c r="BF218" s="149">
        <f>IF(N218="znížená",J218,0)</f>
        <v>0</v>
      </c>
      <c r="BG218" s="149">
        <f>IF(N218="zákl. prenesená",J218,0)</f>
        <v>0</v>
      </c>
      <c r="BH218" s="149">
        <f>IF(N218="zníž. prenesená",J218,0)</f>
        <v>0</v>
      </c>
      <c r="BI218" s="149">
        <f>IF(N218="nulová",J218,0)</f>
        <v>0</v>
      </c>
      <c r="BJ218" s="203" t="s">
        <v>169</v>
      </c>
      <c r="BK218" s="150">
        <f>ROUND(I218*H218,3)</f>
        <v>0</v>
      </c>
      <c r="BL218" s="203" t="s">
        <v>168</v>
      </c>
      <c r="BM218" s="245" t="s">
        <v>239</v>
      </c>
    </row>
    <row r="219" spans="1:65" s="12" customFormat="1" x14ac:dyDescent="0.2">
      <c r="B219" s="159"/>
      <c r="D219" s="152" t="s">
        <v>174</v>
      </c>
      <c r="E219" s="160" t="s">
        <v>1</v>
      </c>
      <c r="F219" s="161" t="s">
        <v>240</v>
      </c>
      <c r="H219" s="162">
        <v>37.212000000000003</v>
      </c>
      <c r="I219" s="163"/>
      <c r="L219" s="159"/>
      <c r="M219" s="164"/>
      <c r="N219" s="165"/>
      <c r="O219" s="165"/>
      <c r="P219" s="165"/>
      <c r="Q219" s="165"/>
      <c r="R219" s="165"/>
      <c r="S219" s="165"/>
      <c r="T219" s="166"/>
      <c r="AT219" s="160" t="s">
        <v>174</v>
      </c>
      <c r="AU219" s="160" t="s">
        <v>169</v>
      </c>
      <c r="AV219" s="12" t="s">
        <v>169</v>
      </c>
      <c r="AW219" s="12" t="s">
        <v>32</v>
      </c>
      <c r="AX219" s="12" t="s">
        <v>71</v>
      </c>
      <c r="AY219" s="160" t="s">
        <v>162</v>
      </c>
    </row>
    <row r="220" spans="1:65" s="12" customFormat="1" x14ac:dyDescent="0.2">
      <c r="B220" s="159"/>
      <c r="D220" s="152" t="s">
        <v>174</v>
      </c>
      <c r="E220" s="160" t="s">
        <v>1</v>
      </c>
      <c r="F220" s="161" t="s">
        <v>241</v>
      </c>
      <c r="H220" s="162">
        <v>56.186999999999998</v>
      </c>
      <c r="I220" s="163"/>
      <c r="L220" s="159"/>
      <c r="M220" s="164"/>
      <c r="N220" s="165"/>
      <c r="O220" s="165"/>
      <c r="P220" s="165"/>
      <c r="Q220" s="165"/>
      <c r="R220" s="165"/>
      <c r="S220" s="165"/>
      <c r="T220" s="166"/>
      <c r="AT220" s="160" t="s">
        <v>174</v>
      </c>
      <c r="AU220" s="160" t="s">
        <v>169</v>
      </c>
      <c r="AV220" s="12" t="s">
        <v>169</v>
      </c>
      <c r="AW220" s="12" t="s">
        <v>32</v>
      </c>
      <c r="AX220" s="12" t="s">
        <v>71</v>
      </c>
      <c r="AY220" s="160" t="s">
        <v>162</v>
      </c>
    </row>
    <row r="221" spans="1:65" s="12" customFormat="1" x14ac:dyDescent="0.2">
      <c r="B221" s="159"/>
      <c r="D221" s="152" t="s">
        <v>174</v>
      </c>
      <c r="E221" s="160" t="s">
        <v>1</v>
      </c>
      <c r="F221" s="161" t="s">
        <v>242</v>
      </c>
      <c r="H221" s="162">
        <v>3.5910000000000002</v>
      </c>
      <c r="I221" s="163"/>
      <c r="L221" s="159"/>
      <c r="M221" s="164"/>
      <c r="N221" s="165"/>
      <c r="O221" s="165"/>
      <c r="P221" s="165"/>
      <c r="Q221" s="165"/>
      <c r="R221" s="165"/>
      <c r="S221" s="165"/>
      <c r="T221" s="166"/>
      <c r="AT221" s="160" t="s">
        <v>174</v>
      </c>
      <c r="AU221" s="160" t="s">
        <v>169</v>
      </c>
      <c r="AV221" s="12" t="s">
        <v>169</v>
      </c>
      <c r="AW221" s="12" t="s">
        <v>32</v>
      </c>
      <c r="AX221" s="12" t="s">
        <v>71</v>
      </c>
      <c r="AY221" s="160" t="s">
        <v>162</v>
      </c>
    </row>
    <row r="222" spans="1:65" s="13" customFormat="1" x14ac:dyDescent="0.2">
      <c r="B222" s="167"/>
      <c r="D222" s="152" t="s">
        <v>174</v>
      </c>
      <c r="E222" s="168" t="s">
        <v>1</v>
      </c>
      <c r="F222" s="169" t="s">
        <v>182</v>
      </c>
      <c r="H222" s="170">
        <v>96.99</v>
      </c>
      <c r="I222" s="171"/>
      <c r="L222" s="167"/>
      <c r="M222" s="172"/>
      <c r="N222" s="173"/>
      <c r="O222" s="173"/>
      <c r="P222" s="173"/>
      <c r="Q222" s="173"/>
      <c r="R222" s="173"/>
      <c r="S222" s="173"/>
      <c r="T222" s="174"/>
      <c r="AT222" s="168" t="s">
        <v>174</v>
      </c>
      <c r="AU222" s="168" t="s">
        <v>169</v>
      </c>
      <c r="AV222" s="13" t="s">
        <v>183</v>
      </c>
      <c r="AW222" s="13" t="s">
        <v>32</v>
      </c>
      <c r="AX222" s="13" t="s">
        <v>71</v>
      </c>
      <c r="AY222" s="168" t="s">
        <v>162</v>
      </c>
    </row>
    <row r="223" spans="1:65" s="12" customFormat="1" x14ac:dyDescent="0.2">
      <c r="B223" s="159"/>
      <c r="D223" s="152" t="s">
        <v>174</v>
      </c>
      <c r="E223" s="160" t="s">
        <v>1</v>
      </c>
      <c r="F223" s="161" t="s">
        <v>243</v>
      </c>
      <c r="H223" s="162">
        <v>-28.085000000000001</v>
      </c>
      <c r="I223" s="163"/>
      <c r="L223" s="159"/>
      <c r="M223" s="164"/>
      <c r="N223" s="165"/>
      <c r="O223" s="165"/>
      <c r="P223" s="165"/>
      <c r="Q223" s="165"/>
      <c r="R223" s="165"/>
      <c r="S223" s="165"/>
      <c r="T223" s="166"/>
      <c r="AT223" s="160" t="s">
        <v>174</v>
      </c>
      <c r="AU223" s="160" t="s">
        <v>169</v>
      </c>
      <c r="AV223" s="12" t="s">
        <v>169</v>
      </c>
      <c r="AW223" s="12" t="s">
        <v>32</v>
      </c>
      <c r="AX223" s="12" t="s">
        <v>71</v>
      </c>
      <c r="AY223" s="160" t="s">
        <v>162</v>
      </c>
    </row>
    <row r="224" spans="1:65" s="14" customFormat="1" x14ac:dyDescent="0.2">
      <c r="B224" s="175"/>
      <c r="D224" s="152" t="s">
        <v>174</v>
      </c>
      <c r="E224" s="176" t="s">
        <v>1</v>
      </c>
      <c r="F224" s="177" t="s">
        <v>189</v>
      </c>
      <c r="H224" s="178">
        <v>68.905000000000001</v>
      </c>
      <c r="I224" s="179"/>
      <c r="L224" s="175"/>
      <c r="M224" s="180"/>
      <c r="N224" s="181"/>
      <c r="O224" s="181"/>
      <c r="P224" s="181"/>
      <c r="Q224" s="181"/>
      <c r="R224" s="181"/>
      <c r="S224" s="181"/>
      <c r="T224" s="182"/>
      <c r="AT224" s="176" t="s">
        <v>174</v>
      </c>
      <c r="AU224" s="176" t="s">
        <v>169</v>
      </c>
      <c r="AV224" s="14" t="s">
        <v>168</v>
      </c>
      <c r="AW224" s="14" t="s">
        <v>32</v>
      </c>
      <c r="AX224" s="14" t="s">
        <v>79</v>
      </c>
      <c r="AY224" s="176" t="s">
        <v>162</v>
      </c>
    </row>
    <row r="225" spans="1:65" s="210" customFormat="1" ht="33" customHeight="1" x14ac:dyDescent="0.2">
      <c r="A225" s="202"/>
      <c r="B225" s="139"/>
      <c r="C225" s="234" t="s">
        <v>244</v>
      </c>
      <c r="D225" s="234" t="s">
        <v>164</v>
      </c>
      <c r="E225" s="235" t="s">
        <v>2575</v>
      </c>
      <c r="F225" s="236" t="s">
        <v>245</v>
      </c>
      <c r="G225" s="237" t="s">
        <v>172</v>
      </c>
      <c r="H225" s="238">
        <v>551.24</v>
      </c>
      <c r="I225" s="239"/>
      <c r="J225" s="238">
        <f>ROUND(I225*H225,3)</f>
        <v>0</v>
      </c>
      <c r="K225" s="240"/>
      <c r="L225" s="30"/>
      <c r="M225" s="241" t="s">
        <v>1</v>
      </c>
      <c r="N225" s="242" t="s">
        <v>43</v>
      </c>
      <c r="O225" s="49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202"/>
      <c r="V225" s="202"/>
      <c r="W225" s="202"/>
      <c r="X225" s="202"/>
      <c r="Y225" s="202"/>
      <c r="Z225" s="202"/>
      <c r="AA225" s="202"/>
      <c r="AB225" s="202"/>
      <c r="AC225" s="202"/>
      <c r="AD225" s="202"/>
      <c r="AE225" s="202"/>
      <c r="AR225" s="245" t="s">
        <v>168</v>
      </c>
      <c r="AT225" s="245" t="s">
        <v>164</v>
      </c>
      <c r="AU225" s="245" t="s">
        <v>169</v>
      </c>
      <c r="AY225" s="203" t="s">
        <v>162</v>
      </c>
      <c r="BE225" s="149">
        <f>IF(N225="základná",J225,0)</f>
        <v>0</v>
      </c>
      <c r="BF225" s="149">
        <f>IF(N225="znížená",J225,0)</f>
        <v>0</v>
      </c>
      <c r="BG225" s="149">
        <f>IF(N225="zákl. prenesená",J225,0)</f>
        <v>0</v>
      </c>
      <c r="BH225" s="149">
        <f>IF(N225="zníž. prenesená",J225,0)</f>
        <v>0</v>
      </c>
      <c r="BI225" s="149">
        <f>IF(N225="nulová",J225,0)</f>
        <v>0</v>
      </c>
      <c r="BJ225" s="203" t="s">
        <v>169</v>
      </c>
      <c r="BK225" s="150">
        <f>ROUND(I225*H225,3)</f>
        <v>0</v>
      </c>
      <c r="BL225" s="203" t="s">
        <v>168</v>
      </c>
      <c r="BM225" s="245" t="s">
        <v>246</v>
      </c>
    </row>
    <row r="226" spans="1:65" s="11" customFormat="1" x14ac:dyDescent="0.2">
      <c r="B226" s="151"/>
      <c r="D226" s="152" t="s">
        <v>174</v>
      </c>
      <c r="E226" s="153" t="s">
        <v>1</v>
      </c>
      <c r="F226" s="154" t="s">
        <v>247</v>
      </c>
      <c r="H226" s="153" t="s">
        <v>1</v>
      </c>
      <c r="I226" s="155"/>
      <c r="L226" s="151"/>
      <c r="M226" s="156"/>
      <c r="N226" s="157"/>
      <c r="O226" s="157"/>
      <c r="P226" s="157"/>
      <c r="Q226" s="157"/>
      <c r="R226" s="157"/>
      <c r="S226" s="157"/>
      <c r="T226" s="158"/>
      <c r="AT226" s="153" t="s">
        <v>174</v>
      </c>
      <c r="AU226" s="153" t="s">
        <v>169</v>
      </c>
      <c r="AV226" s="11" t="s">
        <v>79</v>
      </c>
      <c r="AW226" s="11" t="s">
        <v>32</v>
      </c>
      <c r="AX226" s="11" t="s">
        <v>71</v>
      </c>
      <c r="AY226" s="153" t="s">
        <v>162</v>
      </c>
    </row>
    <row r="227" spans="1:65" s="12" customFormat="1" x14ac:dyDescent="0.2">
      <c r="B227" s="159"/>
      <c r="D227" s="152" t="s">
        <v>174</v>
      </c>
      <c r="E227" s="160" t="s">
        <v>1</v>
      </c>
      <c r="F227" s="161" t="s">
        <v>248</v>
      </c>
      <c r="H227" s="162">
        <v>551.24</v>
      </c>
      <c r="I227" s="163"/>
      <c r="L227" s="159"/>
      <c r="M227" s="164"/>
      <c r="N227" s="165"/>
      <c r="O227" s="165"/>
      <c r="P227" s="165"/>
      <c r="Q227" s="165"/>
      <c r="R227" s="165"/>
      <c r="S227" s="165"/>
      <c r="T227" s="166"/>
      <c r="AT227" s="160" t="s">
        <v>174</v>
      </c>
      <c r="AU227" s="160" t="s">
        <v>169</v>
      </c>
      <c r="AV227" s="12" t="s">
        <v>169</v>
      </c>
      <c r="AW227" s="12" t="s">
        <v>32</v>
      </c>
      <c r="AX227" s="12" t="s">
        <v>79</v>
      </c>
      <c r="AY227" s="160" t="s">
        <v>162</v>
      </c>
    </row>
    <row r="228" spans="1:65" s="210" customFormat="1" ht="16.5" customHeight="1" x14ac:dyDescent="0.2">
      <c r="A228" s="202"/>
      <c r="B228" s="139"/>
      <c r="C228" s="234" t="s">
        <v>249</v>
      </c>
      <c r="D228" s="234" t="s">
        <v>164</v>
      </c>
      <c r="E228" s="235" t="s">
        <v>2576</v>
      </c>
      <c r="F228" s="236" t="s">
        <v>250</v>
      </c>
      <c r="G228" s="237" t="s">
        <v>172</v>
      </c>
      <c r="H228" s="238">
        <v>105.548</v>
      </c>
      <c r="I228" s="239"/>
      <c r="J228" s="238">
        <f>ROUND(I228*H228,3)</f>
        <v>0</v>
      </c>
      <c r="K228" s="240"/>
      <c r="L228" s="30"/>
      <c r="M228" s="241" t="s">
        <v>1</v>
      </c>
      <c r="N228" s="242" t="s">
        <v>43</v>
      </c>
      <c r="O228" s="49"/>
      <c r="P228" s="243">
        <f>O228*H228</f>
        <v>0</v>
      </c>
      <c r="Q228" s="243">
        <v>0</v>
      </c>
      <c r="R228" s="243">
        <f>Q228*H228</f>
        <v>0</v>
      </c>
      <c r="S228" s="243">
        <v>0</v>
      </c>
      <c r="T228" s="244">
        <f>S228*H228</f>
        <v>0</v>
      </c>
      <c r="U228" s="202"/>
      <c r="V228" s="202"/>
      <c r="W228" s="202"/>
      <c r="X228" s="202"/>
      <c r="Y228" s="202"/>
      <c r="Z228" s="202"/>
      <c r="AA228" s="202"/>
      <c r="AB228" s="202"/>
      <c r="AC228" s="202"/>
      <c r="AD228" s="202"/>
      <c r="AE228" s="202"/>
      <c r="AR228" s="245" t="s">
        <v>168</v>
      </c>
      <c r="AT228" s="245" t="s">
        <v>164</v>
      </c>
      <c r="AU228" s="245" t="s">
        <v>169</v>
      </c>
      <c r="AY228" s="203" t="s">
        <v>162</v>
      </c>
      <c r="BE228" s="149">
        <f>IF(N228="základná",J228,0)</f>
        <v>0</v>
      </c>
      <c r="BF228" s="149">
        <f>IF(N228="znížená",J228,0)</f>
        <v>0</v>
      </c>
      <c r="BG228" s="149">
        <f>IF(N228="zákl. prenesená",J228,0)</f>
        <v>0</v>
      </c>
      <c r="BH228" s="149">
        <f>IF(N228="zníž. prenesená",J228,0)</f>
        <v>0</v>
      </c>
      <c r="BI228" s="149">
        <f>IF(N228="nulová",J228,0)</f>
        <v>0</v>
      </c>
      <c r="BJ228" s="203" t="s">
        <v>169</v>
      </c>
      <c r="BK228" s="150">
        <f>ROUND(I228*H228,3)</f>
        <v>0</v>
      </c>
      <c r="BL228" s="203" t="s">
        <v>168</v>
      </c>
      <c r="BM228" s="245" t="s">
        <v>251</v>
      </c>
    </row>
    <row r="229" spans="1:65" s="12" customFormat="1" x14ac:dyDescent="0.2">
      <c r="B229" s="159"/>
      <c r="D229" s="152" t="s">
        <v>174</v>
      </c>
      <c r="E229" s="160" t="s">
        <v>1</v>
      </c>
      <c r="F229" s="161" t="s">
        <v>252</v>
      </c>
      <c r="H229" s="162">
        <v>105.548</v>
      </c>
      <c r="I229" s="163"/>
      <c r="L229" s="159"/>
      <c r="M229" s="164"/>
      <c r="N229" s="165"/>
      <c r="O229" s="165"/>
      <c r="P229" s="165"/>
      <c r="Q229" s="165"/>
      <c r="R229" s="165"/>
      <c r="S229" s="165"/>
      <c r="T229" s="166"/>
      <c r="AT229" s="160" t="s">
        <v>174</v>
      </c>
      <c r="AU229" s="160" t="s">
        <v>169</v>
      </c>
      <c r="AV229" s="12" t="s">
        <v>169</v>
      </c>
      <c r="AW229" s="12" t="s">
        <v>32</v>
      </c>
      <c r="AX229" s="12" t="s">
        <v>79</v>
      </c>
      <c r="AY229" s="160" t="s">
        <v>162</v>
      </c>
    </row>
    <row r="230" spans="1:65" s="210" customFormat="1" ht="21.75" customHeight="1" x14ac:dyDescent="0.2">
      <c r="A230" s="202"/>
      <c r="B230" s="139"/>
      <c r="C230" s="234" t="s">
        <v>253</v>
      </c>
      <c r="D230" s="234" t="s">
        <v>164</v>
      </c>
      <c r="E230" s="235" t="s">
        <v>2577</v>
      </c>
      <c r="F230" s="236" t="s">
        <v>254</v>
      </c>
      <c r="G230" s="237" t="s">
        <v>255</v>
      </c>
      <c r="H230" s="238">
        <v>103.358</v>
      </c>
      <c r="I230" s="239"/>
      <c r="J230" s="238">
        <f>ROUND(I230*H230,3)</f>
        <v>0</v>
      </c>
      <c r="K230" s="240"/>
      <c r="L230" s="30"/>
      <c r="M230" s="241" t="s">
        <v>1</v>
      </c>
      <c r="N230" s="242" t="s">
        <v>43</v>
      </c>
      <c r="O230" s="49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202"/>
      <c r="V230" s="202"/>
      <c r="W230" s="202"/>
      <c r="X230" s="202"/>
      <c r="Y230" s="202"/>
      <c r="Z230" s="202"/>
      <c r="AA230" s="202"/>
      <c r="AB230" s="202"/>
      <c r="AC230" s="202"/>
      <c r="AD230" s="202"/>
      <c r="AE230" s="202"/>
      <c r="AR230" s="245" t="s">
        <v>168</v>
      </c>
      <c r="AT230" s="245" t="s">
        <v>164</v>
      </c>
      <c r="AU230" s="245" t="s">
        <v>169</v>
      </c>
      <c r="AY230" s="203" t="s">
        <v>162</v>
      </c>
      <c r="BE230" s="149">
        <f>IF(N230="základná",J230,0)</f>
        <v>0</v>
      </c>
      <c r="BF230" s="149">
        <f>IF(N230="znížená",J230,0)</f>
        <v>0</v>
      </c>
      <c r="BG230" s="149">
        <f>IF(N230="zákl. prenesená",J230,0)</f>
        <v>0</v>
      </c>
      <c r="BH230" s="149">
        <f>IF(N230="zníž. prenesená",J230,0)</f>
        <v>0</v>
      </c>
      <c r="BI230" s="149">
        <f>IF(N230="nulová",J230,0)</f>
        <v>0</v>
      </c>
      <c r="BJ230" s="203" t="s">
        <v>169</v>
      </c>
      <c r="BK230" s="150">
        <f>ROUND(I230*H230,3)</f>
        <v>0</v>
      </c>
      <c r="BL230" s="203" t="s">
        <v>168</v>
      </c>
      <c r="BM230" s="245" t="s">
        <v>256</v>
      </c>
    </row>
    <row r="231" spans="1:65" s="12" customFormat="1" x14ac:dyDescent="0.2">
      <c r="B231" s="159"/>
      <c r="D231" s="152" t="s">
        <v>174</v>
      </c>
      <c r="E231" s="160" t="s">
        <v>1</v>
      </c>
      <c r="F231" s="161" t="s">
        <v>257</v>
      </c>
      <c r="H231" s="162">
        <v>103.358</v>
      </c>
      <c r="I231" s="163"/>
      <c r="L231" s="159"/>
      <c r="M231" s="164"/>
      <c r="N231" s="165"/>
      <c r="O231" s="165"/>
      <c r="P231" s="165"/>
      <c r="Q231" s="165"/>
      <c r="R231" s="165"/>
      <c r="S231" s="165"/>
      <c r="T231" s="166"/>
      <c r="AT231" s="160" t="s">
        <v>174</v>
      </c>
      <c r="AU231" s="160" t="s">
        <v>169</v>
      </c>
      <c r="AV231" s="12" t="s">
        <v>169</v>
      </c>
      <c r="AW231" s="12" t="s">
        <v>32</v>
      </c>
      <c r="AX231" s="12" t="s">
        <v>79</v>
      </c>
      <c r="AY231" s="160" t="s">
        <v>162</v>
      </c>
    </row>
    <row r="232" spans="1:65" s="210" customFormat="1" ht="21.75" customHeight="1" x14ac:dyDescent="0.2">
      <c r="A232" s="202"/>
      <c r="B232" s="139"/>
      <c r="C232" s="234" t="s">
        <v>258</v>
      </c>
      <c r="D232" s="234" t="s">
        <v>164</v>
      </c>
      <c r="E232" s="235" t="s">
        <v>2578</v>
      </c>
      <c r="F232" s="236" t="s">
        <v>259</v>
      </c>
      <c r="G232" s="237" t="s">
        <v>172</v>
      </c>
      <c r="H232" s="238">
        <v>28.085000000000001</v>
      </c>
      <c r="I232" s="239"/>
      <c r="J232" s="238">
        <f>ROUND(I232*H232,3)</f>
        <v>0</v>
      </c>
      <c r="K232" s="240"/>
      <c r="L232" s="30"/>
      <c r="M232" s="241" t="s">
        <v>1</v>
      </c>
      <c r="N232" s="242" t="s">
        <v>43</v>
      </c>
      <c r="O232" s="49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202"/>
      <c r="V232" s="202"/>
      <c r="W232" s="202"/>
      <c r="X232" s="202"/>
      <c r="Y232" s="202"/>
      <c r="Z232" s="202"/>
      <c r="AA232" s="202"/>
      <c r="AB232" s="202"/>
      <c r="AC232" s="202"/>
      <c r="AD232" s="202"/>
      <c r="AE232" s="202"/>
      <c r="AR232" s="245" t="s">
        <v>168</v>
      </c>
      <c r="AT232" s="245" t="s">
        <v>164</v>
      </c>
      <c r="AU232" s="245" t="s">
        <v>169</v>
      </c>
      <c r="AY232" s="203" t="s">
        <v>162</v>
      </c>
      <c r="BE232" s="149">
        <f>IF(N232="základná",J232,0)</f>
        <v>0</v>
      </c>
      <c r="BF232" s="149">
        <f>IF(N232="znížená",J232,0)</f>
        <v>0</v>
      </c>
      <c r="BG232" s="149">
        <f>IF(N232="zákl. prenesená",J232,0)</f>
        <v>0</v>
      </c>
      <c r="BH232" s="149">
        <f>IF(N232="zníž. prenesená",J232,0)</f>
        <v>0</v>
      </c>
      <c r="BI232" s="149">
        <f>IF(N232="nulová",J232,0)</f>
        <v>0</v>
      </c>
      <c r="BJ232" s="203" t="s">
        <v>169</v>
      </c>
      <c r="BK232" s="150">
        <f>ROUND(I232*H232,3)</f>
        <v>0</v>
      </c>
      <c r="BL232" s="203" t="s">
        <v>168</v>
      </c>
      <c r="BM232" s="245" t="s">
        <v>260</v>
      </c>
    </row>
    <row r="233" spans="1:65" s="11" customFormat="1" x14ac:dyDescent="0.2">
      <c r="B233" s="151"/>
      <c r="D233" s="152" t="s">
        <v>174</v>
      </c>
      <c r="E233" s="153" t="s">
        <v>1</v>
      </c>
      <c r="F233" s="154" t="s">
        <v>261</v>
      </c>
      <c r="H233" s="153" t="s">
        <v>1</v>
      </c>
      <c r="I233" s="155"/>
      <c r="L233" s="151"/>
      <c r="M233" s="156"/>
      <c r="N233" s="157"/>
      <c r="O233" s="157"/>
      <c r="P233" s="157"/>
      <c r="Q233" s="157"/>
      <c r="R233" s="157"/>
      <c r="S233" s="157"/>
      <c r="T233" s="158"/>
      <c r="AT233" s="153" t="s">
        <v>174</v>
      </c>
      <c r="AU233" s="153" t="s">
        <v>169</v>
      </c>
      <c r="AV233" s="11" t="s">
        <v>79</v>
      </c>
      <c r="AW233" s="11" t="s">
        <v>32</v>
      </c>
      <c r="AX233" s="11" t="s">
        <v>71</v>
      </c>
      <c r="AY233" s="153" t="s">
        <v>162</v>
      </c>
    </row>
    <row r="234" spans="1:65" s="12" customFormat="1" x14ac:dyDescent="0.2">
      <c r="B234" s="159"/>
      <c r="D234" s="152" t="s">
        <v>174</v>
      </c>
      <c r="E234" s="160" t="s">
        <v>1</v>
      </c>
      <c r="F234" s="161" t="s">
        <v>262</v>
      </c>
      <c r="H234" s="162">
        <v>2.1</v>
      </c>
      <c r="I234" s="163"/>
      <c r="L234" s="159"/>
      <c r="M234" s="164"/>
      <c r="N234" s="165"/>
      <c r="O234" s="165"/>
      <c r="P234" s="165"/>
      <c r="Q234" s="165"/>
      <c r="R234" s="165"/>
      <c r="S234" s="165"/>
      <c r="T234" s="166"/>
      <c r="AT234" s="160" t="s">
        <v>174</v>
      </c>
      <c r="AU234" s="160" t="s">
        <v>169</v>
      </c>
      <c r="AV234" s="12" t="s">
        <v>169</v>
      </c>
      <c r="AW234" s="12" t="s">
        <v>32</v>
      </c>
      <c r="AX234" s="12" t="s">
        <v>71</v>
      </c>
      <c r="AY234" s="160" t="s">
        <v>162</v>
      </c>
    </row>
    <row r="235" spans="1:65" s="12" customFormat="1" x14ac:dyDescent="0.2">
      <c r="B235" s="159"/>
      <c r="D235" s="152" t="s">
        <v>174</v>
      </c>
      <c r="E235" s="160" t="s">
        <v>1</v>
      </c>
      <c r="F235" s="161" t="s">
        <v>263</v>
      </c>
      <c r="H235" s="162">
        <v>0.48599999999999999</v>
      </c>
      <c r="I235" s="163"/>
      <c r="L235" s="159"/>
      <c r="M235" s="164"/>
      <c r="N235" s="165"/>
      <c r="O235" s="165"/>
      <c r="P235" s="165"/>
      <c r="Q235" s="165"/>
      <c r="R235" s="165"/>
      <c r="S235" s="165"/>
      <c r="T235" s="166"/>
      <c r="AT235" s="160" t="s">
        <v>174</v>
      </c>
      <c r="AU235" s="160" t="s">
        <v>169</v>
      </c>
      <c r="AV235" s="12" t="s">
        <v>169</v>
      </c>
      <c r="AW235" s="12" t="s">
        <v>32</v>
      </c>
      <c r="AX235" s="12" t="s">
        <v>71</v>
      </c>
      <c r="AY235" s="160" t="s">
        <v>162</v>
      </c>
    </row>
    <row r="236" spans="1:65" s="12" customFormat="1" x14ac:dyDescent="0.2">
      <c r="B236" s="159"/>
      <c r="D236" s="152" t="s">
        <v>174</v>
      </c>
      <c r="E236" s="160" t="s">
        <v>1</v>
      </c>
      <c r="F236" s="161" t="s">
        <v>264</v>
      </c>
      <c r="H236" s="162">
        <v>0.20399999999999999</v>
      </c>
      <c r="I236" s="163"/>
      <c r="L236" s="159"/>
      <c r="M236" s="164"/>
      <c r="N236" s="165"/>
      <c r="O236" s="165"/>
      <c r="P236" s="165"/>
      <c r="Q236" s="165"/>
      <c r="R236" s="165"/>
      <c r="S236" s="165"/>
      <c r="T236" s="166"/>
      <c r="AT236" s="160" t="s">
        <v>174</v>
      </c>
      <c r="AU236" s="160" t="s">
        <v>169</v>
      </c>
      <c r="AV236" s="12" t="s">
        <v>169</v>
      </c>
      <c r="AW236" s="12" t="s">
        <v>32</v>
      </c>
      <c r="AX236" s="12" t="s">
        <v>71</v>
      </c>
      <c r="AY236" s="160" t="s">
        <v>162</v>
      </c>
    </row>
    <row r="237" spans="1:65" s="12" customFormat="1" x14ac:dyDescent="0.2">
      <c r="B237" s="159"/>
      <c r="D237" s="152" t="s">
        <v>174</v>
      </c>
      <c r="E237" s="160" t="s">
        <v>1</v>
      </c>
      <c r="F237" s="161" t="s">
        <v>265</v>
      </c>
      <c r="H237" s="162">
        <v>0.23699999999999999</v>
      </c>
      <c r="I237" s="163"/>
      <c r="L237" s="159"/>
      <c r="M237" s="164"/>
      <c r="N237" s="165"/>
      <c r="O237" s="165"/>
      <c r="P237" s="165"/>
      <c r="Q237" s="165"/>
      <c r="R237" s="165"/>
      <c r="S237" s="165"/>
      <c r="T237" s="166"/>
      <c r="AT237" s="160" t="s">
        <v>174</v>
      </c>
      <c r="AU237" s="160" t="s">
        <v>169</v>
      </c>
      <c r="AV237" s="12" t="s">
        <v>169</v>
      </c>
      <c r="AW237" s="12" t="s">
        <v>32</v>
      </c>
      <c r="AX237" s="12" t="s">
        <v>71</v>
      </c>
      <c r="AY237" s="160" t="s">
        <v>162</v>
      </c>
    </row>
    <row r="238" spans="1:65" s="12" customFormat="1" x14ac:dyDescent="0.2">
      <c r="B238" s="159"/>
      <c r="D238" s="152" t="s">
        <v>174</v>
      </c>
      <c r="E238" s="160" t="s">
        <v>1</v>
      </c>
      <c r="F238" s="161" t="s">
        <v>266</v>
      </c>
      <c r="H238" s="162">
        <v>0.45500000000000002</v>
      </c>
      <c r="I238" s="163"/>
      <c r="L238" s="159"/>
      <c r="M238" s="164"/>
      <c r="N238" s="165"/>
      <c r="O238" s="165"/>
      <c r="P238" s="165"/>
      <c r="Q238" s="165"/>
      <c r="R238" s="165"/>
      <c r="S238" s="165"/>
      <c r="T238" s="166"/>
      <c r="AT238" s="160" t="s">
        <v>174</v>
      </c>
      <c r="AU238" s="160" t="s">
        <v>169</v>
      </c>
      <c r="AV238" s="12" t="s">
        <v>169</v>
      </c>
      <c r="AW238" s="12" t="s">
        <v>32</v>
      </c>
      <c r="AX238" s="12" t="s">
        <v>71</v>
      </c>
      <c r="AY238" s="160" t="s">
        <v>162</v>
      </c>
    </row>
    <row r="239" spans="1:65" s="12" customFormat="1" x14ac:dyDescent="0.2">
      <c r="B239" s="159"/>
      <c r="D239" s="152" t="s">
        <v>174</v>
      </c>
      <c r="E239" s="160" t="s">
        <v>1</v>
      </c>
      <c r="F239" s="161" t="s">
        <v>267</v>
      </c>
      <c r="H239" s="162">
        <v>0.30299999999999999</v>
      </c>
      <c r="I239" s="163"/>
      <c r="L239" s="159"/>
      <c r="M239" s="164"/>
      <c r="N239" s="165"/>
      <c r="O239" s="165"/>
      <c r="P239" s="165"/>
      <c r="Q239" s="165"/>
      <c r="R239" s="165"/>
      <c r="S239" s="165"/>
      <c r="T239" s="166"/>
      <c r="AT239" s="160" t="s">
        <v>174</v>
      </c>
      <c r="AU239" s="160" t="s">
        <v>169</v>
      </c>
      <c r="AV239" s="12" t="s">
        <v>169</v>
      </c>
      <c r="AW239" s="12" t="s">
        <v>32</v>
      </c>
      <c r="AX239" s="12" t="s">
        <v>71</v>
      </c>
      <c r="AY239" s="160" t="s">
        <v>162</v>
      </c>
    </row>
    <row r="240" spans="1:65" s="13" customFormat="1" x14ac:dyDescent="0.2">
      <c r="B240" s="167"/>
      <c r="D240" s="152" t="s">
        <v>174</v>
      </c>
      <c r="E240" s="168" t="s">
        <v>1</v>
      </c>
      <c r="F240" s="169" t="s">
        <v>182</v>
      </c>
      <c r="H240" s="170">
        <v>3.7850000000000006</v>
      </c>
      <c r="I240" s="171"/>
      <c r="L240" s="167"/>
      <c r="M240" s="172"/>
      <c r="N240" s="173"/>
      <c r="O240" s="173"/>
      <c r="P240" s="173"/>
      <c r="Q240" s="173"/>
      <c r="R240" s="173"/>
      <c r="S240" s="173"/>
      <c r="T240" s="174"/>
      <c r="AT240" s="168" t="s">
        <v>174</v>
      </c>
      <c r="AU240" s="168" t="s">
        <v>169</v>
      </c>
      <c r="AV240" s="13" t="s">
        <v>183</v>
      </c>
      <c r="AW240" s="13" t="s">
        <v>32</v>
      </c>
      <c r="AX240" s="13" t="s">
        <v>71</v>
      </c>
      <c r="AY240" s="168" t="s">
        <v>162</v>
      </c>
    </row>
    <row r="241" spans="1:65" s="11" customFormat="1" ht="22.5" x14ac:dyDescent="0.2">
      <c r="B241" s="151"/>
      <c r="D241" s="152" t="s">
        <v>174</v>
      </c>
      <c r="E241" s="153" t="s">
        <v>1</v>
      </c>
      <c r="F241" s="154" t="s">
        <v>268</v>
      </c>
      <c r="H241" s="153" t="s">
        <v>1</v>
      </c>
      <c r="I241" s="155"/>
      <c r="L241" s="151"/>
      <c r="M241" s="156"/>
      <c r="N241" s="157"/>
      <c r="O241" s="157"/>
      <c r="P241" s="157"/>
      <c r="Q241" s="157"/>
      <c r="R241" s="157"/>
      <c r="S241" s="157"/>
      <c r="T241" s="158"/>
      <c r="AT241" s="153" t="s">
        <v>174</v>
      </c>
      <c r="AU241" s="153" t="s">
        <v>169</v>
      </c>
      <c r="AV241" s="11" t="s">
        <v>79</v>
      </c>
      <c r="AW241" s="11" t="s">
        <v>32</v>
      </c>
      <c r="AX241" s="11" t="s">
        <v>71</v>
      </c>
      <c r="AY241" s="153" t="s">
        <v>162</v>
      </c>
    </row>
    <row r="242" spans="1:65" s="12" customFormat="1" x14ac:dyDescent="0.2">
      <c r="B242" s="159"/>
      <c r="D242" s="152" t="s">
        <v>174</v>
      </c>
      <c r="E242" s="160" t="s">
        <v>1</v>
      </c>
      <c r="F242" s="161" t="s">
        <v>269</v>
      </c>
      <c r="H242" s="162">
        <v>13.32</v>
      </c>
      <c r="I242" s="163"/>
      <c r="L242" s="159"/>
      <c r="M242" s="164"/>
      <c r="N242" s="165"/>
      <c r="O242" s="165"/>
      <c r="P242" s="165"/>
      <c r="Q242" s="165"/>
      <c r="R242" s="165"/>
      <c r="S242" s="165"/>
      <c r="T242" s="166"/>
      <c r="AT242" s="160" t="s">
        <v>174</v>
      </c>
      <c r="AU242" s="160" t="s">
        <v>169</v>
      </c>
      <c r="AV242" s="12" t="s">
        <v>169</v>
      </c>
      <c r="AW242" s="12" t="s">
        <v>32</v>
      </c>
      <c r="AX242" s="12" t="s">
        <v>71</v>
      </c>
      <c r="AY242" s="160" t="s">
        <v>162</v>
      </c>
    </row>
    <row r="243" spans="1:65" s="12" customFormat="1" x14ac:dyDescent="0.2">
      <c r="B243" s="159"/>
      <c r="D243" s="152" t="s">
        <v>174</v>
      </c>
      <c r="E243" s="160" t="s">
        <v>1</v>
      </c>
      <c r="F243" s="161" t="s">
        <v>270</v>
      </c>
      <c r="H243" s="162">
        <v>10.98</v>
      </c>
      <c r="I243" s="163"/>
      <c r="L243" s="159"/>
      <c r="M243" s="164"/>
      <c r="N243" s="165"/>
      <c r="O243" s="165"/>
      <c r="P243" s="165"/>
      <c r="Q243" s="165"/>
      <c r="R243" s="165"/>
      <c r="S243" s="165"/>
      <c r="T243" s="166"/>
      <c r="AT243" s="160" t="s">
        <v>174</v>
      </c>
      <c r="AU243" s="160" t="s">
        <v>169</v>
      </c>
      <c r="AV243" s="12" t="s">
        <v>169</v>
      </c>
      <c r="AW243" s="12" t="s">
        <v>32</v>
      </c>
      <c r="AX243" s="12" t="s">
        <v>71</v>
      </c>
      <c r="AY243" s="160" t="s">
        <v>162</v>
      </c>
    </row>
    <row r="244" spans="1:65" s="14" customFormat="1" x14ac:dyDescent="0.2">
      <c r="B244" s="175"/>
      <c r="D244" s="152" t="s">
        <v>174</v>
      </c>
      <c r="E244" s="176" t="s">
        <v>1</v>
      </c>
      <c r="F244" s="177" t="s">
        <v>189</v>
      </c>
      <c r="H244" s="178">
        <v>28.085000000000001</v>
      </c>
      <c r="I244" s="179"/>
      <c r="L244" s="175"/>
      <c r="M244" s="180"/>
      <c r="N244" s="181"/>
      <c r="O244" s="181"/>
      <c r="P244" s="181"/>
      <c r="Q244" s="181"/>
      <c r="R244" s="181"/>
      <c r="S244" s="181"/>
      <c r="T244" s="182"/>
      <c r="AT244" s="176" t="s">
        <v>174</v>
      </c>
      <c r="AU244" s="176" t="s">
        <v>169</v>
      </c>
      <c r="AV244" s="14" t="s">
        <v>168</v>
      </c>
      <c r="AW244" s="14" t="s">
        <v>32</v>
      </c>
      <c r="AX244" s="14" t="s">
        <v>79</v>
      </c>
      <c r="AY244" s="176" t="s">
        <v>162</v>
      </c>
    </row>
    <row r="245" spans="1:65" s="210" customFormat="1" ht="16.5" customHeight="1" x14ac:dyDescent="0.2">
      <c r="A245" s="202"/>
      <c r="B245" s="139"/>
      <c r="C245" s="234" t="s">
        <v>271</v>
      </c>
      <c r="D245" s="234" t="s">
        <v>164</v>
      </c>
      <c r="E245" s="235" t="s">
        <v>2579</v>
      </c>
      <c r="F245" s="236" t="s">
        <v>272</v>
      </c>
      <c r="G245" s="237" t="s">
        <v>273</v>
      </c>
      <c r="H245" s="238">
        <v>350.01499999999999</v>
      </c>
      <c r="I245" s="239"/>
      <c r="J245" s="238">
        <f>ROUND(I245*H245,3)</f>
        <v>0</v>
      </c>
      <c r="K245" s="240"/>
      <c r="L245" s="30"/>
      <c r="M245" s="241" t="s">
        <v>1</v>
      </c>
      <c r="N245" s="242" t="s">
        <v>43</v>
      </c>
      <c r="O245" s="49"/>
      <c r="P245" s="243">
        <f>O245*H245</f>
        <v>0</v>
      </c>
      <c r="Q245" s="243">
        <v>0</v>
      </c>
      <c r="R245" s="243">
        <f>Q245*H245</f>
        <v>0</v>
      </c>
      <c r="S245" s="243">
        <v>0</v>
      </c>
      <c r="T245" s="244">
        <f>S245*H245</f>
        <v>0</v>
      </c>
      <c r="U245" s="202"/>
      <c r="V245" s="202"/>
      <c r="W245" s="202"/>
      <c r="X245" s="202"/>
      <c r="Y245" s="202"/>
      <c r="Z245" s="202"/>
      <c r="AA245" s="202"/>
      <c r="AB245" s="202"/>
      <c r="AC245" s="202"/>
      <c r="AD245" s="202"/>
      <c r="AE245" s="202"/>
      <c r="AR245" s="245" t="s">
        <v>168</v>
      </c>
      <c r="AT245" s="245" t="s">
        <v>164</v>
      </c>
      <c r="AU245" s="245" t="s">
        <v>169</v>
      </c>
      <c r="AY245" s="203" t="s">
        <v>162</v>
      </c>
      <c r="BE245" s="149">
        <f>IF(N245="základná",J245,0)</f>
        <v>0</v>
      </c>
      <c r="BF245" s="149">
        <f>IF(N245="znížená",J245,0)</f>
        <v>0</v>
      </c>
      <c r="BG245" s="149">
        <f>IF(N245="zákl. prenesená",J245,0)</f>
        <v>0</v>
      </c>
      <c r="BH245" s="149">
        <f>IF(N245="zníž. prenesená",J245,0)</f>
        <v>0</v>
      </c>
      <c r="BI245" s="149">
        <f>IF(N245="nulová",J245,0)</f>
        <v>0</v>
      </c>
      <c r="BJ245" s="203" t="s">
        <v>169</v>
      </c>
      <c r="BK245" s="150">
        <f>ROUND(I245*H245,3)</f>
        <v>0</v>
      </c>
      <c r="BL245" s="203" t="s">
        <v>168</v>
      </c>
      <c r="BM245" s="245" t="s">
        <v>274</v>
      </c>
    </row>
    <row r="246" spans="1:65" s="11" customFormat="1" x14ac:dyDescent="0.2">
      <c r="B246" s="151"/>
      <c r="D246" s="152" t="s">
        <v>174</v>
      </c>
      <c r="E246" s="153" t="s">
        <v>1</v>
      </c>
      <c r="F246" s="154" t="s">
        <v>275</v>
      </c>
      <c r="H246" s="153" t="s">
        <v>1</v>
      </c>
      <c r="I246" s="155"/>
      <c r="L246" s="151"/>
      <c r="M246" s="156"/>
      <c r="N246" s="157"/>
      <c r="O246" s="157"/>
      <c r="P246" s="157"/>
      <c r="Q246" s="157"/>
      <c r="R246" s="157"/>
      <c r="S246" s="157"/>
      <c r="T246" s="158"/>
      <c r="AT246" s="153" t="s">
        <v>174</v>
      </c>
      <c r="AU246" s="153" t="s">
        <v>169</v>
      </c>
      <c r="AV246" s="11" t="s">
        <v>79</v>
      </c>
      <c r="AW246" s="11" t="s">
        <v>32</v>
      </c>
      <c r="AX246" s="11" t="s">
        <v>71</v>
      </c>
      <c r="AY246" s="153" t="s">
        <v>162</v>
      </c>
    </row>
    <row r="247" spans="1:65" s="12" customFormat="1" x14ac:dyDescent="0.2">
      <c r="B247" s="159"/>
      <c r="D247" s="152" t="s">
        <v>174</v>
      </c>
      <c r="E247" s="160" t="s">
        <v>1</v>
      </c>
      <c r="F247" s="161" t="s">
        <v>276</v>
      </c>
      <c r="H247" s="162">
        <v>175.68</v>
      </c>
      <c r="I247" s="163"/>
      <c r="L247" s="159"/>
      <c r="M247" s="164"/>
      <c r="N247" s="165"/>
      <c r="O247" s="165"/>
      <c r="P247" s="165"/>
      <c r="Q247" s="165"/>
      <c r="R247" s="165"/>
      <c r="S247" s="165"/>
      <c r="T247" s="166"/>
      <c r="AT247" s="160" t="s">
        <v>174</v>
      </c>
      <c r="AU247" s="160" t="s">
        <v>169</v>
      </c>
      <c r="AV247" s="12" t="s">
        <v>169</v>
      </c>
      <c r="AW247" s="12" t="s">
        <v>32</v>
      </c>
      <c r="AX247" s="12" t="s">
        <v>71</v>
      </c>
      <c r="AY247" s="160" t="s">
        <v>162</v>
      </c>
    </row>
    <row r="248" spans="1:65" s="12" customFormat="1" x14ac:dyDescent="0.2">
      <c r="B248" s="159"/>
      <c r="D248" s="152" t="s">
        <v>174</v>
      </c>
      <c r="E248" s="160" t="s">
        <v>1</v>
      </c>
      <c r="F248" s="161" t="s">
        <v>277</v>
      </c>
      <c r="H248" s="162">
        <v>69.272999999999996</v>
      </c>
      <c r="I248" s="163"/>
      <c r="L248" s="159"/>
      <c r="M248" s="164"/>
      <c r="N248" s="165"/>
      <c r="O248" s="165"/>
      <c r="P248" s="165"/>
      <c r="Q248" s="165"/>
      <c r="R248" s="165"/>
      <c r="S248" s="165"/>
      <c r="T248" s="166"/>
      <c r="AT248" s="160" t="s">
        <v>174</v>
      </c>
      <c r="AU248" s="160" t="s">
        <v>169</v>
      </c>
      <c r="AV248" s="12" t="s">
        <v>169</v>
      </c>
      <c r="AW248" s="12" t="s">
        <v>32</v>
      </c>
      <c r="AX248" s="12" t="s">
        <v>71</v>
      </c>
      <c r="AY248" s="160" t="s">
        <v>162</v>
      </c>
    </row>
    <row r="249" spans="1:65" s="13" customFormat="1" x14ac:dyDescent="0.2">
      <c r="B249" s="167"/>
      <c r="D249" s="152" t="s">
        <v>174</v>
      </c>
      <c r="E249" s="168" t="s">
        <v>1</v>
      </c>
      <c r="F249" s="169" t="s">
        <v>182</v>
      </c>
      <c r="H249" s="170">
        <v>244.953</v>
      </c>
      <c r="I249" s="171"/>
      <c r="L249" s="167"/>
      <c r="M249" s="172"/>
      <c r="N249" s="173"/>
      <c r="O249" s="173"/>
      <c r="P249" s="173"/>
      <c r="Q249" s="173"/>
      <c r="R249" s="173"/>
      <c r="S249" s="173"/>
      <c r="T249" s="174"/>
      <c r="AT249" s="168" t="s">
        <v>174</v>
      </c>
      <c r="AU249" s="168" t="s">
        <v>169</v>
      </c>
      <c r="AV249" s="13" t="s">
        <v>183</v>
      </c>
      <c r="AW249" s="13" t="s">
        <v>32</v>
      </c>
      <c r="AX249" s="13" t="s">
        <v>71</v>
      </c>
      <c r="AY249" s="168" t="s">
        <v>162</v>
      </c>
    </row>
    <row r="250" spans="1:65" s="12" customFormat="1" x14ac:dyDescent="0.2">
      <c r="B250" s="159"/>
      <c r="D250" s="152" t="s">
        <v>174</v>
      </c>
      <c r="E250" s="160" t="s">
        <v>1</v>
      </c>
      <c r="F250" s="161" t="s">
        <v>278</v>
      </c>
      <c r="H250" s="162">
        <v>32.661999999999999</v>
      </c>
      <c r="I250" s="163"/>
      <c r="L250" s="159"/>
      <c r="M250" s="164"/>
      <c r="N250" s="165"/>
      <c r="O250" s="165"/>
      <c r="P250" s="165"/>
      <c r="Q250" s="165"/>
      <c r="R250" s="165"/>
      <c r="S250" s="165"/>
      <c r="T250" s="166"/>
      <c r="AT250" s="160" t="s">
        <v>174</v>
      </c>
      <c r="AU250" s="160" t="s">
        <v>169</v>
      </c>
      <c r="AV250" s="12" t="s">
        <v>169</v>
      </c>
      <c r="AW250" s="12" t="s">
        <v>32</v>
      </c>
      <c r="AX250" s="12" t="s">
        <v>71</v>
      </c>
      <c r="AY250" s="160" t="s">
        <v>162</v>
      </c>
    </row>
    <row r="251" spans="1:65" s="12" customFormat="1" x14ac:dyDescent="0.2">
      <c r="B251" s="159"/>
      <c r="D251" s="152" t="s">
        <v>174</v>
      </c>
      <c r="E251" s="160" t="s">
        <v>1</v>
      </c>
      <c r="F251" s="161" t="s">
        <v>279</v>
      </c>
      <c r="H251" s="162">
        <v>51.46</v>
      </c>
      <c r="I251" s="163"/>
      <c r="L251" s="159"/>
      <c r="M251" s="164"/>
      <c r="N251" s="165"/>
      <c r="O251" s="165"/>
      <c r="P251" s="165"/>
      <c r="Q251" s="165"/>
      <c r="R251" s="165"/>
      <c r="S251" s="165"/>
      <c r="T251" s="166"/>
      <c r="AT251" s="160" t="s">
        <v>174</v>
      </c>
      <c r="AU251" s="160" t="s">
        <v>169</v>
      </c>
      <c r="AV251" s="12" t="s">
        <v>169</v>
      </c>
      <c r="AW251" s="12" t="s">
        <v>32</v>
      </c>
      <c r="AX251" s="12" t="s">
        <v>71</v>
      </c>
      <c r="AY251" s="160" t="s">
        <v>162</v>
      </c>
    </row>
    <row r="252" spans="1:65" s="12" customFormat="1" x14ac:dyDescent="0.2">
      <c r="B252" s="159"/>
      <c r="D252" s="152" t="s">
        <v>174</v>
      </c>
      <c r="E252" s="160" t="s">
        <v>1</v>
      </c>
      <c r="F252" s="161" t="s">
        <v>280</v>
      </c>
      <c r="H252" s="162">
        <v>20.94</v>
      </c>
      <c r="I252" s="163"/>
      <c r="L252" s="159"/>
      <c r="M252" s="164"/>
      <c r="N252" s="165"/>
      <c r="O252" s="165"/>
      <c r="P252" s="165"/>
      <c r="Q252" s="165"/>
      <c r="R252" s="165"/>
      <c r="S252" s="165"/>
      <c r="T252" s="166"/>
      <c r="AT252" s="160" t="s">
        <v>174</v>
      </c>
      <c r="AU252" s="160" t="s">
        <v>169</v>
      </c>
      <c r="AV252" s="12" t="s">
        <v>169</v>
      </c>
      <c r="AW252" s="12" t="s">
        <v>32</v>
      </c>
      <c r="AX252" s="12" t="s">
        <v>71</v>
      </c>
      <c r="AY252" s="160" t="s">
        <v>162</v>
      </c>
    </row>
    <row r="253" spans="1:65" s="14" customFormat="1" x14ac:dyDescent="0.2">
      <c r="B253" s="175"/>
      <c r="D253" s="152" t="s">
        <v>174</v>
      </c>
      <c r="E253" s="176" t="s">
        <v>1</v>
      </c>
      <c r="F253" s="177" t="s">
        <v>189</v>
      </c>
      <c r="H253" s="178">
        <v>350.01499999999999</v>
      </c>
      <c r="I253" s="179"/>
      <c r="L253" s="175"/>
      <c r="M253" s="180"/>
      <c r="N253" s="181"/>
      <c r="O253" s="181"/>
      <c r="P253" s="181"/>
      <c r="Q253" s="181"/>
      <c r="R253" s="181"/>
      <c r="S253" s="181"/>
      <c r="T253" s="182"/>
      <c r="AT253" s="176" t="s">
        <v>174</v>
      </c>
      <c r="AU253" s="176" t="s">
        <v>169</v>
      </c>
      <c r="AV253" s="14" t="s">
        <v>168</v>
      </c>
      <c r="AW253" s="14" t="s">
        <v>32</v>
      </c>
      <c r="AX253" s="14" t="s">
        <v>79</v>
      </c>
      <c r="AY253" s="176" t="s">
        <v>162</v>
      </c>
    </row>
    <row r="254" spans="1:65" s="10" customFormat="1" ht="22.7" customHeight="1" x14ac:dyDescent="0.2">
      <c r="B254" s="126"/>
      <c r="D254" s="127" t="s">
        <v>70</v>
      </c>
      <c r="E254" s="137" t="s">
        <v>169</v>
      </c>
      <c r="F254" s="137" t="s">
        <v>281</v>
      </c>
      <c r="I254" s="129"/>
      <c r="J254" s="138">
        <f>BK254</f>
        <v>0</v>
      </c>
      <c r="L254" s="126"/>
      <c r="M254" s="131"/>
      <c r="N254" s="132"/>
      <c r="O254" s="132"/>
      <c r="P254" s="133">
        <f>SUM(P255:P321)</f>
        <v>0</v>
      </c>
      <c r="Q254" s="132"/>
      <c r="R254" s="133">
        <f>SUM(R255:R321)</f>
        <v>262.62040247999988</v>
      </c>
      <c r="S254" s="132"/>
      <c r="T254" s="134">
        <f>SUM(T255:T321)</f>
        <v>0</v>
      </c>
      <c r="AR254" s="127" t="s">
        <v>79</v>
      </c>
      <c r="AT254" s="135" t="s">
        <v>70</v>
      </c>
      <c r="AU254" s="135" t="s">
        <v>79</v>
      </c>
      <c r="AY254" s="127" t="s">
        <v>162</v>
      </c>
      <c r="BK254" s="136">
        <f>SUM(BK255:BK321)</f>
        <v>0</v>
      </c>
    </row>
    <row r="255" spans="1:65" s="210" customFormat="1" ht="21.75" customHeight="1" x14ac:dyDescent="0.2">
      <c r="A255" s="202"/>
      <c r="B255" s="139"/>
      <c r="C255" s="234" t="s">
        <v>282</v>
      </c>
      <c r="D255" s="234" t="s">
        <v>164</v>
      </c>
      <c r="E255" s="235" t="s">
        <v>2580</v>
      </c>
      <c r="F255" s="236" t="s">
        <v>283</v>
      </c>
      <c r="G255" s="237" t="s">
        <v>172</v>
      </c>
      <c r="H255" s="238">
        <v>41.037999999999997</v>
      </c>
      <c r="I255" s="239"/>
      <c r="J255" s="238">
        <f>ROUND(I255*H255,3)</f>
        <v>0</v>
      </c>
      <c r="K255" s="240"/>
      <c r="L255" s="30"/>
      <c r="M255" s="241" t="s">
        <v>1</v>
      </c>
      <c r="N255" s="242" t="s">
        <v>43</v>
      </c>
      <c r="O255" s="49"/>
      <c r="P255" s="243">
        <f>O255*H255</f>
        <v>0</v>
      </c>
      <c r="Q255" s="243">
        <v>2.0699999999999998</v>
      </c>
      <c r="R255" s="243">
        <f>Q255*H255</f>
        <v>84.94865999999999</v>
      </c>
      <c r="S255" s="243">
        <v>0</v>
      </c>
      <c r="T255" s="244">
        <f>S255*H255</f>
        <v>0</v>
      </c>
      <c r="U255" s="202"/>
      <c r="V255" s="202"/>
      <c r="W255" s="202"/>
      <c r="X255" s="202"/>
      <c r="Y255" s="202"/>
      <c r="Z255" s="202"/>
      <c r="AA255" s="202"/>
      <c r="AB255" s="202"/>
      <c r="AC255" s="202"/>
      <c r="AD255" s="202"/>
      <c r="AE255" s="202"/>
      <c r="AR255" s="245" t="s">
        <v>168</v>
      </c>
      <c r="AT255" s="245" t="s">
        <v>164</v>
      </c>
      <c r="AU255" s="245" t="s">
        <v>169</v>
      </c>
      <c r="AY255" s="203" t="s">
        <v>162</v>
      </c>
      <c r="BE255" s="149">
        <f>IF(N255="základná",J255,0)</f>
        <v>0</v>
      </c>
      <c r="BF255" s="149">
        <f>IF(N255="znížená",J255,0)</f>
        <v>0</v>
      </c>
      <c r="BG255" s="149">
        <f>IF(N255="zákl. prenesená",J255,0)</f>
        <v>0</v>
      </c>
      <c r="BH255" s="149">
        <f>IF(N255="zníž. prenesená",J255,0)</f>
        <v>0</v>
      </c>
      <c r="BI255" s="149">
        <f>IF(N255="nulová",J255,0)</f>
        <v>0</v>
      </c>
      <c r="BJ255" s="203" t="s">
        <v>169</v>
      </c>
      <c r="BK255" s="150">
        <f>ROUND(I255*H255,3)</f>
        <v>0</v>
      </c>
      <c r="BL255" s="203" t="s">
        <v>168</v>
      </c>
      <c r="BM255" s="245" t="s">
        <v>284</v>
      </c>
    </row>
    <row r="256" spans="1:65" s="11" customFormat="1" x14ac:dyDescent="0.2">
      <c r="B256" s="151"/>
      <c r="D256" s="152" t="s">
        <v>174</v>
      </c>
      <c r="E256" s="153" t="s">
        <v>1</v>
      </c>
      <c r="F256" s="154" t="s">
        <v>175</v>
      </c>
      <c r="H256" s="153" t="s">
        <v>1</v>
      </c>
      <c r="I256" s="155"/>
      <c r="L256" s="151"/>
      <c r="M256" s="156"/>
      <c r="N256" s="157"/>
      <c r="O256" s="157"/>
      <c r="P256" s="157"/>
      <c r="Q256" s="157"/>
      <c r="R256" s="157"/>
      <c r="S256" s="157"/>
      <c r="T256" s="158"/>
      <c r="AT256" s="153" t="s">
        <v>174</v>
      </c>
      <c r="AU256" s="153" t="s">
        <v>169</v>
      </c>
      <c r="AV256" s="11" t="s">
        <v>79</v>
      </c>
      <c r="AW256" s="11" t="s">
        <v>32</v>
      </c>
      <c r="AX256" s="11" t="s">
        <v>71</v>
      </c>
      <c r="AY256" s="153" t="s">
        <v>162</v>
      </c>
    </row>
    <row r="257" spans="1:65" s="11" customFormat="1" x14ac:dyDescent="0.2">
      <c r="B257" s="151"/>
      <c r="D257" s="152" t="s">
        <v>174</v>
      </c>
      <c r="E257" s="153" t="s">
        <v>1</v>
      </c>
      <c r="F257" s="154" t="s">
        <v>285</v>
      </c>
      <c r="H257" s="153" t="s">
        <v>1</v>
      </c>
      <c r="I257" s="155"/>
      <c r="L257" s="151"/>
      <c r="M257" s="156"/>
      <c r="N257" s="157"/>
      <c r="O257" s="157"/>
      <c r="P257" s="157"/>
      <c r="Q257" s="157"/>
      <c r="R257" s="157"/>
      <c r="S257" s="157"/>
      <c r="T257" s="158"/>
      <c r="AT257" s="153" t="s">
        <v>174</v>
      </c>
      <c r="AU257" s="153" t="s">
        <v>169</v>
      </c>
      <c r="AV257" s="11" t="s">
        <v>79</v>
      </c>
      <c r="AW257" s="11" t="s">
        <v>32</v>
      </c>
      <c r="AX257" s="11" t="s">
        <v>71</v>
      </c>
      <c r="AY257" s="153" t="s">
        <v>162</v>
      </c>
    </row>
    <row r="258" spans="1:65" s="12" customFormat="1" x14ac:dyDescent="0.2">
      <c r="B258" s="159"/>
      <c r="D258" s="152" t="s">
        <v>174</v>
      </c>
      <c r="E258" s="160" t="s">
        <v>1</v>
      </c>
      <c r="F258" s="161" t="s">
        <v>286</v>
      </c>
      <c r="H258" s="162">
        <v>29.75</v>
      </c>
      <c r="I258" s="163"/>
      <c r="L258" s="159"/>
      <c r="M258" s="164"/>
      <c r="N258" s="165"/>
      <c r="O258" s="165"/>
      <c r="P258" s="165"/>
      <c r="Q258" s="165"/>
      <c r="R258" s="165"/>
      <c r="S258" s="165"/>
      <c r="T258" s="166"/>
      <c r="AT258" s="160" t="s">
        <v>174</v>
      </c>
      <c r="AU258" s="160" t="s">
        <v>169</v>
      </c>
      <c r="AV258" s="12" t="s">
        <v>169</v>
      </c>
      <c r="AW258" s="12" t="s">
        <v>32</v>
      </c>
      <c r="AX258" s="12" t="s">
        <v>71</v>
      </c>
      <c r="AY258" s="160" t="s">
        <v>162</v>
      </c>
    </row>
    <row r="259" spans="1:65" s="12" customFormat="1" x14ac:dyDescent="0.2">
      <c r="B259" s="159"/>
      <c r="D259" s="152" t="s">
        <v>174</v>
      </c>
      <c r="E259" s="160" t="s">
        <v>1</v>
      </c>
      <c r="F259" s="161" t="s">
        <v>287</v>
      </c>
      <c r="H259" s="162">
        <v>11.288</v>
      </c>
      <c r="I259" s="163"/>
      <c r="L259" s="159"/>
      <c r="M259" s="164"/>
      <c r="N259" s="165"/>
      <c r="O259" s="165"/>
      <c r="P259" s="165"/>
      <c r="Q259" s="165"/>
      <c r="R259" s="165"/>
      <c r="S259" s="165"/>
      <c r="T259" s="166"/>
      <c r="AT259" s="160" t="s">
        <v>174</v>
      </c>
      <c r="AU259" s="160" t="s">
        <v>169</v>
      </c>
      <c r="AV259" s="12" t="s">
        <v>169</v>
      </c>
      <c r="AW259" s="12" t="s">
        <v>32</v>
      </c>
      <c r="AX259" s="12" t="s">
        <v>71</v>
      </c>
      <c r="AY259" s="160" t="s">
        <v>162</v>
      </c>
    </row>
    <row r="260" spans="1:65" s="14" customFormat="1" x14ac:dyDescent="0.2">
      <c r="B260" s="175"/>
      <c r="D260" s="152" t="s">
        <v>174</v>
      </c>
      <c r="E260" s="176" t="s">
        <v>1</v>
      </c>
      <c r="F260" s="177" t="s">
        <v>189</v>
      </c>
      <c r="H260" s="178">
        <v>41.037999999999997</v>
      </c>
      <c r="I260" s="179"/>
      <c r="L260" s="175"/>
      <c r="M260" s="180"/>
      <c r="N260" s="181"/>
      <c r="O260" s="181"/>
      <c r="P260" s="181"/>
      <c r="Q260" s="181"/>
      <c r="R260" s="181"/>
      <c r="S260" s="181"/>
      <c r="T260" s="182"/>
      <c r="AT260" s="176" t="s">
        <v>174</v>
      </c>
      <c r="AU260" s="176" t="s">
        <v>169</v>
      </c>
      <c r="AV260" s="14" t="s">
        <v>168</v>
      </c>
      <c r="AW260" s="14" t="s">
        <v>32</v>
      </c>
      <c r="AX260" s="14" t="s">
        <v>79</v>
      </c>
      <c r="AY260" s="176" t="s">
        <v>162</v>
      </c>
    </row>
    <row r="261" spans="1:65" s="210" customFormat="1" ht="21.75" customHeight="1" x14ac:dyDescent="0.2">
      <c r="A261" s="202"/>
      <c r="B261" s="139"/>
      <c r="C261" s="234" t="s">
        <v>288</v>
      </c>
      <c r="D261" s="234" t="s">
        <v>164</v>
      </c>
      <c r="E261" s="235" t="s">
        <v>2581</v>
      </c>
      <c r="F261" s="236" t="s">
        <v>289</v>
      </c>
      <c r="G261" s="237" t="s">
        <v>172</v>
      </c>
      <c r="H261" s="238">
        <v>35.765999999999998</v>
      </c>
      <c r="I261" s="239"/>
      <c r="J261" s="238">
        <f>ROUND(I261*H261,3)</f>
        <v>0</v>
      </c>
      <c r="K261" s="240"/>
      <c r="L261" s="30"/>
      <c r="M261" s="241" t="s">
        <v>1</v>
      </c>
      <c r="N261" s="242" t="s">
        <v>43</v>
      </c>
      <c r="O261" s="49"/>
      <c r="P261" s="243">
        <f>O261*H261</f>
        <v>0</v>
      </c>
      <c r="Q261" s="243">
        <v>2.2151299999999998</v>
      </c>
      <c r="R261" s="243">
        <f>Q261*H261</f>
        <v>79.226339579999987</v>
      </c>
      <c r="S261" s="243">
        <v>0</v>
      </c>
      <c r="T261" s="244">
        <f>S261*H261</f>
        <v>0</v>
      </c>
      <c r="U261" s="202"/>
      <c r="V261" s="202"/>
      <c r="W261" s="202"/>
      <c r="X261" s="202"/>
      <c r="Y261" s="202"/>
      <c r="Z261" s="202"/>
      <c r="AA261" s="202"/>
      <c r="AB261" s="202"/>
      <c r="AC261" s="202"/>
      <c r="AD261" s="202"/>
      <c r="AE261" s="202"/>
      <c r="AR261" s="245" t="s">
        <v>168</v>
      </c>
      <c r="AT261" s="245" t="s">
        <v>164</v>
      </c>
      <c r="AU261" s="245" t="s">
        <v>169</v>
      </c>
      <c r="AY261" s="203" t="s">
        <v>162</v>
      </c>
      <c r="BE261" s="149">
        <f>IF(N261="základná",J261,0)</f>
        <v>0</v>
      </c>
      <c r="BF261" s="149">
        <f>IF(N261="znížená",J261,0)</f>
        <v>0</v>
      </c>
      <c r="BG261" s="149">
        <f>IF(N261="zákl. prenesená",J261,0)</f>
        <v>0</v>
      </c>
      <c r="BH261" s="149">
        <f>IF(N261="zníž. prenesená",J261,0)</f>
        <v>0</v>
      </c>
      <c r="BI261" s="149">
        <f>IF(N261="nulová",J261,0)</f>
        <v>0</v>
      </c>
      <c r="BJ261" s="203" t="s">
        <v>169</v>
      </c>
      <c r="BK261" s="150">
        <f>ROUND(I261*H261,3)</f>
        <v>0</v>
      </c>
      <c r="BL261" s="203" t="s">
        <v>168</v>
      </c>
      <c r="BM261" s="245" t="s">
        <v>290</v>
      </c>
    </row>
    <row r="262" spans="1:65" s="11" customFormat="1" x14ac:dyDescent="0.2">
      <c r="B262" s="151"/>
      <c r="D262" s="152" t="s">
        <v>174</v>
      </c>
      <c r="E262" s="153" t="s">
        <v>1</v>
      </c>
      <c r="F262" s="154" t="s">
        <v>175</v>
      </c>
      <c r="H262" s="153" t="s">
        <v>1</v>
      </c>
      <c r="I262" s="155"/>
      <c r="L262" s="151"/>
      <c r="M262" s="156"/>
      <c r="N262" s="157"/>
      <c r="O262" s="157"/>
      <c r="P262" s="157"/>
      <c r="Q262" s="157"/>
      <c r="R262" s="157"/>
      <c r="S262" s="157"/>
      <c r="T262" s="158"/>
      <c r="AT262" s="153" t="s">
        <v>174</v>
      </c>
      <c r="AU262" s="153" t="s">
        <v>169</v>
      </c>
      <c r="AV262" s="11" t="s">
        <v>79</v>
      </c>
      <c r="AW262" s="11" t="s">
        <v>32</v>
      </c>
      <c r="AX262" s="11" t="s">
        <v>71</v>
      </c>
      <c r="AY262" s="153" t="s">
        <v>162</v>
      </c>
    </row>
    <row r="263" spans="1:65" s="12" customFormat="1" x14ac:dyDescent="0.2">
      <c r="B263" s="159"/>
      <c r="D263" s="152" t="s">
        <v>174</v>
      </c>
      <c r="E263" s="160" t="s">
        <v>1</v>
      </c>
      <c r="F263" s="161" t="s">
        <v>291</v>
      </c>
      <c r="H263" s="162">
        <v>25.25</v>
      </c>
      <c r="I263" s="163"/>
      <c r="L263" s="159"/>
      <c r="M263" s="164"/>
      <c r="N263" s="165"/>
      <c r="O263" s="165"/>
      <c r="P263" s="165"/>
      <c r="Q263" s="165"/>
      <c r="R263" s="165"/>
      <c r="S263" s="165"/>
      <c r="T263" s="166"/>
      <c r="AT263" s="160" t="s">
        <v>174</v>
      </c>
      <c r="AU263" s="160" t="s">
        <v>169</v>
      </c>
      <c r="AV263" s="12" t="s">
        <v>169</v>
      </c>
      <c r="AW263" s="12" t="s">
        <v>32</v>
      </c>
      <c r="AX263" s="12" t="s">
        <v>71</v>
      </c>
      <c r="AY263" s="160" t="s">
        <v>162</v>
      </c>
    </row>
    <row r="264" spans="1:65" s="12" customFormat="1" x14ac:dyDescent="0.2">
      <c r="B264" s="159"/>
      <c r="D264" s="152" t="s">
        <v>174</v>
      </c>
      <c r="E264" s="160" t="s">
        <v>1</v>
      </c>
      <c r="F264" s="161" t="s">
        <v>292</v>
      </c>
      <c r="H264" s="162">
        <v>9.9600000000000009</v>
      </c>
      <c r="I264" s="163"/>
      <c r="L264" s="159"/>
      <c r="M264" s="164"/>
      <c r="N264" s="165"/>
      <c r="O264" s="165"/>
      <c r="P264" s="165"/>
      <c r="Q264" s="165"/>
      <c r="R264" s="165"/>
      <c r="S264" s="165"/>
      <c r="T264" s="166"/>
      <c r="AT264" s="160" t="s">
        <v>174</v>
      </c>
      <c r="AU264" s="160" t="s">
        <v>169</v>
      </c>
      <c r="AV264" s="12" t="s">
        <v>169</v>
      </c>
      <c r="AW264" s="12" t="s">
        <v>32</v>
      </c>
      <c r="AX264" s="12" t="s">
        <v>71</v>
      </c>
      <c r="AY264" s="160" t="s">
        <v>162</v>
      </c>
    </row>
    <row r="265" spans="1:65" s="12" customFormat="1" x14ac:dyDescent="0.2">
      <c r="B265" s="159"/>
      <c r="D265" s="152" t="s">
        <v>174</v>
      </c>
      <c r="E265" s="160" t="s">
        <v>1</v>
      </c>
      <c r="F265" s="161" t="s">
        <v>293</v>
      </c>
      <c r="H265" s="162">
        <v>0.55600000000000005</v>
      </c>
      <c r="I265" s="163"/>
      <c r="L265" s="159"/>
      <c r="M265" s="164"/>
      <c r="N265" s="165"/>
      <c r="O265" s="165"/>
      <c r="P265" s="165"/>
      <c r="Q265" s="165"/>
      <c r="R265" s="165"/>
      <c r="S265" s="165"/>
      <c r="T265" s="166"/>
      <c r="AT265" s="160" t="s">
        <v>174</v>
      </c>
      <c r="AU265" s="160" t="s">
        <v>169</v>
      </c>
      <c r="AV265" s="12" t="s">
        <v>169</v>
      </c>
      <c r="AW265" s="12" t="s">
        <v>32</v>
      </c>
      <c r="AX265" s="12" t="s">
        <v>71</v>
      </c>
      <c r="AY265" s="160" t="s">
        <v>162</v>
      </c>
    </row>
    <row r="266" spans="1:65" s="14" customFormat="1" x14ac:dyDescent="0.2">
      <c r="B266" s="175"/>
      <c r="D266" s="152" t="s">
        <v>174</v>
      </c>
      <c r="E266" s="176" t="s">
        <v>1</v>
      </c>
      <c r="F266" s="177" t="s">
        <v>189</v>
      </c>
      <c r="H266" s="178">
        <v>35.765999999999998</v>
      </c>
      <c r="I266" s="179"/>
      <c r="L266" s="175"/>
      <c r="M266" s="180"/>
      <c r="N266" s="181"/>
      <c r="O266" s="181"/>
      <c r="P266" s="181"/>
      <c r="Q266" s="181"/>
      <c r="R266" s="181"/>
      <c r="S266" s="181"/>
      <c r="T266" s="182"/>
      <c r="AT266" s="176" t="s">
        <v>174</v>
      </c>
      <c r="AU266" s="176" t="s">
        <v>169</v>
      </c>
      <c r="AV266" s="14" t="s">
        <v>168</v>
      </c>
      <c r="AW266" s="14" t="s">
        <v>32</v>
      </c>
      <c r="AX266" s="14" t="s">
        <v>79</v>
      </c>
      <c r="AY266" s="176" t="s">
        <v>162</v>
      </c>
    </row>
    <row r="267" spans="1:65" s="210" customFormat="1" ht="21.75" customHeight="1" x14ac:dyDescent="0.2">
      <c r="A267" s="202"/>
      <c r="B267" s="139"/>
      <c r="C267" s="234" t="s">
        <v>294</v>
      </c>
      <c r="D267" s="234" t="s">
        <v>164</v>
      </c>
      <c r="E267" s="235" t="s">
        <v>2582</v>
      </c>
      <c r="F267" s="236" t="s">
        <v>295</v>
      </c>
      <c r="G267" s="237" t="s">
        <v>273</v>
      </c>
      <c r="H267" s="238">
        <v>11.79</v>
      </c>
      <c r="I267" s="239"/>
      <c r="J267" s="238">
        <f>ROUND(I267*H267,3)</f>
        <v>0</v>
      </c>
      <c r="K267" s="240"/>
      <c r="L267" s="30"/>
      <c r="M267" s="241" t="s">
        <v>1</v>
      </c>
      <c r="N267" s="242" t="s">
        <v>43</v>
      </c>
      <c r="O267" s="49"/>
      <c r="P267" s="243">
        <f>O267*H267</f>
        <v>0</v>
      </c>
      <c r="Q267" s="243">
        <v>4.0699999999999998E-3</v>
      </c>
      <c r="R267" s="243">
        <f>Q267*H267</f>
        <v>4.7985299999999995E-2</v>
      </c>
      <c r="S267" s="243">
        <v>0</v>
      </c>
      <c r="T267" s="244">
        <f>S267*H267</f>
        <v>0</v>
      </c>
      <c r="U267" s="202"/>
      <c r="V267" s="202"/>
      <c r="W267" s="202"/>
      <c r="X267" s="202"/>
      <c r="Y267" s="202"/>
      <c r="Z267" s="202"/>
      <c r="AA267" s="202"/>
      <c r="AB267" s="202"/>
      <c r="AC267" s="202"/>
      <c r="AD267" s="202"/>
      <c r="AE267" s="202"/>
      <c r="AR267" s="245" t="s">
        <v>168</v>
      </c>
      <c r="AT267" s="245" t="s">
        <v>164</v>
      </c>
      <c r="AU267" s="245" t="s">
        <v>169</v>
      </c>
      <c r="AY267" s="203" t="s">
        <v>162</v>
      </c>
      <c r="BE267" s="149">
        <f>IF(N267="základná",J267,0)</f>
        <v>0</v>
      </c>
      <c r="BF267" s="149">
        <f>IF(N267="znížená",J267,0)</f>
        <v>0</v>
      </c>
      <c r="BG267" s="149">
        <f>IF(N267="zákl. prenesená",J267,0)</f>
        <v>0</v>
      </c>
      <c r="BH267" s="149">
        <f>IF(N267="zníž. prenesená",J267,0)</f>
        <v>0</v>
      </c>
      <c r="BI267" s="149">
        <f>IF(N267="nulová",J267,0)</f>
        <v>0</v>
      </c>
      <c r="BJ267" s="203" t="s">
        <v>169</v>
      </c>
      <c r="BK267" s="150">
        <f>ROUND(I267*H267,3)</f>
        <v>0</v>
      </c>
      <c r="BL267" s="203" t="s">
        <v>168</v>
      </c>
      <c r="BM267" s="245" t="s">
        <v>296</v>
      </c>
    </row>
    <row r="268" spans="1:65" s="11" customFormat="1" x14ac:dyDescent="0.2">
      <c r="B268" s="151"/>
      <c r="D268" s="152" t="s">
        <v>174</v>
      </c>
      <c r="E268" s="153" t="s">
        <v>1</v>
      </c>
      <c r="F268" s="154" t="s">
        <v>175</v>
      </c>
      <c r="H268" s="153" t="s">
        <v>1</v>
      </c>
      <c r="I268" s="155"/>
      <c r="L268" s="151"/>
      <c r="M268" s="156"/>
      <c r="N268" s="157"/>
      <c r="O268" s="157"/>
      <c r="P268" s="157"/>
      <c r="Q268" s="157"/>
      <c r="R268" s="157"/>
      <c r="S268" s="157"/>
      <c r="T268" s="158"/>
      <c r="AT268" s="153" t="s">
        <v>174</v>
      </c>
      <c r="AU268" s="153" t="s">
        <v>169</v>
      </c>
      <c r="AV268" s="11" t="s">
        <v>79</v>
      </c>
      <c r="AW268" s="11" t="s">
        <v>32</v>
      </c>
      <c r="AX268" s="11" t="s">
        <v>71</v>
      </c>
      <c r="AY268" s="153" t="s">
        <v>162</v>
      </c>
    </row>
    <row r="269" spans="1:65" s="11" customFormat="1" x14ac:dyDescent="0.2">
      <c r="B269" s="151"/>
      <c r="D269" s="152" t="s">
        <v>174</v>
      </c>
      <c r="E269" s="153" t="s">
        <v>1</v>
      </c>
      <c r="F269" s="154" t="s">
        <v>297</v>
      </c>
      <c r="H269" s="153" t="s">
        <v>1</v>
      </c>
      <c r="I269" s="155"/>
      <c r="L269" s="151"/>
      <c r="M269" s="156"/>
      <c r="N269" s="157"/>
      <c r="O269" s="157"/>
      <c r="P269" s="157"/>
      <c r="Q269" s="157"/>
      <c r="R269" s="157"/>
      <c r="S269" s="157"/>
      <c r="T269" s="158"/>
      <c r="AT269" s="153" t="s">
        <v>174</v>
      </c>
      <c r="AU269" s="153" t="s">
        <v>169</v>
      </c>
      <c r="AV269" s="11" t="s">
        <v>79</v>
      </c>
      <c r="AW269" s="11" t="s">
        <v>32</v>
      </c>
      <c r="AX269" s="11" t="s">
        <v>71</v>
      </c>
      <c r="AY269" s="153" t="s">
        <v>162</v>
      </c>
    </row>
    <row r="270" spans="1:65" s="12" customFormat="1" x14ac:dyDescent="0.2">
      <c r="B270" s="159"/>
      <c r="D270" s="152" t="s">
        <v>174</v>
      </c>
      <c r="E270" s="160" t="s">
        <v>1</v>
      </c>
      <c r="F270" s="161" t="s">
        <v>298</v>
      </c>
      <c r="H270" s="162">
        <v>11.79</v>
      </c>
      <c r="I270" s="163"/>
      <c r="L270" s="159"/>
      <c r="M270" s="164"/>
      <c r="N270" s="165"/>
      <c r="O270" s="165"/>
      <c r="P270" s="165"/>
      <c r="Q270" s="165"/>
      <c r="R270" s="165"/>
      <c r="S270" s="165"/>
      <c r="T270" s="166"/>
      <c r="AT270" s="160" t="s">
        <v>174</v>
      </c>
      <c r="AU270" s="160" t="s">
        <v>169</v>
      </c>
      <c r="AV270" s="12" t="s">
        <v>169</v>
      </c>
      <c r="AW270" s="12" t="s">
        <v>32</v>
      </c>
      <c r="AX270" s="12" t="s">
        <v>71</v>
      </c>
      <c r="AY270" s="160" t="s">
        <v>162</v>
      </c>
    </row>
    <row r="271" spans="1:65" s="14" customFormat="1" x14ac:dyDescent="0.2">
      <c r="B271" s="175"/>
      <c r="D271" s="152" t="s">
        <v>174</v>
      </c>
      <c r="E271" s="176" t="s">
        <v>1</v>
      </c>
      <c r="F271" s="177" t="s">
        <v>189</v>
      </c>
      <c r="H271" s="178">
        <v>11.79</v>
      </c>
      <c r="I271" s="179"/>
      <c r="L271" s="175"/>
      <c r="M271" s="180"/>
      <c r="N271" s="181"/>
      <c r="O271" s="181"/>
      <c r="P271" s="181"/>
      <c r="Q271" s="181"/>
      <c r="R271" s="181"/>
      <c r="S271" s="181"/>
      <c r="T271" s="182"/>
      <c r="AT271" s="176" t="s">
        <v>174</v>
      </c>
      <c r="AU271" s="176" t="s">
        <v>169</v>
      </c>
      <c r="AV271" s="14" t="s">
        <v>168</v>
      </c>
      <c r="AW271" s="14" t="s">
        <v>32</v>
      </c>
      <c r="AX271" s="14" t="s">
        <v>79</v>
      </c>
      <c r="AY271" s="176" t="s">
        <v>162</v>
      </c>
    </row>
    <row r="272" spans="1:65" s="210" customFormat="1" ht="21.75" customHeight="1" x14ac:dyDescent="0.2">
      <c r="A272" s="202"/>
      <c r="B272" s="139"/>
      <c r="C272" s="234" t="s">
        <v>7</v>
      </c>
      <c r="D272" s="234" t="s">
        <v>164</v>
      </c>
      <c r="E272" s="235" t="s">
        <v>2583</v>
      </c>
      <c r="F272" s="236" t="s">
        <v>299</v>
      </c>
      <c r="G272" s="237" t="s">
        <v>273</v>
      </c>
      <c r="H272" s="238">
        <v>11.79</v>
      </c>
      <c r="I272" s="239"/>
      <c r="J272" s="238">
        <f>ROUND(I272*H272,3)</f>
        <v>0</v>
      </c>
      <c r="K272" s="240"/>
      <c r="L272" s="30"/>
      <c r="M272" s="241" t="s">
        <v>1</v>
      </c>
      <c r="N272" s="242" t="s">
        <v>43</v>
      </c>
      <c r="O272" s="49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U272" s="202"/>
      <c r="V272" s="202"/>
      <c r="W272" s="202"/>
      <c r="X272" s="202"/>
      <c r="Y272" s="202"/>
      <c r="Z272" s="202"/>
      <c r="AA272" s="202"/>
      <c r="AB272" s="202"/>
      <c r="AC272" s="202"/>
      <c r="AD272" s="202"/>
      <c r="AE272" s="202"/>
      <c r="AR272" s="245" t="s">
        <v>168</v>
      </c>
      <c r="AT272" s="245" t="s">
        <v>164</v>
      </c>
      <c r="AU272" s="245" t="s">
        <v>169</v>
      </c>
      <c r="AY272" s="203" t="s">
        <v>162</v>
      </c>
      <c r="BE272" s="149">
        <f>IF(N272="základná",J272,0)</f>
        <v>0</v>
      </c>
      <c r="BF272" s="149">
        <f>IF(N272="znížená",J272,0)</f>
        <v>0</v>
      </c>
      <c r="BG272" s="149">
        <f>IF(N272="zákl. prenesená",J272,0)</f>
        <v>0</v>
      </c>
      <c r="BH272" s="149">
        <f>IF(N272="zníž. prenesená",J272,0)</f>
        <v>0</v>
      </c>
      <c r="BI272" s="149">
        <f>IF(N272="nulová",J272,0)</f>
        <v>0</v>
      </c>
      <c r="BJ272" s="203" t="s">
        <v>169</v>
      </c>
      <c r="BK272" s="150">
        <f>ROUND(I272*H272,3)</f>
        <v>0</v>
      </c>
      <c r="BL272" s="203" t="s">
        <v>168</v>
      </c>
      <c r="BM272" s="245" t="s">
        <v>300</v>
      </c>
    </row>
    <row r="273" spans="1:65" s="210" customFormat="1" ht="16.5" customHeight="1" x14ac:dyDescent="0.2">
      <c r="A273" s="202"/>
      <c r="B273" s="139"/>
      <c r="C273" s="234" t="s">
        <v>301</v>
      </c>
      <c r="D273" s="234" t="s">
        <v>164</v>
      </c>
      <c r="E273" s="235" t="s">
        <v>2584</v>
      </c>
      <c r="F273" s="236" t="s">
        <v>302</v>
      </c>
      <c r="G273" s="237" t="s">
        <v>255</v>
      </c>
      <c r="H273" s="238">
        <v>1.423</v>
      </c>
      <c r="I273" s="239"/>
      <c r="J273" s="238">
        <f>ROUND(I273*H273,3)</f>
        <v>0</v>
      </c>
      <c r="K273" s="240"/>
      <c r="L273" s="30"/>
      <c r="M273" s="241" t="s">
        <v>1</v>
      </c>
      <c r="N273" s="242" t="s">
        <v>43</v>
      </c>
      <c r="O273" s="49"/>
      <c r="P273" s="243">
        <f>O273*H273</f>
        <v>0</v>
      </c>
      <c r="Q273" s="243">
        <v>1.20296</v>
      </c>
      <c r="R273" s="243">
        <f>Q273*H273</f>
        <v>1.7118120800000001</v>
      </c>
      <c r="S273" s="243">
        <v>0</v>
      </c>
      <c r="T273" s="244">
        <f>S273*H273</f>
        <v>0</v>
      </c>
      <c r="U273" s="202"/>
      <c r="V273" s="202"/>
      <c r="W273" s="202"/>
      <c r="X273" s="202"/>
      <c r="Y273" s="202"/>
      <c r="Z273" s="202"/>
      <c r="AA273" s="202"/>
      <c r="AB273" s="202"/>
      <c r="AC273" s="202"/>
      <c r="AD273" s="202"/>
      <c r="AE273" s="202"/>
      <c r="AR273" s="245" t="s">
        <v>168</v>
      </c>
      <c r="AT273" s="245" t="s">
        <v>164</v>
      </c>
      <c r="AU273" s="245" t="s">
        <v>169</v>
      </c>
      <c r="AY273" s="203" t="s">
        <v>162</v>
      </c>
      <c r="BE273" s="149">
        <f>IF(N273="základná",J273,0)</f>
        <v>0</v>
      </c>
      <c r="BF273" s="149">
        <f>IF(N273="znížená",J273,0)</f>
        <v>0</v>
      </c>
      <c r="BG273" s="149">
        <f>IF(N273="zákl. prenesená",J273,0)</f>
        <v>0</v>
      </c>
      <c r="BH273" s="149">
        <f>IF(N273="zníž. prenesená",J273,0)</f>
        <v>0</v>
      </c>
      <c r="BI273" s="149">
        <f>IF(N273="nulová",J273,0)</f>
        <v>0</v>
      </c>
      <c r="BJ273" s="203" t="s">
        <v>169</v>
      </c>
      <c r="BK273" s="150">
        <f>ROUND(I273*H273,3)</f>
        <v>0</v>
      </c>
      <c r="BL273" s="203" t="s">
        <v>168</v>
      </c>
      <c r="BM273" s="245" t="s">
        <v>303</v>
      </c>
    </row>
    <row r="274" spans="1:65" s="11" customFormat="1" x14ac:dyDescent="0.2">
      <c r="B274" s="151"/>
      <c r="D274" s="152" t="s">
        <v>174</v>
      </c>
      <c r="E274" s="153" t="s">
        <v>1</v>
      </c>
      <c r="F274" s="154" t="s">
        <v>175</v>
      </c>
      <c r="H274" s="153" t="s">
        <v>1</v>
      </c>
      <c r="I274" s="155"/>
      <c r="L274" s="151"/>
      <c r="M274" s="156"/>
      <c r="N274" s="157"/>
      <c r="O274" s="157"/>
      <c r="P274" s="157"/>
      <c r="Q274" s="157"/>
      <c r="R274" s="157"/>
      <c r="S274" s="157"/>
      <c r="T274" s="158"/>
      <c r="AT274" s="153" t="s">
        <v>174</v>
      </c>
      <c r="AU274" s="153" t="s">
        <v>169</v>
      </c>
      <c r="AV274" s="11" t="s">
        <v>79</v>
      </c>
      <c r="AW274" s="11" t="s">
        <v>32</v>
      </c>
      <c r="AX274" s="11" t="s">
        <v>71</v>
      </c>
      <c r="AY274" s="153" t="s">
        <v>162</v>
      </c>
    </row>
    <row r="275" spans="1:65" s="12" customFormat="1" x14ac:dyDescent="0.2">
      <c r="B275" s="159"/>
      <c r="D275" s="152" t="s">
        <v>174</v>
      </c>
      <c r="E275" s="160" t="s">
        <v>1</v>
      </c>
      <c r="F275" s="161" t="s">
        <v>304</v>
      </c>
      <c r="H275" s="162">
        <v>1.423</v>
      </c>
      <c r="I275" s="163"/>
      <c r="L275" s="159"/>
      <c r="M275" s="164"/>
      <c r="N275" s="165"/>
      <c r="O275" s="165"/>
      <c r="P275" s="165"/>
      <c r="Q275" s="165"/>
      <c r="R275" s="165"/>
      <c r="S275" s="165"/>
      <c r="T275" s="166"/>
      <c r="AT275" s="160" t="s">
        <v>174</v>
      </c>
      <c r="AU275" s="160" t="s">
        <v>169</v>
      </c>
      <c r="AV275" s="12" t="s">
        <v>169</v>
      </c>
      <c r="AW275" s="12" t="s">
        <v>32</v>
      </c>
      <c r="AX275" s="12" t="s">
        <v>71</v>
      </c>
      <c r="AY275" s="160" t="s">
        <v>162</v>
      </c>
    </row>
    <row r="276" spans="1:65" s="14" customFormat="1" x14ac:dyDescent="0.2">
      <c r="B276" s="175"/>
      <c r="D276" s="152" t="s">
        <v>174</v>
      </c>
      <c r="E276" s="176" t="s">
        <v>1</v>
      </c>
      <c r="F276" s="177" t="s">
        <v>189</v>
      </c>
      <c r="H276" s="178">
        <v>1.423</v>
      </c>
      <c r="I276" s="179"/>
      <c r="L276" s="175"/>
      <c r="M276" s="180"/>
      <c r="N276" s="181"/>
      <c r="O276" s="181"/>
      <c r="P276" s="181"/>
      <c r="Q276" s="181"/>
      <c r="R276" s="181"/>
      <c r="S276" s="181"/>
      <c r="T276" s="182"/>
      <c r="AT276" s="176" t="s">
        <v>174</v>
      </c>
      <c r="AU276" s="176" t="s">
        <v>169</v>
      </c>
      <c r="AV276" s="14" t="s">
        <v>168</v>
      </c>
      <c r="AW276" s="14" t="s">
        <v>32</v>
      </c>
      <c r="AX276" s="14" t="s">
        <v>79</v>
      </c>
      <c r="AY276" s="176" t="s">
        <v>162</v>
      </c>
    </row>
    <row r="277" spans="1:65" s="210" customFormat="1" ht="21.75" customHeight="1" x14ac:dyDescent="0.2">
      <c r="A277" s="202"/>
      <c r="B277" s="139"/>
      <c r="C277" s="234" t="s">
        <v>305</v>
      </c>
      <c r="D277" s="234" t="s">
        <v>164</v>
      </c>
      <c r="E277" s="235" t="s">
        <v>2585</v>
      </c>
      <c r="F277" s="236" t="s">
        <v>306</v>
      </c>
      <c r="G277" s="237" t="s">
        <v>172</v>
      </c>
      <c r="H277" s="238">
        <v>7.53</v>
      </c>
      <c r="I277" s="239"/>
      <c r="J277" s="238">
        <f>ROUND(I277*H277,3)</f>
        <v>0</v>
      </c>
      <c r="K277" s="240"/>
      <c r="L277" s="30"/>
      <c r="M277" s="241" t="s">
        <v>1</v>
      </c>
      <c r="N277" s="242" t="s">
        <v>43</v>
      </c>
      <c r="O277" s="49"/>
      <c r="P277" s="243">
        <f>O277*H277</f>
        <v>0</v>
      </c>
      <c r="Q277" s="243">
        <v>2.1170900000000001</v>
      </c>
      <c r="R277" s="243">
        <f>Q277*H277</f>
        <v>15.941687700000001</v>
      </c>
      <c r="S277" s="243">
        <v>0</v>
      </c>
      <c r="T277" s="244">
        <f>S277*H277</f>
        <v>0</v>
      </c>
      <c r="U277" s="202"/>
      <c r="V277" s="202"/>
      <c r="W277" s="202"/>
      <c r="X277" s="202"/>
      <c r="Y277" s="202"/>
      <c r="Z277" s="202"/>
      <c r="AA277" s="202"/>
      <c r="AB277" s="202"/>
      <c r="AC277" s="202"/>
      <c r="AD277" s="202"/>
      <c r="AE277" s="202"/>
      <c r="AR277" s="245" t="s">
        <v>168</v>
      </c>
      <c r="AT277" s="245" t="s">
        <v>164</v>
      </c>
      <c r="AU277" s="245" t="s">
        <v>169</v>
      </c>
      <c r="AY277" s="203" t="s">
        <v>162</v>
      </c>
      <c r="BE277" s="149">
        <f>IF(N277="základná",J277,0)</f>
        <v>0</v>
      </c>
      <c r="BF277" s="149">
        <f>IF(N277="znížená",J277,0)</f>
        <v>0</v>
      </c>
      <c r="BG277" s="149">
        <f>IF(N277="zákl. prenesená",J277,0)</f>
        <v>0</v>
      </c>
      <c r="BH277" s="149">
        <f>IF(N277="zníž. prenesená",J277,0)</f>
        <v>0</v>
      </c>
      <c r="BI277" s="149">
        <f>IF(N277="nulová",J277,0)</f>
        <v>0</v>
      </c>
      <c r="BJ277" s="203" t="s">
        <v>169</v>
      </c>
      <c r="BK277" s="150">
        <f>ROUND(I277*H277,3)</f>
        <v>0</v>
      </c>
      <c r="BL277" s="203" t="s">
        <v>168</v>
      </c>
      <c r="BM277" s="245" t="s">
        <v>307</v>
      </c>
    </row>
    <row r="278" spans="1:65" s="11" customFormat="1" x14ac:dyDescent="0.2">
      <c r="B278" s="151"/>
      <c r="D278" s="152" t="s">
        <v>174</v>
      </c>
      <c r="E278" s="153" t="s">
        <v>1</v>
      </c>
      <c r="F278" s="154" t="s">
        <v>206</v>
      </c>
      <c r="H278" s="153" t="s">
        <v>1</v>
      </c>
      <c r="I278" s="155"/>
      <c r="L278" s="151"/>
      <c r="M278" s="156"/>
      <c r="N278" s="157"/>
      <c r="O278" s="157"/>
      <c r="P278" s="157"/>
      <c r="Q278" s="157"/>
      <c r="R278" s="157"/>
      <c r="S278" s="157"/>
      <c r="T278" s="158"/>
      <c r="AT278" s="153" t="s">
        <v>174</v>
      </c>
      <c r="AU278" s="153" t="s">
        <v>169</v>
      </c>
      <c r="AV278" s="11" t="s">
        <v>79</v>
      </c>
      <c r="AW278" s="11" t="s">
        <v>32</v>
      </c>
      <c r="AX278" s="11" t="s">
        <v>71</v>
      </c>
      <c r="AY278" s="153" t="s">
        <v>162</v>
      </c>
    </row>
    <row r="279" spans="1:65" s="12" customFormat="1" x14ac:dyDescent="0.2">
      <c r="B279" s="159"/>
      <c r="D279" s="152" t="s">
        <v>174</v>
      </c>
      <c r="E279" s="160" t="s">
        <v>1</v>
      </c>
      <c r="F279" s="161" t="s">
        <v>308</v>
      </c>
      <c r="H279" s="162">
        <v>7.53</v>
      </c>
      <c r="I279" s="163"/>
      <c r="L279" s="159"/>
      <c r="M279" s="164"/>
      <c r="N279" s="165"/>
      <c r="O279" s="165"/>
      <c r="P279" s="165"/>
      <c r="Q279" s="165"/>
      <c r="R279" s="165"/>
      <c r="S279" s="165"/>
      <c r="T279" s="166"/>
      <c r="AT279" s="160" t="s">
        <v>174</v>
      </c>
      <c r="AU279" s="160" t="s">
        <v>169</v>
      </c>
      <c r="AV279" s="12" t="s">
        <v>169</v>
      </c>
      <c r="AW279" s="12" t="s">
        <v>32</v>
      </c>
      <c r="AX279" s="12" t="s">
        <v>71</v>
      </c>
      <c r="AY279" s="160" t="s">
        <v>162</v>
      </c>
    </row>
    <row r="280" spans="1:65" s="14" customFormat="1" x14ac:dyDescent="0.2">
      <c r="B280" s="175"/>
      <c r="D280" s="152" t="s">
        <v>174</v>
      </c>
      <c r="E280" s="176" t="s">
        <v>1</v>
      </c>
      <c r="F280" s="177" t="s">
        <v>189</v>
      </c>
      <c r="H280" s="178">
        <v>7.53</v>
      </c>
      <c r="I280" s="179"/>
      <c r="L280" s="175"/>
      <c r="M280" s="180"/>
      <c r="N280" s="181"/>
      <c r="O280" s="181"/>
      <c r="P280" s="181"/>
      <c r="Q280" s="181"/>
      <c r="R280" s="181"/>
      <c r="S280" s="181"/>
      <c r="T280" s="182"/>
      <c r="AT280" s="176" t="s">
        <v>174</v>
      </c>
      <c r="AU280" s="176" t="s">
        <v>169</v>
      </c>
      <c r="AV280" s="14" t="s">
        <v>168</v>
      </c>
      <c r="AW280" s="14" t="s">
        <v>32</v>
      </c>
      <c r="AX280" s="14" t="s">
        <v>79</v>
      </c>
      <c r="AY280" s="176" t="s">
        <v>162</v>
      </c>
    </row>
    <row r="281" spans="1:65" s="210" customFormat="1" ht="21.75" customHeight="1" x14ac:dyDescent="0.2">
      <c r="A281" s="202"/>
      <c r="B281" s="139"/>
      <c r="C281" s="234" t="s">
        <v>309</v>
      </c>
      <c r="D281" s="234" t="s">
        <v>164</v>
      </c>
      <c r="E281" s="235" t="s">
        <v>2586</v>
      </c>
      <c r="F281" s="236" t="s">
        <v>310</v>
      </c>
      <c r="G281" s="237" t="s">
        <v>172</v>
      </c>
      <c r="H281" s="238">
        <v>6.05</v>
      </c>
      <c r="I281" s="239"/>
      <c r="J281" s="238">
        <f>ROUND(I281*H281,3)</f>
        <v>0</v>
      </c>
      <c r="K281" s="240"/>
      <c r="L281" s="30"/>
      <c r="M281" s="241" t="s">
        <v>1</v>
      </c>
      <c r="N281" s="242" t="s">
        <v>43</v>
      </c>
      <c r="O281" s="49"/>
      <c r="P281" s="243">
        <f>O281*H281</f>
        <v>0</v>
      </c>
      <c r="Q281" s="243">
        <v>2.1544500000000002</v>
      </c>
      <c r="R281" s="243">
        <f>Q281*H281</f>
        <v>13.034422500000002</v>
      </c>
      <c r="S281" s="243">
        <v>0</v>
      </c>
      <c r="T281" s="244">
        <f>S281*H281</f>
        <v>0</v>
      </c>
      <c r="U281" s="202"/>
      <c r="V281" s="202"/>
      <c r="W281" s="202"/>
      <c r="X281" s="202"/>
      <c r="Y281" s="202"/>
      <c r="Z281" s="202"/>
      <c r="AA281" s="202"/>
      <c r="AB281" s="202"/>
      <c r="AC281" s="202"/>
      <c r="AD281" s="202"/>
      <c r="AE281" s="202"/>
      <c r="AR281" s="245" t="s">
        <v>168</v>
      </c>
      <c r="AT281" s="245" t="s">
        <v>164</v>
      </c>
      <c r="AU281" s="245" t="s">
        <v>169</v>
      </c>
      <c r="AY281" s="203" t="s">
        <v>162</v>
      </c>
      <c r="BE281" s="149">
        <f>IF(N281="základná",J281,0)</f>
        <v>0</v>
      </c>
      <c r="BF281" s="149">
        <f>IF(N281="znížená",J281,0)</f>
        <v>0</v>
      </c>
      <c r="BG281" s="149">
        <f>IF(N281="zákl. prenesená",J281,0)</f>
        <v>0</v>
      </c>
      <c r="BH281" s="149">
        <f>IF(N281="zníž. prenesená",J281,0)</f>
        <v>0</v>
      </c>
      <c r="BI281" s="149">
        <f>IF(N281="nulová",J281,0)</f>
        <v>0</v>
      </c>
      <c r="BJ281" s="203" t="s">
        <v>169</v>
      </c>
      <c r="BK281" s="150">
        <f>ROUND(I281*H281,3)</f>
        <v>0</v>
      </c>
      <c r="BL281" s="203" t="s">
        <v>168</v>
      </c>
      <c r="BM281" s="245" t="s">
        <v>311</v>
      </c>
    </row>
    <row r="282" spans="1:65" s="11" customFormat="1" x14ac:dyDescent="0.2">
      <c r="B282" s="151"/>
      <c r="D282" s="152" t="s">
        <v>174</v>
      </c>
      <c r="E282" s="153" t="s">
        <v>1</v>
      </c>
      <c r="F282" s="154" t="s">
        <v>206</v>
      </c>
      <c r="H282" s="153" t="s">
        <v>1</v>
      </c>
      <c r="I282" s="155"/>
      <c r="L282" s="151"/>
      <c r="M282" s="156"/>
      <c r="N282" s="157"/>
      <c r="O282" s="157"/>
      <c r="P282" s="157"/>
      <c r="Q282" s="157"/>
      <c r="R282" s="157"/>
      <c r="S282" s="157"/>
      <c r="T282" s="158"/>
      <c r="AT282" s="153" t="s">
        <v>174</v>
      </c>
      <c r="AU282" s="153" t="s">
        <v>169</v>
      </c>
      <c r="AV282" s="11" t="s">
        <v>79</v>
      </c>
      <c r="AW282" s="11" t="s">
        <v>32</v>
      </c>
      <c r="AX282" s="11" t="s">
        <v>71</v>
      </c>
      <c r="AY282" s="153" t="s">
        <v>162</v>
      </c>
    </row>
    <row r="283" spans="1:65" s="12" customFormat="1" x14ac:dyDescent="0.2">
      <c r="B283" s="159"/>
      <c r="D283" s="152" t="s">
        <v>174</v>
      </c>
      <c r="E283" s="160" t="s">
        <v>1</v>
      </c>
      <c r="F283" s="161" t="s">
        <v>312</v>
      </c>
      <c r="H283" s="162">
        <v>6.05</v>
      </c>
      <c r="I283" s="163"/>
      <c r="L283" s="159"/>
      <c r="M283" s="164"/>
      <c r="N283" s="165"/>
      <c r="O283" s="165"/>
      <c r="P283" s="165"/>
      <c r="Q283" s="165"/>
      <c r="R283" s="165"/>
      <c r="S283" s="165"/>
      <c r="T283" s="166"/>
      <c r="AT283" s="160" t="s">
        <v>174</v>
      </c>
      <c r="AU283" s="160" t="s">
        <v>169</v>
      </c>
      <c r="AV283" s="12" t="s">
        <v>169</v>
      </c>
      <c r="AW283" s="12" t="s">
        <v>32</v>
      </c>
      <c r="AX283" s="12" t="s">
        <v>71</v>
      </c>
      <c r="AY283" s="160" t="s">
        <v>162</v>
      </c>
    </row>
    <row r="284" spans="1:65" s="14" customFormat="1" x14ac:dyDescent="0.2">
      <c r="B284" s="175"/>
      <c r="D284" s="152" t="s">
        <v>174</v>
      </c>
      <c r="E284" s="176" t="s">
        <v>1</v>
      </c>
      <c r="F284" s="177" t="s">
        <v>189</v>
      </c>
      <c r="H284" s="178">
        <v>6.05</v>
      </c>
      <c r="I284" s="179"/>
      <c r="L284" s="175"/>
      <c r="M284" s="180"/>
      <c r="N284" s="181"/>
      <c r="O284" s="181"/>
      <c r="P284" s="181"/>
      <c r="Q284" s="181"/>
      <c r="R284" s="181"/>
      <c r="S284" s="181"/>
      <c r="T284" s="182"/>
      <c r="AT284" s="176" t="s">
        <v>174</v>
      </c>
      <c r="AU284" s="176" t="s">
        <v>169</v>
      </c>
      <c r="AV284" s="14" t="s">
        <v>168</v>
      </c>
      <c r="AW284" s="14" t="s">
        <v>32</v>
      </c>
      <c r="AX284" s="14" t="s">
        <v>79</v>
      </c>
      <c r="AY284" s="176" t="s">
        <v>162</v>
      </c>
    </row>
    <row r="285" spans="1:65" s="210" customFormat="1" ht="21.75" customHeight="1" x14ac:dyDescent="0.2">
      <c r="A285" s="202"/>
      <c r="B285" s="139"/>
      <c r="C285" s="234" t="s">
        <v>313</v>
      </c>
      <c r="D285" s="234" t="s">
        <v>164</v>
      </c>
      <c r="E285" s="235" t="s">
        <v>2587</v>
      </c>
      <c r="F285" s="236" t="s">
        <v>314</v>
      </c>
      <c r="G285" s="237" t="s">
        <v>172</v>
      </c>
      <c r="H285" s="238">
        <v>1.369</v>
      </c>
      <c r="I285" s="239"/>
      <c r="J285" s="238">
        <f>ROUND(I285*H285,3)</f>
        <v>0</v>
      </c>
      <c r="K285" s="240"/>
      <c r="L285" s="30"/>
      <c r="M285" s="241" t="s">
        <v>1</v>
      </c>
      <c r="N285" s="242" t="s">
        <v>43</v>
      </c>
      <c r="O285" s="49"/>
      <c r="P285" s="243">
        <f>O285*H285</f>
        <v>0</v>
      </c>
      <c r="Q285" s="243">
        <v>2.1544500000000002</v>
      </c>
      <c r="R285" s="243">
        <f>Q285*H285</f>
        <v>2.9494420500000005</v>
      </c>
      <c r="S285" s="243">
        <v>0</v>
      </c>
      <c r="T285" s="244">
        <f>S285*H285</f>
        <v>0</v>
      </c>
      <c r="U285" s="202"/>
      <c r="V285" s="202"/>
      <c r="W285" s="202"/>
      <c r="X285" s="202"/>
      <c r="Y285" s="202"/>
      <c r="Z285" s="202"/>
      <c r="AA285" s="202"/>
      <c r="AB285" s="202"/>
      <c r="AC285" s="202"/>
      <c r="AD285" s="202"/>
      <c r="AE285" s="202"/>
      <c r="AR285" s="245" t="s">
        <v>168</v>
      </c>
      <c r="AT285" s="245" t="s">
        <v>164</v>
      </c>
      <c r="AU285" s="245" t="s">
        <v>169</v>
      </c>
      <c r="AY285" s="203" t="s">
        <v>162</v>
      </c>
      <c r="BE285" s="149">
        <f>IF(N285="základná",J285,0)</f>
        <v>0</v>
      </c>
      <c r="BF285" s="149">
        <f>IF(N285="znížená",J285,0)</f>
        <v>0</v>
      </c>
      <c r="BG285" s="149">
        <f>IF(N285="zákl. prenesená",J285,0)</f>
        <v>0</v>
      </c>
      <c r="BH285" s="149">
        <f>IF(N285="zníž. prenesená",J285,0)</f>
        <v>0</v>
      </c>
      <c r="BI285" s="149">
        <f>IF(N285="nulová",J285,0)</f>
        <v>0</v>
      </c>
      <c r="BJ285" s="203" t="s">
        <v>169</v>
      </c>
      <c r="BK285" s="150">
        <f>ROUND(I285*H285,3)</f>
        <v>0</v>
      </c>
      <c r="BL285" s="203" t="s">
        <v>168</v>
      </c>
      <c r="BM285" s="245" t="s">
        <v>315</v>
      </c>
    </row>
    <row r="286" spans="1:65" s="11" customFormat="1" x14ac:dyDescent="0.2">
      <c r="B286" s="151"/>
      <c r="D286" s="152" t="s">
        <v>174</v>
      </c>
      <c r="E286" s="153" t="s">
        <v>1</v>
      </c>
      <c r="F286" s="154" t="s">
        <v>206</v>
      </c>
      <c r="H286" s="153" t="s">
        <v>1</v>
      </c>
      <c r="I286" s="155"/>
      <c r="L286" s="151"/>
      <c r="M286" s="156"/>
      <c r="N286" s="157"/>
      <c r="O286" s="157"/>
      <c r="P286" s="157"/>
      <c r="Q286" s="157"/>
      <c r="R286" s="157"/>
      <c r="S286" s="157"/>
      <c r="T286" s="158"/>
      <c r="AT286" s="153" t="s">
        <v>174</v>
      </c>
      <c r="AU286" s="153" t="s">
        <v>169</v>
      </c>
      <c r="AV286" s="11" t="s">
        <v>79</v>
      </c>
      <c r="AW286" s="11" t="s">
        <v>32</v>
      </c>
      <c r="AX286" s="11" t="s">
        <v>71</v>
      </c>
      <c r="AY286" s="153" t="s">
        <v>162</v>
      </c>
    </row>
    <row r="287" spans="1:65" s="12" customFormat="1" x14ac:dyDescent="0.2">
      <c r="B287" s="159"/>
      <c r="D287" s="152" t="s">
        <v>174</v>
      </c>
      <c r="E287" s="160" t="s">
        <v>1</v>
      </c>
      <c r="F287" s="161" t="s">
        <v>316</v>
      </c>
      <c r="H287" s="162">
        <v>1.369</v>
      </c>
      <c r="I287" s="163"/>
      <c r="L287" s="159"/>
      <c r="M287" s="164"/>
      <c r="N287" s="165"/>
      <c r="O287" s="165"/>
      <c r="P287" s="165"/>
      <c r="Q287" s="165"/>
      <c r="R287" s="165"/>
      <c r="S287" s="165"/>
      <c r="T287" s="166"/>
      <c r="AT287" s="160" t="s">
        <v>174</v>
      </c>
      <c r="AU287" s="160" t="s">
        <v>169</v>
      </c>
      <c r="AV287" s="12" t="s">
        <v>169</v>
      </c>
      <c r="AW287" s="12" t="s">
        <v>32</v>
      </c>
      <c r="AX287" s="12" t="s">
        <v>71</v>
      </c>
      <c r="AY287" s="160" t="s">
        <v>162</v>
      </c>
    </row>
    <row r="288" spans="1:65" s="14" customFormat="1" x14ac:dyDescent="0.2">
      <c r="B288" s="175"/>
      <c r="D288" s="152" t="s">
        <v>174</v>
      </c>
      <c r="E288" s="176" t="s">
        <v>1</v>
      </c>
      <c r="F288" s="177" t="s">
        <v>189</v>
      </c>
      <c r="H288" s="178">
        <v>1.369</v>
      </c>
      <c r="I288" s="179"/>
      <c r="L288" s="175"/>
      <c r="M288" s="180"/>
      <c r="N288" s="181"/>
      <c r="O288" s="181"/>
      <c r="P288" s="181"/>
      <c r="Q288" s="181"/>
      <c r="R288" s="181"/>
      <c r="S288" s="181"/>
      <c r="T288" s="182"/>
      <c r="AT288" s="176" t="s">
        <v>174</v>
      </c>
      <c r="AU288" s="176" t="s">
        <v>169</v>
      </c>
      <c r="AV288" s="14" t="s">
        <v>168</v>
      </c>
      <c r="AW288" s="14" t="s">
        <v>32</v>
      </c>
      <c r="AX288" s="14" t="s">
        <v>79</v>
      </c>
      <c r="AY288" s="176" t="s">
        <v>162</v>
      </c>
    </row>
    <row r="289" spans="1:65" s="210" customFormat="1" ht="16.5" customHeight="1" x14ac:dyDescent="0.2">
      <c r="A289" s="202"/>
      <c r="B289" s="139"/>
      <c r="C289" s="234" t="s">
        <v>317</v>
      </c>
      <c r="D289" s="234" t="s">
        <v>164</v>
      </c>
      <c r="E289" s="235" t="s">
        <v>2588</v>
      </c>
      <c r="F289" s="236" t="s">
        <v>318</v>
      </c>
      <c r="G289" s="237" t="s">
        <v>172</v>
      </c>
      <c r="H289" s="238">
        <v>25.978999999999999</v>
      </c>
      <c r="I289" s="239"/>
      <c r="J289" s="238">
        <f>ROUND(I289*H289,3)</f>
        <v>0</v>
      </c>
      <c r="K289" s="240"/>
      <c r="L289" s="30"/>
      <c r="M289" s="241" t="s">
        <v>1</v>
      </c>
      <c r="N289" s="242" t="s">
        <v>43</v>
      </c>
      <c r="O289" s="49"/>
      <c r="P289" s="243">
        <f>O289*H289</f>
        <v>0</v>
      </c>
      <c r="Q289" s="243">
        <v>2.2151299999999998</v>
      </c>
      <c r="R289" s="243">
        <f>Q289*H289</f>
        <v>57.546862269999991</v>
      </c>
      <c r="S289" s="243">
        <v>0</v>
      </c>
      <c r="T289" s="244">
        <f>S289*H289</f>
        <v>0</v>
      </c>
      <c r="U289" s="202"/>
      <c r="V289" s="202"/>
      <c r="W289" s="202"/>
      <c r="X289" s="202"/>
      <c r="Y289" s="202"/>
      <c r="Z289" s="202"/>
      <c r="AA289" s="202"/>
      <c r="AB289" s="202"/>
      <c r="AC289" s="202"/>
      <c r="AD289" s="202"/>
      <c r="AE289" s="202"/>
      <c r="AR289" s="245" t="s">
        <v>168</v>
      </c>
      <c r="AT289" s="245" t="s">
        <v>164</v>
      </c>
      <c r="AU289" s="245" t="s">
        <v>169</v>
      </c>
      <c r="AY289" s="203" t="s">
        <v>162</v>
      </c>
      <c r="BE289" s="149">
        <f>IF(N289="základná",J289,0)</f>
        <v>0</v>
      </c>
      <c r="BF289" s="149">
        <f>IF(N289="znížená",J289,0)</f>
        <v>0</v>
      </c>
      <c r="BG289" s="149">
        <f>IF(N289="zákl. prenesená",J289,0)</f>
        <v>0</v>
      </c>
      <c r="BH289" s="149">
        <f>IF(N289="zníž. prenesená",J289,0)</f>
        <v>0</v>
      </c>
      <c r="BI289" s="149">
        <f>IF(N289="nulová",J289,0)</f>
        <v>0</v>
      </c>
      <c r="BJ289" s="203" t="s">
        <v>169</v>
      </c>
      <c r="BK289" s="150">
        <f>ROUND(I289*H289,3)</f>
        <v>0</v>
      </c>
      <c r="BL289" s="203" t="s">
        <v>168</v>
      </c>
      <c r="BM289" s="245" t="s">
        <v>319</v>
      </c>
    </row>
    <row r="290" spans="1:65" s="11" customFormat="1" x14ac:dyDescent="0.2">
      <c r="B290" s="151"/>
      <c r="D290" s="152" t="s">
        <v>174</v>
      </c>
      <c r="E290" s="153" t="s">
        <v>1</v>
      </c>
      <c r="F290" s="154" t="s">
        <v>206</v>
      </c>
      <c r="H290" s="153" t="s">
        <v>1</v>
      </c>
      <c r="I290" s="155"/>
      <c r="L290" s="151"/>
      <c r="M290" s="156"/>
      <c r="N290" s="157"/>
      <c r="O290" s="157"/>
      <c r="P290" s="157"/>
      <c r="Q290" s="157"/>
      <c r="R290" s="157"/>
      <c r="S290" s="157"/>
      <c r="T290" s="158"/>
      <c r="AT290" s="153" t="s">
        <v>174</v>
      </c>
      <c r="AU290" s="153" t="s">
        <v>169</v>
      </c>
      <c r="AV290" s="11" t="s">
        <v>79</v>
      </c>
      <c r="AW290" s="11" t="s">
        <v>32</v>
      </c>
      <c r="AX290" s="11" t="s">
        <v>71</v>
      </c>
      <c r="AY290" s="153" t="s">
        <v>162</v>
      </c>
    </row>
    <row r="291" spans="1:65" s="11" customFormat="1" x14ac:dyDescent="0.2">
      <c r="B291" s="151"/>
      <c r="D291" s="152" t="s">
        <v>174</v>
      </c>
      <c r="E291" s="153" t="s">
        <v>1</v>
      </c>
      <c r="F291" s="154" t="s">
        <v>320</v>
      </c>
      <c r="H291" s="153" t="s">
        <v>1</v>
      </c>
      <c r="I291" s="155"/>
      <c r="L291" s="151"/>
      <c r="M291" s="156"/>
      <c r="N291" s="157"/>
      <c r="O291" s="157"/>
      <c r="P291" s="157"/>
      <c r="Q291" s="157"/>
      <c r="R291" s="157"/>
      <c r="S291" s="157"/>
      <c r="T291" s="158"/>
      <c r="AT291" s="153" t="s">
        <v>174</v>
      </c>
      <c r="AU291" s="153" t="s">
        <v>169</v>
      </c>
      <c r="AV291" s="11" t="s">
        <v>79</v>
      </c>
      <c r="AW291" s="11" t="s">
        <v>32</v>
      </c>
      <c r="AX291" s="11" t="s">
        <v>71</v>
      </c>
      <c r="AY291" s="153" t="s">
        <v>162</v>
      </c>
    </row>
    <row r="292" spans="1:65" s="11" customFormat="1" x14ac:dyDescent="0.2">
      <c r="B292" s="151"/>
      <c r="D292" s="152" t="s">
        <v>174</v>
      </c>
      <c r="E292" s="153" t="s">
        <v>1</v>
      </c>
      <c r="F292" s="154" t="s">
        <v>218</v>
      </c>
      <c r="H292" s="153" t="s">
        <v>1</v>
      </c>
      <c r="I292" s="155"/>
      <c r="L292" s="151"/>
      <c r="M292" s="156"/>
      <c r="N292" s="157"/>
      <c r="O292" s="157"/>
      <c r="P292" s="157"/>
      <c r="Q292" s="157"/>
      <c r="R292" s="157"/>
      <c r="S292" s="157"/>
      <c r="T292" s="158"/>
      <c r="AT292" s="153" t="s">
        <v>174</v>
      </c>
      <c r="AU292" s="153" t="s">
        <v>169</v>
      </c>
      <c r="AV292" s="11" t="s">
        <v>79</v>
      </c>
      <c r="AW292" s="11" t="s">
        <v>32</v>
      </c>
      <c r="AX292" s="11" t="s">
        <v>71</v>
      </c>
      <c r="AY292" s="153" t="s">
        <v>162</v>
      </c>
    </row>
    <row r="293" spans="1:65" s="12" customFormat="1" x14ac:dyDescent="0.2">
      <c r="B293" s="159"/>
      <c r="D293" s="152" t="s">
        <v>174</v>
      </c>
      <c r="E293" s="160" t="s">
        <v>1</v>
      </c>
      <c r="F293" s="161" t="s">
        <v>321</v>
      </c>
      <c r="H293" s="162">
        <v>10.882999999999999</v>
      </c>
      <c r="I293" s="163"/>
      <c r="L293" s="159"/>
      <c r="M293" s="164"/>
      <c r="N293" s="165"/>
      <c r="O293" s="165"/>
      <c r="P293" s="165"/>
      <c r="Q293" s="165"/>
      <c r="R293" s="165"/>
      <c r="S293" s="165"/>
      <c r="T293" s="166"/>
      <c r="AT293" s="160" t="s">
        <v>174</v>
      </c>
      <c r="AU293" s="160" t="s">
        <v>169</v>
      </c>
      <c r="AV293" s="12" t="s">
        <v>169</v>
      </c>
      <c r="AW293" s="12" t="s">
        <v>32</v>
      </c>
      <c r="AX293" s="12" t="s">
        <v>71</v>
      </c>
      <c r="AY293" s="160" t="s">
        <v>162</v>
      </c>
    </row>
    <row r="294" spans="1:65" s="11" customFormat="1" x14ac:dyDescent="0.2">
      <c r="B294" s="151"/>
      <c r="D294" s="152" t="s">
        <v>174</v>
      </c>
      <c r="E294" s="153" t="s">
        <v>1</v>
      </c>
      <c r="F294" s="154" t="s">
        <v>220</v>
      </c>
      <c r="H294" s="153" t="s">
        <v>1</v>
      </c>
      <c r="I294" s="155"/>
      <c r="L294" s="151"/>
      <c r="M294" s="156"/>
      <c r="N294" s="157"/>
      <c r="O294" s="157"/>
      <c r="P294" s="157"/>
      <c r="Q294" s="157"/>
      <c r="R294" s="157"/>
      <c r="S294" s="157"/>
      <c r="T294" s="158"/>
      <c r="AT294" s="153" t="s">
        <v>174</v>
      </c>
      <c r="AU294" s="153" t="s">
        <v>169</v>
      </c>
      <c r="AV294" s="11" t="s">
        <v>79</v>
      </c>
      <c r="AW294" s="11" t="s">
        <v>32</v>
      </c>
      <c r="AX294" s="11" t="s">
        <v>71</v>
      </c>
      <c r="AY294" s="153" t="s">
        <v>162</v>
      </c>
    </row>
    <row r="295" spans="1:65" s="12" customFormat="1" x14ac:dyDescent="0.2">
      <c r="B295" s="159"/>
      <c r="D295" s="152" t="s">
        <v>174</v>
      </c>
      <c r="E295" s="160" t="s">
        <v>1</v>
      </c>
      <c r="F295" s="161" t="s">
        <v>322</v>
      </c>
      <c r="H295" s="162">
        <v>2.8039999999999998</v>
      </c>
      <c r="I295" s="163"/>
      <c r="L295" s="159"/>
      <c r="M295" s="164"/>
      <c r="N295" s="165"/>
      <c r="O295" s="165"/>
      <c r="P295" s="165"/>
      <c r="Q295" s="165"/>
      <c r="R295" s="165"/>
      <c r="S295" s="165"/>
      <c r="T295" s="166"/>
      <c r="AT295" s="160" t="s">
        <v>174</v>
      </c>
      <c r="AU295" s="160" t="s">
        <v>169</v>
      </c>
      <c r="AV295" s="12" t="s">
        <v>169</v>
      </c>
      <c r="AW295" s="12" t="s">
        <v>32</v>
      </c>
      <c r="AX295" s="12" t="s">
        <v>71</v>
      </c>
      <c r="AY295" s="160" t="s">
        <v>162</v>
      </c>
    </row>
    <row r="296" spans="1:65" s="11" customFormat="1" x14ac:dyDescent="0.2">
      <c r="B296" s="151"/>
      <c r="D296" s="152" t="s">
        <v>174</v>
      </c>
      <c r="E296" s="153" t="s">
        <v>1</v>
      </c>
      <c r="F296" s="154" t="s">
        <v>207</v>
      </c>
      <c r="H296" s="153" t="s">
        <v>1</v>
      </c>
      <c r="I296" s="155"/>
      <c r="L296" s="151"/>
      <c r="M296" s="156"/>
      <c r="N296" s="157"/>
      <c r="O296" s="157"/>
      <c r="P296" s="157"/>
      <c r="Q296" s="157"/>
      <c r="R296" s="157"/>
      <c r="S296" s="157"/>
      <c r="T296" s="158"/>
      <c r="AT296" s="153" t="s">
        <v>174</v>
      </c>
      <c r="AU296" s="153" t="s">
        <v>169</v>
      </c>
      <c r="AV296" s="11" t="s">
        <v>79</v>
      </c>
      <c r="AW296" s="11" t="s">
        <v>32</v>
      </c>
      <c r="AX296" s="11" t="s">
        <v>71</v>
      </c>
      <c r="AY296" s="153" t="s">
        <v>162</v>
      </c>
    </row>
    <row r="297" spans="1:65" s="12" customFormat="1" x14ac:dyDescent="0.2">
      <c r="B297" s="159"/>
      <c r="D297" s="152" t="s">
        <v>174</v>
      </c>
      <c r="E297" s="160" t="s">
        <v>1</v>
      </c>
      <c r="F297" s="161" t="s">
        <v>323</v>
      </c>
      <c r="H297" s="162">
        <v>11.59</v>
      </c>
      <c r="I297" s="163"/>
      <c r="L297" s="159"/>
      <c r="M297" s="164"/>
      <c r="N297" s="165"/>
      <c r="O297" s="165"/>
      <c r="P297" s="165"/>
      <c r="Q297" s="165"/>
      <c r="R297" s="165"/>
      <c r="S297" s="165"/>
      <c r="T297" s="166"/>
      <c r="AT297" s="160" t="s">
        <v>174</v>
      </c>
      <c r="AU297" s="160" t="s">
        <v>169</v>
      </c>
      <c r="AV297" s="12" t="s">
        <v>169</v>
      </c>
      <c r="AW297" s="12" t="s">
        <v>32</v>
      </c>
      <c r="AX297" s="12" t="s">
        <v>71</v>
      </c>
      <c r="AY297" s="160" t="s">
        <v>162</v>
      </c>
    </row>
    <row r="298" spans="1:65" s="11" customFormat="1" x14ac:dyDescent="0.2">
      <c r="B298" s="151"/>
      <c r="D298" s="152" t="s">
        <v>174</v>
      </c>
      <c r="E298" s="153" t="s">
        <v>1</v>
      </c>
      <c r="F298" s="154" t="s">
        <v>209</v>
      </c>
      <c r="H298" s="153" t="s">
        <v>1</v>
      </c>
      <c r="I298" s="155"/>
      <c r="L298" s="151"/>
      <c r="M298" s="156"/>
      <c r="N298" s="157"/>
      <c r="O298" s="157"/>
      <c r="P298" s="157"/>
      <c r="Q298" s="157"/>
      <c r="R298" s="157"/>
      <c r="S298" s="157"/>
      <c r="T298" s="158"/>
      <c r="AT298" s="153" t="s">
        <v>174</v>
      </c>
      <c r="AU298" s="153" t="s">
        <v>169</v>
      </c>
      <c r="AV298" s="11" t="s">
        <v>79</v>
      </c>
      <c r="AW298" s="11" t="s">
        <v>32</v>
      </c>
      <c r="AX298" s="11" t="s">
        <v>71</v>
      </c>
      <c r="AY298" s="153" t="s">
        <v>162</v>
      </c>
    </row>
    <row r="299" spans="1:65" s="12" customFormat="1" x14ac:dyDescent="0.2">
      <c r="B299" s="159"/>
      <c r="D299" s="152" t="s">
        <v>174</v>
      </c>
      <c r="E299" s="160" t="s">
        <v>1</v>
      </c>
      <c r="F299" s="161" t="s">
        <v>324</v>
      </c>
      <c r="H299" s="162">
        <v>0.70199999999999996</v>
      </c>
      <c r="I299" s="163"/>
      <c r="L299" s="159"/>
      <c r="M299" s="164"/>
      <c r="N299" s="165"/>
      <c r="O299" s="165"/>
      <c r="P299" s="165"/>
      <c r="Q299" s="165"/>
      <c r="R299" s="165"/>
      <c r="S299" s="165"/>
      <c r="T299" s="166"/>
      <c r="AT299" s="160" t="s">
        <v>174</v>
      </c>
      <c r="AU299" s="160" t="s">
        <v>169</v>
      </c>
      <c r="AV299" s="12" t="s">
        <v>169</v>
      </c>
      <c r="AW299" s="12" t="s">
        <v>32</v>
      </c>
      <c r="AX299" s="12" t="s">
        <v>71</v>
      </c>
      <c r="AY299" s="160" t="s">
        <v>162</v>
      </c>
    </row>
    <row r="300" spans="1:65" s="14" customFormat="1" x14ac:dyDescent="0.2">
      <c r="B300" s="175"/>
      <c r="D300" s="152" t="s">
        <v>174</v>
      </c>
      <c r="E300" s="176" t="s">
        <v>1</v>
      </c>
      <c r="F300" s="177" t="s">
        <v>189</v>
      </c>
      <c r="H300" s="178">
        <v>25.978999999999999</v>
      </c>
      <c r="I300" s="179"/>
      <c r="L300" s="175"/>
      <c r="M300" s="180"/>
      <c r="N300" s="181"/>
      <c r="O300" s="181"/>
      <c r="P300" s="181"/>
      <c r="Q300" s="181"/>
      <c r="R300" s="181"/>
      <c r="S300" s="181"/>
      <c r="T300" s="182"/>
      <c r="AT300" s="176" t="s">
        <v>174</v>
      </c>
      <c r="AU300" s="176" t="s">
        <v>169</v>
      </c>
      <c r="AV300" s="14" t="s">
        <v>168</v>
      </c>
      <c r="AW300" s="14" t="s">
        <v>32</v>
      </c>
      <c r="AX300" s="14" t="s">
        <v>79</v>
      </c>
      <c r="AY300" s="176" t="s">
        <v>162</v>
      </c>
    </row>
    <row r="301" spans="1:65" s="210" customFormat="1" ht="21.75" customHeight="1" x14ac:dyDescent="0.2">
      <c r="A301" s="202"/>
      <c r="B301" s="139"/>
      <c r="C301" s="234" t="s">
        <v>325</v>
      </c>
      <c r="D301" s="234" t="s">
        <v>164</v>
      </c>
      <c r="E301" s="235" t="s">
        <v>2589</v>
      </c>
      <c r="F301" s="236" t="s">
        <v>326</v>
      </c>
      <c r="G301" s="237" t="s">
        <v>255</v>
      </c>
      <c r="H301" s="238">
        <v>0.35599999999999998</v>
      </c>
      <c r="I301" s="239"/>
      <c r="J301" s="238">
        <f>ROUND(I301*H301,3)</f>
        <v>0</v>
      </c>
      <c r="K301" s="240"/>
      <c r="L301" s="30"/>
      <c r="M301" s="241" t="s">
        <v>1</v>
      </c>
      <c r="N301" s="242" t="s">
        <v>43</v>
      </c>
      <c r="O301" s="49"/>
      <c r="P301" s="243">
        <f>O301*H301</f>
        <v>0</v>
      </c>
      <c r="Q301" s="243">
        <v>1.002</v>
      </c>
      <c r="R301" s="243">
        <f>Q301*H301</f>
        <v>0.35671199999999997</v>
      </c>
      <c r="S301" s="243">
        <v>0</v>
      </c>
      <c r="T301" s="244">
        <f>S301*H301</f>
        <v>0</v>
      </c>
      <c r="U301" s="202"/>
      <c r="V301" s="202"/>
      <c r="W301" s="202"/>
      <c r="X301" s="202"/>
      <c r="Y301" s="202"/>
      <c r="Z301" s="202"/>
      <c r="AA301" s="202"/>
      <c r="AB301" s="202"/>
      <c r="AC301" s="202"/>
      <c r="AD301" s="202"/>
      <c r="AE301" s="202"/>
      <c r="AR301" s="245" t="s">
        <v>168</v>
      </c>
      <c r="AT301" s="245" t="s">
        <v>164</v>
      </c>
      <c r="AU301" s="245" t="s">
        <v>169</v>
      </c>
      <c r="AY301" s="203" t="s">
        <v>162</v>
      </c>
      <c r="BE301" s="149">
        <f>IF(N301="základná",J301,0)</f>
        <v>0</v>
      </c>
      <c r="BF301" s="149">
        <f>IF(N301="znížená",J301,0)</f>
        <v>0</v>
      </c>
      <c r="BG301" s="149">
        <f>IF(N301="zákl. prenesená",J301,0)</f>
        <v>0</v>
      </c>
      <c r="BH301" s="149">
        <f>IF(N301="zníž. prenesená",J301,0)</f>
        <v>0</v>
      </c>
      <c r="BI301" s="149">
        <f>IF(N301="nulová",J301,0)</f>
        <v>0</v>
      </c>
      <c r="BJ301" s="203" t="s">
        <v>169</v>
      </c>
      <c r="BK301" s="150">
        <f>ROUND(I301*H301,3)</f>
        <v>0</v>
      </c>
      <c r="BL301" s="203" t="s">
        <v>168</v>
      </c>
      <c r="BM301" s="245" t="s">
        <v>327</v>
      </c>
    </row>
    <row r="302" spans="1:65" s="12" customFormat="1" x14ac:dyDescent="0.2">
      <c r="B302" s="159"/>
      <c r="D302" s="152" t="s">
        <v>174</v>
      </c>
      <c r="E302" s="160" t="s">
        <v>1</v>
      </c>
      <c r="F302" s="161" t="s">
        <v>328</v>
      </c>
      <c r="H302" s="162">
        <v>0.35599999999999998</v>
      </c>
      <c r="I302" s="163"/>
      <c r="L302" s="159"/>
      <c r="M302" s="164"/>
      <c r="N302" s="165"/>
      <c r="O302" s="165"/>
      <c r="P302" s="165"/>
      <c r="Q302" s="165"/>
      <c r="R302" s="165"/>
      <c r="S302" s="165"/>
      <c r="T302" s="166"/>
      <c r="AT302" s="160" t="s">
        <v>174</v>
      </c>
      <c r="AU302" s="160" t="s">
        <v>169</v>
      </c>
      <c r="AV302" s="12" t="s">
        <v>169</v>
      </c>
      <c r="AW302" s="12" t="s">
        <v>32</v>
      </c>
      <c r="AX302" s="12" t="s">
        <v>79</v>
      </c>
      <c r="AY302" s="160" t="s">
        <v>162</v>
      </c>
    </row>
    <row r="303" spans="1:65" s="210" customFormat="1" ht="21.75" customHeight="1" x14ac:dyDescent="0.2">
      <c r="A303" s="202"/>
      <c r="B303" s="139"/>
      <c r="C303" s="234" t="s">
        <v>329</v>
      </c>
      <c r="D303" s="234" t="s">
        <v>164</v>
      </c>
      <c r="E303" s="235" t="s">
        <v>2590</v>
      </c>
      <c r="F303" s="236" t="s">
        <v>330</v>
      </c>
      <c r="G303" s="237" t="s">
        <v>172</v>
      </c>
      <c r="H303" s="238">
        <v>3.0779999999999998</v>
      </c>
      <c r="I303" s="239"/>
      <c r="J303" s="238">
        <f>ROUND(I303*H303,3)</f>
        <v>0</v>
      </c>
      <c r="K303" s="240"/>
      <c r="L303" s="30"/>
      <c r="M303" s="241" t="s">
        <v>1</v>
      </c>
      <c r="N303" s="242" t="s">
        <v>43</v>
      </c>
      <c r="O303" s="49"/>
      <c r="P303" s="243">
        <f>O303*H303</f>
        <v>0</v>
      </c>
      <c r="Q303" s="243">
        <v>2.2151299999999998</v>
      </c>
      <c r="R303" s="243">
        <f>Q303*H303</f>
        <v>6.8181701399999994</v>
      </c>
      <c r="S303" s="243">
        <v>0</v>
      </c>
      <c r="T303" s="244">
        <f>S303*H303</f>
        <v>0</v>
      </c>
      <c r="U303" s="202"/>
      <c r="V303" s="202"/>
      <c r="W303" s="202"/>
      <c r="X303" s="202"/>
      <c r="Y303" s="202"/>
      <c r="Z303" s="202"/>
      <c r="AA303" s="202"/>
      <c r="AB303" s="202"/>
      <c r="AC303" s="202"/>
      <c r="AD303" s="202"/>
      <c r="AE303" s="202"/>
      <c r="AR303" s="245" t="s">
        <v>168</v>
      </c>
      <c r="AT303" s="245" t="s">
        <v>164</v>
      </c>
      <c r="AU303" s="245" t="s">
        <v>169</v>
      </c>
      <c r="AY303" s="203" t="s">
        <v>162</v>
      </c>
      <c r="BE303" s="149">
        <f>IF(N303="základná",J303,0)</f>
        <v>0</v>
      </c>
      <c r="BF303" s="149">
        <f>IF(N303="znížená",J303,0)</f>
        <v>0</v>
      </c>
      <c r="BG303" s="149">
        <f>IF(N303="zákl. prenesená",J303,0)</f>
        <v>0</v>
      </c>
      <c r="BH303" s="149">
        <f>IF(N303="zníž. prenesená",J303,0)</f>
        <v>0</v>
      </c>
      <c r="BI303" s="149">
        <f>IF(N303="nulová",J303,0)</f>
        <v>0</v>
      </c>
      <c r="BJ303" s="203" t="s">
        <v>169</v>
      </c>
      <c r="BK303" s="150">
        <f>ROUND(I303*H303,3)</f>
        <v>0</v>
      </c>
      <c r="BL303" s="203" t="s">
        <v>168</v>
      </c>
      <c r="BM303" s="245" t="s">
        <v>331</v>
      </c>
    </row>
    <row r="304" spans="1:65" s="11" customFormat="1" x14ac:dyDescent="0.2">
      <c r="B304" s="151"/>
      <c r="D304" s="152" t="s">
        <v>174</v>
      </c>
      <c r="E304" s="153" t="s">
        <v>1</v>
      </c>
      <c r="F304" s="154" t="s">
        <v>332</v>
      </c>
      <c r="H304" s="153" t="s">
        <v>1</v>
      </c>
      <c r="I304" s="155"/>
      <c r="L304" s="151"/>
      <c r="M304" s="156"/>
      <c r="N304" s="157"/>
      <c r="O304" s="157"/>
      <c r="P304" s="157"/>
      <c r="Q304" s="157"/>
      <c r="R304" s="157"/>
      <c r="S304" s="157"/>
      <c r="T304" s="158"/>
      <c r="AT304" s="153" t="s">
        <v>174</v>
      </c>
      <c r="AU304" s="153" t="s">
        <v>169</v>
      </c>
      <c r="AV304" s="11" t="s">
        <v>79</v>
      </c>
      <c r="AW304" s="11" t="s">
        <v>32</v>
      </c>
      <c r="AX304" s="11" t="s">
        <v>71</v>
      </c>
      <c r="AY304" s="153" t="s">
        <v>162</v>
      </c>
    </row>
    <row r="305" spans="1:65" s="12" customFormat="1" x14ac:dyDescent="0.2">
      <c r="B305" s="159"/>
      <c r="D305" s="152" t="s">
        <v>174</v>
      </c>
      <c r="E305" s="160" t="s">
        <v>1</v>
      </c>
      <c r="F305" s="161" t="s">
        <v>333</v>
      </c>
      <c r="H305" s="162">
        <v>1.44</v>
      </c>
      <c r="I305" s="163"/>
      <c r="L305" s="159"/>
      <c r="M305" s="164"/>
      <c r="N305" s="165"/>
      <c r="O305" s="165"/>
      <c r="P305" s="165"/>
      <c r="Q305" s="165"/>
      <c r="R305" s="165"/>
      <c r="S305" s="165"/>
      <c r="T305" s="166"/>
      <c r="AT305" s="160" t="s">
        <v>174</v>
      </c>
      <c r="AU305" s="160" t="s">
        <v>169</v>
      </c>
      <c r="AV305" s="12" t="s">
        <v>169</v>
      </c>
      <c r="AW305" s="12" t="s">
        <v>32</v>
      </c>
      <c r="AX305" s="12" t="s">
        <v>71</v>
      </c>
      <c r="AY305" s="160" t="s">
        <v>162</v>
      </c>
    </row>
    <row r="306" spans="1:65" s="12" customFormat="1" x14ac:dyDescent="0.2">
      <c r="B306" s="159"/>
      <c r="D306" s="152" t="s">
        <v>174</v>
      </c>
      <c r="E306" s="160" t="s">
        <v>1</v>
      </c>
      <c r="F306" s="161" t="s">
        <v>334</v>
      </c>
      <c r="H306" s="162">
        <v>0.64800000000000002</v>
      </c>
      <c r="I306" s="163"/>
      <c r="L306" s="159"/>
      <c r="M306" s="164"/>
      <c r="N306" s="165"/>
      <c r="O306" s="165"/>
      <c r="P306" s="165"/>
      <c r="Q306" s="165"/>
      <c r="R306" s="165"/>
      <c r="S306" s="165"/>
      <c r="T306" s="166"/>
      <c r="AT306" s="160" t="s">
        <v>174</v>
      </c>
      <c r="AU306" s="160" t="s">
        <v>169</v>
      </c>
      <c r="AV306" s="12" t="s">
        <v>169</v>
      </c>
      <c r="AW306" s="12" t="s">
        <v>32</v>
      </c>
      <c r="AX306" s="12" t="s">
        <v>71</v>
      </c>
      <c r="AY306" s="160" t="s">
        <v>162</v>
      </c>
    </row>
    <row r="307" spans="1:65" s="12" customFormat="1" x14ac:dyDescent="0.2">
      <c r="B307" s="159"/>
      <c r="D307" s="152" t="s">
        <v>174</v>
      </c>
      <c r="E307" s="160" t="s">
        <v>1</v>
      </c>
      <c r="F307" s="161" t="s">
        <v>335</v>
      </c>
      <c r="H307" s="162">
        <v>0.45</v>
      </c>
      <c r="I307" s="163"/>
      <c r="L307" s="159"/>
      <c r="M307" s="164"/>
      <c r="N307" s="165"/>
      <c r="O307" s="165"/>
      <c r="P307" s="165"/>
      <c r="Q307" s="165"/>
      <c r="R307" s="165"/>
      <c r="S307" s="165"/>
      <c r="T307" s="166"/>
      <c r="AT307" s="160" t="s">
        <v>174</v>
      </c>
      <c r="AU307" s="160" t="s">
        <v>169</v>
      </c>
      <c r="AV307" s="12" t="s">
        <v>169</v>
      </c>
      <c r="AW307" s="12" t="s">
        <v>32</v>
      </c>
      <c r="AX307" s="12" t="s">
        <v>71</v>
      </c>
      <c r="AY307" s="160" t="s">
        <v>162</v>
      </c>
    </row>
    <row r="308" spans="1:65" s="12" customFormat="1" x14ac:dyDescent="0.2">
      <c r="B308" s="159"/>
      <c r="D308" s="152" t="s">
        <v>174</v>
      </c>
      <c r="E308" s="160" t="s">
        <v>1</v>
      </c>
      <c r="F308" s="161" t="s">
        <v>336</v>
      </c>
      <c r="H308" s="162">
        <v>0.54</v>
      </c>
      <c r="I308" s="163"/>
      <c r="L308" s="159"/>
      <c r="M308" s="164"/>
      <c r="N308" s="165"/>
      <c r="O308" s="165"/>
      <c r="P308" s="165"/>
      <c r="Q308" s="165"/>
      <c r="R308" s="165"/>
      <c r="S308" s="165"/>
      <c r="T308" s="166"/>
      <c r="AT308" s="160" t="s">
        <v>174</v>
      </c>
      <c r="AU308" s="160" t="s">
        <v>169</v>
      </c>
      <c r="AV308" s="12" t="s">
        <v>169</v>
      </c>
      <c r="AW308" s="12" t="s">
        <v>32</v>
      </c>
      <c r="AX308" s="12" t="s">
        <v>71</v>
      </c>
      <c r="AY308" s="160" t="s">
        <v>162</v>
      </c>
    </row>
    <row r="309" spans="1:65" s="14" customFormat="1" x14ac:dyDescent="0.2">
      <c r="B309" s="175"/>
      <c r="D309" s="152" t="s">
        <v>174</v>
      </c>
      <c r="E309" s="176" t="s">
        <v>1</v>
      </c>
      <c r="F309" s="177" t="s">
        <v>189</v>
      </c>
      <c r="H309" s="178">
        <v>3.0780000000000003</v>
      </c>
      <c r="I309" s="179"/>
      <c r="L309" s="175"/>
      <c r="M309" s="180"/>
      <c r="N309" s="181"/>
      <c r="O309" s="181"/>
      <c r="P309" s="181"/>
      <c r="Q309" s="181"/>
      <c r="R309" s="181"/>
      <c r="S309" s="181"/>
      <c r="T309" s="182"/>
      <c r="AT309" s="176" t="s">
        <v>174</v>
      </c>
      <c r="AU309" s="176" t="s">
        <v>169</v>
      </c>
      <c r="AV309" s="14" t="s">
        <v>168</v>
      </c>
      <c r="AW309" s="14" t="s">
        <v>32</v>
      </c>
      <c r="AX309" s="14" t="s">
        <v>79</v>
      </c>
      <c r="AY309" s="176" t="s">
        <v>162</v>
      </c>
    </row>
    <row r="310" spans="1:65" s="210" customFormat="1" ht="21.75" customHeight="1" x14ac:dyDescent="0.2">
      <c r="A310" s="202"/>
      <c r="B310" s="139"/>
      <c r="C310" s="234" t="s">
        <v>337</v>
      </c>
      <c r="D310" s="234" t="s">
        <v>164</v>
      </c>
      <c r="E310" s="235" t="s">
        <v>2591</v>
      </c>
      <c r="F310" s="236" t="s">
        <v>338</v>
      </c>
      <c r="G310" s="237" t="s">
        <v>273</v>
      </c>
      <c r="H310" s="238">
        <v>114.68</v>
      </c>
      <c r="I310" s="239"/>
      <c r="J310" s="238">
        <f>ROUND(I310*H310,3)</f>
        <v>0</v>
      </c>
      <c r="K310" s="240"/>
      <c r="L310" s="30"/>
      <c r="M310" s="241" t="s">
        <v>1</v>
      </c>
      <c r="N310" s="242" t="s">
        <v>43</v>
      </c>
      <c r="O310" s="49"/>
      <c r="P310" s="243">
        <f>O310*H310</f>
        <v>0</v>
      </c>
      <c r="Q310" s="243">
        <v>3.0000000000000001E-5</v>
      </c>
      <c r="R310" s="243">
        <f>Q310*H310</f>
        <v>3.4404000000000001E-3</v>
      </c>
      <c r="S310" s="243">
        <v>0</v>
      </c>
      <c r="T310" s="244">
        <f>S310*H310</f>
        <v>0</v>
      </c>
      <c r="U310" s="202"/>
      <c r="V310" s="202"/>
      <c r="W310" s="202"/>
      <c r="X310" s="202"/>
      <c r="Y310" s="202"/>
      <c r="Z310" s="202"/>
      <c r="AA310" s="202"/>
      <c r="AB310" s="202"/>
      <c r="AC310" s="202"/>
      <c r="AD310" s="202"/>
      <c r="AE310" s="202"/>
      <c r="AR310" s="245" t="s">
        <v>168</v>
      </c>
      <c r="AT310" s="245" t="s">
        <v>164</v>
      </c>
      <c r="AU310" s="245" t="s">
        <v>169</v>
      </c>
      <c r="AY310" s="203" t="s">
        <v>162</v>
      </c>
      <c r="BE310" s="149">
        <f>IF(N310="základná",J310,0)</f>
        <v>0</v>
      </c>
      <c r="BF310" s="149">
        <f>IF(N310="znížená",J310,0)</f>
        <v>0</v>
      </c>
      <c r="BG310" s="149">
        <f>IF(N310="zákl. prenesená",J310,0)</f>
        <v>0</v>
      </c>
      <c r="BH310" s="149">
        <f>IF(N310="zníž. prenesená",J310,0)</f>
        <v>0</v>
      </c>
      <c r="BI310" s="149">
        <f>IF(N310="nulová",J310,0)</f>
        <v>0</v>
      </c>
      <c r="BJ310" s="203" t="s">
        <v>169</v>
      </c>
      <c r="BK310" s="150">
        <f>ROUND(I310*H310,3)</f>
        <v>0</v>
      </c>
      <c r="BL310" s="203" t="s">
        <v>168</v>
      </c>
      <c r="BM310" s="245" t="s">
        <v>339</v>
      </c>
    </row>
    <row r="311" spans="1:65" s="12" customFormat="1" x14ac:dyDescent="0.2">
      <c r="B311" s="159"/>
      <c r="D311" s="152" t="s">
        <v>174</v>
      </c>
      <c r="E311" s="160" t="s">
        <v>1</v>
      </c>
      <c r="F311" s="161" t="s">
        <v>340</v>
      </c>
      <c r="H311" s="162">
        <v>51.46</v>
      </c>
      <c r="I311" s="163"/>
      <c r="L311" s="159"/>
      <c r="M311" s="164"/>
      <c r="N311" s="165"/>
      <c r="O311" s="165"/>
      <c r="P311" s="165"/>
      <c r="Q311" s="165"/>
      <c r="R311" s="165"/>
      <c r="S311" s="165"/>
      <c r="T311" s="166"/>
      <c r="AT311" s="160" t="s">
        <v>174</v>
      </c>
      <c r="AU311" s="160" t="s">
        <v>169</v>
      </c>
      <c r="AV311" s="12" t="s">
        <v>169</v>
      </c>
      <c r="AW311" s="12" t="s">
        <v>32</v>
      </c>
      <c r="AX311" s="12" t="s">
        <v>71</v>
      </c>
      <c r="AY311" s="160" t="s">
        <v>162</v>
      </c>
    </row>
    <row r="312" spans="1:65" s="12" customFormat="1" x14ac:dyDescent="0.2">
      <c r="B312" s="159"/>
      <c r="D312" s="152" t="s">
        <v>174</v>
      </c>
      <c r="E312" s="160" t="s">
        <v>1</v>
      </c>
      <c r="F312" s="161" t="s">
        <v>341</v>
      </c>
      <c r="H312" s="162">
        <v>20.94</v>
      </c>
      <c r="I312" s="163"/>
      <c r="L312" s="159"/>
      <c r="M312" s="164"/>
      <c r="N312" s="165"/>
      <c r="O312" s="165"/>
      <c r="P312" s="165"/>
      <c r="Q312" s="165"/>
      <c r="R312" s="165"/>
      <c r="S312" s="165"/>
      <c r="T312" s="166"/>
      <c r="AT312" s="160" t="s">
        <v>174</v>
      </c>
      <c r="AU312" s="160" t="s">
        <v>169</v>
      </c>
      <c r="AV312" s="12" t="s">
        <v>169</v>
      </c>
      <c r="AW312" s="12" t="s">
        <v>32</v>
      </c>
      <c r="AX312" s="12" t="s">
        <v>71</v>
      </c>
      <c r="AY312" s="160" t="s">
        <v>162</v>
      </c>
    </row>
    <row r="313" spans="1:65" s="12" customFormat="1" x14ac:dyDescent="0.2">
      <c r="B313" s="159"/>
      <c r="D313" s="152" t="s">
        <v>174</v>
      </c>
      <c r="E313" s="160" t="s">
        <v>1</v>
      </c>
      <c r="F313" s="161" t="s">
        <v>342</v>
      </c>
      <c r="H313" s="162">
        <v>42.28</v>
      </c>
      <c r="I313" s="163"/>
      <c r="L313" s="159"/>
      <c r="M313" s="164"/>
      <c r="N313" s="165"/>
      <c r="O313" s="165"/>
      <c r="P313" s="165"/>
      <c r="Q313" s="165"/>
      <c r="R313" s="165"/>
      <c r="S313" s="165"/>
      <c r="T313" s="166"/>
      <c r="AT313" s="160" t="s">
        <v>174</v>
      </c>
      <c r="AU313" s="160" t="s">
        <v>169</v>
      </c>
      <c r="AV313" s="12" t="s">
        <v>169</v>
      </c>
      <c r="AW313" s="12" t="s">
        <v>32</v>
      </c>
      <c r="AX313" s="12" t="s">
        <v>71</v>
      </c>
      <c r="AY313" s="160" t="s">
        <v>162</v>
      </c>
    </row>
    <row r="314" spans="1:65" s="14" customFormat="1" x14ac:dyDescent="0.2">
      <c r="B314" s="175"/>
      <c r="D314" s="152" t="s">
        <v>174</v>
      </c>
      <c r="E314" s="176" t="s">
        <v>1</v>
      </c>
      <c r="F314" s="177" t="s">
        <v>189</v>
      </c>
      <c r="H314" s="178">
        <v>114.68</v>
      </c>
      <c r="I314" s="179"/>
      <c r="L314" s="175"/>
      <c r="M314" s="180"/>
      <c r="N314" s="181"/>
      <c r="O314" s="181"/>
      <c r="P314" s="181"/>
      <c r="Q314" s="181"/>
      <c r="R314" s="181"/>
      <c r="S314" s="181"/>
      <c r="T314" s="182"/>
      <c r="AT314" s="176" t="s">
        <v>174</v>
      </c>
      <c r="AU314" s="176" t="s">
        <v>169</v>
      </c>
      <c r="AV314" s="14" t="s">
        <v>168</v>
      </c>
      <c r="AW314" s="14" t="s">
        <v>32</v>
      </c>
      <c r="AX314" s="14" t="s">
        <v>79</v>
      </c>
      <c r="AY314" s="176" t="s">
        <v>162</v>
      </c>
    </row>
    <row r="315" spans="1:65" s="210" customFormat="1" ht="21.75" customHeight="1" x14ac:dyDescent="0.2">
      <c r="A315" s="202"/>
      <c r="B315" s="139"/>
      <c r="C315" s="234" t="s">
        <v>343</v>
      </c>
      <c r="D315" s="234" t="s">
        <v>164</v>
      </c>
      <c r="E315" s="235" t="s">
        <v>2592</v>
      </c>
      <c r="F315" s="236" t="s">
        <v>344</v>
      </c>
      <c r="G315" s="237" t="s">
        <v>273</v>
      </c>
      <c r="H315" s="238">
        <v>32.661999999999999</v>
      </c>
      <c r="I315" s="239"/>
      <c r="J315" s="238">
        <f>ROUND(I315*H315,3)</f>
        <v>0</v>
      </c>
      <c r="K315" s="240"/>
      <c r="L315" s="30"/>
      <c r="M315" s="241" t="s">
        <v>1</v>
      </c>
      <c r="N315" s="242" t="s">
        <v>43</v>
      </c>
      <c r="O315" s="49"/>
      <c r="P315" s="243">
        <f>O315*H315</f>
        <v>0</v>
      </c>
      <c r="Q315" s="243">
        <v>3.0000000000000001E-5</v>
      </c>
      <c r="R315" s="243">
        <f>Q315*H315</f>
        <v>9.7985999999999993E-4</v>
      </c>
      <c r="S315" s="243">
        <v>0</v>
      </c>
      <c r="T315" s="244">
        <f>S315*H315</f>
        <v>0</v>
      </c>
      <c r="U315" s="202"/>
      <c r="V315" s="202"/>
      <c r="W315" s="202"/>
      <c r="X315" s="202"/>
      <c r="Y315" s="202"/>
      <c r="Z315" s="202"/>
      <c r="AA315" s="202"/>
      <c r="AB315" s="202"/>
      <c r="AC315" s="202"/>
      <c r="AD315" s="202"/>
      <c r="AE315" s="202"/>
      <c r="AR315" s="245" t="s">
        <v>168</v>
      </c>
      <c r="AT315" s="245" t="s">
        <v>164</v>
      </c>
      <c r="AU315" s="245" t="s">
        <v>169</v>
      </c>
      <c r="AY315" s="203" t="s">
        <v>162</v>
      </c>
      <c r="BE315" s="149">
        <f>IF(N315="základná",J315,0)</f>
        <v>0</v>
      </c>
      <c r="BF315" s="149">
        <f>IF(N315="znížená",J315,0)</f>
        <v>0</v>
      </c>
      <c r="BG315" s="149">
        <f>IF(N315="zákl. prenesená",J315,0)</f>
        <v>0</v>
      </c>
      <c r="BH315" s="149">
        <f>IF(N315="zníž. prenesená",J315,0)</f>
        <v>0</v>
      </c>
      <c r="BI315" s="149">
        <f>IF(N315="nulová",J315,0)</f>
        <v>0</v>
      </c>
      <c r="BJ315" s="203" t="s">
        <v>169</v>
      </c>
      <c r="BK315" s="150">
        <f>ROUND(I315*H315,3)</f>
        <v>0</v>
      </c>
      <c r="BL315" s="203" t="s">
        <v>168</v>
      </c>
      <c r="BM315" s="245" t="s">
        <v>345</v>
      </c>
    </row>
    <row r="316" spans="1:65" s="12" customFormat="1" x14ac:dyDescent="0.2">
      <c r="B316" s="159"/>
      <c r="D316" s="152" t="s">
        <v>174</v>
      </c>
      <c r="E316" s="160" t="s">
        <v>1</v>
      </c>
      <c r="F316" s="161" t="s">
        <v>346</v>
      </c>
      <c r="H316" s="162">
        <v>32.661999999999999</v>
      </c>
      <c r="I316" s="163"/>
      <c r="L316" s="159"/>
      <c r="M316" s="164"/>
      <c r="N316" s="165"/>
      <c r="O316" s="165"/>
      <c r="P316" s="165"/>
      <c r="Q316" s="165"/>
      <c r="R316" s="165"/>
      <c r="S316" s="165"/>
      <c r="T316" s="166"/>
      <c r="AT316" s="160" t="s">
        <v>174</v>
      </c>
      <c r="AU316" s="160" t="s">
        <v>169</v>
      </c>
      <c r="AV316" s="12" t="s">
        <v>169</v>
      </c>
      <c r="AW316" s="12" t="s">
        <v>32</v>
      </c>
      <c r="AX316" s="12" t="s">
        <v>79</v>
      </c>
      <c r="AY316" s="160" t="s">
        <v>162</v>
      </c>
    </row>
    <row r="317" spans="1:65" s="210" customFormat="1" ht="16.5" customHeight="1" x14ac:dyDescent="0.2">
      <c r="A317" s="202"/>
      <c r="B317" s="139"/>
      <c r="C317" s="246" t="s">
        <v>347</v>
      </c>
      <c r="D317" s="246" t="s">
        <v>348</v>
      </c>
      <c r="E317" s="247" t="s">
        <v>2593</v>
      </c>
      <c r="F317" s="248" t="s">
        <v>2594</v>
      </c>
      <c r="G317" s="249" t="s">
        <v>273</v>
      </c>
      <c r="H317" s="250">
        <v>169.44300000000001</v>
      </c>
      <c r="I317" s="251"/>
      <c r="J317" s="250">
        <f>ROUND(I317*H317,3)</f>
        <v>0</v>
      </c>
      <c r="K317" s="252"/>
      <c r="L317" s="188"/>
      <c r="M317" s="253" t="s">
        <v>1</v>
      </c>
      <c r="N317" s="254" t="s">
        <v>43</v>
      </c>
      <c r="O317" s="49"/>
      <c r="P317" s="243">
        <f>O317*H317</f>
        <v>0</v>
      </c>
      <c r="Q317" s="243">
        <v>2.0000000000000001E-4</v>
      </c>
      <c r="R317" s="243">
        <f>Q317*H317</f>
        <v>3.3888600000000005E-2</v>
      </c>
      <c r="S317" s="243">
        <v>0</v>
      </c>
      <c r="T317" s="244">
        <f>S317*H317</f>
        <v>0</v>
      </c>
      <c r="U317" s="202"/>
      <c r="V317" s="202"/>
      <c r="W317" s="202"/>
      <c r="X317" s="202"/>
      <c r="Y317" s="202"/>
      <c r="Z317" s="202"/>
      <c r="AA317" s="202"/>
      <c r="AB317" s="202"/>
      <c r="AC317" s="202"/>
      <c r="AD317" s="202"/>
      <c r="AE317" s="202"/>
      <c r="AR317" s="245" t="s">
        <v>222</v>
      </c>
      <c r="AT317" s="245" t="s">
        <v>348</v>
      </c>
      <c r="AU317" s="245" t="s">
        <v>169</v>
      </c>
      <c r="AY317" s="203" t="s">
        <v>162</v>
      </c>
      <c r="BE317" s="149">
        <f>IF(N317="základná",J317,0)</f>
        <v>0</v>
      </c>
      <c r="BF317" s="149">
        <f>IF(N317="znížená",J317,0)</f>
        <v>0</v>
      </c>
      <c r="BG317" s="149">
        <f>IF(N317="zákl. prenesená",J317,0)</f>
        <v>0</v>
      </c>
      <c r="BH317" s="149">
        <f>IF(N317="zníž. prenesená",J317,0)</f>
        <v>0</v>
      </c>
      <c r="BI317" s="149">
        <f>IF(N317="nulová",J317,0)</f>
        <v>0</v>
      </c>
      <c r="BJ317" s="203" t="s">
        <v>169</v>
      </c>
      <c r="BK317" s="150">
        <f>ROUND(I317*H317,3)</f>
        <v>0</v>
      </c>
      <c r="BL317" s="203" t="s">
        <v>168</v>
      </c>
      <c r="BM317" s="245" t="s">
        <v>349</v>
      </c>
    </row>
    <row r="318" spans="1:65" s="12" customFormat="1" x14ac:dyDescent="0.2">
      <c r="B318" s="159"/>
      <c r="D318" s="152" t="s">
        <v>174</v>
      </c>
      <c r="E318" s="160" t="s">
        <v>1</v>
      </c>
      <c r="F318" s="161" t="s">
        <v>350</v>
      </c>
      <c r="H318" s="162">
        <v>37.561</v>
      </c>
      <c r="I318" s="163"/>
      <c r="L318" s="159"/>
      <c r="M318" s="164"/>
      <c r="N318" s="165"/>
      <c r="O318" s="165"/>
      <c r="P318" s="165"/>
      <c r="Q318" s="165"/>
      <c r="R318" s="165"/>
      <c r="S318" s="165"/>
      <c r="T318" s="166"/>
      <c r="AT318" s="160" t="s">
        <v>174</v>
      </c>
      <c r="AU318" s="160" t="s">
        <v>169</v>
      </c>
      <c r="AV318" s="12" t="s">
        <v>169</v>
      </c>
      <c r="AW318" s="12" t="s">
        <v>32</v>
      </c>
      <c r="AX318" s="12" t="s">
        <v>71</v>
      </c>
      <c r="AY318" s="160" t="s">
        <v>162</v>
      </c>
    </row>
    <row r="319" spans="1:65" s="12" customFormat="1" x14ac:dyDescent="0.2">
      <c r="B319" s="159"/>
      <c r="D319" s="152" t="s">
        <v>174</v>
      </c>
      <c r="E319" s="160" t="s">
        <v>1</v>
      </c>
      <c r="F319" s="161" t="s">
        <v>351</v>
      </c>
      <c r="H319" s="162">
        <v>59.179000000000002</v>
      </c>
      <c r="I319" s="163"/>
      <c r="L319" s="159"/>
      <c r="M319" s="164"/>
      <c r="N319" s="165"/>
      <c r="O319" s="165"/>
      <c r="P319" s="165"/>
      <c r="Q319" s="165"/>
      <c r="R319" s="165"/>
      <c r="S319" s="165"/>
      <c r="T319" s="166"/>
      <c r="AT319" s="160" t="s">
        <v>174</v>
      </c>
      <c r="AU319" s="160" t="s">
        <v>169</v>
      </c>
      <c r="AV319" s="12" t="s">
        <v>169</v>
      </c>
      <c r="AW319" s="12" t="s">
        <v>32</v>
      </c>
      <c r="AX319" s="12" t="s">
        <v>71</v>
      </c>
      <c r="AY319" s="160" t="s">
        <v>162</v>
      </c>
    </row>
    <row r="320" spans="1:65" s="12" customFormat="1" x14ac:dyDescent="0.2">
      <c r="B320" s="159"/>
      <c r="D320" s="152" t="s">
        <v>174</v>
      </c>
      <c r="E320" s="160" t="s">
        <v>1</v>
      </c>
      <c r="F320" s="161" t="s">
        <v>352</v>
      </c>
      <c r="H320" s="162">
        <v>72.703000000000003</v>
      </c>
      <c r="I320" s="163"/>
      <c r="L320" s="159"/>
      <c r="M320" s="164"/>
      <c r="N320" s="165"/>
      <c r="O320" s="165"/>
      <c r="P320" s="165"/>
      <c r="Q320" s="165"/>
      <c r="R320" s="165"/>
      <c r="S320" s="165"/>
      <c r="T320" s="166"/>
      <c r="AT320" s="160" t="s">
        <v>174</v>
      </c>
      <c r="AU320" s="160" t="s">
        <v>169</v>
      </c>
      <c r="AV320" s="12" t="s">
        <v>169</v>
      </c>
      <c r="AW320" s="12" t="s">
        <v>32</v>
      </c>
      <c r="AX320" s="12" t="s">
        <v>71</v>
      </c>
      <c r="AY320" s="160" t="s">
        <v>162</v>
      </c>
    </row>
    <row r="321" spans="1:65" s="14" customFormat="1" x14ac:dyDescent="0.2">
      <c r="B321" s="175"/>
      <c r="D321" s="152" t="s">
        <v>174</v>
      </c>
      <c r="E321" s="176" t="s">
        <v>1</v>
      </c>
      <c r="F321" s="177" t="s">
        <v>189</v>
      </c>
      <c r="H321" s="178">
        <v>169.44300000000001</v>
      </c>
      <c r="I321" s="179"/>
      <c r="L321" s="175"/>
      <c r="M321" s="180"/>
      <c r="N321" s="181"/>
      <c r="O321" s="181"/>
      <c r="P321" s="181"/>
      <c r="Q321" s="181"/>
      <c r="R321" s="181"/>
      <c r="S321" s="181"/>
      <c r="T321" s="182"/>
      <c r="AT321" s="176" t="s">
        <v>174</v>
      </c>
      <c r="AU321" s="176" t="s">
        <v>169</v>
      </c>
      <c r="AV321" s="14" t="s">
        <v>168</v>
      </c>
      <c r="AW321" s="14" t="s">
        <v>32</v>
      </c>
      <c r="AX321" s="14" t="s">
        <v>79</v>
      </c>
      <c r="AY321" s="176" t="s">
        <v>162</v>
      </c>
    </row>
    <row r="322" spans="1:65" s="10" customFormat="1" ht="22.7" customHeight="1" x14ac:dyDescent="0.2">
      <c r="B322" s="126"/>
      <c r="D322" s="127" t="s">
        <v>70</v>
      </c>
      <c r="E322" s="137" t="s">
        <v>183</v>
      </c>
      <c r="F322" s="137" t="s">
        <v>353</v>
      </c>
      <c r="I322" s="129"/>
      <c r="J322" s="138">
        <f>BK322</f>
        <v>0</v>
      </c>
      <c r="L322" s="126"/>
      <c r="M322" s="131"/>
      <c r="N322" s="132"/>
      <c r="O322" s="132"/>
      <c r="P322" s="133">
        <f>SUM(P323:P410)</f>
        <v>0</v>
      </c>
      <c r="Q322" s="132"/>
      <c r="R322" s="133">
        <f>SUM(R323:R410)</f>
        <v>79.511639650000021</v>
      </c>
      <c r="S322" s="132"/>
      <c r="T322" s="134">
        <f>SUM(T323:T410)</f>
        <v>0</v>
      </c>
      <c r="AR322" s="127" t="s">
        <v>79</v>
      </c>
      <c r="AT322" s="135" t="s">
        <v>70</v>
      </c>
      <c r="AU322" s="135" t="s">
        <v>79</v>
      </c>
      <c r="AY322" s="127" t="s">
        <v>162</v>
      </c>
      <c r="BK322" s="136">
        <f>SUM(BK323:BK410)</f>
        <v>0</v>
      </c>
    </row>
    <row r="323" spans="1:65" s="210" customFormat="1" ht="21.75" customHeight="1" x14ac:dyDescent="0.2">
      <c r="A323" s="202"/>
      <c r="B323" s="139"/>
      <c r="C323" s="234" t="s">
        <v>354</v>
      </c>
      <c r="D323" s="234" t="s">
        <v>164</v>
      </c>
      <c r="E323" s="235" t="s">
        <v>2595</v>
      </c>
      <c r="F323" s="236" t="s">
        <v>355</v>
      </c>
      <c r="G323" s="237" t="s">
        <v>172</v>
      </c>
      <c r="H323" s="238">
        <v>4.1630000000000003</v>
      </c>
      <c r="I323" s="239"/>
      <c r="J323" s="238">
        <f>ROUND(I323*H323,3)</f>
        <v>0</v>
      </c>
      <c r="K323" s="240"/>
      <c r="L323" s="30"/>
      <c r="M323" s="241" t="s">
        <v>1</v>
      </c>
      <c r="N323" s="242" t="s">
        <v>43</v>
      </c>
      <c r="O323" s="49"/>
      <c r="P323" s="243">
        <f>O323*H323</f>
        <v>0</v>
      </c>
      <c r="Q323" s="243">
        <v>0.72855999999999999</v>
      </c>
      <c r="R323" s="243">
        <f>Q323*H323</f>
        <v>3.0329952800000002</v>
      </c>
      <c r="S323" s="243">
        <v>0</v>
      </c>
      <c r="T323" s="244">
        <f>S323*H323</f>
        <v>0</v>
      </c>
      <c r="U323" s="202"/>
      <c r="V323" s="202"/>
      <c r="W323" s="202"/>
      <c r="X323" s="202"/>
      <c r="Y323" s="202"/>
      <c r="Z323" s="202"/>
      <c r="AA323" s="202"/>
      <c r="AB323" s="202"/>
      <c r="AC323" s="202"/>
      <c r="AD323" s="202"/>
      <c r="AE323" s="202"/>
      <c r="AR323" s="245" t="s">
        <v>168</v>
      </c>
      <c r="AT323" s="245" t="s">
        <v>164</v>
      </c>
      <c r="AU323" s="245" t="s">
        <v>169</v>
      </c>
      <c r="AY323" s="203" t="s">
        <v>162</v>
      </c>
      <c r="BE323" s="149">
        <f>IF(N323="základná",J323,0)</f>
        <v>0</v>
      </c>
      <c r="BF323" s="149">
        <f>IF(N323="znížená",J323,0)</f>
        <v>0</v>
      </c>
      <c r="BG323" s="149">
        <f>IF(N323="zákl. prenesená",J323,0)</f>
        <v>0</v>
      </c>
      <c r="BH323" s="149">
        <f>IF(N323="zníž. prenesená",J323,0)</f>
        <v>0</v>
      </c>
      <c r="BI323" s="149">
        <f>IF(N323="nulová",J323,0)</f>
        <v>0</v>
      </c>
      <c r="BJ323" s="203" t="s">
        <v>169</v>
      </c>
      <c r="BK323" s="150">
        <f>ROUND(I323*H323,3)</f>
        <v>0</v>
      </c>
      <c r="BL323" s="203" t="s">
        <v>168</v>
      </c>
      <c r="BM323" s="245" t="s">
        <v>356</v>
      </c>
    </row>
    <row r="324" spans="1:65" s="11" customFormat="1" x14ac:dyDescent="0.2">
      <c r="B324" s="151"/>
      <c r="D324" s="152" t="s">
        <v>174</v>
      </c>
      <c r="E324" s="153" t="s">
        <v>1</v>
      </c>
      <c r="F324" s="154" t="s">
        <v>357</v>
      </c>
      <c r="H324" s="153" t="s">
        <v>1</v>
      </c>
      <c r="I324" s="155"/>
      <c r="L324" s="151"/>
      <c r="M324" s="156"/>
      <c r="N324" s="157"/>
      <c r="O324" s="157"/>
      <c r="P324" s="157"/>
      <c r="Q324" s="157"/>
      <c r="R324" s="157"/>
      <c r="S324" s="157"/>
      <c r="T324" s="158"/>
      <c r="AT324" s="153" t="s">
        <v>174</v>
      </c>
      <c r="AU324" s="153" t="s">
        <v>169</v>
      </c>
      <c r="AV324" s="11" t="s">
        <v>79</v>
      </c>
      <c r="AW324" s="11" t="s">
        <v>32</v>
      </c>
      <c r="AX324" s="11" t="s">
        <v>71</v>
      </c>
      <c r="AY324" s="153" t="s">
        <v>162</v>
      </c>
    </row>
    <row r="325" spans="1:65" s="11" customFormat="1" x14ac:dyDescent="0.2">
      <c r="B325" s="151"/>
      <c r="D325" s="152" t="s">
        <v>174</v>
      </c>
      <c r="E325" s="153" t="s">
        <v>1</v>
      </c>
      <c r="F325" s="154" t="s">
        <v>358</v>
      </c>
      <c r="H325" s="153" t="s">
        <v>1</v>
      </c>
      <c r="I325" s="155"/>
      <c r="L325" s="151"/>
      <c r="M325" s="156"/>
      <c r="N325" s="157"/>
      <c r="O325" s="157"/>
      <c r="P325" s="157"/>
      <c r="Q325" s="157"/>
      <c r="R325" s="157"/>
      <c r="S325" s="157"/>
      <c r="T325" s="158"/>
      <c r="AT325" s="153" t="s">
        <v>174</v>
      </c>
      <c r="AU325" s="153" t="s">
        <v>169</v>
      </c>
      <c r="AV325" s="11" t="s">
        <v>79</v>
      </c>
      <c r="AW325" s="11" t="s">
        <v>32</v>
      </c>
      <c r="AX325" s="11" t="s">
        <v>71</v>
      </c>
      <c r="AY325" s="153" t="s">
        <v>162</v>
      </c>
    </row>
    <row r="326" spans="1:65" s="12" customFormat="1" x14ac:dyDescent="0.2">
      <c r="B326" s="159"/>
      <c r="D326" s="152" t="s">
        <v>174</v>
      </c>
      <c r="E326" s="160" t="s">
        <v>1</v>
      </c>
      <c r="F326" s="161" t="s">
        <v>359</v>
      </c>
      <c r="H326" s="162">
        <v>2.4980000000000002</v>
      </c>
      <c r="I326" s="163"/>
      <c r="L326" s="159"/>
      <c r="M326" s="164"/>
      <c r="N326" s="165"/>
      <c r="O326" s="165"/>
      <c r="P326" s="165"/>
      <c r="Q326" s="165"/>
      <c r="R326" s="165"/>
      <c r="S326" s="165"/>
      <c r="T326" s="166"/>
      <c r="AT326" s="160" t="s">
        <v>174</v>
      </c>
      <c r="AU326" s="160" t="s">
        <v>169</v>
      </c>
      <c r="AV326" s="12" t="s">
        <v>169</v>
      </c>
      <c r="AW326" s="12" t="s">
        <v>32</v>
      </c>
      <c r="AX326" s="12" t="s">
        <v>71</v>
      </c>
      <c r="AY326" s="160" t="s">
        <v>162</v>
      </c>
    </row>
    <row r="327" spans="1:65" s="11" customFormat="1" x14ac:dyDescent="0.2">
      <c r="B327" s="151"/>
      <c r="D327" s="152" t="s">
        <v>174</v>
      </c>
      <c r="E327" s="153" t="s">
        <v>1</v>
      </c>
      <c r="F327" s="154" t="s">
        <v>360</v>
      </c>
      <c r="H327" s="153" t="s">
        <v>1</v>
      </c>
      <c r="I327" s="155"/>
      <c r="L327" s="151"/>
      <c r="M327" s="156"/>
      <c r="N327" s="157"/>
      <c r="O327" s="157"/>
      <c r="P327" s="157"/>
      <c r="Q327" s="157"/>
      <c r="R327" s="157"/>
      <c r="S327" s="157"/>
      <c r="T327" s="158"/>
      <c r="AT327" s="153" t="s">
        <v>174</v>
      </c>
      <c r="AU327" s="153" t="s">
        <v>169</v>
      </c>
      <c r="AV327" s="11" t="s">
        <v>79</v>
      </c>
      <c r="AW327" s="11" t="s">
        <v>32</v>
      </c>
      <c r="AX327" s="11" t="s">
        <v>71</v>
      </c>
      <c r="AY327" s="153" t="s">
        <v>162</v>
      </c>
    </row>
    <row r="328" spans="1:65" s="12" customFormat="1" x14ac:dyDescent="0.2">
      <c r="B328" s="159"/>
      <c r="D328" s="152" t="s">
        <v>174</v>
      </c>
      <c r="E328" s="160" t="s">
        <v>1</v>
      </c>
      <c r="F328" s="161" t="s">
        <v>361</v>
      </c>
      <c r="H328" s="162">
        <v>1.665</v>
      </c>
      <c r="I328" s="163"/>
      <c r="L328" s="159"/>
      <c r="M328" s="164"/>
      <c r="N328" s="165"/>
      <c r="O328" s="165"/>
      <c r="P328" s="165"/>
      <c r="Q328" s="165"/>
      <c r="R328" s="165"/>
      <c r="S328" s="165"/>
      <c r="T328" s="166"/>
      <c r="AT328" s="160" t="s">
        <v>174</v>
      </c>
      <c r="AU328" s="160" t="s">
        <v>169</v>
      </c>
      <c r="AV328" s="12" t="s">
        <v>169</v>
      </c>
      <c r="AW328" s="12" t="s">
        <v>32</v>
      </c>
      <c r="AX328" s="12" t="s">
        <v>71</v>
      </c>
      <c r="AY328" s="160" t="s">
        <v>162</v>
      </c>
    </row>
    <row r="329" spans="1:65" s="14" customFormat="1" x14ac:dyDescent="0.2">
      <c r="B329" s="175"/>
      <c r="D329" s="152" t="s">
        <v>174</v>
      </c>
      <c r="E329" s="176" t="s">
        <v>1</v>
      </c>
      <c r="F329" s="177" t="s">
        <v>189</v>
      </c>
      <c r="H329" s="178">
        <v>4.1630000000000003</v>
      </c>
      <c r="I329" s="179"/>
      <c r="L329" s="175"/>
      <c r="M329" s="180"/>
      <c r="N329" s="181"/>
      <c r="O329" s="181"/>
      <c r="P329" s="181"/>
      <c r="Q329" s="181"/>
      <c r="R329" s="181"/>
      <c r="S329" s="181"/>
      <c r="T329" s="182"/>
      <c r="AT329" s="176" t="s">
        <v>174</v>
      </c>
      <c r="AU329" s="176" t="s">
        <v>169</v>
      </c>
      <c r="AV329" s="14" t="s">
        <v>168</v>
      </c>
      <c r="AW329" s="14" t="s">
        <v>32</v>
      </c>
      <c r="AX329" s="14" t="s">
        <v>79</v>
      </c>
      <c r="AY329" s="176" t="s">
        <v>162</v>
      </c>
    </row>
    <row r="330" spans="1:65" s="210" customFormat="1" ht="21.75" customHeight="1" x14ac:dyDescent="0.2">
      <c r="A330" s="202"/>
      <c r="B330" s="139"/>
      <c r="C330" s="234" t="s">
        <v>362</v>
      </c>
      <c r="D330" s="234" t="s">
        <v>164</v>
      </c>
      <c r="E330" s="235" t="s">
        <v>2596</v>
      </c>
      <c r="F330" s="236" t="s">
        <v>2597</v>
      </c>
      <c r="G330" s="237" t="s">
        <v>172</v>
      </c>
      <c r="H330" s="238">
        <v>84.558000000000007</v>
      </c>
      <c r="I330" s="239"/>
      <c r="J330" s="238">
        <f>ROUND(I330*H330,3)</f>
        <v>0</v>
      </c>
      <c r="K330" s="240"/>
      <c r="L330" s="30"/>
      <c r="M330" s="241" t="s">
        <v>1</v>
      </c>
      <c r="N330" s="242" t="s">
        <v>43</v>
      </c>
      <c r="O330" s="49"/>
      <c r="P330" s="243">
        <f>O330*H330</f>
        <v>0</v>
      </c>
      <c r="Q330" s="243">
        <v>0.70681000000000005</v>
      </c>
      <c r="R330" s="243">
        <f>Q330*H330</f>
        <v>59.766439980000008</v>
      </c>
      <c r="S330" s="243">
        <v>0</v>
      </c>
      <c r="T330" s="244">
        <f>S330*H330</f>
        <v>0</v>
      </c>
      <c r="U330" s="202"/>
      <c r="V330" s="202"/>
      <c r="W330" s="202"/>
      <c r="X330" s="202"/>
      <c r="Y330" s="202"/>
      <c r="Z330" s="202"/>
      <c r="AA330" s="202"/>
      <c r="AB330" s="202"/>
      <c r="AC330" s="202"/>
      <c r="AD330" s="202"/>
      <c r="AE330" s="202"/>
      <c r="AR330" s="245" t="s">
        <v>168</v>
      </c>
      <c r="AT330" s="245" t="s">
        <v>164</v>
      </c>
      <c r="AU330" s="245" t="s">
        <v>169</v>
      </c>
      <c r="AY330" s="203" t="s">
        <v>162</v>
      </c>
      <c r="BE330" s="149">
        <f>IF(N330="základná",J330,0)</f>
        <v>0</v>
      </c>
      <c r="BF330" s="149">
        <f>IF(N330="znížená",J330,0)</f>
        <v>0</v>
      </c>
      <c r="BG330" s="149">
        <f>IF(N330="zákl. prenesená",J330,0)</f>
        <v>0</v>
      </c>
      <c r="BH330" s="149">
        <f>IF(N330="zníž. prenesená",J330,0)</f>
        <v>0</v>
      </c>
      <c r="BI330" s="149">
        <f>IF(N330="nulová",J330,0)</f>
        <v>0</v>
      </c>
      <c r="BJ330" s="203" t="s">
        <v>169</v>
      </c>
      <c r="BK330" s="150">
        <f>ROUND(I330*H330,3)</f>
        <v>0</v>
      </c>
      <c r="BL330" s="203" t="s">
        <v>168</v>
      </c>
      <c r="BM330" s="245" t="s">
        <v>363</v>
      </c>
    </row>
    <row r="331" spans="1:65" s="11" customFormat="1" x14ac:dyDescent="0.2">
      <c r="B331" s="151"/>
      <c r="D331" s="152" t="s">
        <v>174</v>
      </c>
      <c r="E331" s="153" t="s">
        <v>1</v>
      </c>
      <c r="F331" s="154" t="s">
        <v>357</v>
      </c>
      <c r="H331" s="153" t="s">
        <v>1</v>
      </c>
      <c r="I331" s="155"/>
      <c r="L331" s="151"/>
      <c r="M331" s="156"/>
      <c r="N331" s="157"/>
      <c r="O331" s="157"/>
      <c r="P331" s="157"/>
      <c r="Q331" s="157"/>
      <c r="R331" s="157"/>
      <c r="S331" s="157"/>
      <c r="T331" s="158"/>
      <c r="AT331" s="153" t="s">
        <v>174</v>
      </c>
      <c r="AU331" s="153" t="s">
        <v>169</v>
      </c>
      <c r="AV331" s="11" t="s">
        <v>79</v>
      </c>
      <c r="AW331" s="11" t="s">
        <v>32</v>
      </c>
      <c r="AX331" s="11" t="s">
        <v>71</v>
      </c>
      <c r="AY331" s="153" t="s">
        <v>162</v>
      </c>
    </row>
    <row r="332" spans="1:65" s="11" customFormat="1" x14ac:dyDescent="0.2">
      <c r="B332" s="151"/>
      <c r="D332" s="152" t="s">
        <v>174</v>
      </c>
      <c r="E332" s="153" t="s">
        <v>1</v>
      </c>
      <c r="F332" s="154" t="s">
        <v>364</v>
      </c>
      <c r="H332" s="153" t="s">
        <v>1</v>
      </c>
      <c r="I332" s="155"/>
      <c r="L332" s="151"/>
      <c r="M332" s="156"/>
      <c r="N332" s="157"/>
      <c r="O332" s="157"/>
      <c r="P332" s="157"/>
      <c r="Q332" s="157"/>
      <c r="R332" s="157"/>
      <c r="S332" s="157"/>
      <c r="T332" s="158"/>
      <c r="AT332" s="153" t="s">
        <v>174</v>
      </c>
      <c r="AU332" s="153" t="s">
        <v>169</v>
      </c>
      <c r="AV332" s="11" t="s">
        <v>79</v>
      </c>
      <c r="AW332" s="11" t="s">
        <v>32</v>
      </c>
      <c r="AX332" s="11" t="s">
        <v>71</v>
      </c>
      <c r="AY332" s="153" t="s">
        <v>162</v>
      </c>
    </row>
    <row r="333" spans="1:65" s="12" customFormat="1" x14ac:dyDescent="0.2">
      <c r="B333" s="159"/>
      <c r="D333" s="152" t="s">
        <v>174</v>
      </c>
      <c r="E333" s="160" t="s">
        <v>1</v>
      </c>
      <c r="F333" s="161" t="s">
        <v>365</v>
      </c>
      <c r="H333" s="162">
        <v>15.609</v>
      </c>
      <c r="I333" s="163"/>
      <c r="L333" s="159"/>
      <c r="M333" s="164"/>
      <c r="N333" s="165"/>
      <c r="O333" s="165"/>
      <c r="P333" s="165"/>
      <c r="Q333" s="165"/>
      <c r="R333" s="165"/>
      <c r="S333" s="165"/>
      <c r="T333" s="166"/>
      <c r="AT333" s="160" t="s">
        <v>174</v>
      </c>
      <c r="AU333" s="160" t="s">
        <v>169</v>
      </c>
      <c r="AV333" s="12" t="s">
        <v>169</v>
      </c>
      <c r="AW333" s="12" t="s">
        <v>32</v>
      </c>
      <c r="AX333" s="12" t="s">
        <v>71</v>
      </c>
      <c r="AY333" s="160" t="s">
        <v>162</v>
      </c>
    </row>
    <row r="334" spans="1:65" s="12" customFormat="1" x14ac:dyDescent="0.2">
      <c r="B334" s="159"/>
      <c r="D334" s="152" t="s">
        <v>174</v>
      </c>
      <c r="E334" s="160" t="s">
        <v>1</v>
      </c>
      <c r="F334" s="161" t="s">
        <v>366</v>
      </c>
      <c r="H334" s="162">
        <v>-0.32100000000000001</v>
      </c>
      <c r="I334" s="163"/>
      <c r="L334" s="159"/>
      <c r="M334" s="164"/>
      <c r="N334" s="165"/>
      <c r="O334" s="165"/>
      <c r="P334" s="165"/>
      <c r="Q334" s="165"/>
      <c r="R334" s="165"/>
      <c r="S334" s="165"/>
      <c r="T334" s="166"/>
      <c r="AT334" s="160" t="s">
        <v>174</v>
      </c>
      <c r="AU334" s="160" t="s">
        <v>169</v>
      </c>
      <c r="AV334" s="12" t="s">
        <v>169</v>
      </c>
      <c r="AW334" s="12" t="s">
        <v>32</v>
      </c>
      <c r="AX334" s="12" t="s">
        <v>71</v>
      </c>
      <c r="AY334" s="160" t="s">
        <v>162</v>
      </c>
    </row>
    <row r="335" spans="1:65" s="11" customFormat="1" x14ac:dyDescent="0.2">
      <c r="B335" s="151"/>
      <c r="D335" s="152" t="s">
        <v>174</v>
      </c>
      <c r="E335" s="153" t="s">
        <v>1</v>
      </c>
      <c r="F335" s="154" t="s">
        <v>367</v>
      </c>
      <c r="H335" s="153" t="s">
        <v>1</v>
      </c>
      <c r="I335" s="155"/>
      <c r="L335" s="151"/>
      <c r="M335" s="156"/>
      <c r="N335" s="157"/>
      <c r="O335" s="157"/>
      <c r="P335" s="157"/>
      <c r="Q335" s="157"/>
      <c r="R335" s="157"/>
      <c r="S335" s="157"/>
      <c r="T335" s="158"/>
      <c r="AT335" s="153" t="s">
        <v>174</v>
      </c>
      <c r="AU335" s="153" t="s">
        <v>169</v>
      </c>
      <c r="AV335" s="11" t="s">
        <v>79</v>
      </c>
      <c r="AW335" s="11" t="s">
        <v>32</v>
      </c>
      <c r="AX335" s="11" t="s">
        <v>71</v>
      </c>
      <c r="AY335" s="153" t="s">
        <v>162</v>
      </c>
    </row>
    <row r="336" spans="1:65" s="12" customFormat="1" x14ac:dyDescent="0.2">
      <c r="B336" s="159"/>
      <c r="D336" s="152" t="s">
        <v>174</v>
      </c>
      <c r="E336" s="160" t="s">
        <v>1</v>
      </c>
      <c r="F336" s="161" t="s">
        <v>368</v>
      </c>
      <c r="H336" s="162">
        <v>-3.629</v>
      </c>
      <c r="I336" s="163"/>
      <c r="L336" s="159"/>
      <c r="M336" s="164"/>
      <c r="N336" s="165"/>
      <c r="O336" s="165"/>
      <c r="P336" s="165"/>
      <c r="Q336" s="165"/>
      <c r="R336" s="165"/>
      <c r="S336" s="165"/>
      <c r="T336" s="166"/>
      <c r="AT336" s="160" t="s">
        <v>174</v>
      </c>
      <c r="AU336" s="160" t="s">
        <v>169</v>
      </c>
      <c r="AV336" s="12" t="s">
        <v>169</v>
      </c>
      <c r="AW336" s="12" t="s">
        <v>32</v>
      </c>
      <c r="AX336" s="12" t="s">
        <v>71</v>
      </c>
      <c r="AY336" s="160" t="s">
        <v>162</v>
      </c>
    </row>
    <row r="337" spans="2:51" s="11" customFormat="1" x14ac:dyDescent="0.2">
      <c r="B337" s="151"/>
      <c r="D337" s="152" t="s">
        <v>174</v>
      </c>
      <c r="E337" s="153" t="s">
        <v>1</v>
      </c>
      <c r="F337" s="154" t="s">
        <v>358</v>
      </c>
      <c r="H337" s="153" t="s">
        <v>1</v>
      </c>
      <c r="I337" s="155"/>
      <c r="L337" s="151"/>
      <c r="M337" s="156"/>
      <c r="N337" s="157"/>
      <c r="O337" s="157"/>
      <c r="P337" s="157"/>
      <c r="Q337" s="157"/>
      <c r="R337" s="157"/>
      <c r="S337" s="157"/>
      <c r="T337" s="158"/>
      <c r="AT337" s="153" t="s">
        <v>174</v>
      </c>
      <c r="AU337" s="153" t="s">
        <v>169</v>
      </c>
      <c r="AV337" s="11" t="s">
        <v>79</v>
      </c>
      <c r="AW337" s="11" t="s">
        <v>32</v>
      </c>
      <c r="AX337" s="11" t="s">
        <v>71</v>
      </c>
      <c r="AY337" s="153" t="s">
        <v>162</v>
      </c>
    </row>
    <row r="338" spans="2:51" s="12" customFormat="1" x14ac:dyDescent="0.2">
      <c r="B338" s="159"/>
      <c r="D338" s="152" t="s">
        <v>174</v>
      </c>
      <c r="E338" s="160" t="s">
        <v>1</v>
      </c>
      <c r="F338" s="161" t="s">
        <v>369</v>
      </c>
      <c r="H338" s="162">
        <v>44.622</v>
      </c>
      <c r="I338" s="163"/>
      <c r="L338" s="159"/>
      <c r="M338" s="164"/>
      <c r="N338" s="165"/>
      <c r="O338" s="165"/>
      <c r="P338" s="165"/>
      <c r="Q338" s="165"/>
      <c r="R338" s="165"/>
      <c r="S338" s="165"/>
      <c r="T338" s="166"/>
      <c r="AT338" s="160" t="s">
        <v>174</v>
      </c>
      <c r="AU338" s="160" t="s">
        <v>169</v>
      </c>
      <c r="AV338" s="12" t="s">
        <v>169</v>
      </c>
      <c r="AW338" s="12" t="s">
        <v>32</v>
      </c>
      <c r="AX338" s="12" t="s">
        <v>71</v>
      </c>
      <c r="AY338" s="160" t="s">
        <v>162</v>
      </c>
    </row>
    <row r="339" spans="2:51" s="12" customFormat="1" x14ac:dyDescent="0.2">
      <c r="B339" s="159"/>
      <c r="D339" s="152" t="s">
        <v>174</v>
      </c>
      <c r="E339" s="160" t="s">
        <v>1</v>
      </c>
      <c r="F339" s="161" t="s">
        <v>370</v>
      </c>
      <c r="H339" s="162">
        <v>11.613</v>
      </c>
      <c r="I339" s="163"/>
      <c r="L339" s="159"/>
      <c r="M339" s="164"/>
      <c r="N339" s="165"/>
      <c r="O339" s="165"/>
      <c r="P339" s="165"/>
      <c r="Q339" s="165"/>
      <c r="R339" s="165"/>
      <c r="S339" s="165"/>
      <c r="T339" s="166"/>
      <c r="AT339" s="160" t="s">
        <v>174</v>
      </c>
      <c r="AU339" s="160" t="s">
        <v>169</v>
      </c>
      <c r="AV339" s="12" t="s">
        <v>169</v>
      </c>
      <c r="AW339" s="12" t="s">
        <v>32</v>
      </c>
      <c r="AX339" s="12" t="s">
        <v>71</v>
      </c>
      <c r="AY339" s="160" t="s">
        <v>162</v>
      </c>
    </row>
    <row r="340" spans="2:51" s="12" customFormat="1" x14ac:dyDescent="0.2">
      <c r="B340" s="159"/>
      <c r="D340" s="152" t="s">
        <v>174</v>
      </c>
      <c r="E340" s="160" t="s">
        <v>1</v>
      </c>
      <c r="F340" s="161" t="s">
        <v>371</v>
      </c>
      <c r="H340" s="162">
        <v>-2.4980000000000002</v>
      </c>
      <c r="I340" s="163"/>
      <c r="L340" s="159"/>
      <c r="M340" s="164"/>
      <c r="N340" s="165"/>
      <c r="O340" s="165"/>
      <c r="P340" s="165"/>
      <c r="Q340" s="165"/>
      <c r="R340" s="165"/>
      <c r="S340" s="165"/>
      <c r="T340" s="166"/>
      <c r="AT340" s="160" t="s">
        <v>174</v>
      </c>
      <c r="AU340" s="160" t="s">
        <v>169</v>
      </c>
      <c r="AV340" s="12" t="s">
        <v>169</v>
      </c>
      <c r="AW340" s="12" t="s">
        <v>32</v>
      </c>
      <c r="AX340" s="12" t="s">
        <v>71</v>
      </c>
      <c r="AY340" s="160" t="s">
        <v>162</v>
      </c>
    </row>
    <row r="341" spans="2:51" s="11" customFormat="1" x14ac:dyDescent="0.2">
      <c r="B341" s="151"/>
      <c r="D341" s="152" t="s">
        <v>174</v>
      </c>
      <c r="E341" s="153" t="s">
        <v>1</v>
      </c>
      <c r="F341" s="154" t="s">
        <v>367</v>
      </c>
      <c r="H341" s="153" t="s">
        <v>1</v>
      </c>
      <c r="I341" s="155"/>
      <c r="L341" s="151"/>
      <c r="M341" s="156"/>
      <c r="N341" s="157"/>
      <c r="O341" s="157"/>
      <c r="P341" s="157"/>
      <c r="Q341" s="157"/>
      <c r="R341" s="157"/>
      <c r="S341" s="157"/>
      <c r="T341" s="158"/>
      <c r="AT341" s="153" t="s">
        <v>174</v>
      </c>
      <c r="AU341" s="153" t="s">
        <v>169</v>
      </c>
      <c r="AV341" s="11" t="s">
        <v>79</v>
      </c>
      <c r="AW341" s="11" t="s">
        <v>32</v>
      </c>
      <c r="AX341" s="11" t="s">
        <v>71</v>
      </c>
      <c r="AY341" s="153" t="s">
        <v>162</v>
      </c>
    </row>
    <row r="342" spans="2:51" s="12" customFormat="1" ht="33.75" x14ac:dyDescent="0.2">
      <c r="B342" s="159"/>
      <c r="D342" s="152" t="s">
        <v>174</v>
      </c>
      <c r="E342" s="160" t="s">
        <v>1</v>
      </c>
      <c r="F342" s="161" t="s">
        <v>372</v>
      </c>
      <c r="H342" s="162">
        <v>-17.216999999999999</v>
      </c>
      <c r="I342" s="163"/>
      <c r="L342" s="159"/>
      <c r="M342" s="164"/>
      <c r="N342" s="165"/>
      <c r="O342" s="165"/>
      <c r="P342" s="165"/>
      <c r="Q342" s="165"/>
      <c r="R342" s="165"/>
      <c r="S342" s="165"/>
      <c r="T342" s="166"/>
      <c r="AT342" s="160" t="s">
        <v>174</v>
      </c>
      <c r="AU342" s="160" t="s">
        <v>169</v>
      </c>
      <c r="AV342" s="12" t="s">
        <v>169</v>
      </c>
      <c r="AW342" s="12" t="s">
        <v>32</v>
      </c>
      <c r="AX342" s="12" t="s">
        <v>71</v>
      </c>
      <c r="AY342" s="160" t="s">
        <v>162</v>
      </c>
    </row>
    <row r="343" spans="2:51" s="13" customFormat="1" x14ac:dyDescent="0.2">
      <c r="B343" s="167"/>
      <c r="D343" s="152" t="s">
        <v>174</v>
      </c>
      <c r="E343" s="168" t="s">
        <v>1</v>
      </c>
      <c r="F343" s="169" t="s">
        <v>182</v>
      </c>
      <c r="H343" s="170">
        <v>48.179000000000002</v>
      </c>
      <c r="I343" s="171"/>
      <c r="L343" s="167"/>
      <c r="M343" s="172"/>
      <c r="N343" s="173"/>
      <c r="O343" s="173"/>
      <c r="P343" s="173"/>
      <c r="Q343" s="173"/>
      <c r="R343" s="173"/>
      <c r="S343" s="173"/>
      <c r="T343" s="174"/>
      <c r="AT343" s="168" t="s">
        <v>174</v>
      </c>
      <c r="AU343" s="168" t="s">
        <v>169</v>
      </c>
      <c r="AV343" s="13" t="s">
        <v>183</v>
      </c>
      <c r="AW343" s="13" t="s">
        <v>32</v>
      </c>
      <c r="AX343" s="13" t="s">
        <v>71</v>
      </c>
      <c r="AY343" s="168" t="s">
        <v>162</v>
      </c>
    </row>
    <row r="344" spans="2:51" s="11" customFormat="1" x14ac:dyDescent="0.2">
      <c r="B344" s="151"/>
      <c r="D344" s="152" t="s">
        <v>174</v>
      </c>
      <c r="E344" s="153" t="s">
        <v>1</v>
      </c>
      <c r="F344" s="154" t="s">
        <v>373</v>
      </c>
      <c r="H344" s="153" t="s">
        <v>1</v>
      </c>
      <c r="I344" s="155"/>
      <c r="L344" s="151"/>
      <c r="M344" s="156"/>
      <c r="N344" s="157"/>
      <c r="O344" s="157"/>
      <c r="P344" s="157"/>
      <c r="Q344" s="157"/>
      <c r="R344" s="157"/>
      <c r="S344" s="157"/>
      <c r="T344" s="158"/>
      <c r="AT344" s="153" t="s">
        <v>174</v>
      </c>
      <c r="AU344" s="153" t="s">
        <v>169</v>
      </c>
      <c r="AV344" s="11" t="s">
        <v>79</v>
      </c>
      <c r="AW344" s="11" t="s">
        <v>32</v>
      </c>
      <c r="AX344" s="11" t="s">
        <v>71</v>
      </c>
      <c r="AY344" s="153" t="s">
        <v>162</v>
      </c>
    </row>
    <row r="345" spans="2:51" s="11" customFormat="1" x14ac:dyDescent="0.2">
      <c r="B345" s="151"/>
      <c r="D345" s="152" t="s">
        <v>174</v>
      </c>
      <c r="E345" s="153" t="s">
        <v>1</v>
      </c>
      <c r="F345" s="154" t="s">
        <v>374</v>
      </c>
      <c r="H345" s="153" t="s">
        <v>1</v>
      </c>
      <c r="I345" s="155"/>
      <c r="L345" s="151"/>
      <c r="M345" s="156"/>
      <c r="N345" s="157"/>
      <c r="O345" s="157"/>
      <c r="P345" s="157"/>
      <c r="Q345" s="157"/>
      <c r="R345" s="157"/>
      <c r="S345" s="157"/>
      <c r="T345" s="158"/>
      <c r="AT345" s="153" t="s">
        <v>174</v>
      </c>
      <c r="AU345" s="153" t="s">
        <v>169</v>
      </c>
      <c r="AV345" s="11" t="s">
        <v>79</v>
      </c>
      <c r="AW345" s="11" t="s">
        <v>32</v>
      </c>
      <c r="AX345" s="11" t="s">
        <v>71</v>
      </c>
      <c r="AY345" s="153" t="s">
        <v>162</v>
      </c>
    </row>
    <row r="346" spans="2:51" s="12" customFormat="1" x14ac:dyDescent="0.2">
      <c r="B346" s="159"/>
      <c r="D346" s="152" t="s">
        <v>174</v>
      </c>
      <c r="E346" s="160" t="s">
        <v>1</v>
      </c>
      <c r="F346" s="161" t="s">
        <v>369</v>
      </c>
      <c r="H346" s="162">
        <v>44.622</v>
      </c>
      <c r="I346" s="163"/>
      <c r="L346" s="159"/>
      <c r="M346" s="164"/>
      <c r="N346" s="165"/>
      <c r="O346" s="165"/>
      <c r="P346" s="165"/>
      <c r="Q346" s="165"/>
      <c r="R346" s="165"/>
      <c r="S346" s="165"/>
      <c r="T346" s="166"/>
      <c r="AT346" s="160" t="s">
        <v>174</v>
      </c>
      <c r="AU346" s="160" t="s">
        <v>169</v>
      </c>
      <c r="AV346" s="12" t="s">
        <v>169</v>
      </c>
      <c r="AW346" s="12" t="s">
        <v>32</v>
      </c>
      <c r="AX346" s="12" t="s">
        <v>71</v>
      </c>
      <c r="AY346" s="160" t="s">
        <v>162</v>
      </c>
    </row>
    <row r="347" spans="2:51" s="12" customFormat="1" x14ac:dyDescent="0.2">
      <c r="B347" s="159"/>
      <c r="D347" s="152" t="s">
        <v>174</v>
      </c>
      <c r="E347" s="160" t="s">
        <v>1</v>
      </c>
      <c r="F347" s="161" t="s">
        <v>370</v>
      </c>
      <c r="H347" s="162">
        <v>11.613</v>
      </c>
      <c r="I347" s="163"/>
      <c r="L347" s="159"/>
      <c r="M347" s="164"/>
      <c r="N347" s="165"/>
      <c r="O347" s="165"/>
      <c r="P347" s="165"/>
      <c r="Q347" s="165"/>
      <c r="R347" s="165"/>
      <c r="S347" s="165"/>
      <c r="T347" s="166"/>
      <c r="AT347" s="160" t="s">
        <v>174</v>
      </c>
      <c r="AU347" s="160" t="s">
        <v>169</v>
      </c>
      <c r="AV347" s="12" t="s">
        <v>169</v>
      </c>
      <c r="AW347" s="12" t="s">
        <v>32</v>
      </c>
      <c r="AX347" s="12" t="s">
        <v>71</v>
      </c>
      <c r="AY347" s="160" t="s">
        <v>162</v>
      </c>
    </row>
    <row r="348" spans="2:51" s="12" customFormat="1" ht="22.5" x14ac:dyDescent="0.2">
      <c r="B348" s="159"/>
      <c r="D348" s="152" t="s">
        <v>174</v>
      </c>
      <c r="E348" s="160" t="s">
        <v>1</v>
      </c>
      <c r="F348" s="161" t="s">
        <v>375</v>
      </c>
      <c r="H348" s="162">
        <v>-1.748</v>
      </c>
      <c r="I348" s="163"/>
      <c r="L348" s="159"/>
      <c r="M348" s="164"/>
      <c r="N348" s="165"/>
      <c r="O348" s="165"/>
      <c r="P348" s="165"/>
      <c r="Q348" s="165"/>
      <c r="R348" s="165"/>
      <c r="S348" s="165"/>
      <c r="T348" s="166"/>
      <c r="AT348" s="160" t="s">
        <v>174</v>
      </c>
      <c r="AU348" s="160" t="s">
        <v>169</v>
      </c>
      <c r="AV348" s="12" t="s">
        <v>169</v>
      </c>
      <c r="AW348" s="12" t="s">
        <v>32</v>
      </c>
      <c r="AX348" s="12" t="s">
        <v>71</v>
      </c>
      <c r="AY348" s="160" t="s">
        <v>162</v>
      </c>
    </row>
    <row r="349" spans="2:51" s="12" customFormat="1" x14ac:dyDescent="0.2">
      <c r="B349" s="159"/>
      <c r="D349" s="152" t="s">
        <v>174</v>
      </c>
      <c r="E349" s="160" t="s">
        <v>1</v>
      </c>
      <c r="F349" s="161" t="s">
        <v>376</v>
      </c>
      <c r="H349" s="162">
        <v>-1.665</v>
      </c>
      <c r="I349" s="163"/>
      <c r="L349" s="159"/>
      <c r="M349" s="164"/>
      <c r="N349" s="165"/>
      <c r="O349" s="165"/>
      <c r="P349" s="165"/>
      <c r="Q349" s="165"/>
      <c r="R349" s="165"/>
      <c r="S349" s="165"/>
      <c r="T349" s="166"/>
      <c r="AT349" s="160" t="s">
        <v>174</v>
      </c>
      <c r="AU349" s="160" t="s">
        <v>169</v>
      </c>
      <c r="AV349" s="12" t="s">
        <v>169</v>
      </c>
      <c r="AW349" s="12" t="s">
        <v>32</v>
      </c>
      <c r="AX349" s="12" t="s">
        <v>71</v>
      </c>
      <c r="AY349" s="160" t="s">
        <v>162</v>
      </c>
    </row>
    <row r="350" spans="2:51" s="11" customFormat="1" x14ac:dyDescent="0.2">
      <c r="B350" s="151"/>
      <c r="D350" s="152" t="s">
        <v>174</v>
      </c>
      <c r="E350" s="153" t="s">
        <v>1</v>
      </c>
      <c r="F350" s="154" t="s">
        <v>377</v>
      </c>
      <c r="H350" s="153" t="s">
        <v>1</v>
      </c>
      <c r="I350" s="155"/>
      <c r="L350" s="151"/>
      <c r="M350" s="156"/>
      <c r="N350" s="157"/>
      <c r="O350" s="157"/>
      <c r="P350" s="157"/>
      <c r="Q350" s="157"/>
      <c r="R350" s="157"/>
      <c r="S350" s="157"/>
      <c r="T350" s="158"/>
      <c r="AT350" s="153" t="s">
        <v>174</v>
      </c>
      <c r="AU350" s="153" t="s">
        <v>169</v>
      </c>
      <c r="AV350" s="11" t="s">
        <v>79</v>
      </c>
      <c r="AW350" s="11" t="s">
        <v>32</v>
      </c>
      <c r="AX350" s="11" t="s">
        <v>71</v>
      </c>
      <c r="AY350" s="153" t="s">
        <v>162</v>
      </c>
    </row>
    <row r="351" spans="2:51" s="12" customFormat="1" ht="33.75" x14ac:dyDescent="0.2">
      <c r="B351" s="159"/>
      <c r="D351" s="152" t="s">
        <v>174</v>
      </c>
      <c r="E351" s="160" t="s">
        <v>1</v>
      </c>
      <c r="F351" s="161" t="s">
        <v>378</v>
      </c>
      <c r="H351" s="162">
        <v>-16.443000000000001</v>
      </c>
      <c r="I351" s="163"/>
      <c r="L351" s="159"/>
      <c r="M351" s="164"/>
      <c r="N351" s="165"/>
      <c r="O351" s="165"/>
      <c r="P351" s="165"/>
      <c r="Q351" s="165"/>
      <c r="R351" s="165"/>
      <c r="S351" s="165"/>
      <c r="T351" s="166"/>
      <c r="AT351" s="160" t="s">
        <v>174</v>
      </c>
      <c r="AU351" s="160" t="s">
        <v>169</v>
      </c>
      <c r="AV351" s="12" t="s">
        <v>169</v>
      </c>
      <c r="AW351" s="12" t="s">
        <v>32</v>
      </c>
      <c r="AX351" s="12" t="s">
        <v>71</v>
      </c>
      <c r="AY351" s="160" t="s">
        <v>162</v>
      </c>
    </row>
    <row r="352" spans="2:51" s="14" customFormat="1" x14ac:dyDescent="0.2">
      <c r="B352" s="175"/>
      <c r="D352" s="152" t="s">
        <v>174</v>
      </c>
      <c r="E352" s="176" t="s">
        <v>1</v>
      </c>
      <c r="F352" s="177" t="s">
        <v>189</v>
      </c>
      <c r="H352" s="178">
        <v>84.557999999999993</v>
      </c>
      <c r="I352" s="179"/>
      <c r="L352" s="175"/>
      <c r="M352" s="180"/>
      <c r="N352" s="181"/>
      <c r="O352" s="181"/>
      <c r="P352" s="181"/>
      <c r="Q352" s="181"/>
      <c r="R352" s="181"/>
      <c r="S352" s="181"/>
      <c r="T352" s="182"/>
      <c r="AT352" s="176" t="s">
        <v>174</v>
      </c>
      <c r="AU352" s="176" t="s">
        <v>169</v>
      </c>
      <c r="AV352" s="14" t="s">
        <v>168</v>
      </c>
      <c r="AW352" s="14" t="s">
        <v>32</v>
      </c>
      <c r="AX352" s="14" t="s">
        <v>79</v>
      </c>
      <c r="AY352" s="176" t="s">
        <v>162</v>
      </c>
    </row>
    <row r="353" spans="1:65" s="210" customFormat="1" ht="21.75" customHeight="1" x14ac:dyDescent="0.2">
      <c r="A353" s="202"/>
      <c r="B353" s="139"/>
      <c r="C353" s="234" t="s">
        <v>379</v>
      </c>
      <c r="D353" s="234" t="s">
        <v>164</v>
      </c>
      <c r="E353" s="235" t="s">
        <v>2598</v>
      </c>
      <c r="F353" s="236" t="s">
        <v>380</v>
      </c>
      <c r="G353" s="237" t="s">
        <v>172</v>
      </c>
      <c r="H353" s="238">
        <v>2.069</v>
      </c>
      <c r="I353" s="239"/>
      <c r="J353" s="238">
        <f>ROUND(I353*H353,3)</f>
        <v>0</v>
      </c>
      <c r="K353" s="240"/>
      <c r="L353" s="30"/>
      <c r="M353" s="241" t="s">
        <v>1</v>
      </c>
      <c r="N353" s="242" t="s">
        <v>43</v>
      </c>
      <c r="O353" s="49"/>
      <c r="P353" s="243">
        <f>O353*H353</f>
        <v>0</v>
      </c>
      <c r="Q353" s="243">
        <v>1.13561</v>
      </c>
      <c r="R353" s="243">
        <f>Q353*H353</f>
        <v>2.3495770899999999</v>
      </c>
      <c r="S353" s="243">
        <v>0</v>
      </c>
      <c r="T353" s="244">
        <f>S353*H353</f>
        <v>0</v>
      </c>
      <c r="U353" s="202"/>
      <c r="V353" s="202"/>
      <c r="W353" s="202"/>
      <c r="X353" s="202"/>
      <c r="Y353" s="202"/>
      <c r="Z353" s="202"/>
      <c r="AA353" s="202"/>
      <c r="AB353" s="202"/>
      <c r="AC353" s="202"/>
      <c r="AD353" s="202"/>
      <c r="AE353" s="202"/>
      <c r="AR353" s="245" t="s">
        <v>168</v>
      </c>
      <c r="AT353" s="245" t="s">
        <v>164</v>
      </c>
      <c r="AU353" s="245" t="s">
        <v>169</v>
      </c>
      <c r="AY353" s="203" t="s">
        <v>162</v>
      </c>
      <c r="BE353" s="149">
        <f>IF(N353="základná",J353,0)</f>
        <v>0</v>
      </c>
      <c r="BF353" s="149">
        <f>IF(N353="znížená",J353,0)</f>
        <v>0</v>
      </c>
      <c r="BG353" s="149">
        <f>IF(N353="zákl. prenesená",J353,0)</f>
        <v>0</v>
      </c>
      <c r="BH353" s="149">
        <f>IF(N353="zníž. prenesená",J353,0)</f>
        <v>0</v>
      </c>
      <c r="BI353" s="149">
        <f>IF(N353="nulová",J353,0)</f>
        <v>0</v>
      </c>
      <c r="BJ353" s="203" t="s">
        <v>169</v>
      </c>
      <c r="BK353" s="150">
        <f>ROUND(I353*H353,3)</f>
        <v>0</v>
      </c>
      <c r="BL353" s="203" t="s">
        <v>168</v>
      </c>
      <c r="BM353" s="245" t="s">
        <v>381</v>
      </c>
    </row>
    <row r="354" spans="1:65" s="11" customFormat="1" x14ac:dyDescent="0.2">
      <c r="B354" s="151"/>
      <c r="D354" s="152" t="s">
        <v>174</v>
      </c>
      <c r="E354" s="153" t="s">
        <v>1</v>
      </c>
      <c r="F354" s="154" t="s">
        <v>357</v>
      </c>
      <c r="H354" s="153" t="s">
        <v>1</v>
      </c>
      <c r="I354" s="155"/>
      <c r="L354" s="151"/>
      <c r="M354" s="156"/>
      <c r="N354" s="157"/>
      <c r="O354" s="157"/>
      <c r="P354" s="157"/>
      <c r="Q354" s="157"/>
      <c r="R354" s="157"/>
      <c r="S354" s="157"/>
      <c r="T354" s="158"/>
      <c r="AT354" s="153" t="s">
        <v>174</v>
      </c>
      <c r="AU354" s="153" t="s">
        <v>169</v>
      </c>
      <c r="AV354" s="11" t="s">
        <v>79</v>
      </c>
      <c r="AW354" s="11" t="s">
        <v>32</v>
      </c>
      <c r="AX354" s="11" t="s">
        <v>71</v>
      </c>
      <c r="AY354" s="153" t="s">
        <v>162</v>
      </c>
    </row>
    <row r="355" spans="1:65" s="11" customFormat="1" x14ac:dyDescent="0.2">
      <c r="B355" s="151"/>
      <c r="D355" s="152" t="s">
        <v>174</v>
      </c>
      <c r="E355" s="153" t="s">
        <v>1</v>
      </c>
      <c r="F355" s="154" t="s">
        <v>382</v>
      </c>
      <c r="H355" s="153" t="s">
        <v>1</v>
      </c>
      <c r="I355" s="155"/>
      <c r="L355" s="151"/>
      <c r="M355" s="156"/>
      <c r="N355" s="157"/>
      <c r="O355" s="157"/>
      <c r="P355" s="157"/>
      <c r="Q355" s="157"/>
      <c r="R355" s="157"/>
      <c r="S355" s="157"/>
      <c r="T355" s="158"/>
      <c r="AT355" s="153" t="s">
        <v>174</v>
      </c>
      <c r="AU355" s="153" t="s">
        <v>169</v>
      </c>
      <c r="AV355" s="11" t="s">
        <v>79</v>
      </c>
      <c r="AW355" s="11" t="s">
        <v>32</v>
      </c>
      <c r="AX355" s="11" t="s">
        <v>71</v>
      </c>
      <c r="AY355" s="153" t="s">
        <v>162</v>
      </c>
    </row>
    <row r="356" spans="1:65" s="12" customFormat="1" x14ac:dyDescent="0.2">
      <c r="B356" s="159"/>
      <c r="D356" s="152" t="s">
        <v>174</v>
      </c>
      <c r="E356" s="160" t="s">
        <v>1</v>
      </c>
      <c r="F356" s="161" t="s">
        <v>383</v>
      </c>
      <c r="H356" s="162">
        <v>0.32100000000000001</v>
      </c>
      <c r="I356" s="163"/>
      <c r="L356" s="159"/>
      <c r="M356" s="164"/>
      <c r="N356" s="165"/>
      <c r="O356" s="165"/>
      <c r="P356" s="165"/>
      <c r="Q356" s="165"/>
      <c r="R356" s="165"/>
      <c r="S356" s="165"/>
      <c r="T356" s="166"/>
      <c r="AT356" s="160" t="s">
        <v>174</v>
      </c>
      <c r="AU356" s="160" t="s">
        <v>169</v>
      </c>
      <c r="AV356" s="12" t="s">
        <v>169</v>
      </c>
      <c r="AW356" s="12" t="s">
        <v>32</v>
      </c>
      <c r="AX356" s="12" t="s">
        <v>71</v>
      </c>
      <c r="AY356" s="160" t="s">
        <v>162</v>
      </c>
    </row>
    <row r="357" spans="1:65" s="11" customFormat="1" x14ac:dyDescent="0.2">
      <c r="B357" s="151"/>
      <c r="D357" s="152" t="s">
        <v>174</v>
      </c>
      <c r="E357" s="153" t="s">
        <v>1</v>
      </c>
      <c r="F357" s="154" t="s">
        <v>384</v>
      </c>
      <c r="H357" s="153" t="s">
        <v>1</v>
      </c>
      <c r="I357" s="155"/>
      <c r="L357" s="151"/>
      <c r="M357" s="156"/>
      <c r="N357" s="157"/>
      <c r="O357" s="157"/>
      <c r="P357" s="157"/>
      <c r="Q357" s="157"/>
      <c r="R357" s="157"/>
      <c r="S357" s="157"/>
      <c r="T357" s="158"/>
      <c r="AT357" s="153" t="s">
        <v>174</v>
      </c>
      <c r="AU357" s="153" t="s">
        <v>169</v>
      </c>
      <c r="AV357" s="11" t="s">
        <v>79</v>
      </c>
      <c r="AW357" s="11" t="s">
        <v>32</v>
      </c>
      <c r="AX357" s="11" t="s">
        <v>71</v>
      </c>
      <c r="AY357" s="153" t="s">
        <v>162</v>
      </c>
    </row>
    <row r="358" spans="1:65" s="12" customFormat="1" x14ac:dyDescent="0.2">
      <c r="B358" s="159"/>
      <c r="D358" s="152" t="s">
        <v>174</v>
      </c>
      <c r="E358" s="160" t="s">
        <v>1</v>
      </c>
      <c r="F358" s="161" t="s">
        <v>385</v>
      </c>
      <c r="H358" s="162">
        <v>1.748</v>
      </c>
      <c r="I358" s="163"/>
      <c r="L358" s="159"/>
      <c r="M358" s="164"/>
      <c r="N358" s="165"/>
      <c r="O358" s="165"/>
      <c r="P358" s="165"/>
      <c r="Q358" s="165"/>
      <c r="R358" s="165"/>
      <c r="S358" s="165"/>
      <c r="T358" s="166"/>
      <c r="AT358" s="160" t="s">
        <v>174</v>
      </c>
      <c r="AU358" s="160" t="s">
        <v>169</v>
      </c>
      <c r="AV358" s="12" t="s">
        <v>169</v>
      </c>
      <c r="AW358" s="12" t="s">
        <v>32</v>
      </c>
      <c r="AX358" s="12" t="s">
        <v>71</v>
      </c>
      <c r="AY358" s="160" t="s">
        <v>162</v>
      </c>
    </row>
    <row r="359" spans="1:65" s="14" customFormat="1" x14ac:dyDescent="0.2">
      <c r="B359" s="175"/>
      <c r="D359" s="152" t="s">
        <v>174</v>
      </c>
      <c r="E359" s="176" t="s">
        <v>1</v>
      </c>
      <c r="F359" s="177" t="s">
        <v>189</v>
      </c>
      <c r="H359" s="178">
        <v>2.069</v>
      </c>
      <c r="I359" s="179"/>
      <c r="L359" s="175"/>
      <c r="M359" s="180"/>
      <c r="N359" s="181"/>
      <c r="O359" s="181"/>
      <c r="P359" s="181"/>
      <c r="Q359" s="181"/>
      <c r="R359" s="181"/>
      <c r="S359" s="181"/>
      <c r="T359" s="182"/>
      <c r="AT359" s="176" t="s">
        <v>174</v>
      </c>
      <c r="AU359" s="176" t="s">
        <v>169</v>
      </c>
      <c r="AV359" s="14" t="s">
        <v>168</v>
      </c>
      <c r="AW359" s="14" t="s">
        <v>32</v>
      </c>
      <c r="AX359" s="14" t="s">
        <v>79</v>
      </c>
      <c r="AY359" s="176" t="s">
        <v>162</v>
      </c>
    </row>
    <row r="360" spans="1:65" s="210" customFormat="1" ht="21.75" customHeight="1" x14ac:dyDescent="0.2">
      <c r="A360" s="202"/>
      <c r="B360" s="139"/>
      <c r="C360" s="234" t="s">
        <v>386</v>
      </c>
      <c r="D360" s="234" t="s">
        <v>164</v>
      </c>
      <c r="E360" s="235" t="s">
        <v>2599</v>
      </c>
      <c r="F360" s="236" t="s">
        <v>387</v>
      </c>
      <c r="G360" s="237" t="s">
        <v>172</v>
      </c>
      <c r="H360" s="238">
        <v>4.7160000000000002</v>
      </c>
      <c r="I360" s="239"/>
      <c r="J360" s="238">
        <f>ROUND(I360*H360,3)</f>
        <v>0</v>
      </c>
      <c r="K360" s="240"/>
      <c r="L360" s="30"/>
      <c r="M360" s="241" t="s">
        <v>1</v>
      </c>
      <c r="N360" s="242" t="s">
        <v>43</v>
      </c>
      <c r="O360" s="49"/>
      <c r="P360" s="243">
        <f>O360*H360</f>
        <v>0</v>
      </c>
      <c r="Q360" s="243">
        <v>2.1529199999999999</v>
      </c>
      <c r="R360" s="243">
        <f>Q360*H360</f>
        <v>10.15317072</v>
      </c>
      <c r="S360" s="243">
        <v>0</v>
      </c>
      <c r="T360" s="244">
        <f>S360*H360</f>
        <v>0</v>
      </c>
      <c r="U360" s="202"/>
      <c r="V360" s="202"/>
      <c r="W360" s="202"/>
      <c r="X360" s="202"/>
      <c r="Y360" s="202"/>
      <c r="Z360" s="202"/>
      <c r="AA360" s="202"/>
      <c r="AB360" s="202"/>
      <c r="AC360" s="202"/>
      <c r="AD360" s="202"/>
      <c r="AE360" s="202"/>
      <c r="AR360" s="245" t="s">
        <v>168</v>
      </c>
      <c r="AT360" s="245" t="s">
        <v>164</v>
      </c>
      <c r="AU360" s="245" t="s">
        <v>169</v>
      </c>
      <c r="AY360" s="203" t="s">
        <v>162</v>
      </c>
      <c r="BE360" s="149">
        <f>IF(N360="základná",J360,0)</f>
        <v>0</v>
      </c>
      <c r="BF360" s="149">
        <f>IF(N360="znížená",J360,0)</f>
        <v>0</v>
      </c>
      <c r="BG360" s="149">
        <f>IF(N360="zákl. prenesená",J360,0)</f>
        <v>0</v>
      </c>
      <c r="BH360" s="149">
        <f>IF(N360="zníž. prenesená",J360,0)</f>
        <v>0</v>
      </c>
      <c r="BI360" s="149">
        <f>IF(N360="nulová",J360,0)</f>
        <v>0</v>
      </c>
      <c r="BJ360" s="203" t="s">
        <v>169</v>
      </c>
      <c r="BK360" s="150">
        <f>ROUND(I360*H360,3)</f>
        <v>0</v>
      </c>
      <c r="BL360" s="203" t="s">
        <v>168</v>
      </c>
      <c r="BM360" s="245" t="s">
        <v>388</v>
      </c>
    </row>
    <row r="361" spans="1:65" s="11" customFormat="1" x14ac:dyDescent="0.2">
      <c r="B361" s="151"/>
      <c r="D361" s="152" t="s">
        <v>174</v>
      </c>
      <c r="E361" s="153" t="s">
        <v>1</v>
      </c>
      <c r="F361" s="154" t="s">
        <v>389</v>
      </c>
      <c r="H361" s="153" t="s">
        <v>1</v>
      </c>
      <c r="I361" s="155"/>
      <c r="L361" s="151"/>
      <c r="M361" s="156"/>
      <c r="N361" s="157"/>
      <c r="O361" s="157"/>
      <c r="P361" s="157"/>
      <c r="Q361" s="157"/>
      <c r="R361" s="157"/>
      <c r="S361" s="157"/>
      <c r="T361" s="158"/>
      <c r="AT361" s="153" t="s">
        <v>174</v>
      </c>
      <c r="AU361" s="153" t="s">
        <v>169</v>
      </c>
      <c r="AV361" s="11" t="s">
        <v>79</v>
      </c>
      <c r="AW361" s="11" t="s">
        <v>32</v>
      </c>
      <c r="AX361" s="11" t="s">
        <v>71</v>
      </c>
      <c r="AY361" s="153" t="s">
        <v>162</v>
      </c>
    </row>
    <row r="362" spans="1:65" s="11" customFormat="1" x14ac:dyDescent="0.2">
      <c r="B362" s="151"/>
      <c r="D362" s="152" t="s">
        <v>174</v>
      </c>
      <c r="E362" s="153" t="s">
        <v>1</v>
      </c>
      <c r="F362" s="154" t="s">
        <v>390</v>
      </c>
      <c r="H362" s="153" t="s">
        <v>1</v>
      </c>
      <c r="I362" s="155"/>
      <c r="L362" s="151"/>
      <c r="M362" s="156"/>
      <c r="N362" s="157"/>
      <c r="O362" s="157"/>
      <c r="P362" s="157"/>
      <c r="Q362" s="157"/>
      <c r="R362" s="157"/>
      <c r="S362" s="157"/>
      <c r="T362" s="158"/>
      <c r="AT362" s="153" t="s">
        <v>174</v>
      </c>
      <c r="AU362" s="153" t="s">
        <v>169</v>
      </c>
      <c r="AV362" s="11" t="s">
        <v>79</v>
      </c>
      <c r="AW362" s="11" t="s">
        <v>32</v>
      </c>
      <c r="AX362" s="11" t="s">
        <v>71</v>
      </c>
      <c r="AY362" s="153" t="s">
        <v>162</v>
      </c>
    </row>
    <row r="363" spans="1:65" s="12" customFormat="1" x14ac:dyDescent="0.2">
      <c r="B363" s="159"/>
      <c r="D363" s="152" t="s">
        <v>174</v>
      </c>
      <c r="E363" s="160" t="s">
        <v>1</v>
      </c>
      <c r="F363" s="161" t="s">
        <v>391</v>
      </c>
      <c r="H363" s="162">
        <v>4.7160000000000002</v>
      </c>
      <c r="I363" s="163"/>
      <c r="L363" s="159"/>
      <c r="M363" s="164"/>
      <c r="N363" s="165"/>
      <c r="O363" s="165"/>
      <c r="P363" s="165"/>
      <c r="Q363" s="165"/>
      <c r="R363" s="165"/>
      <c r="S363" s="165"/>
      <c r="T363" s="166"/>
      <c r="AT363" s="160" t="s">
        <v>174</v>
      </c>
      <c r="AU363" s="160" t="s">
        <v>169</v>
      </c>
      <c r="AV363" s="12" t="s">
        <v>169</v>
      </c>
      <c r="AW363" s="12" t="s">
        <v>32</v>
      </c>
      <c r="AX363" s="12" t="s">
        <v>79</v>
      </c>
      <c r="AY363" s="160" t="s">
        <v>162</v>
      </c>
    </row>
    <row r="364" spans="1:65" s="210" customFormat="1" ht="21.75" customHeight="1" x14ac:dyDescent="0.2">
      <c r="A364" s="202"/>
      <c r="B364" s="139"/>
      <c r="C364" s="234" t="s">
        <v>392</v>
      </c>
      <c r="D364" s="234" t="s">
        <v>164</v>
      </c>
      <c r="E364" s="235" t="s">
        <v>2600</v>
      </c>
      <c r="F364" s="236" t="s">
        <v>393</v>
      </c>
      <c r="G364" s="237" t="s">
        <v>394</v>
      </c>
      <c r="H364" s="238">
        <v>8</v>
      </c>
      <c r="I364" s="239"/>
      <c r="J364" s="238">
        <f>ROUND(I364*H364,3)</f>
        <v>0</v>
      </c>
      <c r="K364" s="240"/>
      <c r="L364" s="30"/>
      <c r="M364" s="241" t="s">
        <v>1</v>
      </c>
      <c r="N364" s="242" t="s">
        <v>43</v>
      </c>
      <c r="O364" s="49"/>
      <c r="P364" s="243">
        <f>O364*H364</f>
        <v>0</v>
      </c>
      <c r="Q364" s="243">
        <v>1.9800000000000002E-2</v>
      </c>
      <c r="R364" s="243">
        <f>Q364*H364</f>
        <v>0.15840000000000001</v>
      </c>
      <c r="S364" s="243">
        <v>0</v>
      </c>
      <c r="T364" s="244">
        <f>S364*H364</f>
        <v>0</v>
      </c>
      <c r="U364" s="202"/>
      <c r="V364" s="202"/>
      <c r="W364" s="202"/>
      <c r="X364" s="202"/>
      <c r="Y364" s="202"/>
      <c r="Z364" s="202"/>
      <c r="AA364" s="202"/>
      <c r="AB364" s="202"/>
      <c r="AC364" s="202"/>
      <c r="AD364" s="202"/>
      <c r="AE364" s="202"/>
      <c r="AR364" s="245" t="s">
        <v>168</v>
      </c>
      <c r="AT364" s="245" t="s">
        <v>164</v>
      </c>
      <c r="AU364" s="245" t="s">
        <v>169</v>
      </c>
      <c r="AY364" s="203" t="s">
        <v>162</v>
      </c>
      <c r="BE364" s="149">
        <f>IF(N364="základná",J364,0)</f>
        <v>0</v>
      </c>
      <c r="BF364" s="149">
        <f>IF(N364="znížená",J364,0)</f>
        <v>0</v>
      </c>
      <c r="BG364" s="149">
        <f>IF(N364="zákl. prenesená",J364,0)</f>
        <v>0</v>
      </c>
      <c r="BH364" s="149">
        <f>IF(N364="zníž. prenesená",J364,0)</f>
        <v>0</v>
      </c>
      <c r="BI364" s="149">
        <f>IF(N364="nulová",J364,0)</f>
        <v>0</v>
      </c>
      <c r="BJ364" s="203" t="s">
        <v>169</v>
      </c>
      <c r="BK364" s="150">
        <f>ROUND(I364*H364,3)</f>
        <v>0</v>
      </c>
      <c r="BL364" s="203" t="s">
        <v>168</v>
      </c>
      <c r="BM364" s="245" t="s">
        <v>395</v>
      </c>
    </row>
    <row r="365" spans="1:65" s="12" customFormat="1" x14ac:dyDescent="0.2">
      <c r="B365" s="159"/>
      <c r="D365" s="152" t="s">
        <v>174</v>
      </c>
      <c r="E365" s="160" t="s">
        <v>1</v>
      </c>
      <c r="F365" s="161" t="s">
        <v>396</v>
      </c>
      <c r="H365" s="162">
        <v>4</v>
      </c>
      <c r="I365" s="163"/>
      <c r="L365" s="159"/>
      <c r="M365" s="164"/>
      <c r="N365" s="165"/>
      <c r="O365" s="165"/>
      <c r="P365" s="165"/>
      <c r="Q365" s="165"/>
      <c r="R365" s="165"/>
      <c r="S365" s="165"/>
      <c r="T365" s="166"/>
      <c r="AT365" s="160" t="s">
        <v>174</v>
      </c>
      <c r="AU365" s="160" t="s">
        <v>169</v>
      </c>
      <c r="AV365" s="12" t="s">
        <v>169</v>
      </c>
      <c r="AW365" s="12" t="s">
        <v>32</v>
      </c>
      <c r="AX365" s="12" t="s">
        <v>71</v>
      </c>
      <c r="AY365" s="160" t="s">
        <v>162</v>
      </c>
    </row>
    <row r="366" spans="1:65" s="12" customFormat="1" x14ac:dyDescent="0.2">
      <c r="B366" s="159"/>
      <c r="D366" s="152" t="s">
        <v>174</v>
      </c>
      <c r="E366" s="160" t="s">
        <v>1</v>
      </c>
      <c r="F366" s="161" t="s">
        <v>397</v>
      </c>
      <c r="H366" s="162">
        <v>4</v>
      </c>
      <c r="I366" s="163"/>
      <c r="L366" s="159"/>
      <c r="M366" s="164"/>
      <c r="N366" s="165"/>
      <c r="O366" s="165"/>
      <c r="P366" s="165"/>
      <c r="Q366" s="165"/>
      <c r="R366" s="165"/>
      <c r="S366" s="165"/>
      <c r="T366" s="166"/>
      <c r="AT366" s="160" t="s">
        <v>174</v>
      </c>
      <c r="AU366" s="160" t="s">
        <v>169</v>
      </c>
      <c r="AV366" s="12" t="s">
        <v>169</v>
      </c>
      <c r="AW366" s="12" t="s">
        <v>32</v>
      </c>
      <c r="AX366" s="12" t="s">
        <v>71</v>
      </c>
      <c r="AY366" s="160" t="s">
        <v>162</v>
      </c>
    </row>
    <row r="367" spans="1:65" s="14" customFormat="1" x14ac:dyDescent="0.2">
      <c r="B367" s="175"/>
      <c r="D367" s="152" t="s">
        <v>174</v>
      </c>
      <c r="E367" s="176" t="s">
        <v>1</v>
      </c>
      <c r="F367" s="177" t="s">
        <v>189</v>
      </c>
      <c r="H367" s="178">
        <v>8</v>
      </c>
      <c r="I367" s="179"/>
      <c r="L367" s="175"/>
      <c r="M367" s="180"/>
      <c r="N367" s="181"/>
      <c r="O367" s="181"/>
      <c r="P367" s="181"/>
      <c r="Q367" s="181"/>
      <c r="R367" s="181"/>
      <c r="S367" s="181"/>
      <c r="T367" s="182"/>
      <c r="AT367" s="176" t="s">
        <v>174</v>
      </c>
      <c r="AU367" s="176" t="s">
        <v>169</v>
      </c>
      <c r="AV367" s="14" t="s">
        <v>168</v>
      </c>
      <c r="AW367" s="14" t="s">
        <v>32</v>
      </c>
      <c r="AX367" s="14" t="s">
        <v>79</v>
      </c>
      <c r="AY367" s="176" t="s">
        <v>162</v>
      </c>
    </row>
    <row r="368" spans="1:65" s="210" customFormat="1" ht="21.75" customHeight="1" x14ac:dyDescent="0.2">
      <c r="A368" s="202"/>
      <c r="B368" s="139"/>
      <c r="C368" s="234" t="s">
        <v>398</v>
      </c>
      <c r="D368" s="234" t="s">
        <v>164</v>
      </c>
      <c r="E368" s="235" t="s">
        <v>2601</v>
      </c>
      <c r="F368" s="236" t="s">
        <v>399</v>
      </c>
      <c r="G368" s="237" t="s">
        <v>394</v>
      </c>
      <c r="H368" s="238">
        <v>30</v>
      </c>
      <c r="I368" s="239"/>
      <c r="J368" s="238">
        <f>ROUND(I368*H368,3)</f>
        <v>0</v>
      </c>
      <c r="K368" s="240"/>
      <c r="L368" s="30"/>
      <c r="M368" s="241" t="s">
        <v>1</v>
      </c>
      <c r="N368" s="242" t="s">
        <v>43</v>
      </c>
      <c r="O368" s="49"/>
      <c r="P368" s="243">
        <f>O368*H368</f>
        <v>0</v>
      </c>
      <c r="Q368" s="243">
        <v>2.6980000000000001E-2</v>
      </c>
      <c r="R368" s="243">
        <f>Q368*H368</f>
        <v>0.80940000000000001</v>
      </c>
      <c r="S368" s="243">
        <v>0</v>
      </c>
      <c r="T368" s="244">
        <f>S368*H368</f>
        <v>0</v>
      </c>
      <c r="U368" s="202"/>
      <c r="V368" s="202"/>
      <c r="W368" s="202"/>
      <c r="X368" s="202"/>
      <c r="Y368" s="202"/>
      <c r="Z368" s="202"/>
      <c r="AA368" s="202"/>
      <c r="AB368" s="202"/>
      <c r="AC368" s="202"/>
      <c r="AD368" s="202"/>
      <c r="AE368" s="202"/>
      <c r="AR368" s="245" t="s">
        <v>168</v>
      </c>
      <c r="AT368" s="245" t="s">
        <v>164</v>
      </c>
      <c r="AU368" s="245" t="s">
        <v>169</v>
      </c>
      <c r="AY368" s="203" t="s">
        <v>162</v>
      </c>
      <c r="BE368" s="149">
        <f>IF(N368="základná",J368,0)</f>
        <v>0</v>
      </c>
      <c r="BF368" s="149">
        <f>IF(N368="znížená",J368,0)</f>
        <v>0</v>
      </c>
      <c r="BG368" s="149">
        <f>IF(N368="zákl. prenesená",J368,0)</f>
        <v>0</v>
      </c>
      <c r="BH368" s="149">
        <f>IF(N368="zníž. prenesená",J368,0)</f>
        <v>0</v>
      </c>
      <c r="BI368" s="149">
        <f>IF(N368="nulová",J368,0)</f>
        <v>0</v>
      </c>
      <c r="BJ368" s="203" t="s">
        <v>169</v>
      </c>
      <c r="BK368" s="150">
        <f>ROUND(I368*H368,3)</f>
        <v>0</v>
      </c>
      <c r="BL368" s="203" t="s">
        <v>168</v>
      </c>
      <c r="BM368" s="245" t="s">
        <v>400</v>
      </c>
    </row>
    <row r="369" spans="1:65" s="12" customFormat="1" x14ac:dyDescent="0.2">
      <c r="B369" s="159"/>
      <c r="D369" s="152" t="s">
        <v>174</v>
      </c>
      <c r="E369" s="160" t="s">
        <v>1</v>
      </c>
      <c r="F369" s="161" t="s">
        <v>401</v>
      </c>
      <c r="H369" s="162">
        <v>14</v>
      </c>
      <c r="I369" s="163"/>
      <c r="L369" s="159"/>
      <c r="M369" s="164"/>
      <c r="N369" s="165"/>
      <c r="O369" s="165"/>
      <c r="P369" s="165"/>
      <c r="Q369" s="165"/>
      <c r="R369" s="165"/>
      <c r="S369" s="165"/>
      <c r="T369" s="166"/>
      <c r="AT369" s="160" t="s">
        <v>174</v>
      </c>
      <c r="AU369" s="160" t="s">
        <v>169</v>
      </c>
      <c r="AV369" s="12" t="s">
        <v>169</v>
      </c>
      <c r="AW369" s="12" t="s">
        <v>32</v>
      </c>
      <c r="AX369" s="12" t="s">
        <v>71</v>
      </c>
      <c r="AY369" s="160" t="s">
        <v>162</v>
      </c>
    </row>
    <row r="370" spans="1:65" s="12" customFormat="1" x14ac:dyDescent="0.2">
      <c r="B370" s="159"/>
      <c r="D370" s="152" t="s">
        <v>174</v>
      </c>
      <c r="E370" s="160" t="s">
        <v>1</v>
      </c>
      <c r="F370" s="161" t="s">
        <v>402</v>
      </c>
      <c r="H370" s="162">
        <v>16</v>
      </c>
      <c r="I370" s="163"/>
      <c r="L370" s="159"/>
      <c r="M370" s="164"/>
      <c r="N370" s="165"/>
      <c r="O370" s="165"/>
      <c r="P370" s="165"/>
      <c r="Q370" s="165"/>
      <c r="R370" s="165"/>
      <c r="S370" s="165"/>
      <c r="T370" s="166"/>
      <c r="AT370" s="160" t="s">
        <v>174</v>
      </c>
      <c r="AU370" s="160" t="s">
        <v>169</v>
      </c>
      <c r="AV370" s="12" t="s">
        <v>169</v>
      </c>
      <c r="AW370" s="12" t="s">
        <v>32</v>
      </c>
      <c r="AX370" s="12" t="s">
        <v>71</v>
      </c>
      <c r="AY370" s="160" t="s">
        <v>162</v>
      </c>
    </row>
    <row r="371" spans="1:65" s="14" customFormat="1" x14ac:dyDescent="0.2">
      <c r="B371" s="175"/>
      <c r="D371" s="152" t="s">
        <v>174</v>
      </c>
      <c r="E371" s="176" t="s">
        <v>1</v>
      </c>
      <c r="F371" s="177" t="s">
        <v>189</v>
      </c>
      <c r="H371" s="178">
        <v>30</v>
      </c>
      <c r="I371" s="179"/>
      <c r="L371" s="175"/>
      <c r="M371" s="180"/>
      <c r="N371" s="181"/>
      <c r="O371" s="181"/>
      <c r="P371" s="181"/>
      <c r="Q371" s="181"/>
      <c r="R371" s="181"/>
      <c r="S371" s="181"/>
      <c r="T371" s="182"/>
      <c r="AT371" s="176" t="s">
        <v>174</v>
      </c>
      <c r="AU371" s="176" t="s">
        <v>169</v>
      </c>
      <c r="AV371" s="14" t="s">
        <v>168</v>
      </c>
      <c r="AW371" s="14" t="s">
        <v>32</v>
      </c>
      <c r="AX371" s="14" t="s">
        <v>79</v>
      </c>
      <c r="AY371" s="176" t="s">
        <v>162</v>
      </c>
    </row>
    <row r="372" spans="1:65" s="210" customFormat="1" ht="21.75" customHeight="1" x14ac:dyDescent="0.2">
      <c r="A372" s="202"/>
      <c r="B372" s="139"/>
      <c r="C372" s="234" t="s">
        <v>403</v>
      </c>
      <c r="D372" s="234" t="s">
        <v>164</v>
      </c>
      <c r="E372" s="235" t="s">
        <v>2602</v>
      </c>
      <c r="F372" s="236" t="s">
        <v>404</v>
      </c>
      <c r="G372" s="237" t="s">
        <v>394</v>
      </c>
      <c r="H372" s="238">
        <v>2</v>
      </c>
      <c r="I372" s="239"/>
      <c r="J372" s="238">
        <f>ROUND(I372*H372,3)</f>
        <v>0</v>
      </c>
      <c r="K372" s="240"/>
      <c r="L372" s="30"/>
      <c r="M372" s="241" t="s">
        <v>1</v>
      </c>
      <c r="N372" s="242" t="s">
        <v>43</v>
      </c>
      <c r="O372" s="49"/>
      <c r="P372" s="243">
        <f>O372*H372</f>
        <v>0</v>
      </c>
      <c r="Q372" s="243">
        <v>3.108E-2</v>
      </c>
      <c r="R372" s="243">
        <f>Q372*H372</f>
        <v>6.216E-2</v>
      </c>
      <c r="S372" s="243">
        <v>0</v>
      </c>
      <c r="T372" s="244">
        <f>S372*H372</f>
        <v>0</v>
      </c>
      <c r="U372" s="202"/>
      <c r="V372" s="202"/>
      <c r="W372" s="202"/>
      <c r="X372" s="202"/>
      <c r="Y372" s="202"/>
      <c r="Z372" s="202"/>
      <c r="AA372" s="202"/>
      <c r="AB372" s="202"/>
      <c r="AC372" s="202"/>
      <c r="AD372" s="202"/>
      <c r="AE372" s="202"/>
      <c r="AR372" s="245" t="s">
        <v>168</v>
      </c>
      <c r="AT372" s="245" t="s">
        <v>164</v>
      </c>
      <c r="AU372" s="245" t="s">
        <v>169</v>
      </c>
      <c r="AY372" s="203" t="s">
        <v>162</v>
      </c>
      <c r="BE372" s="149">
        <f>IF(N372="základná",J372,0)</f>
        <v>0</v>
      </c>
      <c r="BF372" s="149">
        <f>IF(N372="znížená",J372,0)</f>
        <v>0</v>
      </c>
      <c r="BG372" s="149">
        <f>IF(N372="zákl. prenesená",J372,0)</f>
        <v>0</v>
      </c>
      <c r="BH372" s="149">
        <f>IF(N372="zníž. prenesená",J372,0)</f>
        <v>0</v>
      </c>
      <c r="BI372" s="149">
        <f>IF(N372="nulová",J372,0)</f>
        <v>0</v>
      </c>
      <c r="BJ372" s="203" t="s">
        <v>169</v>
      </c>
      <c r="BK372" s="150">
        <f>ROUND(I372*H372,3)</f>
        <v>0</v>
      </c>
      <c r="BL372" s="203" t="s">
        <v>168</v>
      </c>
      <c r="BM372" s="245" t="s">
        <v>405</v>
      </c>
    </row>
    <row r="373" spans="1:65" s="12" customFormat="1" x14ac:dyDescent="0.2">
      <c r="B373" s="159"/>
      <c r="D373" s="152" t="s">
        <v>174</v>
      </c>
      <c r="E373" s="160" t="s">
        <v>1</v>
      </c>
      <c r="F373" s="161" t="s">
        <v>406</v>
      </c>
      <c r="H373" s="162">
        <v>2</v>
      </c>
      <c r="I373" s="163"/>
      <c r="L373" s="159"/>
      <c r="M373" s="164"/>
      <c r="N373" s="165"/>
      <c r="O373" s="165"/>
      <c r="P373" s="165"/>
      <c r="Q373" s="165"/>
      <c r="R373" s="165"/>
      <c r="S373" s="165"/>
      <c r="T373" s="166"/>
      <c r="AT373" s="160" t="s">
        <v>174</v>
      </c>
      <c r="AU373" s="160" t="s">
        <v>169</v>
      </c>
      <c r="AV373" s="12" t="s">
        <v>169</v>
      </c>
      <c r="AW373" s="12" t="s">
        <v>32</v>
      </c>
      <c r="AX373" s="12" t="s">
        <v>79</v>
      </c>
      <c r="AY373" s="160" t="s">
        <v>162</v>
      </c>
    </row>
    <row r="374" spans="1:65" s="210" customFormat="1" ht="21.75" customHeight="1" x14ac:dyDescent="0.2">
      <c r="A374" s="202"/>
      <c r="B374" s="139"/>
      <c r="C374" s="234" t="s">
        <v>407</v>
      </c>
      <c r="D374" s="234" t="s">
        <v>164</v>
      </c>
      <c r="E374" s="235" t="s">
        <v>2603</v>
      </c>
      <c r="F374" s="236" t="s">
        <v>408</v>
      </c>
      <c r="G374" s="237" t="s">
        <v>394</v>
      </c>
      <c r="H374" s="238">
        <v>4</v>
      </c>
      <c r="I374" s="239"/>
      <c r="J374" s="238">
        <f>ROUND(I374*H374,3)</f>
        <v>0</v>
      </c>
      <c r="K374" s="240"/>
      <c r="L374" s="30"/>
      <c r="M374" s="241" t="s">
        <v>1</v>
      </c>
      <c r="N374" s="242" t="s">
        <v>43</v>
      </c>
      <c r="O374" s="49"/>
      <c r="P374" s="243">
        <f>O374*H374</f>
        <v>0</v>
      </c>
      <c r="Q374" s="243">
        <v>3.5729999999999998E-2</v>
      </c>
      <c r="R374" s="243">
        <f>Q374*H374</f>
        <v>0.14291999999999999</v>
      </c>
      <c r="S374" s="243">
        <v>0</v>
      </c>
      <c r="T374" s="244">
        <f>S374*H374</f>
        <v>0</v>
      </c>
      <c r="U374" s="202"/>
      <c r="V374" s="202"/>
      <c r="W374" s="202"/>
      <c r="X374" s="202"/>
      <c r="Y374" s="202"/>
      <c r="Z374" s="202"/>
      <c r="AA374" s="202"/>
      <c r="AB374" s="202"/>
      <c r="AC374" s="202"/>
      <c r="AD374" s="202"/>
      <c r="AE374" s="202"/>
      <c r="AR374" s="245" t="s">
        <v>168</v>
      </c>
      <c r="AT374" s="245" t="s">
        <v>164</v>
      </c>
      <c r="AU374" s="245" t="s">
        <v>169</v>
      </c>
      <c r="AY374" s="203" t="s">
        <v>162</v>
      </c>
      <c r="BE374" s="149">
        <f>IF(N374="základná",J374,0)</f>
        <v>0</v>
      </c>
      <c r="BF374" s="149">
        <f>IF(N374="znížená",J374,0)</f>
        <v>0</v>
      </c>
      <c r="BG374" s="149">
        <f>IF(N374="zákl. prenesená",J374,0)</f>
        <v>0</v>
      </c>
      <c r="BH374" s="149">
        <f>IF(N374="zníž. prenesená",J374,0)</f>
        <v>0</v>
      </c>
      <c r="BI374" s="149">
        <f>IF(N374="nulová",J374,0)</f>
        <v>0</v>
      </c>
      <c r="BJ374" s="203" t="s">
        <v>169</v>
      </c>
      <c r="BK374" s="150">
        <f>ROUND(I374*H374,3)</f>
        <v>0</v>
      </c>
      <c r="BL374" s="203" t="s">
        <v>168</v>
      </c>
      <c r="BM374" s="245" t="s">
        <v>409</v>
      </c>
    </row>
    <row r="375" spans="1:65" s="12" customFormat="1" x14ac:dyDescent="0.2">
      <c r="B375" s="159"/>
      <c r="D375" s="152" t="s">
        <v>174</v>
      </c>
      <c r="E375" s="160" t="s">
        <v>1</v>
      </c>
      <c r="F375" s="161" t="s">
        <v>410</v>
      </c>
      <c r="H375" s="162">
        <v>2</v>
      </c>
      <c r="I375" s="163"/>
      <c r="L375" s="159"/>
      <c r="M375" s="164"/>
      <c r="N375" s="165"/>
      <c r="O375" s="165"/>
      <c r="P375" s="165"/>
      <c r="Q375" s="165"/>
      <c r="R375" s="165"/>
      <c r="S375" s="165"/>
      <c r="T375" s="166"/>
      <c r="AT375" s="160" t="s">
        <v>174</v>
      </c>
      <c r="AU375" s="160" t="s">
        <v>169</v>
      </c>
      <c r="AV375" s="12" t="s">
        <v>169</v>
      </c>
      <c r="AW375" s="12" t="s">
        <v>32</v>
      </c>
      <c r="AX375" s="12" t="s">
        <v>71</v>
      </c>
      <c r="AY375" s="160" t="s">
        <v>162</v>
      </c>
    </row>
    <row r="376" spans="1:65" s="12" customFormat="1" x14ac:dyDescent="0.2">
      <c r="B376" s="159"/>
      <c r="D376" s="152" t="s">
        <v>174</v>
      </c>
      <c r="E376" s="160" t="s">
        <v>1</v>
      </c>
      <c r="F376" s="161" t="s">
        <v>406</v>
      </c>
      <c r="H376" s="162">
        <v>2</v>
      </c>
      <c r="I376" s="163"/>
      <c r="L376" s="159"/>
      <c r="M376" s="164"/>
      <c r="N376" s="165"/>
      <c r="O376" s="165"/>
      <c r="P376" s="165"/>
      <c r="Q376" s="165"/>
      <c r="R376" s="165"/>
      <c r="S376" s="165"/>
      <c r="T376" s="166"/>
      <c r="AT376" s="160" t="s">
        <v>174</v>
      </c>
      <c r="AU376" s="160" t="s">
        <v>169</v>
      </c>
      <c r="AV376" s="12" t="s">
        <v>169</v>
      </c>
      <c r="AW376" s="12" t="s">
        <v>32</v>
      </c>
      <c r="AX376" s="12" t="s">
        <v>71</v>
      </c>
      <c r="AY376" s="160" t="s">
        <v>162</v>
      </c>
    </row>
    <row r="377" spans="1:65" s="14" customFormat="1" x14ac:dyDescent="0.2">
      <c r="B377" s="175"/>
      <c r="D377" s="152" t="s">
        <v>174</v>
      </c>
      <c r="E377" s="176" t="s">
        <v>1</v>
      </c>
      <c r="F377" s="177" t="s">
        <v>189</v>
      </c>
      <c r="H377" s="178">
        <v>4</v>
      </c>
      <c r="I377" s="179"/>
      <c r="L377" s="175"/>
      <c r="M377" s="180"/>
      <c r="N377" s="181"/>
      <c r="O377" s="181"/>
      <c r="P377" s="181"/>
      <c r="Q377" s="181"/>
      <c r="R377" s="181"/>
      <c r="S377" s="181"/>
      <c r="T377" s="182"/>
      <c r="AT377" s="176" t="s">
        <v>174</v>
      </c>
      <c r="AU377" s="176" t="s">
        <v>169</v>
      </c>
      <c r="AV377" s="14" t="s">
        <v>168</v>
      </c>
      <c r="AW377" s="14" t="s">
        <v>32</v>
      </c>
      <c r="AX377" s="14" t="s">
        <v>79</v>
      </c>
      <c r="AY377" s="176" t="s">
        <v>162</v>
      </c>
    </row>
    <row r="378" spans="1:65" s="210" customFormat="1" ht="21.75" customHeight="1" x14ac:dyDescent="0.2">
      <c r="A378" s="202"/>
      <c r="B378" s="139"/>
      <c r="C378" s="234" t="s">
        <v>411</v>
      </c>
      <c r="D378" s="234" t="s">
        <v>164</v>
      </c>
      <c r="E378" s="235" t="s">
        <v>2604</v>
      </c>
      <c r="F378" s="236" t="s">
        <v>412</v>
      </c>
      <c r="G378" s="237" t="s">
        <v>394</v>
      </c>
      <c r="H378" s="238">
        <v>2</v>
      </c>
      <c r="I378" s="239"/>
      <c r="J378" s="238">
        <f>ROUND(I378*H378,3)</f>
        <v>0</v>
      </c>
      <c r="K378" s="240"/>
      <c r="L378" s="30"/>
      <c r="M378" s="241" t="s">
        <v>1</v>
      </c>
      <c r="N378" s="242" t="s">
        <v>43</v>
      </c>
      <c r="O378" s="49"/>
      <c r="P378" s="243">
        <f>O378*H378</f>
        <v>0</v>
      </c>
      <c r="Q378" s="243">
        <v>3.8809999999999997E-2</v>
      </c>
      <c r="R378" s="243">
        <f>Q378*H378</f>
        <v>7.7619999999999995E-2</v>
      </c>
      <c r="S378" s="243">
        <v>0</v>
      </c>
      <c r="T378" s="244">
        <f>S378*H378</f>
        <v>0</v>
      </c>
      <c r="U378" s="202"/>
      <c r="V378" s="202"/>
      <c r="W378" s="202"/>
      <c r="X378" s="202"/>
      <c r="Y378" s="202"/>
      <c r="Z378" s="202"/>
      <c r="AA378" s="202"/>
      <c r="AB378" s="202"/>
      <c r="AC378" s="202"/>
      <c r="AD378" s="202"/>
      <c r="AE378" s="202"/>
      <c r="AR378" s="245" t="s">
        <v>168</v>
      </c>
      <c r="AT378" s="245" t="s">
        <v>164</v>
      </c>
      <c r="AU378" s="245" t="s">
        <v>169</v>
      </c>
      <c r="AY378" s="203" t="s">
        <v>162</v>
      </c>
      <c r="BE378" s="149">
        <f>IF(N378="základná",J378,0)</f>
        <v>0</v>
      </c>
      <c r="BF378" s="149">
        <f>IF(N378="znížená",J378,0)</f>
        <v>0</v>
      </c>
      <c r="BG378" s="149">
        <f>IF(N378="zákl. prenesená",J378,0)</f>
        <v>0</v>
      </c>
      <c r="BH378" s="149">
        <f>IF(N378="zníž. prenesená",J378,0)</f>
        <v>0</v>
      </c>
      <c r="BI378" s="149">
        <f>IF(N378="nulová",J378,0)</f>
        <v>0</v>
      </c>
      <c r="BJ378" s="203" t="s">
        <v>169</v>
      </c>
      <c r="BK378" s="150">
        <f>ROUND(I378*H378,3)</f>
        <v>0</v>
      </c>
      <c r="BL378" s="203" t="s">
        <v>168</v>
      </c>
      <c r="BM378" s="245" t="s">
        <v>413</v>
      </c>
    </row>
    <row r="379" spans="1:65" s="12" customFormat="1" x14ac:dyDescent="0.2">
      <c r="B379" s="159"/>
      <c r="D379" s="152" t="s">
        <v>174</v>
      </c>
      <c r="E379" s="160" t="s">
        <v>1</v>
      </c>
      <c r="F379" s="161" t="s">
        <v>410</v>
      </c>
      <c r="H379" s="162">
        <v>2</v>
      </c>
      <c r="I379" s="163"/>
      <c r="L379" s="159"/>
      <c r="M379" s="164"/>
      <c r="N379" s="165"/>
      <c r="O379" s="165"/>
      <c r="P379" s="165"/>
      <c r="Q379" s="165"/>
      <c r="R379" s="165"/>
      <c r="S379" s="165"/>
      <c r="T379" s="166"/>
      <c r="AT379" s="160" t="s">
        <v>174</v>
      </c>
      <c r="AU379" s="160" t="s">
        <v>169</v>
      </c>
      <c r="AV379" s="12" t="s">
        <v>169</v>
      </c>
      <c r="AW379" s="12" t="s">
        <v>32</v>
      </c>
      <c r="AX379" s="12" t="s">
        <v>71</v>
      </c>
      <c r="AY379" s="160" t="s">
        <v>162</v>
      </c>
    </row>
    <row r="380" spans="1:65" s="14" customFormat="1" x14ac:dyDescent="0.2">
      <c r="B380" s="175"/>
      <c r="D380" s="152" t="s">
        <v>174</v>
      </c>
      <c r="E380" s="176" t="s">
        <v>1</v>
      </c>
      <c r="F380" s="177" t="s">
        <v>189</v>
      </c>
      <c r="H380" s="178">
        <v>2</v>
      </c>
      <c r="I380" s="179"/>
      <c r="L380" s="175"/>
      <c r="M380" s="180"/>
      <c r="N380" s="181"/>
      <c r="O380" s="181"/>
      <c r="P380" s="181"/>
      <c r="Q380" s="181"/>
      <c r="R380" s="181"/>
      <c r="S380" s="181"/>
      <c r="T380" s="182"/>
      <c r="AT380" s="176" t="s">
        <v>174</v>
      </c>
      <c r="AU380" s="176" t="s">
        <v>169</v>
      </c>
      <c r="AV380" s="14" t="s">
        <v>168</v>
      </c>
      <c r="AW380" s="14" t="s">
        <v>32</v>
      </c>
      <c r="AX380" s="14" t="s">
        <v>79</v>
      </c>
      <c r="AY380" s="176" t="s">
        <v>162</v>
      </c>
    </row>
    <row r="381" spans="1:65" s="210" customFormat="1" ht="21.75" customHeight="1" x14ac:dyDescent="0.2">
      <c r="A381" s="202"/>
      <c r="B381" s="139"/>
      <c r="C381" s="234" t="s">
        <v>414</v>
      </c>
      <c r="D381" s="234" t="s">
        <v>164</v>
      </c>
      <c r="E381" s="235" t="s">
        <v>2605</v>
      </c>
      <c r="F381" s="236" t="s">
        <v>415</v>
      </c>
      <c r="G381" s="237" t="s">
        <v>394</v>
      </c>
      <c r="H381" s="238">
        <v>6</v>
      </c>
      <c r="I381" s="239"/>
      <c r="J381" s="238">
        <f>ROUND(I381*H381,3)</f>
        <v>0</v>
      </c>
      <c r="K381" s="240"/>
      <c r="L381" s="30"/>
      <c r="M381" s="241" t="s">
        <v>1</v>
      </c>
      <c r="N381" s="242" t="s">
        <v>43</v>
      </c>
      <c r="O381" s="49"/>
      <c r="P381" s="243">
        <f>O381*H381</f>
        <v>0</v>
      </c>
      <c r="Q381" s="243">
        <v>2.819E-2</v>
      </c>
      <c r="R381" s="243">
        <f>Q381*H381</f>
        <v>0.16914000000000001</v>
      </c>
      <c r="S381" s="243">
        <v>0</v>
      </c>
      <c r="T381" s="244">
        <f>S381*H381</f>
        <v>0</v>
      </c>
      <c r="U381" s="202"/>
      <c r="V381" s="202"/>
      <c r="W381" s="202"/>
      <c r="X381" s="202"/>
      <c r="Y381" s="202"/>
      <c r="Z381" s="202"/>
      <c r="AA381" s="202"/>
      <c r="AB381" s="202"/>
      <c r="AC381" s="202"/>
      <c r="AD381" s="202"/>
      <c r="AE381" s="202"/>
      <c r="AR381" s="245" t="s">
        <v>168</v>
      </c>
      <c r="AT381" s="245" t="s">
        <v>164</v>
      </c>
      <c r="AU381" s="245" t="s">
        <v>169</v>
      </c>
      <c r="AY381" s="203" t="s">
        <v>162</v>
      </c>
      <c r="BE381" s="149">
        <f>IF(N381="základná",J381,0)</f>
        <v>0</v>
      </c>
      <c r="BF381" s="149">
        <f>IF(N381="znížená",J381,0)</f>
        <v>0</v>
      </c>
      <c r="BG381" s="149">
        <f>IF(N381="zákl. prenesená",J381,0)</f>
        <v>0</v>
      </c>
      <c r="BH381" s="149">
        <f>IF(N381="zníž. prenesená",J381,0)</f>
        <v>0</v>
      </c>
      <c r="BI381" s="149">
        <f>IF(N381="nulová",J381,0)</f>
        <v>0</v>
      </c>
      <c r="BJ381" s="203" t="s">
        <v>169</v>
      </c>
      <c r="BK381" s="150">
        <f>ROUND(I381*H381,3)</f>
        <v>0</v>
      </c>
      <c r="BL381" s="203" t="s">
        <v>168</v>
      </c>
      <c r="BM381" s="245" t="s">
        <v>416</v>
      </c>
    </row>
    <row r="382" spans="1:65" s="12" customFormat="1" x14ac:dyDescent="0.2">
      <c r="B382" s="159"/>
      <c r="D382" s="152" t="s">
        <v>174</v>
      </c>
      <c r="E382" s="160" t="s">
        <v>1</v>
      </c>
      <c r="F382" s="161" t="s">
        <v>396</v>
      </c>
      <c r="H382" s="162">
        <v>4</v>
      </c>
      <c r="I382" s="163"/>
      <c r="L382" s="159"/>
      <c r="M382" s="164"/>
      <c r="N382" s="165"/>
      <c r="O382" s="165"/>
      <c r="P382" s="165"/>
      <c r="Q382" s="165"/>
      <c r="R382" s="165"/>
      <c r="S382" s="165"/>
      <c r="T382" s="166"/>
      <c r="AT382" s="160" t="s">
        <v>174</v>
      </c>
      <c r="AU382" s="160" t="s">
        <v>169</v>
      </c>
      <c r="AV382" s="12" t="s">
        <v>169</v>
      </c>
      <c r="AW382" s="12" t="s">
        <v>32</v>
      </c>
      <c r="AX382" s="12" t="s">
        <v>71</v>
      </c>
      <c r="AY382" s="160" t="s">
        <v>162</v>
      </c>
    </row>
    <row r="383" spans="1:65" s="12" customFormat="1" x14ac:dyDescent="0.2">
      <c r="B383" s="159"/>
      <c r="D383" s="152" t="s">
        <v>174</v>
      </c>
      <c r="E383" s="160" t="s">
        <v>1</v>
      </c>
      <c r="F383" s="161" t="s">
        <v>406</v>
      </c>
      <c r="H383" s="162">
        <v>2</v>
      </c>
      <c r="I383" s="163"/>
      <c r="L383" s="159"/>
      <c r="M383" s="164"/>
      <c r="N383" s="165"/>
      <c r="O383" s="165"/>
      <c r="P383" s="165"/>
      <c r="Q383" s="165"/>
      <c r="R383" s="165"/>
      <c r="S383" s="165"/>
      <c r="T383" s="166"/>
      <c r="AT383" s="160" t="s">
        <v>174</v>
      </c>
      <c r="AU383" s="160" t="s">
        <v>169</v>
      </c>
      <c r="AV383" s="12" t="s">
        <v>169</v>
      </c>
      <c r="AW383" s="12" t="s">
        <v>32</v>
      </c>
      <c r="AX383" s="12" t="s">
        <v>71</v>
      </c>
      <c r="AY383" s="160" t="s">
        <v>162</v>
      </c>
    </row>
    <row r="384" spans="1:65" s="14" customFormat="1" x14ac:dyDescent="0.2">
      <c r="B384" s="175"/>
      <c r="D384" s="152" t="s">
        <v>174</v>
      </c>
      <c r="E384" s="176" t="s">
        <v>1</v>
      </c>
      <c r="F384" s="177" t="s">
        <v>189</v>
      </c>
      <c r="H384" s="178">
        <v>6</v>
      </c>
      <c r="I384" s="179"/>
      <c r="L384" s="175"/>
      <c r="M384" s="180"/>
      <c r="N384" s="181"/>
      <c r="O384" s="181"/>
      <c r="P384" s="181"/>
      <c r="Q384" s="181"/>
      <c r="R384" s="181"/>
      <c r="S384" s="181"/>
      <c r="T384" s="182"/>
      <c r="AT384" s="176" t="s">
        <v>174</v>
      </c>
      <c r="AU384" s="176" t="s">
        <v>169</v>
      </c>
      <c r="AV384" s="14" t="s">
        <v>168</v>
      </c>
      <c r="AW384" s="14" t="s">
        <v>32</v>
      </c>
      <c r="AX384" s="14" t="s">
        <v>79</v>
      </c>
      <c r="AY384" s="176" t="s">
        <v>162</v>
      </c>
    </row>
    <row r="385" spans="1:65" s="210" customFormat="1" ht="16.5" customHeight="1" x14ac:dyDescent="0.2">
      <c r="A385" s="202"/>
      <c r="B385" s="139"/>
      <c r="C385" s="234" t="s">
        <v>417</v>
      </c>
      <c r="D385" s="234" t="s">
        <v>164</v>
      </c>
      <c r="E385" s="235" t="s">
        <v>2606</v>
      </c>
      <c r="F385" s="236" t="s">
        <v>418</v>
      </c>
      <c r="G385" s="237" t="s">
        <v>172</v>
      </c>
      <c r="H385" s="238">
        <v>1.0680000000000001</v>
      </c>
      <c r="I385" s="239"/>
      <c r="J385" s="238">
        <f>ROUND(I385*H385,3)</f>
        <v>0</v>
      </c>
      <c r="K385" s="240"/>
      <c r="L385" s="30"/>
      <c r="M385" s="241" t="s">
        <v>1</v>
      </c>
      <c r="N385" s="242" t="s">
        <v>43</v>
      </c>
      <c r="O385" s="49"/>
      <c r="P385" s="243">
        <f>O385*H385</f>
        <v>0</v>
      </c>
      <c r="Q385" s="243">
        <v>2.21191</v>
      </c>
      <c r="R385" s="243">
        <f>Q385*H385</f>
        <v>2.3623198800000003</v>
      </c>
      <c r="S385" s="243">
        <v>0</v>
      </c>
      <c r="T385" s="244">
        <f>S385*H385</f>
        <v>0</v>
      </c>
      <c r="U385" s="202"/>
      <c r="V385" s="202"/>
      <c r="W385" s="202"/>
      <c r="X385" s="202"/>
      <c r="Y385" s="202"/>
      <c r="Z385" s="202"/>
      <c r="AA385" s="202"/>
      <c r="AB385" s="202"/>
      <c r="AC385" s="202"/>
      <c r="AD385" s="202"/>
      <c r="AE385" s="202"/>
      <c r="AR385" s="245" t="s">
        <v>168</v>
      </c>
      <c r="AT385" s="245" t="s">
        <v>164</v>
      </c>
      <c r="AU385" s="245" t="s">
        <v>169</v>
      </c>
      <c r="AY385" s="203" t="s">
        <v>162</v>
      </c>
      <c r="BE385" s="149">
        <f>IF(N385="základná",J385,0)</f>
        <v>0</v>
      </c>
      <c r="BF385" s="149">
        <f>IF(N385="znížená",J385,0)</f>
        <v>0</v>
      </c>
      <c r="BG385" s="149">
        <f>IF(N385="zákl. prenesená",J385,0)</f>
        <v>0</v>
      </c>
      <c r="BH385" s="149">
        <f>IF(N385="zníž. prenesená",J385,0)</f>
        <v>0</v>
      </c>
      <c r="BI385" s="149">
        <f>IF(N385="nulová",J385,0)</f>
        <v>0</v>
      </c>
      <c r="BJ385" s="203" t="s">
        <v>169</v>
      </c>
      <c r="BK385" s="150">
        <f>ROUND(I385*H385,3)</f>
        <v>0</v>
      </c>
      <c r="BL385" s="203" t="s">
        <v>168</v>
      </c>
      <c r="BM385" s="245" t="s">
        <v>419</v>
      </c>
    </row>
    <row r="386" spans="1:65" s="11" customFormat="1" x14ac:dyDescent="0.2">
      <c r="B386" s="151"/>
      <c r="D386" s="152" t="s">
        <v>174</v>
      </c>
      <c r="E386" s="153" t="s">
        <v>1</v>
      </c>
      <c r="F386" s="154" t="s">
        <v>420</v>
      </c>
      <c r="H386" s="153" t="s">
        <v>1</v>
      </c>
      <c r="I386" s="155"/>
      <c r="L386" s="151"/>
      <c r="M386" s="156"/>
      <c r="N386" s="157"/>
      <c r="O386" s="157"/>
      <c r="P386" s="157"/>
      <c r="Q386" s="157"/>
      <c r="R386" s="157"/>
      <c r="S386" s="157"/>
      <c r="T386" s="158"/>
      <c r="AT386" s="153" t="s">
        <v>174</v>
      </c>
      <c r="AU386" s="153" t="s">
        <v>169</v>
      </c>
      <c r="AV386" s="11" t="s">
        <v>79</v>
      </c>
      <c r="AW386" s="11" t="s">
        <v>32</v>
      </c>
      <c r="AX386" s="11" t="s">
        <v>71</v>
      </c>
      <c r="AY386" s="153" t="s">
        <v>162</v>
      </c>
    </row>
    <row r="387" spans="1:65" s="11" customFormat="1" x14ac:dyDescent="0.2">
      <c r="B387" s="151"/>
      <c r="D387" s="152" t="s">
        <v>174</v>
      </c>
      <c r="E387" s="153" t="s">
        <v>1</v>
      </c>
      <c r="F387" s="154" t="s">
        <v>421</v>
      </c>
      <c r="H387" s="153" t="s">
        <v>1</v>
      </c>
      <c r="I387" s="155"/>
      <c r="L387" s="151"/>
      <c r="M387" s="156"/>
      <c r="N387" s="157"/>
      <c r="O387" s="157"/>
      <c r="P387" s="157"/>
      <c r="Q387" s="157"/>
      <c r="R387" s="157"/>
      <c r="S387" s="157"/>
      <c r="T387" s="158"/>
      <c r="AT387" s="153" t="s">
        <v>174</v>
      </c>
      <c r="AU387" s="153" t="s">
        <v>169</v>
      </c>
      <c r="AV387" s="11" t="s">
        <v>79</v>
      </c>
      <c r="AW387" s="11" t="s">
        <v>32</v>
      </c>
      <c r="AX387" s="11" t="s">
        <v>71</v>
      </c>
      <c r="AY387" s="153" t="s">
        <v>162</v>
      </c>
    </row>
    <row r="388" spans="1:65" s="12" customFormat="1" x14ac:dyDescent="0.2">
      <c r="B388" s="159"/>
      <c r="D388" s="152" t="s">
        <v>174</v>
      </c>
      <c r="E388" s="160" t="s">
        <v>1</v>
      </c>
      <c r="F388" s="161" t="s">
        <v>422</v>
      </c>
      <c r="H388" s="162">
        <v>0.309</v>
      </c>
      <c r="I388" s="163"/>
      <c r="L388" s="159"/>
      <c r="M388" s="164"/>
      <c r="N388" s="165"/>
      <c r="O388" s="165"/>
      <c r="P388" s="165"/>
      <c r="Q388" s="165"/>
      <c r="R388" s="165"/>
      <c r="S388" s="165"/>
      <c r="T388" s="166"/>
      <c r="AT388" s="160" t="s">
        <v>174</v>
      </c>
      <c r="AU388" s="160" t="s">
        <v>169</v>
      </c>
      <c r="AV388" s="12" t="s">
        <v>169</v>
      </c>
      <c r="AW388" s="12" t="s">
        <v>32</v>
      </c>
      <c r="AX388" s="12" t="s">
        <v>71</v>
      </c>
      <c r="AY388" s="160" t="s">
        <v>162</v>
      </c>
    </row>
    <row r="389" spans="1:65" s="12" customFormat="1" x14ac:dyDescent="0.2">
      <c r="B389" s="159"/>
      <c r="D389" s="152" t="s">
        <v>174</v>
      </c>
      <c r="E389" s="160" t="s">
        <v>1</v>
      </c>
      <c r="F389" s="161" t="s">
        <v>423</v>
      </c>
      <c r="H389" s="162">
        <v>0.22700000000000001</v>
      </c>
      <c r="I389" s="163"/>
      <c r="L389" s="159"/>
      <c r="M389" s="164"/>
      <c r="N389" s="165"/>
      <c r="O389" s="165"/>
      <c r="P389" s="165"/>
      <c r="Q389" s="165"/>
      <c r="R389" s="165"/>
      <c r="S389" s="165"/>
      <c r="T389" s="166"/>
      <c r="AT389" s="160" t="s">
        <v>174</v>
      </c>
      <c r="AU389" s="160" t="s">
        <v>169</v>
      </c>
      <c r="AV389" s="12" t="s">
        <v>169</v>
      </c>
      <c r="AW389" s="12" t="s">
        <v>32</v>
      </c>
      <c r="AX389" s="12" t="s">
        <v>71</v>
      </c>
      <c r="AY389" s="160" t="s">
        <v>162</v>
      </c>
    </row>
    <row r="390" spans="1:65" s="13" customFormat="1" x14ac:dyDescent="0.2">
      <c r="B390" s="167"/>
      <c r="D390" s="152" t="s">
        <v>174</v>
      </c>
      <c r="E390" s="168" t="s">
        <v>1</v>
      </c>
      <c r="F390" s="169" t="s">
        <v>182</v>
      </c>
      <c r="H390" s="170">
        <v>0.53600000000000003</v>
      </c>
      <c r="I390" s="171"/>
      <c r="L390" s="167"/>
      <c r="M390" s="172"/>
      <c r="N390" s="173"/>
      <c r="O390" s="173"/>
      <c r="P390" s="173"/>
      <c r="Q390" s="173"/>
      <c r="R390" s="173"/>
      <c r="S390" s="173"/>
      <c r="T390" s="174"/>
      <c r="AT390" s="168" t="s">
        <v>174</v>
      </c>
      <c r="AU390" s="168" t="s">
        <v>169</v>
      </c>
      <c r="AV390" s="13" t="s">
        <v>183</v>
      </c>
      <c r="AW390" s="13" t="s">
        <v>32</v>
      </c>
      <c r="AX390" s="13" t="s">
        <v>71</v>
      </c>
      <c r="AY390" s="168" t="s">
        <v>162</v>
      </c>
    </row>
    <row r="391" spans="1:65" s="11" customFormat="1" x14ac:dyDescent="0.2">
      <c r="B391" s="151"/>
      <c r="D391" s="152" t="s">
        <v>174</v>
      </c>
      <c r="E391" s="153" t="s">
        <v>1</v>
      </c>
      <c r="F391" s="154" t="s">
        <v>424</v>
      </c>
      <c r="H391" s="153" t="s">
        <v>1</v>
      </c>
      <c r="I391" s="155"/>
      <c r="L391" s="151"/>
      <c r="M391" s="156"/>
      <c r="N391" s="157"/>
      <c r="O391" s="157"/>
      <c r="P391" s="157"/>
      <c r="Q391" s="157"/>
      <c r="R391" s="157"/>
      <c r="S391" s="157"/>
      <c r="T391" s="158"/>
      <c r="AT391" s="153" t="s">
        <v>174</v>
      </c>
      <c r="AU391" s="153" t="s">
        <v>169</v>
      </c>
      <c r="AV391" s="11" t="s">
        <v>79</v>
      </c>
      <c r="AW391" s="11" t="s">
        <v>32</v>
      </c>
      <c r="AX391" s="11" t="s">
        <v>71</v>
      </c>
      <c r="AY391" s="153" t="s">
        <v>162</v>
      </c>
    </row>
    <row r="392" spans="1:65" s="11" customFormat="1" x14ac:dyDescent="0.2">
      <c r="B392" s="151"/>
      <c r="D392" s="152" t="s">
        <v>174</v>
      </c>
      <c r="E392" s="153" t="s">
        <v>1</v>
      </c>
      <c r="F392" s="154" t="s">
        <v>425</v>
      </c>
      <c r="H392" s="153" t="s">
        <v>1</v>
      </c>
      <c r="I392" s="155"/>
      <c r="L392" s="151"/>
      <c r="M392" s="156"/>
      <c r="N392" s="157"/>
      <c r="O392" s="157"/>
      <c r="P392" s="157"/>
      <c r="Q392" s="157"/>
      <c r="R392" s="157"/>
      <c r="S392" s="157"/>
      <c r="T392" s="158"/>
      <c r="AT392" s="153" t="s">
        <v>174</v>
      </c>
      <c r="AU392" s="153" t="s">
        <v>169</v>
      </c>
      <c r="AV392" s="11" t="s">
        <v>79</v>
      </c>
      <c r="AW392" s="11" t="s">
        <v>32</v>
      </c>
      <c r="AX392" s="11" t="s">
        <v>71</v>
      </c>
      <c r="AY392" s="153" t="s">
        <v>162</v>
      </c>
    </row>
    <row r="393" spans="1:65" s="12" customFormat="1" x14ac:dyDescent="0.2">
      <c r="B393" s="159"/>
      <c r="D393" s="152" t="s">
        <v>174</v>
      </c>
      <c r="E393" s="160" t="s">
        <v>1</v>
      </c>
      <c r="F393" s="161" t="s">
        <v>426</v>
      </c>
      <c r="H393" s="162">
        <v>0.35899999999999999</v>
      </c>
      <c r="I393" s="163"/>
      <c r="L393" s="159"/>
      <c r="M393" s="164"/>
      <c r="N393" s="165"/>
      <c r="O393" s="165"/>
      <c r="P393" s="165"/>
      <c r="Q393" s="165"/>
      <c r="R393" s="165"/>
      <c r="S393" s="165"/>
      <c r="T393" s="166"/>
      <c r="AT393" s="160" t="s">
        <v>174</v>
      </c>
      <c r="AU393" s="160" t="s">
        <v>169</v>
      </c>
      <c r="AV393" s="12" t="s">
        <v>169</v>
      </c>
      <c r="AW393" s="12" t="s">
        <v>32</v>
      </c>
      <c r="AX393" s="12" t="s">
        <v>71</v>
      </c>
      <c r="AY393" s="160" t="s">
        <v>162</v>
      </c>
    </row>
    <row r="394" spans="1:65" s="12" customFormat="1" x14ac:dyDescent="0.2">
      <c r="B394" s="159"/>
      <c r="D394" s="152" t="s">
        <v>174</v>
      </c>
      <c r="E394" s="160" t="s">
        <v>1</v>
      </c>
      <c r="F394" s="161" t="s">
        <v>427</v>
      </c>
      <c r="H394" s="162">
        <v>0.17299999999999999</v>
      </c>
      <c r="I394" s="163"/>
      <c r="L394" s="159"/>
      <c r="M394" s="164"/>
      <c r="N394" s="165"/>
      <c r="O394" s="165"/>
      <c r="P394" s="165"/>
      <c r="Q394" s="165"/>
      <c r="R394" s="165"/>
      <c r="S394" s="165"/>
      <c r="T394" s="166"/>
      <c r="AT394" s="160" t="s">
        <v>174</v>
      </c>
      <c r="AU394" s="160" t="s">
        <v>169</v>
      </c>
      <c r="AV394" s="12" t="s">
        <v>169</v>
      </c>
      <c r="AW394" s="12" t="s">
        <v>32</v>
      </c>
      <c r="AX394" s="12" t="s">
        <v>71</v>
      </c>
      <c r="AY394" s="160" t="s">
        <v>162</v>
      </c>
    </row>
    <row r="395" spans="1:65" s="14" customFormat="1" x14ac:dyDescent="0.2">
      <c r="B395" s="175"/>
      <c r="D395" s="152" t="s">
        <v>174</v>
      </c>
      <c r="E395" s="176" t="s">
        <v>1</v>
      </c>
      <c r="F395" s="177" t="s">
        <v>189</v>
      </c>
      <c r="H395" s="178">
        <v>1.0680000000000001</v>
      </c>
      <c r="I395" s="179"/>
      <c r="L395" s="175"/>
      <c r="M395" s="180"/>
      <c r="N395" s="181"/>
      <c r="O395" s="181"/>
      <c r="P395" s="181"/>
      <c r="Q395" s="181"/>
      <c r="R395" s="181"/>
      <c r="S395" s="181"/>
      <c r="T395" s="182"/>
      <c r="AT395" s="176" t="s">
        <v>174</v>
      </c>
      <c r="AU395" s="176" t="s">
        <v>169</v>
      </c>
      <c r="AV395" s="14" t="s">
        <v>168</v>
      </c>
      <c r="AW395" s="14" t="s">
        <v>32</v>
      </c>
      <c r="AX395" s="14" t="s">
        <v>79</v>
      </c>
      <c r="AY395" s="176" t="s">
        <v>162</v>
      </c>
    </row>
    <row r="396" spans="1:65" s="210" customFormat="1" ht="21.75" customHeight="1" x14ac:dyDescent="0.2">
      <c r="A396" s="202"/>
      <c r="B396" s="139"/>
      <c r="C396" s="234" t="s">
        <v>428</v>
      </c>
      <c r="D396" s="234" t="s">
        <v>164</v>
      </c>
      <c r="E396" s="235" t="s">
        <v>2607</v>
      </c>
      <c r="F396" s="236" t="s">
        <v>429</v>
      </c>
      <c r="G396" s="237" t="s">
        <v>273</v>
      </c>
      <c r="H396" s="238">
        <v>10.632</v>
      </c>
      <c r="I396" s="239"/>
      <c r="J396" s="238">
        <f>ROUND(I396*H396,3)</f>
        <v>0</v>
      </c>
      <c r="K396" s="240"/>
      <c r="L396" s="30"/>
      <c r="M396" s="241" t="s">
        <v>1</v>
      </c>
      <c r="N396" s="242" t="s">
        <v>43</v>
      </c>
      <c r="O396" s="49"/>
      <c r="P396" s="243">
        <f>O396*H396</f>
        <v>0</v>
      </c>
      <c r="Q396" s="243">
        <v>7.2500000000000004E-3</v>
      </c>
      <c r="R396" s="243">
        <f>Q396*H396</f>
        <v>7.7081999999999998E-2</v>
      </c>
      <c r="S396" s="243">
        <v>0</v>
      </c>
      <c r="T396" s="244">
        <f>S396*H396</f>
        <v>0</v>
      </c>
      <c r="U396" s="202"/>
      <c r="V396" s="202"/>
      <c r="W396" s="202"/>
      <c r="X396" s="202"/>
      <c r="Y396" s="202"/>
      <c r="Z396" s="202"/>
      <c r="AA396" s="202"/>
      <c r="AB396" s="202"/>
      <c r="AC396" s="202"/>
      <c r="AD396" s="202"/>
      <c r="AE396" s="202"/>
      <c r="AR396" s="245" t="s">
        <v>168</v>
      </c>
      <c r="AT396" s="245" t="s">
        <v>164</v>
      </c>
      <c r="AU396" s="245" t="s">
        <v>169</v>
      </c>
      <c r="AY396" s="203" t="s">
        <v>162</v>
      </c>
      <c r="BE396" s="149">
        <f>IF(N396="základná",J396,0)</f>
        <v>0</v>
      </c>
      <c r="BF396" s="149">
        <f>IF(N396="znížená",J396,0)</f>
        <v>0</v>
      </c>
      <c r="BG396" s="149">
        <f>IF(N396="zákl. prenesená",J396,0)</f>
        <v>0</v>
      </c>
      <c r="BH396" s="149">
        <f>IF(N396="zníž. prenesená",J396,0)</f>
        <v>0</v>
      </c>
      <c r="BI396" s="149">
        <f>IF(N396="nulová",J396,0)</f>
        <v>0</v>
      </c>
      <c r="BJ396" s="203" t="s">
        <v>169</v>
      </c>
      <c r="BK396" s="150">
        <f>ROUND(I396*H396,3)</f>
        <v>0</v>
      </c>
      <c r="BL396" s="203" t="s">
        <v>168</v>
      </c>
      <c r="BM396" s="245" t="s">
        <v>430</v>
      </c>
    </row>
    <row r="397" spans="1:65" s="11" customFormat="1" x14ac:dyDescent="0.2">
      <c r="B397" s="151"/>
      <c r="D397" s="152" t="s">
        <v>174</v>
      </c>
      <c r="E397" s="153" t="s">
        <v>1</v>
      </c>
      <c r="F397" s="154" t="s">
        <v>420</v>
      </c>
      <c r="H397" s="153" t="s">
        <v>1</v>
      </c>
      <c r="I397" s="155"/>
      <c r="L397" s="151"/>
      <c r="M397" s="156"/>
      <c r="N397" s="157"/>
      <c r="O397" s="157"/>
      <c r="P397" s="157"/>
      <c r="Q397" s="157"/>
      <c r="R397" s="157"/>
      <c r="S397" s="157"/>
      <c r="T397" s="158"/>
      <c r="AT397" s="153" t="s">
        <v>174</v>
      </c>
      <c r="AU397" s="153" t="s">
        <v>169</v>
      </c>
      <c r="AV397" s="11" t="s">
        <v>79</v>
      </c>
      <c r="AW397" s="11" t="s">
        <v>32</v>
      </c>
      <c r="AX397" s="11" t="s">
        <v>71</v>
      </c>
      <c r="AY397" s="153" t="s">
        <v>162</v>
      </c>
    </row>
    <row r="398" spans="1:65" s="11" customFormat="1" x14ac:dyDescent="0.2">
      <c r="B398" s="151"/>
      <c r="D398" s="152" t="s">
        <v>174</v>
      </c>
      <c r="E398" s="153" t="s">
        <v>1</v>
      </c>
      <c r="F398" s="154" t="s">
        <v>421</v>
      </c>
      <c r="H398" s="153" t="s">
        <v>1</v>
      </c>
      <c r="I398" s="155"/>
      <c r="L398" s="151"/>
      <c r="M398" s="156"/>
      <c r="N398" s="157"/>
      <c r="O398" s="157"/>
      <c r="P398" s="157"/>
      <c r="Q398" s="157"/>
      <c r="R398" s="157"/>
      <c r="S398" s="157"/>
      <c r="T398" s="158"/>
      <c r="AT398" s="153" t="s">
        <v>174</v>
      </c>
      <c r="AU398" s="153" t="s">
        <v>169</v>
      </c>
      <c r="AV398" s="11" t="s">
        <v>79</v>
      </c>
      <c r="AW398" s="11" t="s">
        <v>32</v>
      </c>
      <c r="AX398" s="11" t="s">
        <v>71</v>
      </c>
      <c r="AY398" s="153" t="s">
        <v>162</v>
      </c>
    </row>
    <row r="399" spans="1:65" s="12" customFormat="1" x14ac:dyDescent="0.2">
      <c r="B399" s="159"/>
      <c r="D399" s="152" t="s">
        <v>174</v>
      </c>
      <c r="E399" s="160" t="s">
        <v>1</v>
      </c>
      <c r="F399" s="161" t="s">
        <v>431</v>
      </c>
      <c r="H399" s="162">
        <v>1.0880000000000001</v>
      </c>
      <c r="I399" s="163"/>
      <c r="L399" s="159"/>
      <c r="M399" s="164"/>
      <c r="N399" s="165"/>
      <c r="O399" s="165"/>
      <c r="P399" s="165"/>
      <c r="Q399" s="165"/>
      <c r="R399" s="165"/>
      <c r="S399" s="165"/>
      <c r="T399" s="166"/>
      <c r="AT399" s="160" t="s">
        <v>174</v>
      </c>
      <c r="AU399" s="160" t="s">
        <v>169</v>
      </c>
      <c r="AV399" s="12" t="s">
        <v>169</v>
      </c>
      <c r="AW399" s="12" t="s">
        <v>32</v>
      </c>
      <c r="AX399" s="12" t="s">
        <v>71</v>
      </c>
      <c r="AY399" s="160" t="s">
        <v>162</v>
      </c>
    </row>
    <row r="400" spans="1:65" s="12" customFormat="1" x14ac:dyDescent="0.2">
      <c r="B400" s="159"/>
      <c r="D400" s="152" t="s">
        <v>174</v>
      </c>
      <c r="E400" s="160" t="s">
        <v>1</v>
      </c>
      <c r="F400" s="161" t="s">
        <v>432</v>
      </c>
      <c r="H400" s="162">
        <v>4.3310000000000004</v>
      </c>
      <c r="I400" s="163"/>
      <c r="L400" s="159"/>
      <c r="M400" s="164"/>
      <c r="N400" s="165"/>
      <c r="O400" s="165"/>
      <c r="P400" s="165"/>
      <c r="Q400" s="165"/>
      <c r="R400" s="165"/>
      <c r="S400" s="165"/>
      <c r="T400" s="166"/>
      <c r="AT400" s="160" t="s">
        <v>174</v>
      </c>
      <c r="AU400" s="160" t="s">
        <v>169</v>
      </c>
      <c r="AV400" s="12" t="s">
        <v>169</v>
      </c>
      <c r="AW400" s="12" t="s">
        <v>32</v>
      </c>
      <c r="AX400" s="12" t="s">
        <v>71</v>
      </c>
      <c r="AY400" s="160" t="s">
        <v>162</v>
      </c>
    </row>
    <row r="401" spans="1:65" s="13" customFormat="1" x14ac:dyDescent="0.2">
      <c r="B401" s="167"/>
      <c r="D401" s="152" t="s">
        <v>174</v>
      </c>
      <c r="E401" s="168" t="s">
        <v>1</v>
      </c>
      <c r="F401" s="169" t="s">
        <v>182</v>
      </c>
      <c r="H401" s="170">
        <v>5.4190000000000005</v>
      </c>
      <c r="I401" s="171"/>
      <c r="L401" s="167"/>
      <c r="M401" s="172"/>
      <c r="N401" s="173"/>
      <c r="O401" s="173"/>
      <c r="P401" s="173"/>
      <c r="Q401" s="173"/>
      <c r="R401" s="173"/>
      <c r="S401" s="173"/>
      <c r="T401" s="174"/>
      <c r="AT401" s="168" t="s">
        <v>174</v>
      </c>
      <c r="AU401" s="168" t="s">
        <v>169</v>
      </c>
      <c r="AV401" s="13" t="s">
        <v>183</v>
      </c>
      <c r="AW401" s="13" t="s">
        <v>32</v>
      </c>
      <c r="AX401" s="13" t="s">
        <v>71</v>
      </c>
      <c r="AY401" s="168" t="s">
        <v>162</v>
      </c>
    </row>
    <row r="402" spans="1:65" s="11" customFormat="1" x14ac:dyDescent="0.2">
      <c r="B402" s="151"/>
      <c r="D402" s="152" t="s">
        <v>174</v>
      </c>
      <c r="E402" s="153" t="s">
        <v>1</v>
      </c>
      <c r="F402" s="154" t="s">
        <v>424</v>
      </c>
      <c r="H402" s="153" t="s">
        <v>1</v>
      </c>
      <c r="I402" s="155"/>
      <c r="L402" s="151"/>
      <c r="M402" s="156"/>
      <c r="N402" s="157"/>
      <c r="O402" s="157"/>
      <c r="P402" s="157"/>
      <c r="Q402" s="157"/>
      <c r="R402" s="157"/>
      <c r="S402" s="157"/>
      <c r="T402" s="158"/>
      <c r="AT402" s="153" t="s">
        <v>174</v>
      </c>
      <c r="AU402" s="153" t="s">
        <v>169</v>
      </c>
      <c r="AV402" s="11" t="s">
        <v>79</v>
      </c>
      <c r="AW402" s="11" t="s">
        <v>32</v>
      </c>
      <c r="AX402" s="11" t="s">
        <v>71</v>
      </c>
      <c r="AY402" s="153" t="s">
        <v>162</v>
      </c>
    </row>
    <row r="403" spans="1:65" s="11" customFormat="1" x14ac:dyDescent="0.2">
      <c r="B403" s="151"/>
      <c r="D403" s="152" t="s">
        <v>174</v>
      </c>
      <c r="E403" s="153" t="s">
        <v>1</v>
      </c>
      <c r="F403" s="154" t="s">
        <v>425</v>
      </c>
      <c r="H403" s="153" t="s">
        <v>1</v>
      </c>
      <c r="I403" s="155"/>
      <c r="L403" s="151"/>
      <c r="M403" s="156"/>
      <c r="N403" s="157"/>
      <c r="O403" s="157"/>
      <c r="P403" s="157"/>
      <c r="Q403" s="157"/>
      <c r="R403" s="157"/>
      <c r="S403" s="157"/>
      <c r="T403" s="158"/>
      <c r="AT403" s="153" t="s">
        <v>174</v>
      </c>
      <c r="AU403" s="153" t="s">
        <v>169</v>
      </c>
      <c r="AV403" s="11" t="s">
        <v>79</v>
      </c>
      <c r="AW403" s="11" t="s">
        <v>32</v>
      </c>
      <c r="AX403" s="11" t="s">
        <v>71</v>
      </c>
      <c r="AY403" s="153" t="s">
        <v>162</v>
      </c>
    </row>
    <row r="404" spans="1:65" s="12" customFormat="1" x14ac:dyDescent="0.2">
      <c r="B404" s="159"/>
      <c r="D404" s="152" t="s">
        <v>174</v>
      </c>
      <c r="E404" s="160" t="s">
        <v>1</v>
      </c>
      <c r="F404" s="161" t="s">
        <v>431</v>
      </c>
      <c r="H404" s="162">
        <v>1.0880000000000001</v>
      </c>
      <c r="I404" s="163"/>
      <c r="L404" s="159"/>
      <c r="M404" s="164"/>
      <c r="N404" s="165"/>
      <c r="O404" s="165"/>
      <c r="P404" s="165"/>
      <c r="Q404" s="165"/>
      <c r="R404" s="165"/>
      <c r="S404" s="165"/>
      <c r="T404" s="166"/>
      <c r="AT404" s="160" t="s">
        <v>174</v>
      </c>
      <c r="AU404" s="160" t="s">
        <v>169</v>
      </c>
      <c r="AV404" s="12" t="s">
        <v>169</v>
      </c>
      <c r="AW404" s="12" t="s">
        <v>32</v>
      </c>
      <c r="AX404" s="12" t="s">
        <v>71</v>
      </c>
      <c r="AY404" s="160" t="s">
        <v>162</v>
      </c>
    </row>
    <row r="405" spans="1:65" s="12" customFormat="1" x14ac:dyDescent="0.2">
      <c r="B405" s="159"/>
      <c r="D405" s="152" t="s">
        <v>174</v>
      </c>
      <c r="E405" s="160" t="s">
        <v>1</v>
      </c>
      <c r="F405" s="161" t="s">
        <v>433</v>
      </c>
      <c r="H405" s="162">
        <v>4.125</v>
      </c>
      <c r="I405" s="163"/>
      <c r="L405" s="159"/>
      <c r="M405" s="164"/>
      <c r="N405" s="165"/>
      <c r="O405" s="165"/>
      <c r="P405" s="165"/>
      <c r="Q405" s="165"/>
      <c r="R405" s="165"/>
      <c r="S405" s="165"/>
      <c r="T405" s="166"/>
      <c r="AT405" s="160" t="s">
        <v>174</v>
      </c>
      <c r="AU405" s="160" t="s">
        <v>169</v>
      </c>
      <c r="AV405" s="12" t="s">
        <v>169</v>
      </c>
      <c r="AW405" s="12" t="s">
        <v>32</v>
      </c>
      <c r="AX405" s="12" t="s">
        <v>71</v>
      </c>
      <c r="AY405" s="160" t="s">
        <v>162</v>
      </c>
    </row>
    <row r="406" spans="1:65" s="14" customFormat="1" x14ac:dyDescent="0.2">
      <c r="B406" s="175"/>
      <c r="D406" s="152" t="s">
        <v>174</v>
      </c>
      <c r="E406" s="176" t="s">
        <v>1</v>
      </c>
      <c r="F406" s="177" t="s">
        <v>189</v>
      </c>
      <c r="H406" s="178">
        <v>10.632000000000001</v>
      </c>
      <c r="I406" s="179"/>
      <c r="L406" s="175"/>
      <c r="M406" s="180"/>
      <c r="N406" s="181"/>
      <c r="O406" s="181"/>
      <c r="P406" s="181"/>
      <c r="Q406" s="181"/>
      <c r="R406" s="181"/>
      <c r="S406" s="181"/>
      <c r="T406" s="182"/>
      <c r="AT406" s="176" t="s">
        <v>174</v>
      </c>
      <c r="AU406" s="176" t="s">
        <v>169</v>
      </c>
      <c r="AV406" s="14" t="s">
        <v>168</v>
      </c>
      <c r="AW406" s="14" t="s">
        <v>32</v>
      </c>
      <c r="AX406" s="14" t="s">
        <v>79</v>
      </c>
      <c r="AY406" s="176" t="s">
        <v>162</v>
      </c>
    </row>
    <row r="407" spans="1:65" s="210" customFormat="1" ht="21.75" customHeight="1" x14ac:dyDescent="0.2">
      <c r="A407" s="202"/>
      <c r="B407" s="139"/>
      <c r="C407" s="234" t="s">
        <v>434</v>
      </c>
      <c r="D407" s="234" t="s">
        <v>164</v>
      </c>
      <c r="E407" s="235" t="s">
        <v>2608</v>
      </c>
      <c r="F407" s="236" t="s">
        <v>435</v>
      </c>
      <c r="G407" s="237" t="s">
        <v>273</v>
      </c>
      <c r="H407" s="238">
        <v>10.632</v>
      </c>
      <c r="I407" s="239"/>
      <c r="J407" s="238">
        <f>ROUND(I407*H407,3)</f>
        <v>0</v>
      </c>
      <c r="K407" s="240"/>
      <c r="L407" s="30"/>
      <c r="M407" s="241" t="s">
        <v>1</v>
      </c>
      <c r="N407" s="242" t="s">
        <v>43</v>
      </c>
      <c r="O407" s="49"/>
      <c r="P407" s="243">
        <f>O407*H407</f>
        <v>0</v>
      </c>
      <c r="Q407" s="243">
        <v>0</v>
      </c>
      <c r="R407" s="243">
        <f>Q407*H407</f>
        <v>0</v>
      </c>
      <c r="S407" s="243">
        <v>0</v>
      </c>
      <c r="T407" s="244">
        <f>S407*H407</f>
        <v>0</v>
      </c>
      <c r="U407" s="202"/>
      <c r="V407" s="202"/>
      <c r="W407" s="202"/>
      <c r="X407" s="202"/>
      <c r="Y407" s="202"/>
      <c r="Z407" s="202"/>
      <c r="AA407" s="202"/>
      <c r="AB407" s="202"/>
      <c r="AC407" s="202"/>
      <c r="AD407" s="202"/>
      <c r="AE407" s="202"/>
      <c r="AR407" s="245" t="s">
        <v>168</v>
      </c>
      <c r="AT407" s="245" t="s">
        <v>164</v>
      </c>
      <c r="AU407" s="245" t="s">
        <v>169</v>
      </c>
      <c r="AY407" s="203" t="s">
        <v>162</v>
      </c>
      <c r="BE407" s="149">
        <f>IF(N407="základná",J407,0)</f>
        <v>0</v>
      </c>
      <c r="BF407" s="149">
        <f>IF(N407="znížená",J407,0)</f>
        <v>0</v>
      </c>
      <c r="BG407" s="149">
        <f>IF(N407="zákl. prenesená",J407,0)</f>
        <v>0</v>
      </c>
      <c r="BH407" s="149">
        <f>IF(N407="zníž. prenesená",J407,0)</f>
        <v>0</v>
      </c>
      <c r="BI407" s="149">
        <f>IF(N407="nulová",J407,0)</f>
        <v>0</v>
      </c>
      <c r="BJ407" s="203" t="s">
        <v>169</v>
      </c>
      <c r="BK407" s="150">
        <f>ROUND(I407*H407,3)</f>
        <v>0</v>
      </c>
      <c r="BL407" s="203" t="s">
        <v>168</v>
      </c>
      <c r="BM407" s="245" t="s">
        <v>436</v>
      </c>
    </row>
    <row r="408" spans="1:65" s="210" customFormat="1" ht="21.75" customHeight="1" x14ac:dyDescent="0.2">
      <c r="A408" s="202"/>
      <c r="B408" s="139"/>
      <c r="C408" s="234" t="s">
        <v>437</v>
      </c>
      <c r="D408" s="234" t="s">
        <v>164</v>
      </c>
      <c r="E408" s="235" t="s">
        <v>2609</v>
      </c>
      <c r="F408" s="236" t="s">
        <v>438</v>
      </c>
      <c r="G408" s="237" t="s">
        <v>273</v>
      </c>
      <c r="H408" s="238">
        <v>1.23</v>
      </c>
      <c r="I408" s="239"/>
      <c r="J408" s="238">
        <f>ROUND(I408*H408,3)</f>
        <v>0</v>
      </c>
      <c r="K408" s="240"/>
      <c r="L408" s="30"/>
      <c r="M408" s="241" t="s">
        <v>1</v>
      </c>
      <c r="N408" s="242" t="s">
        <v>43</v>
      </c>
      <c r="O408" s="49"/>
      <c r="P408" s="243">
        <f>O408*H408</f>
        <v>0</v>
      </c>
      <c r="Q408" s="243">
        <v>0.28488999999999998</v>
      </c>
      <c r="R408" s="243">
        <f>Q408*H408</f>
        <v>0.35041469999999997</v>
      </c>
      <c r="S408" s="243">
        <v>0</v>
      </c>
      <c r="T408" s="244">
        <f>S408*H408</f>
        <v>0</v>
      </c>
      <c r="U408" s="202"/>
      <c r="V408" s="202"/>
      <c r="W408" s="202"/>
      <c r="X408" s="202"/>
      <c r="Y408" s="202"/>
      <c r="Z408" s="202"/>
      <c r="AA408" s="202"/>
      <c r="AB408" s="202"/>
      <c r="AC408" s="202"/>
      <c r="AD408" s="202"/>
      <c r="AE408" s="202"/>
      <c r="AR408" s="245" t="s">
        <v>168</v>
      </c>
      <c r="AT408" s="245" t="s">
        <v>164</v>
      </c>
      <c r="AU408" s="245" t="s">
        <v>169</v>
      </c>
      <c r="AY408" s="203" t="s">
        <v>162</v>
      </c>
      <c r="BE408" s="149">
        <f>IF(N408="základná",J408,0)</f>
        <v>0</v>
      </c>
      <c r="BF408" s="149">
        <f>IF(N408="znížená",J408,0)</f>
        <v>0</v>
      </c>
      <c r="BG408" s="149">
        <f>IF(N408="zákl. prenesená",J408,0)</f>
        <v>0</v>
      </c>
      <c r="BH408" s="149">
        <f>IF(N408="zníž. prenesená",J408,0)</f>
        <v>0</v>
      </c>
      <c r="BI408" s="149">
        <f>IF(N408="nulová",J408,0)</f>
        <v>0</v>
      </c>
      <c r="BJ408" s="203" t="s">
        <v>169</v>
      </c>
      <c r="BK408" s="150">
        <f>ROUND(I408*H408,3)</f>
        <v>0</v>
      </c>
      <c r="BL408" s="203" t="s">
        <v>168</v>
      </c>
      <c r="BM408" s="245" t="s">
        <v>439</v>
      </c>
    </row>
    <row r="409" spans="1:65" s="11" customFormat="1" x14ac:dyDescent="0.2">
      <c r="B409" s="151"/>
      <c r="D409" s="152" t="s">
        <v>174</v>
      </c>
      <c r="E409" s="153" t="s">
        <v>1</v>
      </c>
      <c r="F409" s="154" t="s">
        <v>440</v>
      </c>
      <c r="H409" s="153" t="s">
        <v>1</v>
      </c>
      <c r="I409" s="155"/>
      <c r="L409" s="151"/>
      <c r="M409" s="156"/>
      <c r="N409" s="157"/>
      <c r="O409" s="157"/>
      <c r="P409" s="157"/>
      <c r="Q409" s="157"/>
      <c r="R409" s="157"/>
      <c r="S409" s="157"/>
      <c r="T409" s="158"/>
      <c r="AT409" s="153" t="s">
        <v>174</v>
      </c>
      <c r="AU409" s="153" t="s">
        <v>169</v>
      </c>
      <c r="AV409" s="11" t="s">
        <v>79</v>
      </c>
      <c r="AW409" s="11" t="s">
        <v>32</v>
      </c>
      <c r="AX409" s="11" t="s">
        <v>71</v>
      </c>
      <c r="AY409" s="153" t="s">
        <v>162</v>
      </c>
    </row>
    <row r="410" spans="1:65" s="12" customFormat="1" x14ac:dyDescent="0.2">
      <c r="B410" s="159"/>
      <c r="D410" s="152" t="s">
        <v>174</v>
      </c>
      <c r="E410" s="160" t="s">
        <v>1</v>
      </c>
      <c r="F410" s="161" t="s">
        <v>441</v>
      </c>
      <c r="H410" s="162">
        <v>1.23</v>
      </c>
      <c r="I410" s="163"/>
      <c r="L410" s="159"/>
      <c r="M410" s="164"/>
      <c r="N410" s="165"/>
      <c r="O410" s="165"/>
      <c r="P410" s="165"/>
      <c r="Q410" s="165"/>
      <c r="R410" s="165"/>
      <c r="S410" s="165"/>
      <c r="T410" s="166"/>
      <c r="AT410" s="160" t="s">
        <v>174</v>
      </c>
      <c r="AU410" s="160" t="s">
        <v>169</v>
      </c>
      <c r="AV410" s="12" t="s">
        <v>169</v>
      </c>
      <c r="AW410" s="12" t="s">
        <v>32</v>
      </c>
      <c r="AX410" s="12" t="s">
        <v>79</v>
      </c>
      <c r="AY410" s="160" t="s">
        <v>162</v>
      </c>
    </row>
    <row r="411" spans="1:65" s="10" customFormat="1" ht="22.7" customHeight="1" x14ac:dyDescent="0.2">
      <c r="B411" s="126"/>
      <c r="D411" s="127" t="s">
        <v>70</v>
      </c>
      <c r="E411" s="137" t="s">
        <v>168</v>
      </c>
      <c r="F411" s="137" t="s">
        <v>442</v>
      </c>
      <c r="I411" s="129"/>
      <c r="J411" s="138">
        <f>BK411</f>
        <v>0</v>
      </c>
      <c r="L411" s="126"/>
      <c r="M411" s="131"/>
      <c r="N411" s="132"/>
      <c r="O411" s="132"/>
      <c r="P411" s="133">
        <f>SUM(P412:P528)</f>
        <v>0</v>
      </c>
      <c r="Q411" s="132"/>
      <c r="R411" s="133">
        <f>SUM(R412:R528)</f>
        <v>184.85831342999998</v>
      </c>
      <c r="S411" s="132"/>
      <c r="T411" s="134">
        <f>SUM(T412:T528)</f>
        <v>0</v>
      </c>
      <c r="AR411" s="127" t="s">
        <v>79</v>
      </c>
      <c r="AT411" s="135" t="s">
        <v>70</v>
      </c>
      <c r="AU411" s="135" t="s">
        <v>79</v>
      </c>
      <c r="AY411" s="127" t="s">
        <v>162</v>
      </c>
      <c r="BK411" s="136">
        <f>SUM(BK412:BK528)</f>
        <v>0</v>
      </c>
    </row>
    <row r="412" spans="1:65" s="210" customFormat="1" ht="21.75" customHeight="1" x14ac:dyDescent="0.2">
      <c r="A412" s="202"/>
      <c r="B412" s="139"/>
      <c r="C412" s="234" t="s">
        <v>443</v>
      </c>
      <c r="D412" s="234" t="s">
        <v>164</v>
      </c>
      <c r="E412" s="235" t="s">
        <v>2610</v>
      </c>
      <c r="F412" s="236" t="s">
        <v>444</v>
      </c>
      <c r="G412" s="237" t="s">
        <v>394</v>
      </c>
      <c r="H412" s="238">
        <v>2</v>
      </c>
      <c r="I412" s="239"/>
      <c r="J412" s="238">
        <f>ROUND(I412*H412,3)</f>
        <v>0</v>
      </c>
      <c r="K412" s="240"/>
      <c r="L412" s="30"/>
      <c r="M412" s="241" t="s">
        <v>1</v>
      </c>
      <c r="N412" s="242" t="s">
        <v>43</v>
      </c>
      <c r="O412" s="49"/>
      <c r="P412" s="243">
        <f>O412*H412</f>
        <v>0</v>
      </c>
      <c r="Q412" s="243">
        <v>0.17208999999999999</v>
      </c>
      <c r="R412" s="243">
        <f>Q412*H412</f>
        <v>0.34417999999999999</v>
      </c>
      <c r="S412" s="243">
        <v>0</v>
      </c>
      <c r="T412" s="244">
        <f>S412*H412</f>
        <v>0</v>
      </c>
      <c r="U412" s="202"/>
      <c r="V412" s="202"/>
      <c r="W412" s="202"/>
      <c r="X412" s="202"/>
      <c r="Y412" s="202"/>
      <c r="Z412" s="202"/>
      <c r="AA412" s="202"/>
      <c r="AB412" s="202"/>
      <c r="AC412" s="202"/>
      <c r="AD412" s="202"/>
      <c r="AE412" s="202"/>
      <c r="AR412" s="245" t="s">
        <v>168</v>
      </c>
      <c r="AT412" s="245" t="s">
        <v>164</v>
      </c>
      <c r="AU412" s="245" t="s">
        <v>169</v>
      </c>
      <c r="AY412" s="203" t="s">
        <v>162</v>
      </c>
      <c r="BE412" s="149">
        <f>IF(N412="základná",J412,0)</f>
        <v>0</v>
      </c>
      <c r="BF412" s="149">
        <f>IF(N412="znížená",J412,0)</f>
        <v>0</v>
      </c>
      <c r="BG412" s="149">
        <f>IF(N412="zákl. prenesená",J412,0)</f>
        <v>0</v>
      </c>
      <c r="BH412" s="149">
        <f>IF(N412="zníž. prenesená",J412,0)</f>
        <v>0</v>
      </c>
      <c r="BI412" s="149">
        <f>IF(N412="nulová",J412,0)</f>
        <v>0</v>
      </c>
      <c r="BJ412" s="203" t="s">
        <v>169</v>
      </c>
      <c r="BK412" s="150">
        <f>ROUND(I412*H412,3)</f>
        <v>0</v>
      </c>
      <c r="BL412" s="203" t="s">
        <v>168</v>
      </c>
      <c r="BM412" s="245" t="s">
        <v>445</v>
      </c>
    </row>
    <row r="413" spans="1:65" s="12" customFormat="1" x14ac:dyDescent="0.2">
      <c r="B413" s="159"/>
      <c r="D413" s="152" t="s">
        <v>174</v>
      </c>
      <c r="E413" s="160" t="s">
        <v>1</v>
      </c>
      <c r="F413" s="161" t="s">
        <v>446</v>
      </c>
      <c r="H413" s="162">
        <v>1</v>
      </c>
      <c r="I413" s="163"/>
      <c r="L413" s="159"/>
      <c r="M413" s="164"/>
      <c r="N413" s="165"/>
      <c r="O413" s="165"/>
      <c r="P413" s="165"/>
      <c r="Q413" s="165"/>
      <c r="R413" s="165"/>
      <c r="S413" s="165"/>
      <c r="T413" s="166"/>
      <c r="AT413" s="160" t="s">
        <v>174</v>
      </c>
      <c r="AU413" s="160" t="s">
        <v>169</v>
      </c>
      <c r="AV413" s="12" t="s">
        <v>169</v>
      </c>
      <c r="AW413" s="12" t="s">
        <v>32</v>
      </c>
      <c r="AX413" s="12" t="s">
        <v>71</v>
      </c>
      <c r="AY413" s="160" t="s">
        <v>162</v>
      </c>
    </row>
    <row r="414" spans="1:65" s="12" customFormat="1" x14ac:dyDescent="0.2">
      <c r="B414" s="159"/>
      <c r="D414" s="152" t="s">
        <v>174</v>
      </c>
      <c r="E414" s="160" t="s">
        <v>1</v>
      </c>
      <c r="F414" s="161" t="s">
        <v>447</v>
      </c>
      <c r="H414" s="162">
        <v>1</v>
      </c>
      <c r="I414" s="163"/>
      <c r="L414" s="159"/>
      <c r="M414" s="164"/>
      <c r="N414" s="165"/>
      <c r="O414" s="165"/>
      <c r="P414" s="165"/>
      <c r="Q414" s="165"/>
      <c r="R414" s="165"/>
      <c r="S414" s="165"/>
      <c r="T414" s="166"/>
      <c r="AT414" s="160" t="s">
        <v>174</v>
      </c>
      <c r="AU414" s="160" t="s">
        <v>169</v>
      </c>
      <c r="AV414" s="12" t="s">
        <v>169</v>
      </c>
      <c r="AW414" s="12" t="s">
        <v>32</v>
      </c>
      <c r="AX414" s="12" t="s">
        <v>71</v>
      </c>
      <c r="AY414" s="160" t="s">
        <v>162</v>
      </c>
    </row>
    <row r="415" spans="1:65" s="14" customFormat="1" x14ac:dyDescent="0.2">
      <c r="B415" s="175"/>
      <c r="D415" s="152" t="s">
        <v>174</v>
      </c>
      <c r="E415" s="176" t="s">
        <v>1</v>
      </c>
      <c r="F415" s="177" t="s">
        <v>189</v>
      </c>
      <c r="H415" s="178">
        <v>2</v>
      </c>
      <c r="I415" s="179"/>
      <c r="L415" s="175"/>
      <c r="M415" s="180"/>
      <c r="N415" s="181"/>
      <c r="O415" s="181"/>
      <c r="P415" s="181"/>
      <c r="Q415" s="181"/>
      <c r="R415" s="181"/>
      <c r="S415" s="181"/>
      <c r="T415" s="182"/>
      <c r="AT415" s="176" t="s">
        <v>174</v>
      </c>
      <c r="AU415" s="176" t="s">
        <v>169</v>
      </c>
      <c r="AV415" s="14" t="s">
        <v>168</v>
      </c>
      <c r="AW415" s="14" t="s">
        <v>32</v>
      </c>
      <c r="AX415" s="14" t="s">
        <v>79</v>
      </c>
      <c r="AY415" s="176" t="s">
        <v>162</v>
      </c>
    </row>
    <row r="416" spans="1:65" s="210" customFormat="1" ht="21.75" customHeight="1" x14ac:dyDescent="0.2">
      <c r="A416" s="202"/>
      <c r="B416" s="139"/>
      <c r="C416" s="234" t="s">
        <v>448</v>
      </c>
      <c r="D416" s="234" t="s">
        <v>164</v>
      </c>
      <c r="E416" s="235" t="s">
        <v>2611</v>
      </c>
      <c r="F416" s="236" t="s">
        <v>2612</v>
      </c>
      <c r="G416" s="237" t="s">
        <v>394</v>
      </c>
      <c r="H416" s="238">
        <v>10</v>
      </c>
      <c r="I416" s="239"/>
      <c r="J416" s="238">
        <f>ROUND(I416*H416,3)</f>
        <v>0</v>
      </c>
      <c r="K416" s="240"/>
      <c r="L416" s="30"/>
      <c r="M416" s="241" t="s">
        <v>1</v>
      </c>
      <c r="N416" s="242" t="s">
        <v>43</v>
      </c>
      <c r="O416" s="49"/>
      <c r="P416" s="243">
        <f>O416*H416</f>
        <v>0</v>
      </c>
      <c r="Q416" s="243">
        <v>0.2384</v>
      </c>
      <c r="R416" s="243">
        <f>Q416*H416</f>
        <v>2.3839999999999999</v>
      </c>
      <c r="S416" s="243">
        <v>0</v>
      </c>
      <c r="T416" s="244">
        <f>S416*H416</f>
        <v>0</v>
      </c>
      <c r="U416" s="202"/>
      <c r="V416" s="202"/>
      <c r="W416" s="202"/>
      <c r="X416" s="202"/>
      <c r="Y416" s="202"/>
      <c r="Z416" s="202"/>
      <c r="AA416" s="202"/>
      <c r="AB416" s="202"/>
      <c r="AC416" s="202"/>
      <c r="AD416" s="202"/>
      <c r="AE416" s="202"/>
      <c r="AR416" s="245" t="s">
        <v>168</v>
      </c>
      <c r="AT416" s="245" t="s">
        <v>164</v>
      </c>
      <c r="AU416" s="245" t="s">
        <v>169</v>
      </c>
      <c r="AY416" s="203" t="s">
        <v>162</v>
      </c>
      <c r="BE416" s="149">
        <f>IF(N416="základná",J416,0)</f>
        <v>0</v>
      </c>
      <c r="BF416" s="149">
        <f>IF(N416="znížená",J416,0)</f>
        <v>0</v>
      </c>
      <c r="BG416" s="149">
        <f>IF(N416="zákl. prenesená",J416,0)</f>
        <v>0</v>
      </c>
      <c r="BH416" s="149">
        <f>IF(N416="zníž. prenesená",J416,0)</f>
        <v>0</v>
      </c>
      <c r="BI416" s="149">
        <f>IF(N416="nulová",J416,0)</f>
        <v>0</v>
      </c>
      <c r="BJ416" s="203" t="s">
        <v>169</v>
      </c>
      <c r="BK416" s="150">
        <f>ROUND(I416*H416,3)</f>
        <v>0</v>
      </c>
      <c r="BL416" s="203" t="s">
        <v>168</v>
      </c>
      <c r="BM416" s="245" t="s">
        <v>449</v>
      </c>
    </row>
    <row r="417" spans="1:65" s="12" customFormat="1" x14ac:dyDescent="0.2">
      <c r="B417" s="159"/>
      <c r="D417" s="152" t="s">
        <v>174</v>
      </c>
      <c r="E417" s="160" t="s">
        <v>1</v>
      </c>
      <c r="F417" s="161" t="s">
        <v>450</v>
      </c>
      <c r="H417" s="162">
        <v>1</v>
      </c>
      <c r="I417" s="163"/>
      <c r="L417" s="159"/>
      <c r="M417" s="164"/>
      <c r="N417" s="165"/>
      <c r="O417" s="165"/>
      <c r="P417" s="165"/>
      <c r="Q417" s="165"/>
      <c r="R417" s="165"/>
      <c r="S417" s="165"/>
      <c r="T417" s="166"/>
      <c r="AT417" s="160" t="s">
        <v>174</v>
      </c>
      <c r="AU417" s="160" t="s">
        <v>169</v>
      </c>
      <c r="AV417" s="12" t="s">
        <v>169</v>
      </c>
      <c r="AW417" s="12" t="s">
        <v>32</v>
      </c>
      <c r="AX417" s="12" t="s">
        <v>71</v>
      </c>
      <c r="AY417" s="160" t="s">
        <v>162</v>
      </c>
    </row>
    <row r="418" spans="1:65" s="12" customFormat="1" x14ac:dyDescent="0.2">
      <c r="B418" s="159"/>
      <c r="D418" s="152" t="s">
        <v>174</v>
      </c>
      <c r="E418" s="160" t="s">
        <v>1</v>
      </c>
      <c r="F418" s="161" t="s">
        <v>451</v>
      </c>
      <c r="H418" s="162">
        <v>8</v>
      </c>
      <c r="I418" s="163"/>
      <c r="L418" s="159"/>
      <c r="M418" s="164"/>
      <c r="N418" s="165"/>
      <c r="O418" s="165"/>
      <c r="P418" s="165"/>
      <c r="Q418" s="165"/>
      <c r="R418" s="165"/>
      <c r="S418" s="165"/>
      <c r="T418" s="166"/>
      <c r="AT418" s="160" t="s">
        <v>174</v>
      </c>
      <c r="AU418" s="160" t="s">
        <v>169</v>
      </c>
      <c r="AV418" s="12" t="s">
        <v>169</v>
      </c>
      <c r="AW418" s="12" t="s">
        <v>32</v>
      </c>
      <c r="AX418" s="12" t="s">
        <v>71</v>
      </c>
      <c r="AY418" s="160" t="s">
        <v>162</v>
      </c>
    </row>
    <row r="419" spans="1:65" s="12" customFormat="1" x14ac:dyDescent="0.2">
      <c r="B419" s="159"/>
      <c r="D419" s="152" t="s">
        <v>174</v>
      </c>
      <c r="E419" s="160" t="s">
        <v>1</v>
      </c>
      <c r="F419" s="161" t="s">
        <v>452</v>
      </c>
      <c r="H419" s="162">
        <v>1</v>
      </c>
      <c r="I419" s="163"/>
      <c r="L419" s="159"/>
      <c r="M419" s="164"/>
      <c r="N419" s="165"/>
      <c r="O419" s="165"/>
      <c r="P419" s="165"/>
      <c r="Q419" s="165"/>
      <c r="R419" s="165"/>
      <c r="S419" s="165"/>
      <c r="T419" s="166"/>
      <c r="AT419" s="160" t="s">
        <v>174</v>
      </c>
      <c r="AU419" s="160" t="s">
        <v>169</v>
      </c>
      <c r="AV419" s="12" t="s">
        <v>169</v>
      </c>
      <c r="AW419" s="12" t="s">
        <v>32</v>
      </c>
      <c r="AX419" s="12" t="s">
        <v>71</v>
      </c>
      <c r="AY419" s="160" t="s">
        <v>162</v>
      </c>
    </row>
    <row r="420" spans="1:65" s="14" customFormat="1" x14ac:dyDescent="0.2">
      <c r="B420" s="175"/>
      <c r="D420" s="152" t="s">
        <v>174</v>
      </c>
      <c r="E420" s="176" t="s">
        <v>1</v>
      </c>
      <c r="F420" s="177" t="s">
        <v>189</v>
      </c>
      <c r="H420" s="178">
        <v>10</v>
      </c>
      <c r="I420" s="179"/>
      <c r="L420" s="175"/>
      <c r="M420" s="180"/>
      <c r="N420" s="181"/>
      <c r="O420" s="181"/>
      <c r="P420" s="181"/>
      <c r="Q420" s="181"/>
      <c r="R420" s="181"/>
      <c r="S420" s="181"/>
      <c r="T420" s="182"/>
      <c r="AT420" s="176" t="s">
        <v>174</v>
      </c>
      <c r="AU420" s="176" t="s">
        <v>169</v>
      </c>
      <c r="AV420" s="14" t="s">
        <v>168</v>
      </c>
      <c r="AW420" s="14" t="s">
        <v>32</v>
      </c>
      <c r="AX420" s="14" t="s">
        <v>79</v>
      </c>
      <c r="AY420" s="176" t="s">
        <v>162</v>
      </c>
    </row>
    <row r="421" spans="1:65" s="210" customFormat="1" ht="21.75" customHeight="1" x14ac:dyDescent="0.2">
      <c r="A421" s="202"/>
      <c r="B421" s="139"/>
      <c r="C421" s="234" t="s">
        <v>453</v>
      </c>
      <c r="D421" s="234" t="s">
        <v>164</v>
      </c>
      <c r="E421" s="235" t="s">
        <v>2613</v>
      </c>
      <c r="F421" s="236" t="s">
        <v>2614</v>
      </c>
      <c r="G421" s="237" t="s">
        <v>394</v>
      </c>
      <c r="H421" s="238">
        <v>28</v>
      </c>
      <c r="I421" s="239"/>
      <c r="J421" s="238">
        <f>ROUND(I421*H421,3)</f>
        <v>0</v>
      </c>
      <c r="K421" s="240"/>
      <c r="L421" s="30"/>
      <c r="M421" s="241" t="s">
        <v>1</v>
      </c>
      <c r="N421" s="242" t="s">
        <v>43</v>
      </c>
      <c r="O421" s="49"/>
      <c r="P421" s="243">
        <f>O421*H421</f>
        <v>0</v>
      </c>
      <c r="Q421" s="243">
        <v>0.33117999999999997</v>
      </c>
      <c r="R421" s="243">
        <f>Q421*H421</f>
        <v>9.2730399999999999</v>
      </c>
      <c r="S421" s="243">
        <v>0</v>
      </c>
      <c r="T421" s="244">
        <f>S421*H421</f>
        <v>0</v>
      </c>
      <c r="U421" s="202"/>
      <c r="V421" s="202"/>
      <c r="W421" s="202"/>
      <c r="X421" s="202"/>
      <c r="Y421" s="202"/>
      <c r="Z421" s="202"/>
      <c r="AA421" s="202"/>
      <c r="AB421" s="202"/>
      <c r="AC421" s="202"/>
      <c r="AD421" s="202"/>
      <c r="AE421" s="202"/>
      <c r="AR421" s="245" t="s">
        <v>168</v>
      </c>
      <c r="AT421" s="245" t="s">
        <v>164</v>
      </c>
      <c r="AU421" s="245" t="s">
        <v>169</v>
      </c>
      <c r="AY421" s="203" t="s">
        <v>162</v>
      </c>
      <c r="BE421" s="149">
        <f>IF(N421="základná",J421,0)</f>
        <v>0</v>
      </c>
      <c r="BF421" s="149">
        <f>IF(N421="znížená",J421,0)</f>
        <v>0</v>
      </c>
      <c r="BG421" s="149">
        <f>IF(N421="zákl. prenesená",J421,0)</f>
        <v>0</v>
      </c>
      <c r="BH421" s="149">
        <f>IF(N421="zníž. prenesená",J421,0)</f>
        <v>0</v>
      </c>
      <c r="BI421" s="149">
        <f>IF(N421="nulová",J421,0)</f>
        <v>0</v>
      </c>
      <c r="BJ421" s="203" t="s">
        <v>169</v>
      </c>
      <c r="BK421" s="150">
        <f>ROUND(I421*H421,3)</f>
        <v>0</v>
      </c>
      <c r="BL421" s="203" t="s">
        <v>168</v>
      </c>
      <c r="BM421" s="245" t="s">
        <v>454</v>
      </c>
    </row>
    <row r="422" spans="1:65" s="12" customFormat="1" x14ac:dyDescent="0.2">
      <c r="B422" s="159"/>
      <c r="D422" s="152" t="s">
        <v>174</v>
      </c>
      <c r="E422" s="160" t="s">
        <v>1</v>
      </c>
      <c r="F422" s="161" t="s">
        <v>455</v>
      </c>
      <c r="H422" s="162">
        <v>14</v>
      </c>
      <c r="I422" s="163"/>
      <c r="L422" s="159"/>
      <c r="M422" s="164"/>
      <c r="N422" s="165"/>
      <c r="O422" s="165"/>
      <c r="P422" s="165"/>
      <c r="Q422" s="165"/>
      <c r="R422" s="165"/>
      <c r="S422" s="165"/>
      <c r="T422" s="166"/>
      <c r="AT422" s="160" t="s">
        <v>174</v>
      </c>
      <c r="AU422" s="160" t="s">
        <v>169</v>
      </c>
      <c r="AV422" s="12" t="s">
        <v>169</v>
      </c>
      <c r="AW422" s="12" t="s">
        <v>32</v>
      </c>
      <c r="AX422" s="12" t="s">
        <v>71</v>
      </c>
      <c r="AY422" s="160" t="s">
        <v>162</v>
      </c>
    </row>
    <row r="423" spans="1:65" s="12" customFormat="1" x14ac:dyDescent="0.2">
      <c r="B423" s="159"/>
      <c r="D423" s="152" t="s">
        <v>174</v>
      </c>
      <c r="E423" s="160" t="s">
        <v>1</v>
      </c>
      <c r="F423" s="161" t="s">
        <v>456</v>
      </c>
      <c r="H423" s="162">
        <v>14</v>
      </c>
      <c r="I423" s="163"/>
      <c r="L423" s="159"/>
      <c r="M423" s="164"/>
      <c r="N423" s="165"/>
      <c r="O423" s="165"/>
      <c r="P423" s="165"/>
      <c r="Q423" s="165"/>
      <c r="R423" s="165"/>
      <c r="S423" s="165"/>
      <c r="T423" s="166"/>
      <c r="AT423" s="160" t="s">
        <v>174</v>
      </c>
      <c r="AU423" s="160" t="s">
        <v>169</v>
      </c>
      <c r="AV423" s="12" t="s">
        <v>169</v>
      </c>
      <c r="AW423" s="12" t="s">
        <v>32</v>
      </c>
      <c r="AX423" s="12" t="s">
        <v>71</v>
      </c>
      <c r="AY423" s="160" t="s">
        <v>162</v>
      </c>
    </row>
    <row r="424" spans="1:65" s="14" customFormat="1" x14ac:dyDescent="0.2">
      <c r="B424" s="175"/>
      <c r="D424" s="152" t="s">
        <v>174</v>
      </c>
      <c r="E424" s="176" t="s">
        <v>1</v>
      </c>
      <c r="F424" s="177" t="s">
        <v>189</v>
      </c>
      <c r="H424" s="178">
        <v>28</v>
      </c>
      <c r="I424" s="179"/>
      <c r="L424" s="175"/>
      <c r="M424" s="180"/>
      <c r="N424" s="181"/>
      <c r="O424" s="181"/>
      <c r="P424" s="181"/>
      <c r="Q424" s="181"/>
      <c r="R424" s="181"/>
      <c r="S424" s="181"/>
      <c r="T424" s="182"/>
      <c r="AT424" s="176" t="s">
        <v>174</v>
      </c>
      <c r="AU424" s="176" t="s">
        <v>169</v>
      </c>
      <c r="AV424" s="14" t="s">
        <v>168</v>
      </c>
      <c r="AW424" s="14" t="s">
        <v>32</v>
      </c>
      <c r="AX424" s="14" t="s">
        <v>79</v>
      </c>
      <c r="AY424" s="176" t="s">
        <v>162</v>
      </c>
    </row>
    <row r="425" spans="1:65" s="210" customFormat="1" ht="21.75" customHeight="1" x14ac:dyDescent="0.2">
      <c r="A425" s="202"/>
      <c r="B425" s="139"/>
      <c r="C425" s="246" t="s">
        <v>457</v>
      </c>
      <c r="D425" s="246" t="s">
        <v>348</v>
      </c>
      <c r="E425" s="247" t="s">
        <v>2615</v>
      </c>
      <c r="F425" s="248" t="s">
        <v>458</v>
      </c>
      <c r="G425" s="249" t="s">
        <v>273</v>
      </c>
      <c r="H425" s="250">
        <v>156.19499999999999</v>
      </c>
      <c r="I425" s="251"/>
      <c r="J425" s="250">
        <f>ROUND(I425*H425,3)</f>
        <v>0</v>
      </c>
      <c r="K425" s="252"/>
      <c r="L425" s="188"/>
      <c r="M425" s="253" t="s">
        <v>1</v>
      </c>
      <c r="N425" s="254" t="s">
        <v>43</v>
      </c>
      <c r="O425" s="49"/>
      <c r="P425" s="243">
        <f>O425*H425</f>
        <v>0</v>
      </c>
      <c r="Q425" s="243">
        <v>0.28999999999999998</v>
      </c>
      <c r="R425" s="243">
        <f>Q425*H425</f>
        <v>45.296549999999996</v>
      </c>
      <c r="S425" s="243">
        <v>0</v>
      </c>
      <c r="T425" s="244">
        <f>S425*H425</f>
        <v>0</v>
      </c>
      <c r="U425" s="202"/>
      <c r="V425" s="202"/>
      <c r="W425" s="202"/>
      <c r="X425" s="202"/>
      <c r="Y425" s="202"/>
      <c r="Z425" s="202"/>
      <c r="AA425" s="202"/>
      <c r="AB425" s="202"/>
      <c r="AC425" s="202"/>
      <c r="AD425" s="202"/>
      <c r="AE425" s="202"/>
      <c r="AR425" s="245" t="s">
        <v>222</v>
      </c>
      <c r="AT425" s="245" t="s">
        <v>348</v>
      </c>
      <c r="AU425" s="245" t="s">
        <v>169</v>
      </c>
      <c r="AY425" s="203" t="s">
        <v>162</v>
      </c>
      <c r="BE425" s="149">
        <f>IF(N425="základná",J425,0)</f>
        <v>0</v>
      </c>
      <c r="BF425" s="149">
        <f>IF(N425="znížená",J425,0)</f>
        <v>0</v>
      </c>
      <c r="BG425" s="149">
        <f>IF(N425="zákl. prenesená",J425,0)</f>
        <v>0</v>
      </c>
      <c r="BH425" s="149">
        <f>IF(N425="zníž. prenesená",J425,0)</f>
        <v>0</v>
      </c>
      <c r="BI425" s="149">
        <f>IF(N425="nulová",J425,0)</f>
        <v>0</v>
      </c>
      <c r="BJ425" s="203" t="s">
        <v>169</v>
      </c>
      <c r="BK425" s="150">
        <f>ROUND(I425*H425,3)</f>
        <v>0</v>
      </c>
      <c r="BL425" s="203" t="s">
        <v>168</v>
      </c>
      <c r="BM425" s="245" t="s">
        <v>459</v>
      </c>
    </row>
    <row r="426" spans="1:65" s="11" customFormat="1" x14ac:dyDescent="0.2">
      <c r="B426" s="151"/>
      <c r="D426" s="152" t="s">
        <v>174</v>
      </c>
      <c r="E426" s="153" t="s">
        <v>1</v>
      </c>
      <c r="F426" s="154" t="s">
        <v>460</v>
      </c>
      <c r="H426" s="153" t="s">
        <v>1</v>
      </c>
      <c r="I426" s="155"/>
      <c r="L426" s="151"/>
      <c r="M426" s="156"/>
      <c r="N426" s="157"/>
      <c r="O426" s="157"/>
      <c r="P426" s="157"/>
      <c r="Q426" s="157"/>
      <c r="R426" s="157"/>
      <c r="S426" s="157"/>
      <c r="T426" s="158"/>
      <c r="AT426" s="153" t="s">
        <v>174</v>
      </c>
      <c r="AU426" s="153" t="s">
        <v>169</v>
      </c>
      <c r="AV426" s="11" t="s">
        <v>79</v>
      </c>
      <c r="AW426" s="11" t="s">
        <v>32</v>
      </c>
      <c r="AX426" s="11" t="s">
        <v>71</v>
      </c>
      <c r="AY426" s="153" t="s">
        <v>162</v>
      </c>
    </row>
    <row r="427" spans="1:65" s="12" customFormat="1" x14ac:dyDescent="0.2">
      <c r="B427" s="159"/>
      <c r="D427" s="152" t="s">
        <v>174</v>
      </c>
      <c r="E427" s="160" t="s">
        <v>1</v>
      </c>
      <c r="F427" s="161" t="s">
        <v>461</v>
      </c>
      <c r="H427" s="162">
        <v>149.52000000000001</v>
      </c>
      <c r="I427" s="163"/>
      <c r="L427" s="159"/>
      <c r="M427" s="164"/>
      <c r="N427" s="165"/>
      <c r="O427" s="165"/>
      <c r="P427" s="165"/>
      <c r="Q427" s="165"/>
      <c r="R427" s="165"/>
      <c r="S427" s="165"/>
      <c r="T427" s="166"/>
      <c r="AT427" s="160" t="s">
        <v>174</v>
      </c>
      <c r="AU427" s="160" t="s">
        <v>169</v>
      </c>
      <c r="AV427" s="12" t="s">
        <v>169</v>
      </c>
      <c r="AW427" s="12" t="s">
        <v>32</v>
      </c>
      <c r="AX427" s="12" t="s">
        <v>71</v>
      </c>
      <c r="AY427" s="160" t="s">
        <v>162</v>
      </c>
    </row>
    <row r="428" spans="1:65" s="12" customFormat="1" x14ac:dyDescent="0.2">
      <c r="B428" s="159"/>
      <c r="D428" s="152" t="s">
        <v>174</v>
      </c>
      <c r="E428" s="160" t="s">
        <v>1</v>
      </c>
      <c r="F428" s="161" t="s">
        <v>462</v>
      </c>
      <c r="H428" s="162">
        <v>6.6749999999999998</v>
      </c>
      <c r="I428" s="163"/>
      <c r="L428" s="159"/>
      <c r="M428" s="164"/>
      <c r="N428" s="165"/>
      <c r="O428" s="165"/>
      <c r="P428" s="165"/>
      <c r="Q428" s="165"/>
      <c r="R428" s="165"/>
      <c r="S428" s="165"/>
      <c r="T428" s="166"/>
      <c r="AT428" s="160" t="s">
        <v>174</v>
      </c>
      <c r="AU428" s="160" t="s">
        <v>169</v>
      </c>
      <c r="AV428" s="12" t="s">
        <v>169</v>
      </c>
      <c r="AW428" s="12" t="s">
        <v>32</v>
      </c>
      <c r="AX428" s="12" t="s">
        <v>71</v>
      </c>
      <c r="AY428" s="160" t="s">
        <v>162</v>
      </c>
    </row>
    <row r="429" spans="1:65" s="14" customFormat="1" x14ac:dyDescent="0.2">
      <c r="B429" s="175"/>
      <c r="D429" s="152" t="s">
        <v>174</v>
      </c>
      <c r="E429" s="176" t="s">
        <v>1</v>
      </c>
      <c r="F429" s="177" t="s">
        <v>189</v>
      </c>
      <c r="H429" s="178">
        <v>156.19500000000002</v>
      </c>
      <c r="I429" s="179"/>
      <c r="L429" s="175"/>
      <c r="M429" s="180"/>
      <c r="N429" s="181"/>
      <c r="O429" s="181"/>
      <c r="P429" s="181"/>
      <c r="Q429" s="181"/>
      <c r="R429" s="181"/>
      <c r="S429" s="181"/>
      <c r="T429" s="182"/>
      <c r="AT429" s="176" t="s">
        <v>174</v>
      </c>
      <c r="AU429" s="176" t="s">
        <v>169</v>
      </c>
      <c r="AV429" s="14" t="s">
        <v>168</v>
      </c>
      <c r="AW429" s="14" t="s">
        <v>32</v>
      </c>
      <c r="AX429" s="14" t="s">
        <v>79</v>
      </c>
      <c r="AY429" s="176" t="s">
        <v>162</v>
      </c>
    </row>
    <row r="430" spans="1:65" s="210" customFormat="1" ht="21.75" customHeight="1" x14ac:dyDescent="0.2">
      <c r="A430" s="202"/>
      <c r="B430" s="139"/>
      <c r="C430" s="246" t="s">
        <v>463</v>
      </c>
      <c r="D430" s="246" t="s">
        <v>348</v>
      </c>
      <c r="E430" s="247" t="s">
        <v>2616</v>
      </c>
      <c r="F430" s="248" t="s">
        <v>464</v>
      </c>
      <c r="G430" s="249" t="s">
        <v>273</v>
      </c>
      <c r="H430" s="250">
        <v>60.386000000000003</v>
      </c>
      <c r="I430" s="251"/>
      <c r="J430" s="250">
        <f>ROUND(I430*H430,3)</f>
        <v>0</v>
      </c>
      <c r="K430" s="252"/>
      <c r="L430" s="188"/>
      <c r="M430" s="253" t="s">
        <v>1</v>
      </c>
      <c r="N430" s="254" t="s">
        <v>43</v>
      </c>
      <c r="O430" s="49"/>
      <c r="P430" s="243">
        <f>O430*H430</f>
        <v>0</v>
      </c>
      <c r="Q430" s="243">
        <v>0.23499999999999999</v>
      </c>
      <c r="R430" s="243">
        <f>Q430*H430</f>
        <v>14.190709999999999</v>
      </c>
      <c r="S430" s="243">
        <v>0</v>
      </c>
      <c r="T430" s="244">
        <f>S430*H430</f>
        <v>0</v>
      </c>
      <c r="U430" s="202"/>
      <c r="V430" s="202"/>
      <c r="W430" s="202"/>
      <c r="X430" s="202"/>
      <c r="Y430" s="202"/>
      <c r="Z430" s="202"/>
      <c r="AA430" s="202"/>
      <c r="AB430" s="202"/>
      <c r="AC430" s="202"/>
      <c r="AD430" s="202"/>
      <c r="AE430" s="202"/>
      <c r="AR430" s="245" t="s">
        <v>222</v>
      </c>
      <c r="AT430" s="245" t="s">
        <v>348</v>
      </c>
      <c r="AU430" s="245" t="s">
        <v>169</v>
      </c>
      <c r="AY430" s="203" t="s">
        <v>162</v>
      </c>
      <c r="BE430" s="149">
        <f>IF(N430="základná",J430,0)</f>
        <v>0</v>
      </c>
      <c r="BF430" s="149">
        <f>IF(N430="znížená",J430,0)</f>
        <v>0</v>
      </c>
      <c r="BG430" s="149">
        <f>IF(N430="zákl. prenesená",J430,0)</f>
        <v>0</v>
      </c>
      <c r="BH430" s="149">
        <f>IF(N430="zníž. prenesená",J430,0)</f>
        <v>0</v>
      </c>
      <c r="BI430" s="149">
        <f>IF(N430="nulová",J430,0)</f>
        <v>0</v>
      </c>
      <c r="BJ430" s="203" t="s">
        <v>169</v>
      </c>
      <c r="BK430" s="150">
        <f>ROUND(I430*H430,3)</f>
        <v>0</v>
      </c>
      <c r="BL430" s="203" t="s">
        <v>168</v>
      </c>
      <c r="BM430" s="245" t="s">
        <v>465</v>
      </c>
    </row>
    <row r="431" spans="1:65" s="11" customFormat="1" x14ac:dyDescent="0.2">
      <c r="B431" s="151"/>
      <c r="D431" s="152" t="s">
        <v>174</v>
      </c>
      <c r="E431" s="153" t="s">
        <v>1</v>
      </c>
      <c r="F431" s="154" t="s">
        <v>466</v>
      </c>
      <c r="H431" s="153" t="s">
        <v>1</v>
      </c>
      <c r="I431" s="155"/>
      <c r="L431" s="151"/>
      <c r="M431" s="156"/>
      <c r="N431" s="157"/>
      <c r="O431" s="157"/>
      <c r="P431" s="157"/>
      <c r="Q431" s="157"/>
      <c r="R431" s="157"/>
      <c r="S431" s="157"/>
      <c r="T431" s="158"/>
      <c r="AT431" s="153" t="s">
        <v>174</v>
      </c>
      <c r="AU431" s="153" t="s">
        <v>169</v>
      </c>
      <c r="AV431" s="11" t="s">
        <v>79</v>
      </c>
      <c r="AW431" s="11" t="s">
        <v>32</v>
      </c>
      <c r="AX431" s="11" t="s">
        <v>71</v>
      </c>
      <c r="AY431" s="153" t="s">
        <v>162</v>
      </c>
    </row>
    <row r="432" spans="1:65" s="12" customFormat="1" x14ac:dyDescent="0.2">
      <c r="B432" s="159"/>
      <c r="D432" s="152" t="s">
        <v>174</v>
      </c>
      <c r="E432" s="160" t="s">
        <v>1</v>
      </c>
      <c r="F432" s="161" t="s">
        <v>467</v>
      </c>
      <c r="H432" s="162">
        <v>5.3410000000000002</v>
      </c>
      <c r="I432" s="163"/>
      <c r="L432" s="159"/>
      <c r="M432" s="164"/>
      <c r="N432" s="165"/>
      <c r="O432" s="165"/>
      <c r="P432" s="165"/>
      <c r="Q432" s="165"/>
      <c r="R432" s="165"/>
      <c r="S432" s="165"/>
      <c r="T432" s="166"/>
      <c r="AT432" s="160" t="s">
        <v>174</v>
      </c>
      <c r="AU432" s="160" t="s">
        <v>169</v>
      </c>
      <c r="AV432" s="12" t="s">
        <v>169</v>
      </c>
      <c r="AW432" s="12" t="s">
        <v>32</v>
      </c>
      <c r="AX432" s="12" t="s">
        <v>71</v>
      </c>
      <c r="AY432" s="160" t="s">
        <v>162</v>
      </c>
    </row>
    <row r="433" spans="1:65" s="11" customFormat="1" x14ac:dyDescent="0.2">
      <c r="B433" s="151"/>
      <c r="D433" s="152" t="s">
        <v>174</v>
      </c>
      <c r="E433" s="153" t="s">
        <v>1</v>
      </c>
      <c r="F433" s="154" t="s">
        <v>468</v>
      </c>
      <c r="H433" s="153" t="s">
        <v>1</v>
      </c>
      <c r="I433" s="155"/>
      <c r="L433" s="151"/>
      <c r="M433" s="156"/>
      <c r="N433" s="157"/>
      <c r="O433" s="157"/>
      <c r="P433" s="157"/>
      <c r="Q433" s="157"/>
      <c r="R433" s="157"/>
      <c r="S433" s="157"/>
      <c r="T433" s="158"/>
      <c r="AT433" s="153" t="s">
        <v>174</v>
      </c>
      <c r="AU433" s="153" t="s">
        <v>169</v>
      </c>
      <c r="AV433" s="11" t="s">
        <v>79</v>
      </c>
      <c r="AW433" s="11" t="s">
        <v>32</v>
      </c>
      <c r="AX433" s="11" t="s">
        <v>71</v>
      </c>
      <c r="AY433" s="153" t="s">
        <v>162</v>
      </c>
    </row>
    <row r="434" spans="1:65" s="12" customFormat="1" x14ac:dyDescent="0.2">
      <c r="B434" s="159"/>
      <c r="D434" s="152" t="s">
        <v>174</v>
      </c>
      <c r="E434" s="160" t="s">
        <v>1</v>
      </c>
      <c r="F434" s="161" t="s">
        <v>469</v>
      </c>
      <c r="H434" s="162">
        <v>52.32</v>
      </c>
      <c r="I434" s="163"/>
      <c r="L434" s="159"/>
      <c r="M434" s="164"/>
      <c r="N434" s="165"/>
      <c r="O434" s="165"/>
      <c r="P434" s="165"/>
      <c r="Q434" s="165"/>
      <c r="R434" s="165"/>
      <c r="S434" s="165"/>
      <c r="T434" s="166"/>
      <c r="AT434" s="160" t="s">
        <v>174</v>
      </c>
      <c r="AU434" s="160" t="s">
        <v>169</v>
      </c>
      <c r="AV434" s="12" t="s">
        <v>169</v>
      </c>
      <c r="AW434" s="12" t="s">
        <v>32</v>
      </c>
      <c r="AX434" s="12" t="s">
        <v>71</v>
      </c>
      <c r="AY434" s="160" t="s">
        <v>162</v>
      </c>
    </row>
    <row r="435" spans="1:65" s="12" customFormat="1" x14ac:dyDescent="0.2">
      <c r="B435" s="159"/>
      <c r="D435" s="152" t="s">
        <v>174</v>
      </c>
      <c r="E435" s="160" t="s">
        <v>1</v>
      </c>
      <c r="F435" s="161" t="s">
        <v>470</v>
      </c>
      <c r="H435" s="162">
        <v>2.7250000000000001</v>
      </c>
      <c r="I435" s="163"/>
      <c r="L435" s="159"/>
      <c r="M435" s="164"/>
      <c r="N435" s="165"/>
      <c r="O435" s="165"/>
      <c r="P435" s="165"/>
      <c r="Q435" s="165"/>
      <c r="R435" s="165"/>
      <c r="S435" s="165"/>
      <c r="T435" s="166"/>
      <c r="AT435" s="160" t="s">
        <v>174</v>
      </c>
      <c r="AU435" s="160" t="s">
        <v>169</v>
      </c>
      <c r="AV435" s="12" t="s">
        <v>169</v>
      </c>
      <c r="AW435" s="12" t="s">
        <v>32</v>
      </c>
      <c r="AX435" s="12" t="s">
        <v>71</v>
      </c>
      <c r="AY435" s="160" t="s">
        <v>162</v>
      </c>
    </row>
    <row r="436" spans="1:65" s="14" customFormat="1" x14ac:dyDescent="0.2">
      <c r="B436" s="175"/>
      <c r="D436" s="152" t="s">
        <v>174</v>
      </c>
      <c r="E436" s="176" t="s">
        <v>1</v>
      </c>
      <c r="F436" s="177" t="s">
        <v>189</v>
      </c>
      <c r="H436" s="178">
        <v>60.386000000000003</v>
      </c>
      <c r="I436" s="179"/>
      <c r="L436" s="175"/>
      <c r="M436" s="180"/>
      <c r="N436" s="181"/>
      <c r="O436" s="181"/>
      <c r="P436" s="181"/>
      <c r="Q436" s="181"/>
      <c r="R436" s="181"/>
      <c r="S436" s="181"/>
      <c r="T436" s="182"/>
      <c r="AT436" s="176" t="s">
        <v>174</v>
      </c>
      <c r="AU436" s="176" t="s">
        <v>169</v>
      </c>
      <c r="AV436" s="14" t="s">
        <v>168</v>
      </c>
      <c r="AW436" s="14" t="s">
        <v>32</v>
      </c>
      <c r="AX436" s="14" t="s">
        <v>79</v>
      </c>
      <c r="AY436" s="176" t="s">
        <v>162</v>
      </c>
    </row>
    <row r="437" spans="1:65" s="210" customFormat="1" ht="21.75" customHeight="1" x14ac:dyDescent="0.2">
      <c r="A437" s="202"/>
      <c r="B437" s="139"/>
      <c r="C437" s="246" t="s">
        <v>471</v>
      </c>
      <c r="D437" s="246" t="s">
        <v>348</v>
      </c>
      <c r="E437" s="247" t="s">
        <v>2617</v>
      </c>
      <c r="F437" s="248" t="s">
        <v>472</v>
      </c>
      <c r="G437" s="249" t="s">
        <v>273</v>
      </c>
      <c r="H437" s="250">
        <v>156.37299999999999</v>
      </c>
      <c r="I437" s="251"/>
      <c r="J437" s="250">
        <f>ROUND(I437*H437,3)</f>
        <v>0</v>
      </c>
      <c r="K437" s="252"/>
      <c r="L437" s="188"/>
      <c r="M437" s="253" t="s">
        <v>1</v>
      </c>
      <c r="N437" s="254" t="s">
        <v>43</v>
      </c>
      <c r="O437" s="49"/>
      <c r="P437" s="243">
        <f>O437*H437</f>
        <v>0</v>
      </c>
      <c r="Q437" s="243">
        <v>0.37</v>
      </c>
      <c r="R437" s="243">
        <f>Q437*H437</f>
        <v>57.858009999999993</v>
      </c>
      <c r="S437" s="243">
        <v>0</v>
      </c>
      <c r="T437" s="244">
        <f>S437*H437</f>
        <v>0</v>
      </c>
      <c r="U437" s="202"/>
      <c r="V437" s="202"/>
      <c r="W437" s="202"/>
      <c r="X437" s="202"/>
      <c r="Y437" s="202"/>
      <c r="Z437" s="202"/>
      <c r="AA437" s="202"/>
      <c r="AB437" s="202"/>
      <c r="AC437" s="202"/>
      <c r="AD437" s="202"/>
      <c r="AE437" s="202"/>
      <c r="AR437" s="245" t="s">
        <v>222</v>
      </c>
      <c r="AT437" s="245" t="s">
        <v>348</v>
      </c>
      <c r="AU437" s="245" t="s">
        <v>169</v>
      </c>
      <c r="AY437" s="203" t="s">
        <v>162</v>
      </c>
      <c r="BE437" s="149">
        <f>IF(N437="základná",J437,0)</f>
        <v>0</v>
      </c>
      <c r="BF437" s="149">
        <f>IF(N437="znížená",J437,0)</f>
        <v>0</v>
      </c>
      <c r="BG437" s="149">
        <f>IF(N437="zákl. prenesená",J437,0)</f>
        <v>0</v>
      </c>
      <c r="BH437" s="149">
        <f>IF(N437="zníž. prenesená",J437,0)</f>
        <v>0</v>
      </c>
      <c r="BI437" s="149">
        <f>IF(N437="nulová",J437,0)</f>
        <v>0</v>
      </c>
      <c r="BJ437" s="203" t="s">
        <v>169</v>
      </c>
      <c r="BK437" s="150">
        <f>ROUND(I437*H437,3)</f>
        <v>0</v>
      </c>
      <c r="BL437" s="203" t="s">
        <v>168</v>
      </c>
      <c r="BM437" s="245" t="s">
        <v>473</v>
      </c>
    </row>
    <row r="438" spans="1:65" s="11" customFormat="1" x14ac:dyDescent="0.2">
      <c r="B438" s="151"/>
      <c r="D438" s="152" t="s">
        <v>174</v>
      </c>
      <c r="E438" s="153" t="s">
        <v>1</v>
      </c>
      <c r="F438" s="154" t="s">
        <v>466</v>
      </c>
      <c r="H438" s="153" t="s">
        <v>1</v>
      </c>
      <c r="I438" s="155"/>
      <c r="L438" s="151"/>
      <c r="M438" s="156"/>
      <c r="N438" s="157"/>
      <c r="O438" s="157"/>
      <c r="P438" s="157"/>
      <c r="Q438" s="157"/>
      <c r="R438" s="157"/>
      <c r="S438" s="157"/>
      <c r="T438" s="158"/>
      <c r="AT438" s="153" t="s">
        <v>174</v>
      </c>
      <c r="AU438" s="153" t="s">
        <v>169</v>
      </c>
      <c r="AV438" s="11" t="s">
        <v>79</v>
      </c>
      <c r="AW438" s="11" t="s">
        <v>32</v>
      </c>
      <c r="AX438" s="11" t="s">
        <v>71</v>
      </c>
      <c r="AY438" s="153" t="s">
        <v>162</v>
      </c>
    </row>
    <row r="439" spans="1:65" s="12" customFormat="1" x14ac:dyDescent="0.2">
      <c r="B439" s="159"/>
      <c r="D439" s="152" t="s">
        <v>174</v>
      </c>
      <c r="E439" s="160" t="s">
        <v>1</v>
      </c>
      <c r="F439" s="161" t="s">
        <v>474</v>
      </c>
      <c r="H439" s="162">
        <v>149.52000000000001</v>
      </c>
      <c r="I439" s="163"/>
      <c r="L439" s="159"/>
      <c r="M439" s="164"/>
      <c r="N439" s="165"/>
      <c r="O439" s="165"/>
      <c r="P439" s="165"/>
      <c r="Q439" s="165"/>
      <c r="R439" s="165"/>
      <c r="S439" s="165"/>
      <c r="T439" s="166"/>
      <c r="AT439" s="160" t="s">
        <v>174</v>
      </c>
      <c r="AU439" s="160" t="s">
        <v>169</v>
      </c>
      <c r="AV439" s="12" t="s">
        <v>169</v>
      </c>
      <c r="AW439" s="12" t="s">
        <v>32</v>
      </c>
      <c r="AX439" s="12" t="s">
        <v>71</v>
      </c>
      <c r="AY439" s="160" t="s">
        <v>162</v>
      </c>
    </row>
    <row r="440" spans="1:65" s="12" customFormat="1" x14ac:dyDescent="0.2">
      <c r="B440" s="159"/>
      <c r="D440" s="152" t="s">
        <v>174</v>
      </c>
      <c r="E440" s="160" t="s">
        <v>1</v>
      </c>
      <c r="F440" s="161" t="s">
        <v>475</v>
      </c>
      <c r="H440" s="162">
        <v>6.8529999999999998</v>
      </c>
      <c r="I440" s="163"/>
      <c r="L440" s="159"/>
      <c r="M440" s="164"/>
      <c r="N440" s="165"/>
      <c r="O440" s="165"/>
      <c r="P440" s="165"/>
      <c r="Q440" s="165"/>
      <c r="R440" s="165"/>
      <c r="S440" s="165"/>
      <c r="T440" s="166"/>
      <c r="AT440" s="160" t="s">
        <v>174</v>
      </c>
      <c r="AU440" s="160" t="s">
        <v>169</v>
      </c>
      <c r="AV440" s="12" t="s">
        <v>169</v>
      </c>
      <c r="AW440" s="12" t="s">
        <v>32</v>
      </c>
      <c r="AX440" s="12" t="s">
        <v>71</v>
      </c>
      <c r="AY440" s="160" t="s">
        <v>162</v>
      </c>
    </row>
    <row r="441" spans="1:65" s="14" customFormat="1" x14ac:dyDescent="0.2">
      <c r="B441" s="175"/>
      <c r="D441" s="152" t="s">
        <v>174</v>
      </c>
      <c r="E441" s="176" t="s">
        <v>1</v>
      </c>
      <c r="F441" s="177" t="s">
        <v>189</v>
      </c>
      <c r="H441" s="178">
        <v>156.37300000000002</v>
      </c>
      <c r="I441" s="179"/>
      <c r="L441" s="175"/>
      <c r="M441" s="180"/>
      <c r="N441" s="181"/>
      <c r="O441" s="181"/>
      <c r="P441" s="181"/>
      <c r="Q441" s="181"/>
      <c r="R441" s="181"/>
      <c r="S441" s="181"/>
      <c r="T441" s="182"/>
      <c r="AT441" s="176" t="s">
        <v>174</v>
      </c>
      <c r="AU441" s="176" t="s">
        <v>169</v>
      </c>
      <c r="AV441" s="14" t="s">
        <v>168</v>
      </c>
      <c r="AW441" s="14" t="s">
        <v>32</v>
      </c>
      <c r="AX441" s="14" t="s">
        <v>79</v>
      </c>
      <c r="AY441" s="176" t="s">
        <v>162</v>
      </c>
    </row>
    <row r="442" spans="1:65" s="210" customFormat="1" ht="21.75" customHeight="1" x14ac:dyDescent="0.2">
      <c r="A442" s="202"/>
      <c r="B442" s="139"/>
      <c r="C442" s="234" t="s">
        <v>476</v>
      </c>
      <c r="D442" s="234" t="s">
        <v>164</v>
      </c>
      <c r="E442" s="235" t="s">
        <v>2618</v>
      </c>
      <c r="F442" s="236" t="s">
        <v>477</v>
      </c>
      <c r="G442" s="237" t="s">
        <v>172</v>
      </c>
      <c r="H442" s="238">
        <v>2.6280000000000001</v>
      </c>
      <c r="I442" s="239"/>
      <c r="J442" s="238">
        <f>ROUND(I442*H442,3)</f>
        <v>0</v>
      </c>
      <c r="K442" s="240"/>
      <c r="L442" s="30"/>
      <c r="M442" s="241" t="s">
        <v>1</v>
      </c>
      <c r="N442" s="242" t="s">
        <v>43</v>
      </c>
      <c r="O442" s="49"/>
      <c r="P442" s="243">
        <f>O442*H442</f>
        <v>0</v>
      </c>
      <c r="Q442" s="243">
        <v>2.4018999999999999</v>
      </c>
      <c r="R442" s="243">
        <f>Q442*H442</f>
        <v>6.3121932000000003</v>
      </c>
      <c r="S442" s="243">
        <v>0</v>
      </c>
      <c r="T442" s="244">
        <f>S442*H442</f>
        <v>0</v>
      </c>
      <c r="U442" s="202"/>
      <c r="V442" s="202"/>
      <c r="W442" s="202"/>
      <c r="X442" s="202"/>
      <c r="Y442" s="202"/>
      <c r="Z442" s="202"/>
      <c r="AA442" s="202"/>
      <c r="AB442" s="202"/>
      <c r="AC442" s="202"/>
      <c r="AD442" s="202"/>
      <c r="AE442" s="202"/>
      <c r="AR442" s="245" t="s">
        <v>168</v>
      </c>
      <c r="AT442" s="245" t="s">
        <v>164</v>
      </c>
      <c r="AU442" s="245" t="s">
        <v>169</v>
      </c>
      <c r="AY442" s="203" t="s">
        <v>162</v>
      </c>
      <c r="BE442" s="149">
        <f>IF(N442="základná",J442,0)</f>
        <v>0</v>
      </c>
      <c r="BF442" s="149">
        <f>IF(N442="znížená",J442,0)</f>
        <v>0</v>
      </c>
      <c r="BG442" s="149">
        <f>IF(N442="zákl. prenesená",J442,0)</f>
        <v>0</v>
      </c>
      <c r="BH442" s="149">
        <f>IF(N442="zníž. prenesená",J442,0)</f>
        <v>0</v>
      </c>
      <c r="BI442" s="149">
        <f>IF(N442="nulová",J442,0)</f>
        <v>0</v>
      </c>
      <c r="BJ442" s="203" t="s">
        <v>169</v>
      </c>
      <c r="BK442" s="150">
        <f>ROUND(I442*H442,3)</f>
        <v>0</v>
      </c>
      <c r="BL442" s="203" t="s">
        <v>168</v>
      </c>
      <c r="BM442" s="245" t="s">
        <v>478</v>
      </c>
    </row>
    <row r="443" spans="1:65" s="11" customFormat="1" x14ac:dyDescent="0.2">
      <c r="B443" s="151"/>
      <c r="D443" s="152" t="s">
        <v>174</v>
      </c>
      <c r="E443" s="153" t="s">
        <v>1</v>
      </c>
      <c r="F443" s="154" t="s">
        <v>479</v>
      </c>
      <c r="H443" s="153" t="s">
        <v>1</v>
      </c>
      <c r="I443" s="155"/>
      <c r="L443" s="151"/>
      <c r="M443" s="156"/>
      <c r="N443" s="157"/>
      <c r="O443" s="157"/>
      <c r="P443" s="157"/>
      <c r="Q443" s="157"/>
      <c r="R443" s="157"/>
      <c r="S443" s="157"/>
      <c r="T443" s="158"/>
      <c r="AT443" s="153" t="s">
        <v>174</v>
      </c>
      <c r="AU443" s="153" t="s">
        <v>169</v>
      </c>
      <c r="AV443" s="11" t="s">
        <v>79</v>
      </c>
      <c r="AW443" s="11" t="s">
        <v>32</v>
      </c>
      <c r="AX443" s="11" t="s">
        <v>71</v>
      </c>
      <c r="AY443" s="153" t="s">
        <v>162</v>
      </c>
    </row>
    <row r="444" spans="1:65" s="11" customFormat="1" x14ac:dyDescent="0.2">
      <c r="B444" s="151"/>
      <c r="D444" s="152" t="s">
        <v>174</v>
      </c>
      <c r="E444" s="153" t="s">
        <v>1</v>
      </c>
      <c r="F444" s="154" t="s">
        <v>480</v>
      </c>
      <c r="H444" s="153" t="s">
        <v>1</v>
      </c>
      <c r="I444" s="155"/>
      <c r="L444" s="151"/>
      <c r="M444" s="156"/>
      <c r="N444" s="157"/>
      <c r="O444" s="157"/>
      <c r="P444" s="157"/>
      <c r="Q444" s="157"/>
      <c r="R444" s="157"/>
      <c r="S444" s="157"/>
      <c r="T444" s="158"/>
      <c r="AT444" s="153" t="s">
        <v>174</v>
      </c>
      <c r="AU444" s="153" t="s">
        <v>169</v>
      </c>
      <c r="AV444" s="11" t="s">
        <v>79</v>
      </c>
      <c r="AW444" s="11" t="s">
        <v>32</v>
      </c>
      <c r="AX444" s="11" t="s">
        <v>71</v>
      </c>
      <c r="AY444" s="153" t="s">
        <v>162</v>
      </c>
    </row>
    <row r="445" spans="1:65" s="12" customFormat="1" x14ac:dyDescent="0.2">
      <c r="B445" s="159"/>
      <c r="D445" s="152" t="s">
        <v>174</v>
      </c>
      <c r="E445" s="160" t="s">
        <v>1</v>
      </c>
      <c r="F445" s="161" t="s">
        <v>481</v>
      </c>
      <c r="H445" s="162">
        <v>1</v>
      </c>
      <c r="I445" s="163"/>
      <c r="L445" s="159"/>
      <c r="M445" s="164"/>
      <c r="N445" s="165"/>
      <c r="O445" s="165"/>
      <c r="P445" s="165"/>
      <c r="Q445" s="165"/>
      <c r="R445" s="165"/>
      <c r="S445" s="165"/>
      <c r="T445" s="166"/>
      <c r="AT445" s="160" t="s">
        <v>174</v>
      </c>
      <c r="AU445" s="160" t="s">
        <v>169</v>
      </c>
      <c r="AV445" s="12" t="s">
        <v>169</v>
      </c>
      <c r="AW445" s="12" t="s">
        <v>32</v>
      </c>
      <c r="AX445" s="12" t="s">
        <v>71</v>
      </c>
      <c r="AY445" s="160" t="s">
        <v>162</v>
      </c>
    </row>
    <row r="446" spans="1:65" s="11" customFormat="1" x14ac:dyDescent="0.2">
      <c r="B446" s="151"/>
      <c r="D446" s="152" t="s">
        <v>174</v>
      </c>
      <c r="E446" s="153" t="s">
        <v>1</v>
      </c>
      <c r="F446" s="154" t="s">
        <v>482</v>
      </c>
      <c r="H446" s="153" t="s">
        <v>1</v>
      </c>
      <c r="I446" s="155"/>
      <c r="L446" s="151"/>
      <c r="M446" s="156"/>
      <c r="N446" s="157"/>
      <c r="O446" s="157"/>
      <c r="P446" s="157"/>
      <c r="Q446" s="157"/>
      <c r="R446" s="157"/>
      <c r="S446" s="157"/>
      <c r="T446" s="158"/>
      <c r="AT446" s="153" t="s">
        <v>174</v>
      </c>
      <c r="AU446" s="153" t="s">
        <v>169</v>
      </c>
      <c r="AV446" s="11" t="s">
        <v>79</v>
      </c>
      <c r="AW446" s="11" t="s">
        <v>32</v>
      </c>
      <c r="AX446" s="11" t="s">
        <v>71</v>
      </c>
      <c r="AY446" s="153" t="s">
        <v>162</v>
      </c>
    </row>
    <row r="447" spans="1:65" s="11" customFormat="1" x14ac:dyDescent="0.2">
      <c r="B447" s="151"/>
      <c r="D447" s="152" t="s">
        <v>174</v>
      </c>
      <c r="E447" s="153" t="s">
        <v>1</v>
      </c>
      <c r="F447" s="154" t="s">
        <v>483</v>
      </c>
      <c r="H447" s="153" t="s">
        <v>1</v>
      </c>
      <c r="I447" s="155"/>
      <c r="L447" s="151"/>
      <c r="M447" s="156"/>
      <c r="N447" s="157"/>
      <c r="O447" s="157"/>
      <c r="P447" s="157"/>
      <c r="Q447" s="157"/>
      <c r="R447" s="157"/>
      <c r="S447" s="157"/>
      <c r="T447" s="158"/>
      <c r="AT447" s="153" t="s">
        <v>174</v>
      </c>
      <c r="AU447" s="153" t="s">
        <v>169</v>
      </c>
      <c r="AV447" s="11" t="s">
        <v>79</v>
      </c>
      <c r="AW447" s="11" t="s">
        <v>32</v>
      </c>
      <c r="AX447" s="11" t="s">
        <v>71</v>
      </c>
      <c r="AY447" s="153" t="s">
        <v>162</v>
      </c>
    </row>
    <row r="448" spans="1:65" s="12" customFormat="1" x14ac:dyDescent="0.2">
      <c r="B448" s="159"/>
      <c r="D448" s="152" t="s">
        <v>174</v>
      </c>
      <c r="E448" s="160" t="s">
        <v>1</v>
      </c>
      <c r="F448" s="161" t="s">
        <v>484</v>
      </c>
      <c r="H448" s="162">
        <v>0.314</v>
      </c>
      <c r="I448" s="163"/>
      <c r="L448" s="159"/>
      <c r="M448" s="164"/>
      <c r="N448" s="165"/>
      <c r="O448" s="165"/>
      <c r="P448" s="165"/>
      <c r="Q448" s="165"/>
      <c r="R448" s="165"/>
      <c r="S448" s="165"/>
      <c r="T448" s="166"/>
      <c r="AT448" s="160" t="s">
        <v>174</v>
      </c>
      <c r="AU448" s="160" t="s">
        <v>169</v>
      </c>
      <c r="AV448" s="12" t="s">
        <v>169</v>
      </c>
      <c r="AW448" s="12" t="s">
        <v>32</v>
      </c>
      <c r="AX448" s="12" t="s">
        <v>71</v>
      </c>
      <c r="AY448" s="160" t="s">
        <v>162</v>
      </c>
    </row>
    <row r="449" spans="1:65" s="11" customFormat="1" x14ac:dyDescent="0.2">
      <c r="B449" s="151"/>
      <c r="D449" s="152" t="s">
        <v>174</v>
      </c>
      <c r="E449" s="153" t="s">
        <v>1</v>
      </c>
      <c r="F449" s="154" t="s">
        <v>485</v>
      </c>
      <c r="H449" s="153" t="s">
        <v>1</v>
      </c>
      <c r="I449" s="155"/>
      <c r="L449" s="151"/>
      <c r="M449" s="156"/>
      <c r="N449" s="157"/>
      <c r="O449" s="157"/>
      <c r="P449" s="157"/>
      <c r="Q449" s="157"/>
      <c r="R449" s="157"/>
      <c r="S449" s="157"/>
      <c r="T449" s="158"/>
      <c r="AT449" s="153" t="s">
        <v>174</v>
      </c>
      <c r="AU449" s="153" t="s">
        <v>169</v>
      </c>
      <c r="AV449" s="11" t="s">
        <v>79</v>
      </c>
      <c r="AW449" s="11" t="s">
        <v>32</v>
      </c>
      <c r="AX449" s="11" t="s">
        <v>71</v>
      </c>
      <c r="AY449" s="153" t="s">
        <v>162</v>
      </c>
    </row>
    <row r="450" spans="1:65" s="12" customFormat="1" x14ac:dyDescent="0.2">
      <c r="B450" s="159"/>
      <c r="D450" s="152" t="s">
        <v>174</v>
      </c>
      <c r="E450" s="160" t="s">
        <v>1</v>
      </c>
      <c r="F450" s="161" t="s">
        <v>486</v>
      </c>
      <c r="H450" s="162">
        <v>1.3140000000000001</v>
      </c>
      <c r="I450" s="163"/>
      <c r="L450" s="159"/>
      <c r="M450" s="164"/>
      <c r="N450" s="165"/>
      <c r="O450" s="165"/>
      <c r="P450" s="165"/>
      <c r="Q450" s="165"/>
      <c r="R450" s="165"/>
      <c r="S450" s="165"/>
      <c r="T450" s="166"/>
      <c r="AT450" s="160" t="s">
        <v>174</v>
      </c>
      <c r="AU450" s="160" t="s">
        <v>169</v>
      </c>
      <c r="AV450" s="12" t="s">
        <v>169</v>
      </c>
      <c r="AW450" s="12" t="s">
        <v>32</v>
      </c>
      <c r="AX450" s="12" t="s">
        <v>71</v>
      </c>
      <c r="AY450" s="160" t="s">
        <v>162</v>
      </c>
    </row>
    <row r="451" spans="1:65" s="14" customFormat="1" x14ac:dyDescent="0.2">
      <c r="B451" s="175"/>
      <c r="D451" s="152" t="s">
        <v>174</v>
      </c>
      <c r="E451" s="176" t="s">
        <v>1</v>
      </c>
      <c r="F451" s="177" t="s">
        <v>189</v>
      </c>
      <c r="H451" s="178">
        <v>2.6280000000000001</v>
      </c>
      <c r="I451" s="179"/>
      <c r="L451" s="175"/>
      <c r="M451" s="180"/>
      <c r="N451" s="181"/>
      <c r="O451" s="181"/>
      <c r="P451" s="181"/>
      <c r="Q451" s="181"/>
      <c r="R451" s="181"/>
      <c r="S451" s="181"/>
      <c r="T451" s="182"/>
      <c r="AT451" s="176" t="s">
        <v>174</v>
      </c>
      <c r="AU451" s="176" t="s">
        <v>169</v>
      </c>
      <c r="AV451" s="14" t="s">
        <v>168</v>
      </c>
      <c r="AW451" s="14" t="s">
        <v>32</v>
      </c>
      <c r="AX451" s="14" t="s">
        <v>79</v>
      </c>
      <c r="AY451" s="176" t="s">
        <v>162</v>
      </c>
    </row>
    <row r="452" spans="1:65" s="210" customFormat="1" ht="21.75" customHeight="1" x14ac:dyDescent="0.2">
      <c r="A452" s="202"/>
      <c r="B452" s="139"/>
      <c r="C452" s="234" t="s">
        <v>487</v>
      </c>
      <c r="D452" s="234" t="s">
        <v>164</v>
      </c>
      <c r="E452" s="235" t="s">
        <v>2619</v>
      </c>
      <c r="F452" s="236" t="s">
        <v>488</v>
      </c>
      <c r="G452" s="237" t="s">
        <v>255</v>
      </c>
      <c r="H452" s="238">
        <v>0.25900000000000001</v>
      </c>
      <c r="I452" s="239"/>
      <c r="J452" s="238">
        <f>ROUND(I452*H452,3)</f>
        <v>0</v>
      </c>
      <c r="K452" s="240"/>
      <c r="L452" s="30"/>
      <c r="M452" s="241" t="s">
        <v>1</v>
      </c>
      <c r="N452" s="242" t="s">
        <v>43</v>
      </c>
      <c r="O452" s="49"/>
      <c r="P452" s="243">
        <f>O452*H452</f>
        <v>0</v>
      </c>
      <c r="Q452" s="243">
        <v>1.0162899999999999</v>
      </c>
      <c r="R452" s="243">
        <f>Q452*H452</f>
        <v>0.26321910999999998</v>
      </c>
      <c r="S452" s="243">
        <v>0</v>
      </c>
      <c r="T452" s="244">
        <f>S452*H452</f>
        <v>0</v>
      </c>
      <c r="U452" s="202"/>
      <c r="V452" s="202"/>
      <c r="W452" s="202"/>
      <c r="X452" s="202"/>
      <c r="Y452" s="202"/>
      <c r="Z452" s="202"/>
      <c r="AA452" s="202"/>
      <c r="AB452" s="202"/>
      <c r="AC452" s="202"/>
      <c r="AD452" s="202"/>
      <c r="AE452" s="202"/>
      <c r="AR452" s="245" t="s">
        <v>168</v>
      </c>
      <c r="AT452" s="245" t="s">
        <v>164</v>
      </c>
      <c r="AU452" s="245" t="s">
        <v>169</v>
      </c>
      <c r="AY452" s="203" t="s">
        <v>162</v>
      </c>
      <c r="BE452" s="149">
        <f>IF(N452="základná",J452,0)</f>
        <v>0</v>
      </c>
      <c r="BF452" s="149">
        <f>IF(N452="znížená",J452,0)</f>
        <v>0</v>
      </c>
      <c r="BG452" s="149">
        <f>IF(N452="zákl. prenesená",J452,0)</f>
        <v>0</v>
      </c>
      <c r="BH452" s="149">
        <f>IF(N452="zníž. prenesená",J452,0)</f>
        <v>0</v>
      </c>
      <c r="BI452" s="149">
        <f>IF(N452="nulová",J452,0)</f>
        <v>0</v>
      </c>
      <c r="BJ452" s="203" t="s">
        <v>169</v>
      </c>
      <c r="BK452" s="150">
        <f>ROUND(I452*H452,3)</f>
        <v>0</v>
      </c>
      <c r="BL452" s="203" t="s">
        <v>168</v>
      </c>
      <c r="BM452" s="245" t="s">
        <v>489</v>
      </c>
    </row>
    <row r="453" spans="1:65" s="12" customFormat="1" x14ac:dyDescent="0.2">
      <c r="B453" s="159"/>
      <c r="D453" s="152" t="s">
        <v>174</v>
      </c>
      <c r="E453" s="160" t="s">
        <v>1</v>
      </c>
      <c r="F453" s="161" t="s">
        <v>490</v>
      </c>
      <c r="H453" s="162">
        <v>0.13400000000000001</v>
      </c>
      <c r="I453" s="163"/>
      <c r="L453" s="159"/>
      <c r="M453" s="164"/>
      <c r="N453" s="165"/>
      <c r="O453" s="165"/>
      <c r="P453" s="165"/>
      <c r="Q453" s="165"/>
      <c r="R453" s="165"/>
      <c r="S453" s="165"/>
      <c r="T453" s="166"/>
      <c r="AT453" s="160" t="s">
        <v>174</v>
      </c>
      <c r="AU453" s="160" t="s">
        <v>169</v>
      </c>
      <c r="AV453" s="12" t="s">
        <v>169</v>
      </c>
      <c r="AW453" s="12" t="s">
        <v>32</v>
      </c>
      <c r="AX453" s="12" t="s">
        <v>71</v>
      </c>
      <c r="AY453" s="160" t="s">
        <v>162</v>
      </c>
    </row>
    <row r="454" spans="1:65" s="12" customFormat="1" x14ac:dyDescent="0.2">
      <c r="B454" s="159"/>
      <c r="D454" s="152" t="s">
        <v>174</v>
      </c>
      <c r="E454" s="160" t="s">
        <v>1</v>
      </c>
      <c r="F454" s="161" t="s">
        <v>491</v>
      </c>
      <c r="H454" s="162">
        <v>0.125</v>
      </c>
      <c r="I454" s="163"/>
      <c r="L454" s="159"/>
      <c r="M454" s="164"/>
      <c r="N454" s="165"/>
      <c r="O454" s="165"/>
      <c r="P454" s="165"/>
      <c r="Q454" s="165"/>
      <c r="R454" s="165"/>
      <c r="S454" s="165"/>
      <c r="T454" s="166"/>
      <c r="AT454" s="160" t="s">
        <v>174</v>
      </c>
      <c r="AU454" s="160" t="s">
        <v>169</v>
      </c>
      <c r="AV454" s="12" t="s">
        <v>169</v>
      </c>
      <c r="AW454" s="12" t="s">
        <v>32</v>
      </c>
      <c r="AX454" s="12" t="s">
        <v>71</v>
      </c>
      <c r="AY454" s="160" t="s">
        <v>162</v>
      </c>
    </row>
    <row r="455" spans="1:65" s="14" customFormat="1" x14ac:dyDescent="0.2">
      <c r="B455" s="175"/>
      <c r="D455" s="152" t="s">
        <v>174</v>
      </c>
      <c r="E455" s="176" t="s">
        <v>1</v>
      </c>
      <c r="F455" s="177" t="s">
        <v>189</v>
      </c>
      <c r="H455" s="178">
        <v>0.25900000000000001</v>
      </c>
      <c r="I455" s="179"/>
      <c r="L455" s="175"/>
      <c r="M455" s="180"/>
      <c r="N455" s="181"/>
      <c r="O455" s="181"/>
      <c r="P455" s="181"/>
      <c r="Q455" s="181"/>
      <c r="R455" s="181"/>
      <c r="S455" s="181"/>
      <c r="T455" s="182"/>
      <c r="AT455" s="176" t="s">
        <v>174</v>
      </c>
      <c r="AU455" s="176" t="s">
        <v>169</v>
      </c>
      <c r="AV455" s="14" t="s">
        <v>168</v>
      </c>
      <c r="AW455" s="14" t="s">
        <v>32</v>
      </c>
      <c r="AX455" s="14" t="s">
        <v>79</v>
      </c>
      <c r="AY455" s="176" t="s">
        <v>162</v>
      </c>
    </row>
    <row r="456" spans="1:65" s="210" customFormat="1" ht="21.75" customHeight="1" x14ac:dyDescent="0.2">
      <c r="A456" s="202"/>
      <c r="B456" s="139"/>
      <c r="C456" s="234" t="s">
        <v>492</v>
      </c>
      <c r="D456" s="234" t="s">
        <v>164</v>
      </c>
      <c r="E456" s="235" t="s">
        <v>2620</v>
      </c>
      <c r="F456" s="236" t="s">
        <v>493</v>
      </c>
      <c r="G456" s="237" t="s">
        <v>172</v>
      </c>
      <c r="H456" s="238">
        <v>16.105</v>
      </c>
      <c r="I456" s="239"/>
      <c r="J456" s="238">
        <f>ROUND(I456*H456,3)</f>
        <v>0</v>
      </c>
      <c r="K456" s="240"/>
      <c r="L456" s="30"/>
      <c r="M456" s="241" t="s">
        <v>1</v>
      </c>
      <c r="N456" s="242" t="s">
        <v>43</v>
      </c>
      <c r="O456" s="49"/>
      <c r="P456" s="243">
        <f>O456*H456</f>
        <v>0</v>
      </c>
      <c r="Q456" s="243">
        <v>2.29698</v>
      </c>
      <c r="R456" s="243">
        <f>Q456*H456</f>
        <v>36.992862899999999</v>
      </c>
      <c r="S456" s="243">
        <v>0</v>
      </c>
      <c r="T456" s="244">
        <f>S456*H456</f>
        <v>0</v>
      </c>
      <c r="U456" s="202"/>
      <c r="V456" s="202"/>
      <c r="W456" s="202"/>
      <c r="X456" s="202"/>
      <c r="Y456" s="202"/>
      <c r="Z456" s="202"/>
      <c r="AA456" s="202"/>
      <c r="AB456" s="202"/>
      <c r="AC456" s="202"/>
      <c r="AD456" s="202"/>
      <c r="AE456" s="202"/>
      <c r="AR456" s="245" t="s">
        <v>168</v>
      </c>
      <c r="AT456" s="245" t="s">
        <v>164</v>
      </c>
      <c r="AU456" s="245" t="s">
        <v>169</v>
      </c>
      <c r="AY456" s="203" t="s">
        <v>162</v>
      </c>
      <c r="BE456" s="149">
        <f>IF(N456="základná",J456,0)</f>
        <v>0</v>
      </c>
      <c r="BF456" s="149">
        <f>IF(N456="znížená",J456,0)</f>
        <v>0</v>
      </c>
      <c r="BG456" s="149">
        <f>IF(N456="zákl. prenesená",J456,0)</f>
        <v>0</v>
      </c>
      <c r="BH456" s="149">
        <f>IF(N456="zníž. prenesená",J456,0)</f>
        <v>0</v>
      </c>
      <c r="BI456" s="149">
        <f>IF(N456="nulová",J456,0)</f>
        <v>0</v>
      </c>
      <c r="BJ456" s="203" t="s">
        <v>169</v>
      </c>
      <c r="BK456" s="150">
        <f>ROUND(I456*H456,3)</f>
        <v>0</v>
      </c>
      <c r="BL456" s="203" t="s">
        <v>168</v>
      </c>
      <c r="BM456" s="245" t="s">
        <v>494</v>
      </c>
    </row>
    <row r="457" spans="1:65" s="11" customFormat="1" x14ac:dyDescent="0.2">
      <c r="B457" s="151"/>
      <c r="D457" s="152" t="s">
        <v>174</v>
      </c>
      <c r="E457" s="153" t="s">
        <v>1</v>
      </c>
      <c r="F457" s="154" t="s">
        <v>495</v>
      </c>
      <c r="H457" s="153" t="s">
        <v>1</v>
      </c>
      <c r="I457" s="155"/>
      <c r="L457" s="151"/>
      <c r="M457" s="156"/>
      <c r="N457" s="157"/>
      <c r="O457" s="157"/>
      <c r="P457" s="157"/>
      <c r="Q457" s="157"/>
      <c r="R457" s="157"/>
      <c r="S457" s="157"/>
      <c r="T457" s="158"/>
      <c r="AT457" s="153" t="s">
        <v>174</v>
      </c>
      <c r="AU457" s="153" t="s">
        <v>169</v>
      </c>
      <c r="AV457" s="11" t="s">
        <v>79</v>
      </c>
      <c r="AW457" s="11" t="s">
        <v>32</v>
      </c>
      <c r="AX457" s="11" t="s">
        <v>71</v>
      </c>
      <c r="AY457" s="153" t="s">
        <v>162</v>
      </c>
    </row>
    <row r="458" spans="1:65" s="12" customFormat="1" x14ac:dyDescent="0.2">
      <c r="B458" s="159"/>
      <c r="D458" s="152" t="s">
        <v>174</v>
      </c>
      <c r="E458" s="160" t="s">
        <v>1</v>
      </c>
      <c r="F458" s="161" t="s">
        <v>496</v>
      </c>
      <c r="H458" s="162">
        <v>2.073</v>
      </c>
      <c r="I458" s="163"/>
      <c r="L458" s="159"/>
      <c r="M458" s="164"/>
      <c r="N458" s="165"/>
      <c r="O458" s="165"/>
      <c r="P458" s="165"/>
      <c r="Q458" s="165"/>
      <c r="R458" s="165"/>
      <c r="S458" s="165"/>
      <c r="T458" s="166"/>
      <c r="AT458" s="160" t="s">
        <v>174</v>
      </c>
      <c r="AU458" s="160" t="s">
        <v>169</v>
      </c>
      <c r="AV458" s="12" t="s">
        <v>169</v>
      </c>
      <c r="AW458" s="12" t="s">
        <v>32</v>
      </c>
      <c r="AX458" s="12" t="s">
        <v>71</v>
      </c>
      <c r="AY458" s="160" t="s">
        <v>162</v>
      </c>
    </row>
    <row r="459" spans="1:65" s="12" customFormat="1" x14ac:dyDescent="0.2">
      <c r="B459" s="159"/>
      <c r="D459" s="152" t="s">
        <v>174</v>
      </c>
      <c r="E459" s="160" t="s">
        <v>1</v>
      </c>
      <c r="F459" s="161" t="s">
        <v>497</v>
      </c>
      <c r="H459" s="162">
        <v>0.85399999999999998</v>
      </c>
      <c r="I459" s="163"/>
      <c r="L459" s="159"/>
      <c r="M459" s="164"/>
      <c r="N459" s="165"/>
      <c r="O459" s="165"/>
      <c r="P459" s="165"/>
      <c r="Q459" s="165"/>
      <c r="R459" s="165"/>
      <c r="S459" s="165"/>
      <c r="T459" s="166"/>
      <c r="AT459" s="160" t="s">
        <v>174</v>
      </c>
      <c r="AU459" s="160" t="s">
        <v>169</v>
      </c>
      <c r="AV459" s="12" t="s">
        <v>169</v>
      </c>
      <c r="AW459" s="12" t="s">
        <v>32</v>
      </c>
      <c r="AX459" s="12" t="s">
        <v>71</v>
      </c>
      <c r="AY459" s="160" t="s">
        <v>162</v>
      </c>
    </row>
    <row r="460" spans="1:65" s="12" customFormat="1" x14ac:dyDescent="0.2">
      <c r="B460" s="159"/>
      <c r="D460" s="152" t="s">
        <v>174</v>
      </c>
      <c r="E460" s="160" t="s">
        <v>1</v>
      </c>
      <c r="F460" s="161" t="s">
        <v>498</v>
      </c>
      <c r="H460" s="162">
        <v>0.746</v>
      </c>
      <c r="I460" s="163"/>
      <c r="L460" s="159"/>
      <c r="M460" s="164"/>
      <c r="N460" s="165"/>
      <c r="O460" s="165"/>
      <c r="P460" s="165"/>
      <c r="Q460" s="165"/>
      <c r="R460" s="165"/>
      <c r="S460" s="165"/>
      <c r="T460" s="166"/>
      <c r="AT460" s="160" t="s">
        <v>174</v>
      </c>
      <c r="AU460" s="160" t="s">
        <v>169</v>
      </c>
      <c r="AV460" s="12" t="s">
        <v>169</v>
      </c>
      <c r="AW460" s="12" t="s">
        <v>32</v>
      </c>
      <c r="AX460" s="12" t="s">
        <v>71</v>
      </c>
      <c r="AY460" s="160" t="s">
        <v>162</v>
      </c>
    </row>
    <row r="461" spans="1:65" s="12" customFormat="1" x14ac:dyDescent="0.2">
      <c r="B461" s="159"/>
      <c r="D461" s="152" t="s">
        <v>174</v>
      </c>
      <c r="E461" s="160" t="s">
        <v>1</v>
      </c>
      <c r="F461" s="161" t="s">
        <v>499</v>
      </c>
      <c r="H461" s="162">
        <v>1.1859999999999999</v>
      </c>
      <c r="I461" s="163"/>
      <c r="L461" s="159"/>
      <c r="M461" s="164"/>
      <c r="N461" s="165"/>
      <c r="O461" s="165"/>
      <c r="P461" s="165"/>
      <c r="Q461" s="165"/>
      <c r="R461" s="165"/>
      <c r="S461" s="165"/>
      <c r="T461" s="166"/>
      <c r="AT461" s="160" t="s">
        <v>174</v>
      </c>
      <c r="AU461" s="160" t="s">
        <v>169</v>
      </c>
      <c r="AV461" s="12" t="s">
        <v>169</v>
      </c>
      <c r="AW461" s="12" t="s">
        <v>32</v>
      </c>
      <c r="AX461" s="12" t="s">
        <v>71</v>
      </c>
      <c r="AY461" s="160" t="s">
        <v>162</v>
      </c>
    </row>
    <row r="462" spans="1:65" s="12" customFormat="1" x14ac:dyDescent="0.2">
      <c r="B462" s="159"/>
      <c r="D462" s="152" t="s">
        <v>174</v>
      </c>
      <c r="E462" s="160" t="s">
        <v>1</v>
      </c>
      <c r="F462" s="161" t="s">
        <v>500</v>
      </c>
      <c r="H462" s="162">
        <v>2.1160000000000001</v>
      </c>
      <c r="I462" s="163"/>
      <c r="L462" s="159"/>
      <c r="M462" s="164"/>
      <c r="N462" s="165"/>
      <c r="O462" s="165"/>
      <c r="P462" s="165"/>
      <c r="Q462" s="165"/>
      <c r="R462" s="165"/>
      <c r="S462" s="165"/>
      <c r="T462" s="166"/>
      <c r="AT462" s="160" t="s">
        <v>174</v>
      </c>
      <c r="AU462" s="160" t="s">
        <v>169</v>
      </c>
      <c r="AV462" s="12" t="s">
        <v>169</v>
      </c>
      <c r="AW462" s="12" t="s">
        <v>32</v>
      </c>
      <c r="AX462" s="12" t="s">
        <v>71</v>
      </c>
      <c r="AY462" s="160" t="s">
        <v>162</v>
      </c>
    </row>
    <row r="463" spans="1:65" s="12" customFormat="1" x14ac:dyDescent="0.2">
      <c r="B463" s="159"/>
      <c r="D463" s="152" t="s">
        <v>174</v>
      </c>
      <c r="E463" s="160" t="s">
        <v>1</v>
      </c>
      <c r="F463" s="161" t="s">
        <v>501</v>
      </c>
      <c r="H463" s="162">
        <v>3.258</v>
      </c>
      <c r="I463" s="163"/>
      <c r="L463" s="159"/>
      <c r="M463" s="164"/>
      <c r="N463" s="165"/>
      <c r="O463" s="165"/>
      <c r="P463" s="165"/>
      <c r="Q463" s="165"/>
      <c r="R463" s="165"/>
      <c r="S463" s="165"/>
      <c r="T463" s="166"/>
      <c r="AT463" s="160" t="s">
        <v>174</v>
      </c>
      <c r="AU463" s="160" t="s">
        <v>169</v>
      </c>
      <c r="AV463" s="12" t="s">
        <v>169</v>
      </c>
      <c r="AW463" s="12" t="s">
        <v>32</v>
      </c>
      <c r="AX463" s="12" t="s">
        <v>71</v>
      </c>
      <c r="AY463" s="160" t="s">
        <v>162</v>
      </c>
    </row>
    <row r="464" spans="1:65" s="13" customFormat="1" x14ac:dyDescent="0.2">
      <c r="B464" s="167"/>
      <c r="D464" s="152" t="s">
        <v>174</v>
      </c>
      <c r="E464" s="168" t="s">
        <v>1</v>
      </c>
      <c r="F464" s="169" t="s">
        <v>182</v>
      </c>
      <c r="H464" s="170">
        <v>10.233000000000001</v>
      </c>
      <c r="I464" s="171"/>
      <c r="L464" s="167"/>
      <c r="M464" s="172"/>
      <c r="N464" s="173"/>
      <c r="O464" s="173"/>
      <c r="P464" s="173"/>
      <c r="Q464" s="173"/>
      <c r="R464" s="173"/>
      <c r="S464" s="173"/>
      <c r="T464" s="174"/>
      <c r="AT464" s="168" t="s">
        <v>174</v>
      </c>
      <c r="AU464" s="168" t="s">
        <v>169</v>
      </c>
      <c r="AV464" s="13" t="s">
        <v>183</v>
      </c>
      <c r="AW464" s="13" t="s">
        <v>32</v>
      </c>
      <c r="AX464" s="13" t="s">
        <v>71</v>
      </c>
      <c r="AY464" s="168" t="s">
        <v>162</v>
      </c>
    </row>
    <row r="465" spans="1:65" s="11" customFormat="1" x14ac:dyDescent="0.2">
      <c r="B465" s="151"/>
      <c r="D465" s="152" t="s">
        <v>174</v>
      </c>
      <c r="E465" s="153" t="s">
        <v>1</v>
      </c>
      <c r="F465" s="154" t="s">
        <v>502</v>
      </c>
      <c r="H465" s="153" t="s">
        <v>1</v>
      </c>
      <c r="I465" s="155"/>
      <c r="L465" s="151"/>
      <c r="M465" s="156"/>
      <c r="N465" s="157"/>
      <c r="O465" s="157"/>
      <c r="P465" s="157"/>
      <c r="Q465" s="157"/>
      <c r="R465" s="157"/>
      <c r="S465" s="157"/>
      <c r="T465" s="158"/>
      <c r="AT465" s="153" t="s">
        <v>174</v>
      </c>
      <c r="AU465" s="153" t="s">
        <v>169</v>
      </c>
      <c r="AV465" s="11" t="s">
        <v>79</v>
      </c>
      <c r="AW465" s="11" t="s">
        <v>32</v>
      </c>
      <c r="AX465" s="11" t="s">
        <v>71</v>
      </c>
      <c r="AY465" s="153" t="s">
        <v>162</v>
      </c>
    </row>
    <row r="466" spans="1:65" s="12" customFormat="1" x14ac:dyDescent="0.2">
      <c r="B466" s="159"/>
      <c r="D466" s="152" t="s">
        <v>174</v>
      </c>
      <c r="E466" s="160" t="s">
        <v>1</v>
      </c>
      <c r="F466" s="161" t="s">
        <v>503</v>
      </c>
      <c r="H466" s="162">
        <v>2.2450000000000001</v>
      </c>
      <c r="I466" s="163"/>
      <c r="L466" s="159"/>
      <c r="M466" s="164"/>
      <c r="N466" s="165"/>
      <c r="O466" s="165"/>
      <c r="P466" s="165"/>
      <c r="Q466" s="165"/>
      <c r="R466" s="165"/>
      <c r="S466" s="165"/>
      <c r="T466" s="166"/>
      <c r="AT466" s="160" t="s">
        <v>174</v>
      </c>
      <c r="AU466" s="160" t="s">
        <v>169</v>
      </c>
      <c r="AV466" s="12" t="s">
        <v>169</v>
      </c>
      <c r="AW466" s="12" t="s">
        <v>32</v>
      </c>
      <c r="AX466" s="12" t="s">
        <v>71</v>
      </c>
      <c r="AY466" s="160" t="s">
        <v>162</v>
      </c>
    </row>
    <row r="467" spans="1:65" s="12" customFormat="1" x14ac:dyDescent="0.2">
      <c r="B467" s="159"/>
      <c r="D467" s="152" t="s">
        <v>174</v>
      </c>
      <c r="E467" s="160" t="s">
        <v>1</v>
      </c>
      <c r="F467" s="161" t="s">
        <v>504</v>
      </c>
      <c r="H467" s="162">
        <v>1.8360000000000001</v>
      </c>
      <c r="I467" s="163"/>
      <c r="L467" s="159"/>
      <c r="M467" s="164"/>
      <c r="N467" s="165"/>
      <c r="O467" s="165"/>
      <c r="P467" s="165"/>
      <c r="Q467" s="165"/>
      <c r="R467" s="165"/>
      <c r="S467" s="165"/>
      <c r="T467" s="166"/>
      <c r="AT467" s="160" t="s">
        <v>174</v>
      </c>
      <c r="AU467" s="160" t="s">
        <v>169</v>
      </c>
      <c r="AV467" s="12" t="s">
        <v>169</v>
      </c>
      <c r="AW467" s="12" t="s">
        <v>32</v>
      </c>
      <c r="AX467" s="12" t="s">
        <v>71</v>
      </c>
      <c r="AY467" s="160" t="s">
        <v>162</v>
      </c>
    </row>
    <row r="468" spans="1:65" s="12" customFormat="1" x14ac:dyDescent="0.2">
      <c r="B468" s="159"/>
      <c r="D468" s="152" t="s">
        <v>174</v>
      </c>
      <c r="E468" s="160" t="s">
        <v>1</v>
      </c>
      <c r="F468" s="161" t="s">
        <v>505</v>
      </c>
      <c r="H468" s="162">
        <v>0.76600000000000001</v>
      </c>
      <c r="I468" s="163"/>
      <c r="L468" s="159"/>
      <c r="M468" s="164"/>
      <c r="N468" s="165"/>
      <c r="O468" s="165"/>
      <c r="P468" s="165"/>
      <c r="Q468" s="165"/>
      <c r="R468" s="165"/>
      <c r="S468" s="165"/>
      <c r="T468" s="166"/>
      <c r="AT468" s="160" t="s">
        <v>174</v>
      </c>
      <c r="AU468" s="160" t="s">
        <v>169</v>
      </c>
      <c r="AV468" s="12" t="s">
        <v>169</v>
      </c>
      <c r="AW468" s="12" t="s">
        <v>32</v>
      </c>
      <c r="AX468" s="12" t="s">
        <v>71</v>
      </c>
      <c r="AY468" s="160" t="s">
        <v>162</v>
      </c>
    </row>
    <row r="469" spans="1:65" s="12" customFormat="1" x14ac:dyDescent="0.2">
      <c r="B469" s="159"/>
      <c r="D469" s="152" t="s">
        <v>174</v>
      </c>
      <c r="E469" s="160" t="s">
        <v>1</v>
      </c>
      <c r="F469" s="161" t="s">
        <v>506</v>
      </c>
      <c r="H469" s="162">
        <v>0.43099999999999999</v>
      </c>
      <c r="I469" s="163"/>
      <c r="L469" s="159"/>
      <c r="M469" s="164"/>
      <c r="N469" s="165"/>
      <c r="O469" s="165"/>
      <c r="P469" s="165"/>
      <c r="Q469" s="165"/>
      <c r="R469" s="165"/>
      <c r="S469" s="165"/>
      <c r="T469" s="166"/>
      <c r="AT469" s="160" t="s">
        <v>174</v>
      </c>
      <c r="AU469" s="160" t="s">
        <v>169</v>
      </c>
      <c r="AV469" s="12" t="s">
        <v>169</v>
      </c>
      <c r="AW469" s="12" t="s">
        <v>32</v>
      </c>
      <c r="AX469" s="12" t="s">
        <v>71</v>
      </c>
      <c r="AY469" s="160" t="s">
        <v>162</v>
      </c>
    </row>
    <row r="470" spans="1:65" s="12" customFormat="1" x14ac:dyDescent="0.2">
      <c r="B470" s="159"/>
      <c r="D470" s="152" t="s">
        <v>174</v>
      </c>
      <c r="E470" s="160" t="s">
        <v>1</v>
      </c>
      <c r="F470" s="161" t="s">
        <v>507</v>
      </c>
      <c r="H470" s="162">
        <v>0.59399999999999997</v>
      </c>
      <c r="I470" s="163"/>
      <c r="L470" s="159"/>
      <c r="M470" s="164"/>
      <c r="N470" s="165"/>
      <c r="O470" s="165"/>
      <c r="P470" s="165"/>
      <c r="Q470" s="165"/>
      <c r="R470" s="165"/>
      <c r="S470" s="165"/>
      <c r="T470" s="166"/>
      <c r="AT470" s="160" t="s">
        <v>174</v>
      </c>
      <c r="AU470" s="160" t="s">
        <v>169</v>
      </c>
      <c r="AV470" s="12" t="s">
        <v>169</v>
      </c>
      <c r="AW470" s="12" t="s">
        <v>32</v>
      </c>
      <c r="AX470" s="12" t="s">
        <v>71</v>
      </c>
      <c r="AY470" s="160" t="s">
        <v>162</v>
      </c>
    </row>
    <row r="471" spans="1:65" s="13" customFormat="1" x14ac:dyDescent="0.2">
      <c r="B471" s="167"/>
      <c r="D471" s="152" t="s">
        <v>174</v>
      </c>
      <c r="E471" s="168" t="s">
        <v>1</v>
      </c>
      <c r="F471" s="169" t="s">
        <v>182</v>
      </c>
      <c r="H471" s="170">
        <v>5.8720000000000008</v>
      </c>
      <c r="I471" s="171"/>
      <c r="L471" s="167"/>
      <c r="M471" s="172"/>
      <c r="N471" s="173"/>
      <c r="O471" s="173"/>
      <c r="P471" s="173"/>
      <c r="Q471" s="173"/>
      <c r="R471" s="173"/>
      <c r="S471" s="173"/>
      <c r="T471" s="174"/>
      <c r="AT471" s="168" t="s">
        <v>174</v>
      </c>
      <c r="AU471" s="168" t="s">
        <v>169</v>
      </c>
      <c r="AV471" s="13" t="s">
        <v>183</v>
      </c>
      <c r="AW471" s="13" t="s">
        <v>32</v>
      </c>
      <c r="AX471" s="13" t="s">
        <v>71</v>
      </c>
      <c r="AY471" s="168" t="s">
        <v>162</v>
      </c>
    </row>
    <row r="472" spans="1:65" s="14" customFormat="1" x14ac:dyDescent="0.2">
      <c r="B472" s="175"/>
      <c r="D472" s="152" t="s">
        <v>174</v>
      </c>
      <c r="E472" s="176" t="s">
        <v>1</v>
      </c>
      <c r="F472" s="177" t="s">
        <v>189</v>
      </c>
      <c r="H472" s="178">
        <v>16.105</v>
      </c>
      <c r="I472" s="179"/>
      <c r="L472" s="175"/>
      <c r="M472" s="180"/>
      <c r="N472" s="181"/>
      <c r="O472" s="181"/>
      <c r="P472" s="181"/>
      <c r="Q472" s="181"/>
      <c r="R472" s="181"/>
      <c r="S472" s="181"/>
      <c r="T472" s="182"/>
      <c r="AT472" s="176" t="s">
        <v>174</v>
      </c>
      <c r="AU472" s="176" t="s">
        <v>169</v>
      </c>
      <c r="AV472" s="14" t="s">
        <v>168</v>
      </c>
      <c r="AW472" s="14" t="s">
        <v>32</v>
      </c>
      <c r="AX472" s="14" t="s">
        <v>79</v>
      </c>
      <c r="AY472" s="176" t="s">
        <v>162</v>
      </c>
    </row>
    <row r="473" spans="1:65" s="210" customFormat="1" ht="21.75" customHeight="1" x14ac:dyDescent="0.2">
      <c r="A473" s="202"/>
      <c r="B473" s="139"/>
      <c r="C473" s="234" t="s">
        <v>508</v>
      </c>
      <c r="D473" s="234" t="s">
        <v>164</v>
      </c>
      <c r="E473" s="235" t="s">
        <v>2621</v>
      </c>
      <c r="F473" s="236" t="s">
        <v>509</v>
      </c>
      <c r="G473" s="237" t="s">
        <v>273</v>
      </c>
      <c r="H473" s="238">
        <v>128.84200000000001</v>
      </c>
      <c r="I473" s="239"/>
      <c r="J473" s="238">
        <f>ROUND(I473*H473,3)</f>
        <v>0</v>
      </c>
      <c r="K473" s="240"/>
      <c r="L473" s="30"/>
      <c r="M473" s="241" t="s">
        <v>1</v>
      </c>
      <c r="N473" s="242" t="s">
        <v>43</v>
      </c>
      <c r="O473" s="49"/>
      <c r="P473" s="243">
        <f>O473*H473</f>
        <v>0</v>
      </c>
      <c r="Q473" s="243">
        <v>3.4099999999999998E-3</v>
      </c>
      <c r="R473" s="243">
        <f>Q473*H473</f>
        <v>0.43935122000000004</v>
      </c>
      <c r="S473" s="243">
        <v>0</v>
      </c>
      <c r="T473" s="244">
        <f>S473*H473</f>
        <v>0</v>
      </c>
      <c r="U473" s="202"/>
      <c r="V473" s="202"/>
      <c r="W473" s="202"/>
      <c r="X473" s="202"/>
      <c r="Y473" s="202"/>
      <c r="Z473" s="202"/>
      <c r="AA473" s="202"/>
      <c r="AB473" s="202"/>
      <c r="AC473" s="202"/>
      <c r="AD473" s="202"/>
      <c r="AE473" s="202"/>
      <c r="AR473" s="245" t="s">
        <v>168</v>
      </c>
      <c r="AT473" s="245" t="s">
        <v>164</v>
      </c>
      <c r="AU473" s="245" t="s">
        <v>169</v>
      </c>
      <c r="AY473" s="203" t="s">
        <v>162</v>
      </c>
      <c r="BE473" s="149">
        <f>IF(N473="základná",J473,0)</f>
        <v>0</v>
      </c>
      <c r="BF473" s="149">
        <f>IF(N473="znížená",J473,0)</f>
        <v>0</v>
      </c>
      <c r="BG473" s="149">
        <f>IF(N473="zákl. prenesená",J473,0)</f>
        <v>0</v>
      </c>
      <c r="BH473" s="149">
        <f>IF(N473="zníž. prenesená",J473,0)</f>
        <v>0</v>
      </c>
      <c r="BI473" s="149">
        <f>IF(N473="nulová",J473,0)</f>
        <v>0</v>
      </c>
      <c r="BJ473" s="203" t="s">
        <v>169</v>
      </c>
      <c r="BK473" s="150">
        <f>ROUND(I473*H473,3)</f>
        <v>0</v>
      </c>
      <c r="BL473" s="203" t="s">
        <v>168</v>
      </c>
      <c r="BM473" s="245" t="s">
        <v>510</v>
      </c>
    </row>
    <row r="474" spans="1:65" s="11" customFormat="1" x14ac:dyDescent="0.2">
      <c r="B474" s="151"/>
      <c r="D474" s="152" t="s">
        <v>174</v>
      </c>
      <c r="E474" s="153" t="s">
        <v>1</v>
      </c>
      <c r="F474" s="154" t="s">
        <v>495</v>
      </c>
      <c r="H474" s="153" t="s">
        <v>1</v>
      </c>
      <c r="I474" s="155"/>
      <c r="L474" s="151"/>
      <c r="M474" s="156"/>
      <c r="N474" s="157"/>
      <c r="O474" s="157"/>
      <c r="P474" s="157"/>
      <c r="Q474" s="157"/>
      <c r="R474" s="157"/>
      <c r="S474" s="157"/>
      <c r="T474" s="158"/>
      <c r="AT474" s="153" t="s">
        <v>174</v>
      </c>
      <c r="AU474" s="153" t="s">
        <v>169</v>
      </c>
      <c r="AV474" s="11" t="s">
        <v>79</v>
      </c>
      <c r="AW474" s="11" t="s">
        <v>32</v>
      </c>
      <c r="AX474" s="11" t="s">
        <v>71</v>
      </c>
      <c r="AY474" s="153" t="s">
        <v>162</v>
      </c>
    </row>
    <row r="475" spans="1:65" s="12" customFormat="1" x14ac:dyDescent="0.2">
      <c r="B475" s="159"/>
      <c r="D475" s="152" t="s">
        <v>174</v>
      </c>
      <c r="E475" s="160" t="s">
        <v>1</v>
      </c>
      <c r="F475" s="161" t="s">
        <v>511</v>
      </c>
      <c r="H475" s="162">
        <v>18.885999999999999</v>
      </c>
      <c r="I475" s="163"/>
      <c r="L475" s="159"/>
      <c r="M475" s="164"/>
      <c r="N475" s="165"/>
      <c r="O475" s="165"/>
      <c r="P475" s="165"/>
      <c r="Q475" s="165"/>
      <c r="R475" s="165"/>
      <c r="S475" s="165"/>
      <c r="T475" s="166"/>
      <c r="AT475" s="160" t="s">
        <v>174</v>
      </c>
      <c r="AU475" s="160" t="s">
        <v>169</v>
      </c>
      <c r="AV475" s="12" t="s">
        <v>169</v>
      </c>
      <c r="AW475" s="12" t="s">
        <v>32</v>
      </c>
      <c r="AX475" s="12" t="s">
        <v>71</v>
      </c>
      <c r="AY475" s="160" t="s">
        <v>162</v>
      </c>
    </row>
    <row r="476" spans="1:65" s="12" customFormat="1" x14ac:dyDescent="0.2">
      <c r="B476" s="159"/>
      <c r="D476" s="152" t="s">
        <v>174</v>
      </c>
      <c r="E476" s="160" t="s">
        <v>1</v>
      </c>
      <c r="F476" s="161" t="s">
        <v>512</v>
      </c>
      <c r="H476" s="162">
        <v>7.7809999999999997</v>
      </c>
      <c r="I476" s="163"/>
      <c r="L476" s="159"/>
      <c r="M476" s="164"/>
      <c r="N476" s="165"/>
      <c r="O476" s="165"/>
      <c r="P476" s="165"/>
      <c r="Q476" s="165"/>
      <c r="R476" s="165"/>
      <c r="S476" s="165"/>
      <c r="T476" s="166"/>
      <c r="AT476" s="160" t="s">
        <v>174</v>
      </c>
      <c r="AU476" s="160" t="s">
        <v>169</v>
      </c>
      <c r="AV476" s="12" t="s">
        <v>169</v>
      </c>
      <c r="AW476" s="12" t="s">
        <v>32</v>
      </c>
      <c r="AX476" s="12" t="s">
        <v>71</v>
      </c>
      <c r="AY476" s="160" t="s">
        <v>162</v>
      </c>
    </row>
    <row r="477" spans="1:65" s="12" customFormat="1" x14ac:dyDescent="0.2">
      <c r="B477" s="159"/>
      <c r="D477" s="152" t="s">
        <v>174</v>
      </c>
      <c r="E477" s="160" t="s">
        <v>1</v>
      </c>
      <c r="F477" s="161" t="s">
        <v>513</v>
      </c>
      <c r="H477" s="162">
        <v>4.9729999999999999</v>
      </c>
      <c r="I477" s="163"/>
      <c r="L477" s="159"/>
      <c r="M477" s="164"/>
      <c r="N477" s="165"/>
      <c r="O477" s="165"/>
      <c r="P477" s="165"/>
      <c r="Q477" s="165"/>
      <c r="R477" s="165"/>
      <c r="S477" s="165"/>
      <c r="T477" s="166"/>
      <c r="AT477" s="160" t="s">
        <v>174</v>
      </c>
      <c r="AU477" s="160" t="s">
        <v>169</v>
      </c>
      <c r="AV477" s="12" t="s">
        <v>169</v>
      </c>
      <c r="AW477" s="12" t="s">
        <v>32</v>
      </c>
      <c r="AX477" s="12" t="s">
        <v>71</v>
      </c>
      <c r="AY477" s="160" t="s">
        <v>162</v>
      </c>
    </row>
    <row r="478" spans="1:65" s="12" customFormat="1" x14ac:dyDescent="0.2">
      <c r="B478" s="159"/>
      <c r="D478" s="152" t="s">
        <v>174</v>
      </c>
      <c r="E478" s="160" t="s">
        <v>1</v>
      </c>
      <c r="F478" s="161" t="s">
        <v>514</v>
      </c>
      <c r="H478" s="162">
        <v>7.9050000000000002</v>
      </c>
      <c r="I478" s="163"/>
      <c r="L478" s="159"/>
      <c r="M478" s="164"/>
      <c r="N478" s="165"/>
      <c r="O478" s="165"/>
      <c r="P478" s="165"/>
      <c r="Q478" s="165"/>
      <c r="R478" s="165"/>
      <c r="S478" s="165"/>
      <c r="T478" s="166"/>
      <c r="AT478" s="160" t="s">
        <v>174</v>
      </c>
      <c r="AU478" s="160" t="s">
        <v>169</v>
      </c>
      <c r="AV478" s="12" t="s">
        <v>169</v>
      </c>
      <c r="AW478" s="12" t="s">
        <v>32</v>
      </c>
      <c r="AX478" s="12" t="s">
        <v>71</v>
      </c>
      <c r="AY478" s="160" t="s">
        <v>162</v>
      </c>
    </row>
    <row r="479" spans="1:65" s="12" customFormat="1" x14ac:dyDescent="0.2">
      <c r="B479" s="159"/>
      <c r="D479" s="152" t="s">
        <v>174</v>
      </c>
      <c r="E479" s="160" t="s">
        <v>1</v>
      </c>
      <c r="F479" s="161" t="s">
        <v>515</v>
      </c>
      <c r="H479" s="162">
        <v>15.81</v>
      </c>
      <c r="I479" s="163"/>
      <c r="L479" s="159"/>
      <c r="M479" s="164"/>
      <c r="N479" s="165"/>
      <c r="O479" s="165"/>
      <c r="P479" s="165"/>
      <c r="Q479" s="165"/>
      <c r="R479" s="165"/>
      <c r="S479" s="165"/>
      <c r="T479" s="166"/>
      <c r="AT479" s="160" t="s">
        <v>174</v>
      </c>
      <c r="AU479" s="160" t="s">
        <v>169</v>
      </c>
      <c r="AV479" s="12" t="s">
        <v>169</v>
      </c>
      <c r="AW479" s="12" t="s">
        <v>32</v>
      </c>
      <c r="AX479" s="12" t="s">
        <v>71</v>
      </c>
      <c r="AY479" s="160" t="s">
        <v>162</v>
      </c>
    </row>
    <row r="480" spans="1:65" s="12" customFormat="1" x14ac:dyDescent="0.2">
      <c r="B480" s="159"/>
      <c r="D480" s="152" t="s">
        <v>174</v>
      </c>
      <c r="E480" s="160" t="s">
        <v>1</v>
      </c>
      <c r="F480" s="161" t="s">
        <v>516</v>
      </c>
      <c r="H480" s="162">
        <v>27.689</v>
      </c>
      <c r="I480" s="163"/>
      <c r="L480" s="159"/>
      <c r="M480" s="164"/>
      <c r="N480" s="165"/>
      <c r="O480" s="165"/>
      <c r="P480" s="165"/>
      <c r="Q480" s="165"/>
      <c r="R480" s="165"/>
      <c r="S480" s="165"/>
      <c r="T480" s="166"/>
      <c r="AT480" s="160" t="s">
        <v>174</v>
      </c>
      <c r="AU480" s="160" t="s">
        <v>169</v>
      </c>
      <c r="AV480" s="12" t="s">
        <v>169</v>
      </c>
      <c r="AW480" s="12" t="s">
        <v>32</v>
      </c>
      <c r="AX480" s="12" t="s">
        <v>71</v>
      </c>
      <c r="AY480" s="160" t="s">
        <v>162</v>
      </c>
    </row>
    <row r="481" spans="1:65" s="13" customFormat="1" x14ac:dyDescent="0.2">
      <c r="B481" s="167"/>
      <c r="D481" s="152" t="s">
        <v>174</v>
      </c>
      <c r="E481" s="168" t="s">
        <v>1</v>
      </c>
      <c r="F481" s="169" t="s">
        <v>182</v>
      </c>
      <c r="H481" s="170">
        <v>83.043999999999997</v>
      </c>
      <c r="I481" s="171"/>
      <c r="L481" s="167"/>
      <c r="M481" s="172"/>
      <c r="N481" s="173"/>
      <c r="O481" s="173"/>
      <c r="P481" s="173"/>
      <c r="Q481" s="173"/>
      <c r="R481" s="173"/>
      <c r="S481" s="173"/>
      <c r="T481" s="174"/>
      <c r="AT481" s="168" t="s">
        <v>174</v>
      </c>
      <c r="AU481" s="168" t="s">
        <v>169</v>
      </c>
      <c r="AV481" s="13" t="s">
        <v>183</v>
      </c>
      <c r="AW481" s="13" t="s">
        <v>32</v>
      </c>
      <c r="AX481" s="13" t="s">
        <v>71</v>
      </c>
      <c r="AY481" s="168" t="s">
        <v>162</v>
      </c>
    </row>
    <row r="482" spans="1:65" s="11" customFormat="1" x14ac:dyDescent="0.2">
      <c r="B482" s="151"/>
      <c r="D482" s="152" t="s">
        <v>174</v>
      </c>
      <c r="E482" s="153" t="s">
        <v>1</v>
      </c>
      <c r="F482" s="154" t="s">
        <v>502</v>
      </c>
      <c r="H482" s="153" t="s">
        <v>1</v>
      </c>
      <c r="I482" s="155"/>
      <c r="L482" s="151"/>
      <c r="M482" s="156"/>
      <c r="N482" s="157"/>
      <c r="O482" s="157"/>
      <c r="P482" s="157"/>
      <c r="Q482" s="157"/>
      <c r="R482" s="157"/>
      <c r="S482" s="157"/>
      <c r="T482" s="158"/>
      <c r="AT482" s="153" t="s">
        <v>174</v>
      </c>
      <c r="AU482" s="153" t="s">
        <v>169</v>
      </c>
      <c r="AV482" s="11" t="s">
        <v>79</v>
      </c>
      <c r="AW482" s="11" t="s">
        <v>32</v>
      </c>
      <c r="AX482" s="11" t="s">
        <v>71</v>
      </c>
      <c r="AY482" s="153" t="s">
        <v>162</v>
      </c>
    </row>
    <row r="483" spans="1:65" s="12" customFormat="1" x14ac:dyDescent="0.2">
      <c r="B483" s="159"/>
      <c r="D483" s="152" t="s">
        <v>174</v>
      </c>
      <c r="E483" s="160" t="s">
        <v>1</v>
      </c>
      <c r="F483" s="161" t="s">
        <v>517</v>
      </c>
      <c r="H483" s="162">
        <v>18.707999999999998</v>
      </c>
      <c r="I483" s="163"/>
      <c r="L483" s="159"/>
      <c r="M483" s="164"/>
      <c r="N483" s="165"/>
      <c r="O483" s="165"/>
      <c r="P483" s="165"/>
      <c r="Q483" s="165"/>
      <c r="R483" s="165"/>
      <c r="S483" s="165"/>
      <c r="T483" s="166"/>
      <c r="AT483" s="160" t="s">
        <v>174</v>
      </c>
      <c r="AU483" s="160" t="s">
        <v>169</v>
      </c>
      <c r="AV483" s="12" t="s">
        <v>169</v>
      </c>
      <c r="AW483" s="12" t="s">
        <v>32</v>
      </c>
      <c r="AX483" s="12" t="s">
        <v>71</v>
      </c>
      <c r="AY483" s="160" t="s">
        <v>162</v>
      </c>
    </row>
    <row r="484" spans="1:65" s="12" customFormat="1" x14ac:dyDescent="0.2">
      <c r="B484" s="159"/>
      <c r="D484" s="152" t="s">
        <v>174</v>
      </c>
      <c r="E484" s="160" t="s">
        <v>1</v>
      </c>
      <c r="F484" s="161" t="s">
        <v>518</v>
      </c>
      <c r="H484" s="162">
        <v>13.02</v>
      </c>
      <c r="I484" s="163"/>
      <c r="L484" s="159"/>
      <c r="M484" s="164"/>
      <c r="N484" s="165"/>
      <c r="O484" s="165"/>
      <c r="P484" s="165"/>
      <c r="Q484" s="165"/>
      <c r="R484" s="165"/>
      <c r="S484" s="165"/>
      <c r="T484" s="166"/>
      <c r="AT484" s="160" t="s">
        <v>174</v>
      </c>
      <c r="AU484" s="160" t="s">
        <v>169</v>
      </c>
      <c r="AV484" s="12" t="s">
        <v>169</v>
      </c>
      <c r="AW484" s="12" t="s">
        <v>32</v>
      </c>
      <c r="AX484" s="12" t="s">
        <v>71</v>
      </c>
      <c r="AY484" s="160" t="s">
        <v>162</v>
      </c>
    </row>
    <row r="485" spans="1:65" s="12" customFormat="1" x14ac:dyDescent="0.2">
      <c r="B485" s="159"/>
      <c r="D485" s="152" t="s">
        <v>174</v>
      </c>
      <c r="E485" s="160" t="s">
        <v>1</v>
      </c>
      <c r="F485" s="161" t="s">
        <v>519</v>
      </c>
      <c r="H485" s="162">
        <v>6.09</v>
      </c>
      <c r="I485" s="163"/>
      <c r="L485" s="159"/>
      <c r="M485" s="164"/>
      <c r="N485" s="165"/>
      <c r="O485" s="165"/>
      <c r="P485" s="165"/>
      <c r="Q485" s="165"/>
      <c r="R485" s="165"/>
      <c r="S485" s="165"/>
      <c r="T485" s="166"/>
      <c r="AT485" s="160" t="s">
        <v>174</v>
      </c>
      <c r="AU485" s="160" t="s">
        <v>169</v>
      </c>
      <c r="AV485" s="12" t="s">
        <v>169</v>
      </c>
      <c r="AW485" s="12" t="s">
        <v>32</v>
      </c>
      <c r="AX485" s="12" t="s">
        <v>71</v>
      </c>
      <c r="AY485" s="160" t="s">
        <v>162</v>
      </c>
    </row>
    <row r="486" spans="1:65" s="12" customFormat="1" x14ac:dyDescent="0.2">
      <c r="B486" s="159"/>
      <c r="D486" s="152" t="s">
        <v>174</v>
      </c>
      <c r="E486" s="160" t="s">
        <v>1</v>
      </c>
      <c r="F486" s="161" t="s">
        <v>520</v>
      </c>
      <c r="H486" s="162">
        <v>3.8849999999999998</v>
      </c>
      <c r="I486" s="163"/>
      <c r="L486" s="159"/>
      <c r="M486" s="164"/>
      <c r="N486" s="165"/>
      <c r="O486" s="165"/>
      <c r="P486" s="165"/>
      <c r="Q486" s="165"/>
      <c r="R486" s="165"/>
      <c r="S486" s="165"/>
      <c r="T486" s="166"/>
      <c r="AT486" s="160" t="s">
        <v>174</v>
      </c>
      <c r="AU486" s="160" t="s">
        <v>169</v>
      </c>
      <c r="AV486" s="12" t="s">
        <v>169</v>
      </c>
      <c r="AW486" s="12" t="s">
        <v>32</v>
      </c>
      <c r="AX486" s="12" t="s">
        <v>71</v>
      </c>
      <c r="AY486" s="160" t="s">
        <v>162</v>
      </c>
    </row>
    <row r="487" spans="1:65" s="12" customFormat="1" x14ac:dyDescent="0.2">
      <c r="B487" s="159"/>
      <c r="D487" s="152" t="s">
        <v>174</v>
      </c>
      <c r="E487" s="160" t="s">
        <v>1</v>
      </c>
      <c r="F487" s="161" t="s">
        <v>521</v>
      </c>
      <c r="H487" s="162">
        <v>4.0949999999999998</v>
      </c>
      <c r="I487" s="163"/>
      <c r="L487" s="159"/>
      <c r="M487" s="164"/>
      <c r="N487" s="165"/>
      <c r="O487" s="165"/>
      <c r="P487" s="165"/>
      <c r="Q487" s="165"/>
      <c r="R487" s="165"/>
      <c r="S487" s="165"/>
      <c r="T487" s="166"/>
      <c r="AT487" s="160" t="s">
        <v>174</v>
      </c>
      <c r="AU487" s="160" t="s">
        <v>169</v>
      </c>
      <c r="AV487" s="12" t="s">
        <v>169</v>
      </c>
      <c r="AW487" s="12" t="s">
        <v>32</v>
      </c>
      <c r="AX487" s="12" t="s">
        <v>71</v>
      </c>
      <c r="AY487" s="160" t="s">
        <v>162</v>
      </c>
    </row>
    <row r="488" spans="1:65" s="13" customFormat="1" x14ac:dyDescent="0.2">
      <c r="B488" s="167"/>
      <c r="D488" s="152" t="s">
        <v>174</v>
      </c>
      <c r="E488" s="168" t="s">
        <v>1</v>
      </c>
      <c r="F488" s="169" t="s">
        <v>182</v>
      </c>
      <c r="H488" s="170">
        <v>45.797999999999995</v>
      </c>
      <c r="I488" s="171"/>
      <c r="L488" s="167"/>
      <c r="M488" s="172"/>
      <c r="N488" s="173"/>
      <c r="O488" s="173"/>
      <c r="P488" s="173"/>
      <c r="Q488" s="173"/>
      <c r="R488" s="173"/>
      <c r="S488" s="173"/>
      <c r="T488" s="174"/>
      <c r="AT488" s="168" t="s">
        <v>174</v>
      </c>
      <c r="AU488" s="168" t="s">
        <v>169</v>
      </c>
      <c r="AV488" s="13" t="s">
        <v>183</v>
      </c>
      <c r="AW488" s="13" t="s">
        <v>32</v>
      </c>
      <c r="AX488" s="13" t="s">
        <v>71</v>
      </c>
      <c r="AY488" s="168" t="s">
        <v>162</v>
      </c>
    </row>
    <row r="489" spans="1:65" s="14" customFormat="1" x14ac:dyDescent="0.2">
      <c r="B489" s="175"/>
      <c r="D489" s="152" t="s">
        <v>174</v>
      </c>
      <c r="E489" s="176" t="s">
        <v>1</v>
      </c>
      <c r="F489" s="177" t="s">
        <v>189</v>
      </c>
      <c r="H489" s="178">
        <v>128.84200000000001</v>
      </c>
      <c r="I489" s="179"/>
      <c r="L489" s="175"/>
      <c r="M489" s="180"/>
      <c r="N489" s="181"/>
      <c r="O489" s="181"/>
      <c r="P489" s="181"/>
      <c r="Q489" s="181"/>
      <c r="R489" s="181"/>
      <c r="S489" s="181"/>
      <c r="T489" s="182"/>
      <c r="AT489" s="176" t="s">
        <v>174</v>
      </c>
      <c r="AU489" s="176" t="s">
        <v>169</v>
      </c>
      <c r="AV489" s="14" t="s">
        <v>168</v>
      </c>
      <c r="AW489" s="14" t="s">
        <v>32</v>
      </c>
      <c r="AX489" s="14" t="s">
        <v>79</v>
      </c>
      <c r="AY489" s="176" t="s">
        <v>162</v>
      </c>
    </row>
    <row r="490" spans="1:65" s="210" customFormat="1" ht="21.75" customHeight="1" x14ac:dyDescent="0.2">
      <c r="A490" s="202"/>
      <c r="B490" s="139"/>
      <c r="C490" s="234" t="s">
        <v>522</v>
      </c>
      <c r="D490" s="234" t="s">
        <v>164</v>
      </c>
      <c r="E490" s="235" t="s">
        <v>2622</v>
      </c>
      <c r="F490" s="236" t="s">
        <v>523</v>
      </c>
      <c r="G490" s="237" t="s">
        <v>273</v>
      </c>
      <c r="H490" s="238">
        <v>128.84200000000001</v>
      </c>
      <c r="I490" s="239"/>
      <c r="J490" s="238">
        <f>ROUND(I490*H490,3)</f>
        <v>0</v>
      </c>
      <c r="K490" s="240"/>
      <c r="L490" s="30"/>
      <c r="M490" s="241" t="s">
        <v>1</v>
      </c>
      <c r="N490" s="242" t="s">
        <v>43</v>
      </c>
      <c r="O490" s="49"/>
      <c r="P490" s="243">
        <f>O490*H490</f>
        <v>0</v>
      </c>
      <c r="Q490" s="243">
        <v>0</v>
      </c>
      <c r="R490" s="243">
        <f>Q490*H490</f>
        <v>0</v>
      </c>
      <c r="S490" s="243">
        <v>0</v>
      </c>
      <c r="T490" s="244">
        <f>S490*H490</f>
        <v>0</v>
      </c>
      <c r="U490" s="202"/>
      <c r="V490" s="202"/>
      <c r="W490" s="202"/>
      <c r="X490" s="202"/>
      <c r="Y490" s="202"/>
      <c r="Z490" s="202"/>
      <c r="AA490" s="202"/>
      <c r="AB490" s="202"/>
      <c r="AC490" s="202"/>
      <c r="AD490" s="202"/>
      <c r="AE490" s="202"/>
      <c r="AR490" s="245" t="s">
        <v>168</v>
      </c>
      <c r="AT490" s="245" t="s">
        <v>164</v>
      </c>
      <c r="AU490" s="245" t="s">
        <v>169</v>
      </c>
      <c r="AY490" s="203" t="s">
        <v>162</v>
      </c>
      <c r="BE490" s="149">
        <f>IF(N490="základná",J490,0)</f>
        <v>0</v>
      </c>
      <c r="BF490" s="149">
        <f>IF(N490="znížená",J490,0)</f>
        <v>0</v>
      </c>
      <c r="BG490" s="149">
        <f>IF(N490="zákl. prenesená",J490,0)</f>
        <v>0</v>
      </c>
      <c r="BH490" s="149">
        <f>IF(N490="zníž. prenesená",J490,0)</f>
        <v>0</v>
      </c>
      <c r="BI490" s="149">
        <f>IF(N490="nulová",J490,0)</f>
        <v>0</v>
      </c>
      <c r="BJ490" s="203" t="s">
        <v>169</v>
      </c>
      <c r="BK490" s="150">
        <f>ROUND(I490*H490,3)</f>
        <v>0</v>
      </c>
      <c r="BL490" s="203" t="s">
        <v>168</v>
      </c>
      <c r="BM490" s="245" t="s">
        <v>524</v>
      </c>
    </row>
    <row r="491" spans="1:65" s="210" customFormat="1" ht="21.75" customHeight="1" x14ac:dyDescent="0.2">
      <c r="A491" s="202"/>
      <c r="B491" s="139"/>
      <c r="C491" s="234" t="s">
        <v>525</v>
      </c>
      <c r="D491" s="234" t="s">
        <v>164</v>
      </c>
      <c r="E491" s="235" t="s">
        <v>2623</v>
      </c>
      <c r="F491" s="236" t="s">
        <v>526</v>
      </c>
      <c r="G491" s="237" t="s">
        <v>255</v>
      </c>
      <c r="H491" s="238">
        <v>1.9950000000000001</v>
      </c>
      <c r="I491" s="239"/>
      <c r="J491" s="238">
        <f>ROUND(I491*H491,3)</f>
        <v>0</v>
      </c>
      <c r="K491" s="240"/>
      <c r="L491" s="30"/>
      <c r="M491" s="241" t="s">
        <v>1</v>
      </c>
      <c r="N491" s="242" t="s">
        <v>43</v>
      </c>
      <c r="O491" s="49"/>
      <c r="P491" s="243">
        <f>O491*H491</f>
        <v>0</v>
      </c>
      <c r="Q491" s="243">
        <v>1.0165999999999999</v>
      </c>
      <c r="R491" s="243">
        <f>Q491*H491</f>
        <v>2.0281169999999999</v>
      </c>
      <c r="S491" s="243">
        <v>0</v>
      </c>
      <c r="T491" s="244">
        <f>S491*H491</f>
        <v>0</v>
      </c>
      <c r="U491" s="202"/>
      <c r="V491" s="202"/>
      <c r="W491" s="202"/>
      <c r="X491" s="202"/>
      <c r="Y491" s="202"/>
      <c r="Z491" s="202"/>
      <c r="AA491" s="202"/>
      <c r="AB491" s="202"/>
      <c r="AC491" s="202"/>
      <c r="AD491" s="202"/>
      <c r="AE491" s="202"/>
      <c r="AR491" s="245" t="s">
        <v>168</v>
      </c>
      <c r="AT491" s="245" t="s">
        <v>164</v>
      </c>
      <c r="AU491" s="245" t="s">
        <v>169</v>
      </c>
      <c r="AY491" s="203" t="s">
        <v>162</v>
      </c>
      <c r="BE491" s="149">
        <f>IF(N491="základná",J491,0)</f>
        <v>0</v>
      </c>
      <c r="BF491" s="149">
        <f>IF(N491="znížená",J491,0)</f>
        <v>0</v>
      </c>
      <c r="BG491" s="149">
        <f>IF(N491="zákl. prenesená",J491,0)</f>
        <v>0</v>
      </c>
      <c r="BH491" s="149">
        <f>IF(N491="zníž. prenesená",J491,0)</f>
        <v>0</v>
      </c>
      <c r="BI491" s="149">
        <f>IF(N491="nulová",J491,0)</f>
        <v>0</v>
      </c>
      <c r="BJ491" s="203" t="s">
        <v>169</v>
      </c>
      <c r="BK491" s="150">
        <f>ROUND(I491*H491,3)</f>
        <v>0</v>
      </c>
      <c r="BL491" s="203" t="s">
        <v>168</v>
      </c>
      <c r="BM491" s="245" t="s">
        <v>527</v>
      </c>
    </row>
    <row r="492" spans="1:65" s="12" customFormat="1" x14ac:dyDescent="0.2">
      <c r="B492" s="159"/>
      <c r="D492" s="152" t="s">
        <v>174</v>
      </c>
      <c r="E492" s="160" t="s">
        <v>1</v>
      </c>
      <c r="F492" s="161" t="s">
        <v>528</v>
      </c>
      <c r="H492" s="162">
        <v>1.147</v>
      </c>
      <c r="I492" s="163"/>
      <c r="L492" s="159"/>
      <c r="M492" s="164"/>
      <c r="N492" s="165"/>
      <c r="O492" s="165"/>
      <c r="P492" s="165"/>
      <c r="Q492" s="165"/>
      <c r="R492" s="165"/>
      <c r="S492" s="165"/>
      <c r="T492" s="166"/>
      <c r="AT492" s="160" t="s">
        <v>174</v>
      </c>
      <c r="AU492" s="160" t="s">
        <v>169</v>
      </c>
      <c r="AV492" s="12" t="s">
        <v>169</v>
      </c>
      <c r="AW492" s="12" t="s">
        <v>32</v>
      </c>
      <c r="AX492" s="12" t="s">
        <v>71</v>
      </c>
      <c r="AY492" s="160" t="s">
        <v>162</v>
      </c>
    </row>
    <row r="493" spans="1:65" s="12" customFormat="1" x14ac:dyDescent="0.2">
      <c r="B493" s="159"/>
      <c r="D493" s="152" t="s">
        <v>174</v>
      </c>
      <c r="E493" s="160" t="s">
        <v>1</v>
      </c>
      <c r="F493" s="161" t="s">
        <v>529</v>
      </c>
      <c r="H493" s="162">
        <v>0.84799999999999998</v>
      </c>
      <c r="I493" s="163"/>
      <c r="L493" s="159"/>
      <c r="M493" s="164"/>
      <c r="N493" s="165"/>
      <c r="O493" s="165"/>
      <c r="P493" s="165"/>
      <c r="Q493" s="165"/>
      <c r="R493" s="165"/>
      <c r="S493" s="165"/>
      <c r="T493" s="166"/>
      <c r="AT493" s="160" t="s">
        <v>174</v>
      </c>
      <c r="AU493" s="160" t="s">
        <v>169</v>
      </c>
      <c r="AV493" s="12" t="s">
        <v>169</v>
      </c>
      <c r="AW493" s="12" t="s">
        <v>32</v>
      </c>
      <c r="AX493" s="12" t="s">
        <v>71</v>
      </c>
      <c r="AY493" s="160" t="s">
        <v>162</v>
      </c>
    </row>
    <row r="494" spans="1:65" s="14" customFormat="1" x14ac:dyDescent="0.2">
      <c r="B494" s="175"/>
      <c r="D494" s="152" t="s">
        <v>174</v>
      </c>
      <c r="E494" s="176" t="s">
        <v>1</v>
      </c>
      <c r="F494" s="177" t="s">
        <v>189</v>
      </c>
      <c r="H494" s="178">
        <v>1.9950000000000001</v>
      </c>
      <c r="I494" s="179"/>
      <c r="L494" s="175"/>
      <c r="M494" s="180"/>
      <c r="N494" s="181"/>
      <c r="O494" s="181"/>
      <c r="P494" s="181"/>
      <c r="Q494" s="181"/>
      <c r="R494" s="181"/>
      <c r="S494" s="181"/>
      <c r="T494" s="182"/>
      <c r="AT494" s="176" t="s">
        <v>174</v>
      </c>
      <c r="AU494" s="176" t="s">
        <v>169</v>
      </c>
      <c r="AV494" s="14" t="s">
        <v>168</v>
      </c>
      <c r="AW494" s="14" t="s">
        <v>32</v>
      </c>
      <c r="AX494" s="14" t="s">
        <v>79</v>
      </c>
      <c r="AY494" s="176" t="s">
        <v>162</v>
      </c>
    </row>
    <row r="495" spans="1:65" s="210" customFormat="1" ht="21.75" customHeight="1" x14ac:dyDescent="0.2">
      <c r="A495" s="202"/>
      <c r="B495" s="139"/>
      <c r="C495" s="234" t="s">
        <v>530</v>
      </c>
      <c r="D495" s="234" t="s">
        <v>164</v>
      </c>
      <c r="E495" s="235" t="s">
        <v>2624</v>
      </c>
      <c r="F495" s="236" t="s">
        <v>531</v>
      </c>
      <c r="G495" s="237" t="s">
        <v>172</v>
      </c>
      <c r="H495" s="238">
        <v>3.9849999999999999</v>
      </c>
      <c r="I495" s="239"/>
      <c r="J495" s="238">
        <f>ROUND(I495*H495,3)</f>
        <v>0</v>
      </c>
      <c r="K495" s="240"/>
      <c r="L495" s="30"/>
      <c r="M495" s="241" t="s">
        <v>1</v>
      </c>
      <c r="N495" s="242" t="s">
        <v>43</v>
      </c>
      <c r="O495" s="49"/>
      <c r="P495" s="243">
        <f>O495*H495</f>
        <v>0</v>
      </c>
      <c r="Q495" s="243">
        <v>2.2405599999999999</v>
      </c>
      <c r="R495" s="243">
        <f>Q495*H495</f>
        <v>8.9286315999999992</v>
      </c>
      <c r="S495" s="243">
        <v>0</v>
      </c>
      <c r="T495" s="244">
        <f>S495*H495</f>
        <v>0</v>
      </c>
      <c r="U495" s="202"/>
      <c r="V495" s="202"/>
      <c r="W495" s="202"/>
      <c r="X495" s="202"/>
      <c r="Y495" s="202"/>
      <c r="Z495" s="202"/>
      <c r="AA495" s="202"/>
      <c r="AB495" s="202"/>
      <c r="AC495" s="202"/>
      <c r="AD495" s="202"/>
      <c r="AE495" s="202"/>
      <c r="AR495" s="245" t="s">
        <v>168</v>
      </c>
      <c r="AT495" s="245" t="s">
        <v>164</v>
      </c>
      <c r="AU495" s="245" t="s">
        <v>169</v>
      </c>
      <c r="AY495" s="203" t="s">
        <v>162</v>
      </c>
      <c r="BE495" s="149">
        <f>IF(N495="základná",J495,0)</f>
        <v>0</v>
      </c>
      <c r="BF495" s="149">
        <f>IF(N495="znížená",J495,0)</f>
        <v>0</v>
      </c>
      <c r="BG495" s="149">
        <f>IF(N495="zákl. prenesená",J495,0)</f>
        <v>0</v>
      </c>
      <c r="BH495" s="149">
        <f>IF(N495="zníž. prenesená",J495,0)</f>
        <v>0</v>
      </c>
      <c r="BI495" s="149">
        <f>IF(N495="nulová",J495,0)</f>
        <v>0</v>
      </c>
      <c r="BJ495" s="203" t="s">
        <v>169</v>
      </c>
      <c r="BK495" s="150">
        <f>ROUND(I495*H495,3)</f>
        <v>0</v>
      </c>
      <c r="BL495" s="203" t="s">
        <v>168</v>
      </c>
      <c r="BM495" s="245" t="s">
        <v>532</v>
      </c>
    </row>
    <row r="496" spans="1:65" s="11" customFormat="1" x14ac:dyDescent="0.2">
      <c r="B496" s="151"/>
      <c r="D496" s="152" t="s">
        <v>174</v>
      </c>
      <c r="E496" s="153" t="s">
        <v>1</v>
      </c>
      <c r="F496" s="154" t="s">
        <v>533</v>
      </c>
      <c r="H496" s="153" t="s">
        <v>1</v>
      </c>
      <c r="I496" s="155"/>
      <c r="L496" s="151"/>
      <c r="M496" s="156"/>
      <c r="N496" s="157"/>
      <c r="O496" s="157"/>
      <c r="P496" s="157"/>
      <c r="Q496" s="157"/>
      <c r="R496" s="157"/>
      <c r="S496" s="157"/>
      <c r="T496" s="158"/>
      <c r="AT496" s="153" t="s">
        <v>174</v>
      </c>
      <c r="AU496" s="153" t="s">
        <v>169</v>
      </c>
      <c r="AV496" s="11" t="s">
        <v>79</v>
      </c>
      <c r="AW496" s="11" t="s">
        <v>32</v>
      </c>
      <c r="AX496" s="11" t="s">
        <v>71</v>
      </c>
      <c r="AY496" s="153" t="s">
        <v>162</v>
      </c>
    </row>
    <row r="497" spans="1:65" s="11" customFormat="1" x14ac:dyDescent="0.2">
      <c r="B497" s="151"/>
      <c r="D497" s="152" t="s">
        <v>174</v>
      </c>
      <c r="E497" s="153" t="s">
        <v>1</v>
      </c>
      <c r="F497" s="154" t="s">
        <v>534</v>
      </c>
      <c r="H497" s="153" t="s">
        <v>1</v>
      </c>
      <c r="I497" s="155"/>
      <c r="L497" s="151"/>
      <c r="M497" s="156"/>
      <c r="N497" s="157"/>
      <c r="O497" s="157"/>
      <c r="P497" s="157"/>
      <c r="Q497" s="157"/>
      <c r="R497" s="157"/>
      <c r="S497" s="157"/>
      <c r="T497" s="158"/>
      <c r="AT497" s="153" t="s">
        <v>174</v>
      </c>
      <c r="AU497" s="153" t="s">
        <v>169</v>
      </c>
      <c r="AV497" s="11" t="s">
        <v>79</v>
      </c>
      <c r="AW497" s="11" t="s">
        <v>32</v>
      </c>
      <c r="AX497" s="11" t="s">
        <v>71</v>
      </c>
      <c r="AY497" s="153" t="s">
        <v>162</v>
      </c>
    </row>
    <row r="498" spans="1:65" s="12" customFormat="1" x14ac:dyDescent="0.2">
      <c r="B498" s="159"/>
      <c r="D498" s="152" t="s">
        <v>174</v>
      </c>
      <c r="E498" s="160" t="s">
        <v>1</v>
      </c>
      <c r="F498" s="161" t="s">
        <v>535</v>
      </c>
      <c r="H498" s="162">
        <v>0.128</v>
      </c>
      <c r="I498" s="163"/>
      <c r="L498" s="159"/>
      <c r="M498" s="164"/>
      <c r="N498" s="165"/>
      <c r="O498" s="165"/>
      <c r="P498" s="165"/>
      <c r="Q498" s="165"/>
      <c r="R498" s="165"/>
      <c r="S498" s="165"/>
      <c r="T498" s="166"/>
      <c r="AT498" s="160" t="s">
        <v>174</v>
      </c>
      <c r="AU498" s="160" t="s">
        <v>169</v>
      </c>
      <c r="AV498" s="12" t="s">
        <v>169</v>
      </c>
      <c r="AW498" s="12" t="s">
        <v>32</v>
      </c>
      <c r="AX498" s="12" t="s">
        <v>71</v>
      </c>
      <c r="AY498" s="160" t="s">
        <v>162</v>
      </c>
    </row>
    <row r="499" spans="1:65" s="12" customFormat="1" x14ac:dyDescent="0.2">
      <c r="B499" s="159"/>
      <c r="D499" s="152" t="s">
        <v>174</v>
      </c>
      <c r="E499" s="160" t="s">
        <v>1</v>
      </c>
      <c r="F499" s="161" t="s">
        <v>536</v>
      </c>
      <c r="H499" s="162">
        <v>0.108</v>
      </c>
      <c r="I499" s="163"/>
      <c r="L499" s="159"/>
      <c r="M499" s="164"/>
      <c r="N499" s="165"/>
      <c r="O499" s="165"/>
      <c r="P499" s="165"/>
      <c r="Q499" s="165"/>
      <c r="R499" s="165"/>
      <c r="S499" s="165"/>
      <c r="T499" s="166"/>
      <c r="AT499" s="160" t="s">
        <v>174</v>
      </c>
      <c r="AU499" s="160" t="s">
        <v>169</v>
      </c>
      <c r="AV499" s="12" t="s">
        <v>169</v>
      </c>
      <c r="AW499" s="12" t="s">
        <v>32</v>
      </c>
      <c r="AX499" s="12" t="s">
        <v>71</v>
      </c>
      <c r="AY499" s="160" t="s">
        <v>162</v>
      </c>
    </row>
    <row r="500" spans="1:65" s="12" customFormat="1" x14ac:dyDescent="0.2">
      <c r="B500" s="159"/>
      <c r="D500" s="152" t="s">
        <v>174</v>
      </c>
      <c r="E500" s="160" t="s">
        <v>1</v>
      </c>
      <c r="F500" s="161" t="s">
        <v>537</v>
      </c>
      <c r="H500" s="162">
        <v>0.55800000000000005</v>
      </c>
      <c r="I500" s="163"/>
      <c r="L500" s="159"/>
      <c r="M500" s="164"/>
      <c r="N500" s="165"/>
      <c r="O500" s="165"/>
      <c r="P500" s="165"/>
      <c r="Q500" s="165"/>
      <c r="R500" s="165"/>
      <c r="S500" s="165"/>
      <c r="T500" s="166"/>
      <c r="AT500" s="160" t="s">
        <v>174</v>
      </c>
      <c r="AU500" s="160" t="s">
        <v>169</v>
      </c>
      <c r="AV500" s="12" t="s">
        <v>169</v>
      </c>
      <c r="AW500" s="12" t="s">
        <v>32</v>
      </c>
      <c r="AX500" s="12" t="s">
        <v>71</v>
      </c>
      <c r="AY500" s="160" t="s">
        <v>162</v>
      </c>
    </row>
    <row r="501" spans="1:65" s="11" customFormat="1" x14ac:dyDescent="0.2">
      <c r="B501" s="151"/>
      <c r="D501" s="152" t="s">
        <v>174</v>
      </c>
      <c r="E501" s="153" t="s">
        <v>1</v>
      </c>
      <c r="F501" s="154" t="s">
        <v>538</v>
      </c>
      <c r="H501" s="153" t="s">
        <v>1</v>
      </c>
      <c r="I501" s="155"/>
      <c r="L501" s="151"/>
      <c r="M501" s="156"/>
      <c r="N501" s="157"/>
      <c r="O501" s="157"/>
      <c r="P501" s="157"/>
      <c r="Q501" s="157"/>
      <c r="R501" s="157"/>
      <c r="S501" s="157"/>
      <c r="T501" s="158"/>
      <c r="AT501" s="153" t="s">
        <v>174</v>
      </c>
      <c r="AU501" s="153" t="s">
        <v>169</v>
      </c>
      <c r="AV501" s="11" t="s">
        <v>79</v>
      </c>
      <c r="AW501" s="11" t="s">
        <v>32</v>
      </c>
      <c r="AX501" s="11" t="s">
        <v>71</v>
      </c>
      <c r="AY501" s="153" t="s">
        <v>162</v>
      </c>
    </row>
    <row r="502" spans="1:65" s="12" customFormat="1" x14ac:dyDescent="0.2">
      <c r="B502" s="159"/>
      <c r="D502" s="152" t="s">
        <v>174</v>
      </c>
      <c r="E502" s="160" t="s">
        <v>1</v>
      </c>
      <c r="F502" s="161" t="s">
        <v>539</v>
      </c>
      <c r="H502" s="162">
        <v>0.51</v>
      </c>
      <c r="I502" s="163"/>
      <c r="L502" s="159"/>
      <c r="M502" s="164"/>
      <c r="N502" s="165"/>
      <c r="O502" s="165"/>
      <c r="P502" s="165"/>
      <c r="Q502" s="165"/>
      <c r="R502" s="165"/>
      <c r="S502" s="165"/>
      <c r="T502" s="166"/>
      <c r="AT502" s="160" t="s">
        <v>174</v>
      </c>
      <c r="AU502" s="160" t="s">
        <v>169</v>
      </c>
      <c r="AV502" s="12" t="s">
        <v>169</v>
      </c>
      <c r="AW502" s="12" t="s">
        <v>32</v>
      </c>
      <c r="AX502" s="12" t="s">
        <v>71</v>
      </c>
      <c r="AY502" s="160" t="s">
        <v>162</v>
      </c>
    </row>
    <row r="503" spans="1:65" s="12" customFormat="1" x14ac:dyDescent="0.2">
      <c r="B503" s="159"/>
      <c r="D503" s="152" t="s">
        <v>174</v>
      </c>
      <c r="E503" s="160" t="s">
        <v>1</v>
      </c>
      <c r="F503" s="161" t="s">
        <v>540</v>
      </c>
      <c r="H503" s="162">
        <v>0.28000000000000003</v>
      </c>
      <c r="I503" s="163"/>
      <c r="L503" s="159"/>
      <c r="M503" s="164"/>
      <c r="N503" s="165"/>
      <c r="O503" s="165"/>
      <c r="P503" s="165"/>
      <c r="Q503" s="165"/>
      <c r="R503" s="165"/>
      <c r="S503" s="165"/>
      <c r="T503" s="166"/>
      <c r="AT503" s="160" t="s">
        <v>174</v>
      </c>
      <c r="AU503" s="160" t="s">
        <v>169</v>
      </c>
      <c r="AV503" s="12" t="s">
        <v>169</v>
      </c>
      <c r="AW503" s="12" t="s">
        <v>32</v>
      </c>
      <c r="AX503" s="12" t="s">
        <v>71</v>
      </c>
      <c r="AY503" s="160" t="s">
        <v>162</v>
      </c>
    </row>
    <row r="504" spans="1:65" s="12" customFormat="1" x14ac:dyDescent="0.2">
      <c r="B504" s="159"/>
      <c r="D504" s="152" t="s">
        <v>174</v>
      </c>
      <c r="E504" s="160" t="s">
        <v>1</v>
      </c>
      <c r="F504" s="161" t="s">
        <v>541</v>
      </c>
      <c r="H504" s="162">
        <v>0.51</v>
      </c>
      <c r="I504" s="163"/>
      <c r="L504" s="159"/>
      <c r="M504" s="164"/>
      <c r="N504" s="165"/>
      <c r="O504" s="165"/>
      <c r="P504" s="165"/>
      <c r="Q504" s="165"/>
      <c r="R504" s="165"/>
      <c r="S504" s="165"/>
      <c r="T504" s="166"/>
      <c r="AT504" s="160" t="s">
        <v>174</v>
      </c>
      <c r="AU504" s="160" t="s">
        <v>169</v>
      </c>
      <c r="AV504" s="12" t="s">
        <v>169</v>
      </c>
      <c r="AW504" s="12" t="s">
        <v>32</v>
      </c>
      <c r="AX504" s="12" t="s">
        <v>71</v>
      </c>
      <c r="AY504" s="160" t="s">
        <v>162</v>
      </c>
    </row>
    <row r="505" spans="1:65" s="11" customFormat="1" x14ac:dyDescent="0.2">
      <c r="B505" s="151"/>
      <c r="D505" s="152" t="s">
        <v>174</v>
      </c>
      <c r="E505" s="153" t="s">
        <v>1</v>
      </c>
      <c r="F505" s="154" t="s">
        <v>542</v>
      </c>
      <c r="H505" s="153" t="s">
        <v>1</v>
      </c>
      <c r="I505" s="155"/>
      <c r="L505" s="151"/>
      <c r="M505" s="156"/>
      <c r="N505" s="157"/>
      <c r="O505" s="157"/>
      <c r="P505" s="157"/>
      <c r="Q505" s="157"/>
      <c r="R505" s="157"/>
      <c r="S505" s="157"/>
      <c r="T505" s="158"/>
      <c r="AT505" s="153" t="s">
        <v>174</v>
      </c>
      <c r="AU505" s="153" t="s">
        <v>169</v>
      </c>
      <c r="AV505" s="11" t="s">
        <v>79</v>
      </c>
      <c r="AW505" s="11" t="s">
        <v>32</v>
      </c>
      <c r="AX505" s="11" t="s">
        <v>71</v>
      </c>
      <c r="AY505" s="153" t="s">
        <v>162</v>
      </c>
    </row>
    <row r="506" spans="1:65" s="12" customFormat="1" x14ac:dyDescent="0.2">
      <c r="B506" s="159"/>
      <c r="D506" s="152" t="s">
        <v>174</v>
      </c>
      <c r="E506" s="160" t="s">
        <v>1</v>
      </c>
      <c r="F506" s="161" t="s">
        <v>543</v>
      </c>
      <c r="H506" s="162">
        <v>0.373</v>
      </c>
      <c r="I506" s="163"/>
      <c r="L506" s="159"/>
      <c r="M506" s="164"/>
      <c r="N506" s="165"/>
      <c r="O506" s="165"/>
      <c r="P506" s="165"/>
      <c r="Q506" s="165"/>
      <c r="R506" s="165"/>
      <c r="S506" s="165"/>
      <c r="T506" s="166"/>
      <c r="AT506" s="160" t="s">
        <v>174</v>
      </c>
      <c r="AU506" s="160" t="s">
        <v>169</v>
      </c>
      <c r="AV506" s="12" t="s">
        <v>169</v>
      </c>
      <c r="AW506" s="12" t="s">
        <v>32</v>
      </c>
      <c r="AX506" s="12" t="s">
        <v>71</v>
      </c>
      <c r="AY506" s="160" t="s">
        <v>162</v>
      </c>
    </row>
    <row r="507" spans="1:65" s="11" customFormat="1" x14ac:dyDescent="0.2">
      <c r="B507" s="151"/>
      <c r="D507" s="152" t="s">
        <v>174</v>
      </c>
      <c r="E507" s="153" t="s">
        <v>1</v>
      </c>
      <c r="F507" s="154" t="s">
        <v>544</v>
      </c>
      <c r="H507" s="153" t="s">
        <v>1</v>
      </c>
      <c r="I507" s="155"/>
      <c r="L507" s="151"/>
      <c r="M507" s="156"/>
      <c r="N507" s="157"/>
      <c r="O507" s="157"/>
      <c r="P507" s="157"/>
      <c r="Q507" s="157"/>
      <c r="R507" s="157"/>
      <c r="S507" s="157"/>
      <c r="T507" s="158"/>
      <c r="AT507" s="153" t="s">
        <v>174</v>
      </c>
      <c r="AU507" s="153" t="s">
        <v>169</v>
      </c>
      <c r="AV507" s="11" t="s">
        <v>79</v>
      </c>
      <c r="AW507" s="11" t="s">
        <v>32</v>
      </c>
      <c r="AX507" s="11" t="s">
        <v>71</v>
      </c>
      <c r="AY507" s="153" t="s">
        <v>162</v>
      </c>
    </row>
    <row r="508" spans="1:65" s="12" customFormat="1" x14ac:dyDescent="0.2">
      <c r="B508" s="159"/>
      <c r="D508" s="152" t="s">
        <v>174</v>
      </c>
      <c r="E508" s="160" t="s">
        <v>1</v>
      </c>
      <c r="F508" s="161" t="s">
        <v>545</v>
      </c>
      <c r="H508" s="162">
        <v>0.36799999999999999</v>
      </c>
      <c r="I508" s="163"/>
      <c r="L508" s="159"/>
      <c r="M508" s="164"/>
      <c r="N508" s="165"/>
      <c r="O508" s="165"/>
      <c r="P508" s="165"/>
      <c r="Q508" s="165"/>
      <c r="R508" s="165"/>
      <c r="S508" s="165"/>
      <c r="T508" s="166"/>
      <c r="AT508" s="160" t="s">
        <v>174</v>
      </c>
      <c r="AU508" s="160" t="s">
        <v>169</v>
      </c>
      <c r="AV508" s="12" t="s">
        <v>169</v>
      </c>
      <c r="AW508" s="12" t="s">
        <v>32</v>
      </c>
      <c r="AX508" s="12" t="s">
        <v>71</v>
      </c>
      <c r="AY508" s="160" t="s">
        <v>162</v>
      </c>
    </row>
    <row r="509" spans="1:65" s="11" customFormat="1" x14ac:dyDescent="0.2">
      <c r="B509" s="151"/>
      <c r="D509" s="152" t="s">
        <v>174</v>
      </c>
      <c r="E509" s="153" t="s">
        <v>1</v>
      </c>
      <c r="F509" s="154" t="s">
        <v>546</v>
      </c>
      <c r="H509" s="153" t="s">
        <v>1</v>
      </c>
      <c r="I509" s="155"/>
      <c r="L509" s="151"/>
      <c r="M509" s="156"/>
      <c r="N509" s="157"/>
      <c r="O509" s="157"/>
      <c r="P509" s="157"/>
      <c r="Q509" s="157"/>
      <c r="R509" s="157"/>
      <c r="S509" s="157"/>
      <c r="T509" s="158"/>
      <c r="AT509" s="153" t="s">
        <v>174</v>
      </c>
      <c r="AU509" s="153" t="s">
        <v>169</v>
      </c>
      <c r="AV509" s="11" t="s">
        <v>79</v>
      </c>
      <c r="AW509" s="11" t="s">
        <v>32</v>
      </c>
      <c r="AX509" s="11" t="s">
        <v>71</v>
      </c>
      <c r="AY509" s="153" t="s">
        <v>162</v>
      </c>
    </row>
    <row r="510" spans="1:65" s="12" customFormat="1" x14ac:dyDescent="0.2">
      <c r="B510" s="159"/>
      <c r="D510" s="152" t="s">
        <v>174</v>
      </c>
      <c r="E510" s="160" t="s">
        <v>1</v>
      </c>
      <c r="F510" s="161" t="s">
        <v>547</v>
      </c>
      <c r="H510" s="162">
        <v>1.1499999999999999</v>
      </c>
      <c r="I510" s="163"/>
      <c r="L510" s="159"/>
      <c r="M510" s="164"/>
      <c r="N510" s="165"/>
      <c r="O510" s="165"/>
      <c r="P510" s="165"/>
      <c r="Q510" s="165"/>
      <c r="R510" s="165"/>
      <c r="S510" s="165"/>
      <c r="T510" s="166"/>
      <c r="AT510" s="160" t="s">
        <v>174</v>
      </c>
      <c r="AU510" s="160" t="s">
        <v>169</v>
      </c>
      <c r="AV510" s="12" t="s">
        <v>169</v>
      </c>
      <c r="AW510" s="12" t="s">
        <v>32</v>
      </c>
      <c r="AX510" s="12" t="s">
        <v>71</v>
      </c>
      <c r="AY510" s="160" t="s">
        <v>162</v>
      </c>
    </row>
    <row r="511" spans="1:65" s="14" customFormat="1" x14ac:dyDescent="0.2">
      <c r="B511" s="175"/>
      <c r="D511" s="152" t="s">
        <v>174</v>
      </c>
      <c r="E511" s="176" t="s">
        <v>1</v>
      </c>
      <c r="F511" s="177" t="s">
        <v>189</v>
      </c>
      <c r="H511" s="178">
        <v>3.9850000000000003</v>
      </c>
      <c r="I511" s="179"/>
      <c r="L511" s="175"/>
      <c r="M511" s="180"/>
      <c r="N511" s="181"/>
      <c r="O511" s="181"/>
      <c r="P511" s="181"/>
      <c r="Q511" s="181"/>
      <c r="R511" s="181"/>
      <c r="S511" s="181"/>
      <c r="T511" s="182"/>
      <c r="AT511" s="176" t="s">
        <v>174</v>
      </c>
      <c r="AU511" s="176" t="s">
        <v>169</v>
      </c>
      <c r="AV511" s="14" t="s">
        <v>168</v>
      </c>
      <c r="AW511" s="14" t="s">
        <v>32</v>
      </c>
      <c r="AX511" s="14" t="s">
        <v>79</v>
      </c>
      <c r="AY511" s="176" t="s">
        <v>162</v>
      </c>
    </row>
    <row r="512" spans="1:65" s="210" customFormat="1" ht="21.75" customHeight="1" x14ac:dyDescent="0.2">
      <c r="A512" s="202"/>
      <c r="B512" s="139"/>
      <c r="C512" s="234" t="s">
        <v>548</v>
      </c>
      <c r="D512" s="234" t="s">
        <v>164</v>
      </c>
      <c r="E512" s="235" t="s">
        <v>2625</v>
      </c>
      <c r="F512" s="236" t="s">
        <v>549</v>
      </c>
      <c r="G512" s="237" t="s">
        <v>255</v>
      </c>
      <c r="H512" s="238">
        <v>0.34599999999999997</v>
      </c>
      <c r="I512" s="239"/>
      <c r="J512" s="238">
        <f>ROUND(I512*H512,3)</f>
        <v>0</v>
      </c>
      <c r="K512" s="240"/>
      <c r="L512" s="30"/>
      <c r="M512" s="241" t="s">
        <v>1</v>
      </c>
      <c r="N512" s="242" t="s">
        <v>43</v>
      </c>
      <c r="O512" s="49"/>
      <c r="P512" s="243">
        <f>O512*H512</f>
        <v>0</v>
      </c>
      <c r="Q512" s="243">
        <v>1.0165500000000001</v>
      </c>
      <c r="R512" s="243">
        <f>Q512*H512</f>
        <v>0.35172629999999999</v>
      </c>
      <c r="S512" s="243">
        <v>0</v>
      </c>
      <c r="T512" s="244">
        <f>S512*H512</f>
        <v>0</v>
      </c>
      <c r="U512" s="202"/>
      <c r="V512" s="202"/>
      <c r="W512" s="202"/>
      <c r="X512" s="202"/>
      <c r="Y512" s="202"/>
      <c r="Z512" s="202"/>
      <c r="AA512" s="202"/>
      <c r="AB512" s="202"/>
      <c r="AC512" s="202"/>
      <c r="AD512" s="202"/>
      <c r="AE512" s="202"/>
      <c r="AR512" s="245" t="s">
        <v>168</v>
      </c>
      <c r="AT512" s="245" t="s">
        <v>164</v>
      </c>
      <c r="AU512" s="245" t="s">
        <v>169</v>
      </c>
      <c r="AY512" s="203" t="s">
        <v>162</v>
      </c>
      <c r="BE512" s="149">
        <f>IF(N512="základná",J512,0)</f>
        <v>0</v>
      </c>
      <c r="BF512" s="149">
        <f>IF(N512="znížená",J512,0)</f>
        <v>0</v>
      </c>
      <c r="BG512" s="149">
        <f>IF(N512="zákl. prenesená",J512,0)</f>
        <v>0</v>
      </c>
      <c r="BH512" s="149">
        <f>IF(N512="zníž. prenesená",J512,0)</f>
        <v>0</v>
      </c>
      <c r="BI512" s="149">
        <f>IF(N512="nulová",J512,0)</f>
        <v>0</v>
      </c>
      <c r="BJ512" s="203" t="s">
        <v>169</v>
      </c>
      <c r="BK512" s="150">
        <f>ROUND(I512*H512,3)</f>
        <v>0</v>
      </c>
      <c r="BL512" s="203" t="s">
        <v>168</v>
      </c>
      <c r="BM512" s="245" t="s">
        <v>550</v>
      </c>
    </row>
    <row r="513" spans="1:65" s="12" customFormat="1" x14ac:dyDescent="0.2">
      <c r="B513" s="159"/>
      <c r="D513" s="152" t="s">
        <v>174</v>
      </c>
      <c r="E513" s="160" t="s">
        <v>1</v>
      </c>
      <c r="F513" s="161" t="s">
        <v>551</v>
      </c>
      <c r="H513" s="162">
        <v>0.34599999999999997</v>
      </c>
      <c r="I513" s="163"/>
      <c r="L513" s="159"/>
      <c r="M513" s="164"/>
      <c r="N513" s="165"/>
      <c r="O513" s="165"/>
      <c r="P513" s="165"/>
      <c r="Q513" s="165"/>
      <c r="R513" s="165"/>
      <c r="S513" s="165"/>
      <c r="T513" s="166"/>
      <c r="AT513" s="160" t="s">
        <v>174</v>
      </c>
      <c r="AU513" s="160" t="s">
        <v>169</v>
      </c>
      <c r="AV513" s="12" t="s">
        <v>169</v>
      </c>
      <c r="AW513" s="12" t="s">
        <v>32</v>
      </c>
      <c r="AX513" s="12" t="s">
        <v>79</v>
      </c>
      <c r="AY513" s="160" t="s">
        <v>162</v>
      </c>
    </row>
    <row r="514" spans="1:65" s="210" customFormat="1" ht="21.75" customHeight="1" x14ac:dyDescent="0.2">
      <c r="A514" s="202"/>
      <c r="B514" s="139"/>
      <c r="C514" s="234" t="s">
        <v>552</v>
      </c>
      <c r="D514" s="234" t="s">
        <v>164</v>
      </c>
      <c r="E514" s="235" t="s">
        <v>2626</v>
      </c>
      <c r="F514" s="236" t="s">
        <v>553</v>
      </c>
      <c r="G514" s="237" t="s">
        <v>273</v>
      </c>
      <c r="H514" s="238">
        <v>23.135000000000002</v>
      </c>
      <c r="I514" s="239"/>
      <c r="J514" s="238">
        <f>ROUND(I514*H514,3)</f>
        <v>0</v>
      </c>
      <c r="K514" s="240"/>
      <c r="L514" s="30"/>
      <c r="M514" s="241" t="s">
        <v>1</v>
      </c>
      <c r="N514" s="242" t="s">
        <v>43</v>
      </c>
      <c r="O514" s="49"/>
      <c r="P514" s="243">
        <f>O514*H514</f>
        <v>0</v>
      </c>
      <c r="Q514" s="243">
        <v>8.4600000000000005E-3</v>
      </c>
      <c r="R514" s="243">
        <f>Q514*H514</f>
        <v>0.19572210000000004</v>
      </c>
      <c r="S514" s="243">
        <v>0</v>
      </c>
      <c r="T514" s="244">
        <f>S514*H514</f>
        <v>0</v>
      </c>
      <c r="U514" s="202"/>
      <c r="V514" s="202"/>
      <c r="W514" s="202"/>
      <c r="X514" s="202"/>
      <c r="Y514" s="202"/>
      <c r="Z514" s="202"/>
      <c r="AA514" s="202"/>
      <c r="AB514" s="202"/>
      <c r="AC514" s="202"/>
      <c r="AD514" s="202"/>
      <c r="AE514" s="202"/>
      <c r="AR514" s="245" t="s">
        <v>168</v>
      </c>
      <c r="AT514" s="245" t="s">
        <v>164</v>
      </c>
      <c r="AU514" s="245" t="s">
        <v>169</v>
      </c>
      <c r="AY514" s="203" t="s">
        <v>162</v>
      </c>
      <c r="BE514" s="149">
        <f>IF(N514="základná",J514,0)</f>
        <v>0</v>
      </c>
      <c r="BF514" s="149">
        <f>IF(N514="znížená",J514,0)</f>
        <v>0</v>
      </c>
      <c r="BG514" s="149">
        <f>IF(N514="zákl. prenesená",J514,0)</f>
        <v>0</v>
      </c>
      <c r="BH514" s="149">
        <f>IF(N514="zníž. prenesená",J514,0)</f>
        <v>0</v>
      </c>
      <c r="BI514" s="149">
        <f>IF(N514="nulová",J514,0)</f>
        <v>0</v>
      </c>
      <c r="BJ514" s="203" t="s">
        <v>169</v>
      </c>
      <c r="BK514" s="150">
        <f>ROUND(I514*H514,3)</f>
        <v>0</v>
      </c>
      <c r="BL514" s="203" t="s">
        <v>168</v>
      </c>
      <c r="BM514" s="245" t="s">
        <v>554</v>
      </c>
    </row>
    <row r="515" spans="1:65" s="11" customFormat="1" x14ac:dyDescent="0.2">
      <c r="B515" s="151"/>
      <c r="D515" s="152" t="s">
        <v>174</v>
      </c>
      <c r="E515" s="153" t="s">
        <v>1</v>
      </c>
      <c r="F515" s="154" t="s">
        <v>534</v>
      </c>
      <c r="H515" s="153" t="s">
        <v>1</v>
      </c>
      <c r="I515" s="155"/>
      <c r="L515" s="151"/>
      <c r="M515" s="156"/>
      <c r="N515" s="157"/>
      <c r="O515" s="157"/>
      <c r="P515" s="157"/>
      <c r="Q515" s="157"/>
      <c r="R515" s="157"/>
      <c r="S515" s="157"/>
      <c r="T515" s="158"/>
      <c r="AT515" s="153" t="s">
        <v>174</v>
      </c>
      <c r="AU515" s="153" t="s">
        <v>169</v>
      </c>
      <c r="AV515" s="11" t="s">
        <v>79</v>
      </c>
      <c r="AW515" s="11" t="s">
        <v>32</v>
      </c>
      <c r="AX515" s="11" t="s">
        <v>71</v>
      </c>
      <c r="AY515" s="153" t="s">
        <v>162</v>
      </c>
    </row>
    <row r="516" spans="1:65" s="12" customFormat="1" x14ac:dyDescent="0.2">
      <c r="B516" s="159"/>
      <c r="D516" s="152" t="s">
        <v>174</v>
      </c>
      <c r="E516" s="160" t="s">
        <v>1</v>
      </c>
      <c r="F516" s="161" t="s">
        <v>555</v>
      </c>
      <c r="H516" s="162">
        <v>3.9380000000000002</v>
      </c>
      <c r="I516" s="163"/>
      <c r="L516" s="159"/>
      <c r="M516" s="164"/>
      <c r="N516" s="165"/>
      <c r="O516" s="165"/>
      <c r="P516" s="165"/>
      <c r="Q516" s="165"/>
      <c r="R516" s="165"/>
      <c r="S516" s="165"/>
      <c r="T516" s="166"/>
      <c r="AT516" s="160" t="s">
        <v>174</v>
      </c>
      <c r="AU516" s="160" t="s">
        <v>169</v>
      </c>
      <c r="AV516" s="12" t="s">
        <v>169</v>
      </c>
      <c r="AW516" s="12" t="s">
        <v>32</v>
      </c>
      <c r="AX516" s="12" t="s">
        <v>71</v>
      </c>
      <c r="AY516" s="160" t="s">
        <v>162</v>
      </c>
    </row>
    <row r="517" spans="1:65" s="11" customFormat="1" x14ac:dyDescent="0.2">
      <c r="B517" s="151"/>
      <c r="D517" s="152" t="s">
        <v>174</v>
      </c>
      <c r="E517" s="153" t="s">
        <v>1</v>
      </c>
      <c r="F517" s="154" t="s">
        <v>538</v>
      </c>
      <c r="H517" s="153" t="s">
        <v>1</v>
      </c>
      <c r="I517" s="155"/>
      <c r="L517" s="151"/>
      <c r="M517" s="156"/>
      <c r="N517" s="157"/>
      <c r="O517" s="157"/>
      <c r="P517" s="157"/>
      <c r="Q517" s="157"/>
      <c r="R517" s="157"/>
      <c r="S517" s="157"/>
      <c r="T517" s="158"/>
      <c r="AT517" s="153" t="s">
        <v>174</v>
      </c>
      <c r="AU517" s="153" t="s">
        <v>169</v>
      </c>
      <c r="AV517" s="11" t="s">
        <v>79</v>
      </c>
      <c r="AW517" s="11" t="s">
        <v>32</v>
      </c>
      <c r="AX517" s="11" t="s">
        <v>71</v>
      </c>
      <c r="AY517" s="153" t="s">
        <v>162</v>
      </c>
    </row>
    <row r="518" spans="1:65" s="12" customFormat="1" x14ac:dyDescent="0.2">
      <c r="B518" s="159"/>
      <c r="D518" s="152" t="s">
        <v>174</v>
      </c>
      <c r="E518" s="160" t="s">
        <v>1</v>
      </c>
      <c r="F518" s="161" t="s">
        <v>556</v>
      </c>
      <c r="H518" s="162">
        <v>3.1880000000000002</v>
      </c>
      <c r="I518" s="163"/>
      <c r="L518" s="159"/>
      <c r="M518" s="164"/>
      <c r="N518" s="165"/>
      <c r="O518" s="165"/>
      <c r="P518" s="165"/>
      <c r="Q518" s="165"/>
      <c r="R518" s="165"/>
      <c r="S518" s="165"/>
      <c r="T518" s="166"/>
      <c r="AT518" s="160" t="s">
        <v>174</v>
      </c>
      <c r="AU518" s="160" t="s">
        <v>169</v>
      </c>
      <c r="AV518" s="12" t="s">
        <v>169</v>
      </c>
      <c r="AW518" s="12" t="s">
        <v>32</v>
      </c>
      <c r="AX518" s="12" t="s">
        <v>71</v>
      </c>
      <c r="AY518" s="160" t="s">
        <v>162</v>
      </c>
    </row>
    <row r="519" spans="1:65" s="12" customFormat="1" x14ac:dyDescent="0.2">
      <c r="B519" s="159"/>
      <c r="D519" s="152" t="s">
        <v>174</v>
      </c>
      <c r="E519" s="160" t="s">
        <v>1</v>
      </c>
      <c r="F519" s="161" t="s">
        <v>557</v>
      </c>
      <c r="H519" s="162">
        <v>1.75</v>
      </c>
      <c r="I519" s="163"/>
      <c r="L519" s="159"/>
      <c r="M519" s="164"/>
      <c r="N519" s="165"/>
      <c r="O519" s="165"/>
      <c r="P519" s="165"/>
      <c r="Q519" s="165"/>
      <c r="R519" s="165"/>
      <c r="S519" s="165"/>
      <c r="T519" s="166"/>
      <c r="AT519" s="160" t="s">
        <v>174</v>
      </c>
      <c r="AU519" s="160" t="s">
        <v>169</v>
      </c>
      <c r="AV519" s="12" t="s">
        <v>169</v>
      </c>
      <c r="AW519" s="12" t="s">
        <v>32</v>
      </c>
      <c r="AX519" s="12" t="s">
        <v>71</v>
      </c>
      <c r="AY519" s="160" t="s">
        <v>162</v>
      </c>
    </row>
    <row r="520" spans="1:65" s="12" customFormat="1" x14ac:dyDescent="0.2">
      <c r="B520" s="159"/>
      <c r="D520" s="152" t="s">
        <v>174</v>
      </c>
      <c r="E520" s="160" t="s">
        <v>1</v>
      </c>
      <c r="F520" s="161" t="s">
        <v>558</v>
      </c>
      <c r="H520" s="162">
        <v>3.1880000000000002</v>
      </c>
      <c r="I520" s="163"/>
      <c r="L520" s="159"/>
      <c r="M520" s="164"/>
      <c r="N520" s="165"/>
      <c r="O520" s="165"/>
      <c r="P520" s="165"/>
      <c r="Q520" s="165"/>
      <c r="R520" s="165"/>
      <c r="S520" s="165"/>
      <c r="T520" s="166"/>
      <c r="AT520" s="160" t="s">
        <v>174</v>
      </c>
      <c r="AU520" s="160" t="s">
        <v>169</v>
      </c>
      <c r="AV520" s="12" t="s">
        <v>169</v>
      </c>
      <c r="AW520" s="12" t="s">
        <v>32</v>
      </c>
      <c r="AX520" s="12" t="s">
        <v>71</v>
      </c>
      <c r="AY520" s="160" t="s">
        <v>162</v>
      </c>
    </row>
    <row r="521" spans="1:65" s="11" customFormat="1" x14ac:dyDescent="0.2">
      <c r="B521" s="151"/>
      <c r="D521" s="152" t="s">
        <v>174</v>
      </c>
      <c r="E521" s="153" t="s">
        <v>1</v>
      </c>
      <c r="F521" s="154" t="s">
        <v>542</v>
      </c>
      <c r="H521" s="153" t="s">
        <v>1</v>
      </c>
      <c r="I521" s="155"/>
      <c r="L521" s="151"/>
      <c r="M521" s="156"/>
      <c r="N521" s="157"/>
      <c r="O521" s="157"/>
      <c r="P521" s="157"/>
      <c r="Q521" s="157"/>
      <c r="R521" s="157"/>
      <c r="S521" s="157"/>
      <c r="T521" s="158"/>
      <c r="AT521" s="153" t="s">
        <v>174</v>
      </c>
      <c r="AU521" s="153" t="s">
        <v>169</v>
      </c>
      <c r="AV521" s="11" t="s">
        <v>79</v>
      </c>
      <c r="AW521" s="11" t="s">
        <v>32</v>
      </c>
      <c r="AX521" s="11" t="s">
        <v>71</v>
      </c>
      <c r="AY521" s="153" t="s">
        <v>162</v>
      </c>
    </row>
    <row r="522" spans="1:65" s="12" customFormat="1" x14ac:dyDescent="0.2">
      <c r="B522" s="159"/>
      <c r="D522" s="152" t="s">
        <v>174</v>
      </c>
      <c r="E522" s="160" t="s">
        <v>1</v>
      </c>
      <c r="F522" s="161" t="s">
        <v>559</v>
      </c>
      <c r="H522" s="162">
        <v>1.956</v>
      </c>
      <c r="I522" s="163"/>
      <c r="L522" s="159"/>
      <c r="M522" s="164"/>
      <c r="N522" s="165"/>
      <c r="O522" s="165"/>
      <c r="P522" s="165"/>
      <c r="Q522" s="165"/>
      <c r="R522" s="165"/>
      <c r="S522" s="165"/>
      <c r="T522" s="166"/>
      <c r="AT522" s="160" t="s">
        <v>174</v>
      </c>
      <c r="AU522" s="160" t="s">
        <v>169</v>
      </c>
      <c r="AV522" s="12" t="s">
        <v>169</v>
      </c>
      <c r="AW522" s="12" t="s">
        <v>32</v>
      </c>
      <c r="AX522" s="12" t="s">
        <v>71</v>
      </c>
      <c r="AY522" s="160" t="s">
        <v>162</v>
      </c>
    </row>
    <row r="523" spans="1:65" s="11" customFormat="1" x14ac:dyDescent="0.2">
      <c r="B523" s="151"/>
      <c r="D523" s="152" t="s">
        <v>174</v>
      </c>
      <c r="E523" s="153" t="s">
        <v>1</v>
      </c>
      <c r="F523" s="154" t="s">
        <v>544</v>
      </c>
      <c r="H523" s="153" t="s">
        <v>1</v>
      </c>
      <c r="I523" s="155"/>
      <c r="L523" s="151"/>
      <c r="M523" s="156"/>
      <c r="N523" s="157"/>
      <c r="O523" s="157"/>
      <c r="P523" s="157"/>
      <c r="Q523" s="157"/>
      <c r="R523" s="157"/>
      <c r="S523" s="157"/>
      <c r="T523" s="158"/>
      <c r="AT523" s="153" t="s">
        <v>174</v>
      </c>
      <c r="AU523" s="153" t="s">
        <v>169</v>
      </c>
      <c r="AV523" s="11" t="s">
        <v>79</v>
      </c>
      <c r="AW523" s="11" t="s">
        <v>32</v>
      </c>
      <c r="AX523" s="11" t="s">
        <v>71</v>
      </c>
      <c r="AY523" s="153" t="s">
        <v>162</v>
      </c>
    </row>
    <row r="524" spans="1:65" s="12" customFormat="1" x14ac:dyDescent="0.2">
      <c r="B524" s="159"/>
      <c r="D524" s="152" t="s">
        <v>174</v>
      </c>
      <c r="E524" s="160" t="s">
        <v>1</v>
      </c>
      <c r="F524" s="161" t="s">
        <v>560</v>
      </c>
      <c r="H524" s="162">
        <v>1.925</v>
      </c>
      <c r="I524" s="163"/>
      <c r="L524" s="159"/>
      <c r="M524" s="164"/>
      <c r="N524" s="165"/>
      <c r="O524" s="165"/>
      <c r="P524" s="165"/>
      <c r="Q524" s="165"/>
      <c r="R524" s="165"/>
      <c r="S524" s="165"/>
      <c r="T524" s="166"/>
      <c r="AT524" s="160" t="s">
        <v>174</v>
      </c>
      <c r="AU524" s="160" t="s">
        <v>169</v>
      </c>
      <c r="AV524" s="12" t="s">
        <v>169</v>
      </c>
      <c r="AW524" s="12" t="s">
        <v>32</v>
      </c>
      <c r="AX524" s="12" t="s">
        <v>71</v>
      </c>
      <c r="AY524" s="160" t="s">
        <v>162</v>
      </c>
    </row>
    <row r="525" spans="1:65" s="11" customFormat="1" x14ac:dyDescent="0.2">
      <c r="B525" s="151"/>
      <c r="D525" s="152" t="s">
        <v>174</v>
      </c>
      <c r="E525" s="153" t="s">
        <v>1</v>
      </c>
      <c r="F525" s="154" t="s">
        <v>546</v>
      </c>
      <c r="H525" s="153" t="s">
        <v>1</v>
      </c>
      <c r="I525" s="155"/>
      <c r="L525" s="151"/>
      <c r="M525" s="156"/>
      <c r="N525" s="157"/>
      <c r="O525" s="157"/>
      <c r="P525" s="157"/>
      <c r="Q525" s="157"/>
      <c r="R525" s="157"/>
      <c r="S525" s="157"/>
      <c r="T525" s="158"/>
      <c r="AT525" s="153" t="s">
        <v>174</v>
      </c>
      <c r="AU525" s="153" t="s">
        <v>169</v>
      </c>
      <c r="AV525" s="11" t="s">
        <v>79</v>
      </c>
      <c r="AW525" s="11" t="s">
        <v>32</v>
      </c>
      <c r="AX525" s="11" t="s">
        <v>71</v>
      </c>
      <c r="AY525" s="153" t="s">
        <v>162</v>
      </c>
    </row>
    <row r="526" spans="1:65" s="12" customFormat="1" x14ac:dyDescent="0.2">
      <c r="B526" s="159"/>
      <c r="D526" s="152" t="s">
        <v>174</v>
      </c>
      <c r="E526" s="160" t="s">
        <v>1</v>
      </c>
      <c r="F526" s="161" t="s">
        <v>561</v>
      </c>
      <c r="H526" s="162">
        <v>7.19</v>
      </c>
      <c r="I526" s="163"/>
      <c r="L526" s="159"/>
      <c r="M526" s="164"/>
      <c r="N526" s="165"/>
      <c r="O526" s="165"/>
      <c r="P526" s="165"/>
      <c r="Q526" s="165"/>
      <c r="R526" s="165"/>
      <c r="S526" s="165"/>
      <c r="T526" s="166"/>
      <c r="AT526" s="160" t="s">
        <v>174</v>
      </c>
      <c r="AU526" s="160" t="s">
        <v>169</v>
      </c>
      <c r="AV526" s="12" t="s">
        <v>169</v>
      </c>
      <c r="AW526" s="12" t="s">
        <v>32</v>
      </c>
      <c r="AX526" s="12" t="s">
        <v>71</v>
      </c>
      <c r="AY526" s="160" t="s">
        <v>162</v>
      </c>
    </row>
    <row r="527" spans="1:65" s="14" customFormat="1" x14ac:dyDescent="0.2">
      <c r="B527" s="175"/>
      <c r="D527" s="152" t="s">
        <v>174</v>
      </c>
      <c r="E527" s="176" t="s">
        <v>1</v>
      </c>
      <c r="F527" s="177" t="s">
        <v>189</v>
      </c>
      <c r="H527" s="178">
        <v>23.135000000000002</v>
      </c>
      <c r="I527" s="179"/>
      <c r="L527" s="175"/>
      <c r="M527" s="180"/>
      <c r="N527" s="181"/>
      <c r="O527" s="181"/>
      <c r="P527" s="181"/>
      <c r="Q527" s="181"/>
      <c r="R527" s="181"/>
      <c r="S527" s="181"/>
      <c r="T527" s="182"/>
      <c r="AT527" s="176" t="s">
        <v>174</v>
      </c>
      <c r="AU527" s="176" t="s">
        <v>169</v>
      </c>
      <c r="AV527" s="14" t="s">
        <v>168</v>
      </c>
      <c r="AW527" s="14" t="s">
        <v>32</v>
      </c>
      <c r="AX527" s="14" t="s">
        <v>79</v>
      </c>
      <c r="AY527" s="176" t="s">
        <v>162</v>
      </c>
    </row>
    <row r="528" spans="1:65" s="210" customFormat="1" ht="21.75" customHeight="1" x14ac:dyDescent="0.2">
      <c r="A528" s="202"/>
      <c r="B528" s="139"/>
      <c r="C528" s="234" t="s">
        <v>562</v>
      </c>
      <c r="D528" s="234" t="s">
        <v>164</v>
      </c>
      <c r="E528" s="235" t="s">
        <v>2627</v>
      </c>
      <c r="F528" s="236" t="s">
        <v>563</v>
      </c>
      <c r="G528" s="237" t="s">
        <v>273</v>
      </c>
      <c r="H528" s="238">
        <v>23.135000000000002</v>
      </c>
      <c r="I528" s="239"/>
      <c r="J528" s="238">
        <f>ROUND(I528*H528,3)</f>
        <v>0</v>
      </c>
      <c r="K528" s="240"/>
      <c r="L528" s="30"/>
      <c r="M528" s="241" t="s">
        <v>1</v>
      </c>
      <c r="N528" s="242" t="s">
        <v>43</v>
      </c>
      <c r="O528" s="49"/>
      <c r="P528" s="243">
        <f>O528*H528</f>
        <v>0</v>
      </c>
      <c r="Q528" s="243">
        <v>0</v>
      </c>
      <c r="R528" s="243">
        <f>Q528*H528</f>
        <v>0</v>
      </c>
      <c r="S528" s="243">
        <v>0</v>
      </c>
      <c r="T528" s="244">
        <f>S528*H528</f>
        <v>0</v>
      </c>
      <c r="U528" s="202"/>
      <c r="V528" s="202"/>
      <c r="W528" s="202"/>
      <c r="X528" s="202"/>
      <c r="Y528" s="202"/>
      <c r="Z528" s="202"/>
      <c r="AA528" s="202"/>
      <c r="AB528" s="202"/>
      <c r="AC528" s="202"/>
      <c r="AD528" s="202"/>
      <c r="AE528" s="202"/>
      <c r="AR528" s="245" t="s">
        <v>168</v>
      </c>
      <c r="AT528" s="245" t="s">
        <v>164</v>
      </c>
      <c r="AU528" s="245" t="s">
        <v>169</v>
      </c>
      <c r="AY528" s="203" t="s">
        <v>162</v>
      </c>
      <c r="BE528" s="149">
        <f>IF(N528="základná",J528,0)</f>
        <v>0</v>
      </c>
      <c r="BF528" s="149">
        <f>IF(N528="znížená",J528,0)</f>
        <v>0</v>
      </c>
      <c r="BG528" s="149">
        <f>IF(N528="zákl. prenesená",J528,0)</f>
        <v>0</v>
      </c>
      <c r="BH528" s="149">
        <f>IF(N528="zníž. prenesená",J528,0)</f>
        <v>0</v>
      </c>
      <c r="BI528" s="149">
        <f>IF(N528="nulová",J528,0)</f>
        <v>0</v>
      </c>
      <c r="BJ528" s="203" t="s">
        <v>169</v>
      </c>
      <c r="BK528" s="150">
        <f>ROUND(I528*H528,3)</f>
        <v>0</v>
      </c>
      <c r="BL528" s="203" t="s">
        <v>168</v>
      </c>
      <c r="BM528" s="245" t="s">
        <v>564</v>
      </c>
    </row>
    <row r="529" spans="1:65" s="10" customFormat="1" ht="22.7" customHeight="1" x14ac:dyDescent="0.2">
      <c r="B529" s="126"/>
      <c r="D529" s="127" t="s">
        <v>70</v>
      </c>
      <c r="E529" s="137" t="s">
        <v>202</v>
      </c>
      <c r="F529" s="137" t="s">
        <v>565</v>
      </c>
      <c r="I529" s="129"/>
      <c r="J529" s="138">
        <f>BK529</f>
        <v>0</v>
      </c>
      <c r="L529" s="126"/>
      <c r="M529" s="131"/>
      <c r="N529" s="132"/>
      <c r="O529" s="132"/>
      <c r="P529" s="133">
        <f>SUM(P530:P541)</f>
        <v>0</v>
      </c>
      <c r="Q529" s="132"/>
      <c r="R529" s="133">
        <f>SUM(R530:R541)</f>
        <v>57.279211380000007</v>
      </c>
      <c r="S529" s="132"/>
      <c r="T529" s="134">
        <f>SUM(T530:T541)</f>
        <v>0</v>
      </c>
      <c r="AR529" s="127" t="s">
        <v>79</v>
      </c>
      <c r="AT529" s="135" t="s">
        <v>70</v>
      </c>
      <c r="AU529" s="135" t="s">
        <v>79</v>
      </c>
      <c r="AY529" s="127" t="s">
        <v>162</v>
      </c>
      <c r="BK529" s="136">
        <f>SUM(BK530:BK541)</f>
        <v>0</v>
      </c>
    </row>
    <row r="530" spans="1:65" s="210" customFormat="1" ht="21.75" customHeight="1" x14ac:dyDescent="0.2">
      <c r="A530" s="202"/>
      <c r="B530" s="139"/>
      <c r="C530" s="234" t="s">
        <v>566</v>
      </c>
      <c r="D530" s="234" t="s">
        <v>164</v>
      </c>
      <c r="E530" s="235" t="s">
        <v>2628</v>
      </c>
      <c r="F530" s="236" t="s">
        <v>567</v>
      </c>
      <c r="G530" s="237" t="s">
        <v>273</v>
      </c>
      <c r="H530" s="238">
        <v>20.94</v>
      </c>
      <c r="I530" s="239"/>
      <c r="J530" s="238">
        <f>ROUND(I530*H530,3)</f>
        <v>0</v>
      </c>
      <c r="K530" s="240"/>
      <c r="L530" s="30"/>
      <c r="M530" s="241" t="s">
        <v>1</v>
      </c>
      <c r="N530" s="242" t="s">
        <v>43</v>
      </c>
      <c r="O530" s="49"/>
      <c r="P530" s="243">
        <f>O530*H530</f>
        <v>0</v>
      </c>
      <c r="Q530" s="243">
        <v>0.29160000000000003</v>
      </c>
      <c r="R530" s="243">
        <f>Q530*H530</f>
        <v>6.1061040000000011</v>
      </c>
      <c r="S530" s="243">
        <v>0</v>
      </c>
      <c r="T530" s="244">
        <f>S530*H530</f>
        <v>0</v>
      </c>
      <c r="U530" s="202"/>
      <c r="V530" s="202"/>
      <c r="W530" s="202"/>
      <c r="X530" s="202"/>
      <c r="Y530" s="202"/>
      <c r="Z530" s="202"/>
      <c r="AA530" s="202"/>
      <c r="AB530" s="202"/>
      <c r="AC530" s="202"/>
      <c r="AD530" s="202"/>
      <c r="AE530" s="202"/>
      <c r="AR530" s="245" t="s">
        <v>168</v>
      </c>
      <c r="AT530" s="245" t="s">
        <v>164</v>
      </c>
      <c r="AU530" s="245" t="s">
        <v>169</v>
      </c>
      <c r="AY530" s="203" t="s">
        <v>162</v>
      </c>
      <c r="BE530" s="149">
        <f>IF(N530="základná",J530,0)</f>
        <v>0</v>
      </c>
      <c r="BF530" s="149">
        <f>IF(N530="znížená",J530,0)</f>
        <v>0</v>
      </c>
      <c r="BG530" s="149">
        <f>IF(N530="zákl. prenesená",J530,0)</f>
        <v>0</v>
      </c>
      <c r="BH530" s="149">
        <f>IF(N530="zníž. prenesená",J530,0)</f>
        <v>0</v>
      </c>
      <c r="BI530" s="149">
        <f>IF(N530="nulová",J530,0)</f>
        <v>0</v>
      </c>
      <c r="BJ530" s="203" t="s">
        <v>169</v>
      </c>
      <c r="BK530" s="150">
        <f>ROUND(I530*H530,3)</f>
        <v>0</v>
      </c>
      <c r="BL530" s="203" t="s">
        <v>168</v>
      </c>
      <c r="BM530" s="245" t="s">
        <v>568</v>
      </c>
    </row>
    <row r="531" spans="1:65" s="12" customFormat="1" x14ac:dyDescent="0.2">
      <c r="B531" s="159"/>
      <c r="D531" s="152" t="s">
        <v>174</v>
      </c>
      <c r="E531" s="160" t="s">
        <v>1</v>
      </c>
      <c r="F531" s="161" t="s">
        <v>569</v>
      </c>
      <c r="H531" s="162">
        <v>20.94</v>
      </c>
      <c r="I531" s="163"/>
      <c r="L531" s="159"/>
      <c r="M531" s="164"/>
      <c r="N531" s="165"/>
      <c r="O531" s="165"/>
      <c r="P531" s="165"/>
      <c r="Q531" s="165"/>
      <c r="R531" s="165"/>
      <c r="S531" s="165"/>
      <c r="T531" s="166"/>
      <c r="AT531" s="160" t="s">
        <v>174</v>
      </c>
      <c r="AU531" s="160" t="s">
        <v>169</v>
      </c>
      <c r="AV531" s="12" t="s">
        <v>169</v>
      </c>
      <c r="AW531" s="12" t="s">
        <v>32</v>
      </c>
      <c r="AX531" s="12" t="s">
        <v>79</v>
      </c>
      <c r="AY531" s="160" t="s">
        <v>162</v>
      </c>
    </row>
    <row r="532" spans="1:65" s="210" customFormat="1" ht="21.75" customHeight="1" x14ac:dyDescent="0.2">
      <c r="A532" s="202"/>
      <c r="B532" s="139"/>
      <c r="C532" s="234" t="s">
        <v>570</v>
      </c>
      <c r="D532" s="234" t="s">
        <v>164</v>
      </c>
      <c r="E532" s="235" t="s">
        <v>2629</v>
      </c>
      <c r="F532" s="236" t="s">
        <v>571</v>
      </c>
      <c r="G532" s="237" t="s">
        <v>273</v>
      </c>
      <c r="H532" s="238">
        <v>53.601999999999997</v>
      </c>
      <c r="I532" s="239"/>
      <c r="J532" s="238">
        <f>ROUND(I532*H532,3)</f>
        <v>0</v>
      </c>
      <c r="K532" s="240"/>
      <c r="L532" s="30"/>
      <c r="M532" s="241" t="s">
        <v>1</v>
      </c>
      <c r="N532" s="242" t="s">
        <v>43</v>
      </c>
      <c r="O532" s="49"/>
      <c r="P532" s="243">
        <f>O532*H532</f>
        <v>0</v>
      </c>
      <c r="Q532" s="243">
        <v>0.30993999999999999</v>
      </c>
      <c r="R532" s="243">
        <f>Q532*H532</f>
        <v>16.61340388</v>
      </c>
      <c r="S532" s="243">
        <v>0</v>
      </c>
      <c r="T532" s="244">
        <f>S532*H532</f>
        <v>0</v>
      </c>
      <c r="U532" s="202"/>
      <c r="V532" s="202"/>
      <c r="W532" s="202"/>
      <c r="X532" s="202"/>
      <c r="Y532" s="202"/>
      <c r="Z532" s="202"/>
      <c r="AA532" s="202"/>
      <c r="AB532" s="202"/>
      <c r="AC532" s="202"/>
      <c r="AD532" s="202"/>
      <c r="AE532" s="202"/>
      <c r="AR532" s="245" t="s">
        <v>168</v>
      </c>
      <c r="AT532" s="245" t="s">
        <v>164</v>
      </c>
      <c r="AU532" s="245" t="s">
        <v>169</v>
      </c>
      <c r="AY532" s="203" t="s">
        <v>162</v>
      </c>
      <c r="BE532" s="149">
        <f>IF(N532="základná",J532,0)</f>
        <v>0</v>
      </c>
      <c r="BF532" s="149">
        <f>IF(N532="znížená",J532,0)</f>
        <v>0</v>
      </c>
      <c r="BG532" s="149">
        <f>IF(N532="zákl. prenesená",J532,0)</f>
        <v>0</v>
      </c>
      <c r="BH532" s="149">
        <f>IF(N532="zníž. prenesená",J532,0)</f>
        <v>0</v>
      </c>
      <c r="BI532" s="149">
        <f>IF(N532="nulová",J532,0)</f>
        <v>0</v>
      </c>
      <c r="BJ532" s="203" t="s">
        <v>169</v>
      </c>
      <c r="BK532" s="150">
        <f>ROUND(I532*H532,3)</f>
        <v>0</v>
      </c>
      <c r="BL532" s="203" t="s">
        <v>168</v>
      </c>
      <c r="BM532" s="245" t="s">
        <v>572</v>
      </c>
    </row>
    <row r="533" spans="1:65" s="12" customFormat="1" x14ac:dyDescent="0.2">
      <c r="B533" s="159"/>
      <c r="D533" s="152" t="s">
        <v>174</v>
      </c>
      <c r="E533" s="160" t="s">
        <v>1</v>
      </c>
      <c r="F533" s="161" t="s">
        <v>346</v>
      </c>
      <c r="H533" s="162">
        <v>32.661999999999999</v>
      </c>
      <c r="I533" s="163"/>
      <c r="L533" s="159"/>
      <c r="M533" s="164"/>
      <c r="N533" s="165"/>
      <c r="O533" s="165"/>
      <c r="P533" s="165"/>
      <c r="Q533" s="165"/>
      <c r="R533" s="165"/>
      <c r="S533" s="165"/>
      <c r="T533" s="166"/>
      <c r="AT533" s="160" t="s">
        <v>174</v>
      </c>
      <c r="AU533" s="160" t="s">
        <v>169</v>
      </c>
      <c r="AV533" s="12" t="s">
        <v>169</v>
      </c>
      <c r="AW533" s="12" t="s">
        <v>32</v>
      </c>
      <c r="AX533" s="12" t="s">
        <v>71</v>
      </c>
      <c r="AY533" s="160" t="s">
        <v>162</v>
      </c>
    </row>
    <row r="534" spans="1:65" s="12" customFormat="1" x14ac:dyDescent="0.2">
      <c r="B534" s="159"/>
      <c r="D534" s="152" t="s">
        <v>174</v>
      </c>
      <c r="E534" s="160" t="s">
        <v>1</v>
      </c>
      <c r="F534" s="161" t="s">
        <v>573</v>
      </c>
      <c r="H534" s="162">
        <v>20.94</v>
      </c>
      <c r="I534" s="163"/>
      <c r="L534" s="159"/>
      <c r="M534" s="164"/>
      <c r="N534" s="165"/>
      <c r="O534" s="165"/>
      <c r="P534" s="165"/>
      <c r="Q534" s="165"/>
      <c r="R534" s="165"/>
      <c r="S534" s="165"/>
      <c r="T534" s="166"/>
      <c r="AT534" s="160" t="s">
        <v>174</v>
      </c>
      <c r="AU534" s="160" t="s">
        <v>169</v>
      </c>
      <c r="AV534" s="12" t="s">
        <v>169</v>
      </c>
      <c r="AW534" s="12" t="s">
        <v>32</v>
      </c>
      <c r="AX534" s="12" t="s">
        <v>71</v>
      </c>
      <c r="AY534" s="160" t="s">
        <v>162</v>
      </c>
    </row>
    <row r="535" spans="1:65" s="14" customFormat="1" x14ac:dyDescent="0.2">
      <c r="B535" s="175"/>
      <c r="D535" s="152" t="s">
        <v>174</v>
      </c>
      <c r="E535" s="176" t="s">
        <v>1</v>
      </c>
      <c r="F535" s="177" t="s">
        <v>189</v>
      </c>
      <c r="H535" s="178">
        <v>53.602000000000004</v>
      </c>
      <c r="I535" s="179"/>
      <c r="L535" s="175"/>
      <c r="M535" s="180"/>
      <c r="N535" s="181"/>
      <c r="O535" s="181"/>
      <c r="P535" s="181"/>
      <c r="Q535" s="181"/>
      <c r="R535" s="181"/>
      <c r="S535" s="181"/>
      <c r="T535" s="182"/>
      <c r="AT535" s="176" t="s">
        <v>174</v>
      </c>
      <c r="AU535" s="176" t="s">
        <v>169</v>
      </c>
      <c r="AV535" s="14" t="s">
        <v>168</v>
      </c>
      <c r="AW535" s="14" t="s">
        <v>32</v>
      </c>
      <c r="AX535" s="14" t="s">
        <v>79</v>
      </c>
      <c r="AY535" s="176" t="s">
        <v>162</v>
      </c>
    </row>
    <row r="536" spans="1:65" s="210" customFormat="1" ht="21.75" customHeight="1" x14ac:dyDescent="0.2">
      <c r="A536" s="202"/>
      <c r="B536" s="139"/>
      <c r="C536" s="234" t="s">
        <v>574</v>
      </c>
      <c r="D536" s="234" t="s">
        <v>164</v>
      </c>
      <c r="E536" s="235" t="s">
        <v>2630</v>
      </c>
      <c r="F536" s="236" t="s">
        <v>575</v>
      </c>
      <c r="G536" s="237" t="s">
        <v>273</v>
      </c>
      <c r="H536" s="238">
        <v>51.46</v>
      </c>
      <c r="I536" s="239"/>
      <c r="J536" s="238">
        <f>ROUND(I536*H536,3)</f>
        <v>0</v>
      </c>
      <c r="K536" s="240"/>
      <c r="L536" s="30"/>
      <c r="M536" s="241" t="s">
        <v>1</v>
      </c>
      <c r="N536" s="242" t="s">
        <v>43</v>
      </c>
      <c r="O536" s="49"/>
      <c r="P536" s="243">
        <f>O536*H536</f>
        <v>0</v>
      </c>
      <c r="Q536" s="243">
        <v>0.37080000000000002</v>
      </c>
      <c r="R536" s="243">
        <f>Q536*H536</f>
        <v>19.081368000000001</v>
      </c>
      <c r="S536" s="243">
        <v>0</v>
      </c>
      <c r="T536" s="244">
        <f>S536*H536</f>
        <v>0</v>
      </c>
      <c r="U536" s="202"/>
      <c r="V536" s="202"/>
      <c r="W536" s="202"/>
      <c r="X536" s="202"/>
      <c r="Y536" s="202"/>
      <c r="Z536" s="202"/>
      <c r="AA536" s="202"/>
      <c r="AB536" s="202"/>
      <c r="AC536" s="202"/>
      <c r="AD536" s="202"/>
      <c r="AE536" s="202"/>
      <c r="AR536" s="245" t="s">
        <v>168</v>
      </c>
      <c r="AT536" s="245" t="s">
        <v>164</v>
      </c>
      <c r="AU536" s="245" t="s">
        <v>169</v>
      </c>
      <c r="AY536" s="203" t="s">
        <v>162</v>
      </c>
      <c r="BE536" s="149">
        <f>IF(N536="základná",J536,0)</f>
        <v>0</v>
      </c>
      <c r="BF536" s="149">
        <f>IF(N536="znížená",J536,0)</f>
        <v>0</v>
      </c>
      <c r="BG536" s="149">
        <f>IF(N536="zákl. prenesená",J536,0)</f>
        <v>0</v>
      </c>
      <c r="BH536" s="149">
        <f>IF(N536="zníž. prenesená",J536,0)</f>
        <v>0</v>
      </c>
      <c r="BI536" s="149">
        <f>IF(N536="nulová",J536,0)</f>
        <v>0</v>
      </c>
      <c r="BJ536" s="203" t="s">
        <v>169</v>
      </c>
      <c r="BK536" s="150">
        <f>ROUND(I536*H536,3)</f>
        <v>0</v>
      </c>
      <c r="BL536" s="203" t="s">
        <v>168</v>
      </c>
      <c r="BM536" s="245" t="s">
        <v>576</v>
      </c>
    </row>
    <row r="537" spans="1:65" s="12" customFormat="1" x14ac:dyDescent="0.2">
      <c r="B537" s="159"/>
      <c r="D537" s="152" t="s">
        <v>174</v>
      </c>
      <c r="E537" s="160" t="s">
        <v>1</v>
      </c>
      <c r="F537" s="161" t="s">
        <v>340</v>
      </c>
      <c r="H537" s="162">
        <v>51.46</v>
      </c>
      <c r="I537" s="163"/>
      <c r="L537" s="159"/>
      <c r="M537" s="164"/>
      <c r="N537" s="165"/>
      <c r="O537" s="165"/>
      <c r="P537" s="165"/>
      <c r="Q537" s="165"/>
      <c r="R537" s="165"/>
      <c r="S537" s="165"/>
      <c r="T537" s="166"/>
      <c r="AT537" s="160" t="s">
        <v>174</v>
      </c>
      <c r="AU537" s="160" t="s">
        <v>169</v>
      </c>
      <c r="AV537" s="12" t="s">
        <v>169</v>
      </c>
      <c r="AW537" s="12" t="s">
        <v>32</v>
      </c>
      <c r="AX537" s="12" t="s">
        <v>79</v>
      </c>
      <c r="AY537" s="160" t="s">
        <v>162</v>
      </c>
    </row>
    <row r="538" spans="1:65" s="210" customFormat="1" ht="21.75" customHeight="1" x14ac:dyDescent="0.2">
      <c r="A538" s="202"/>
      <c r="B538" s="139"/>
      <c r="C538" s="234" t="s">
        <v>577</v>
      </c>
      <c r="D538" s="234" t="s">
        <v>164</v>
      </c>
      <c r="E538" s="235" t="s">
        <v>2631</v>
      </c>
      <c r="F538" s="236" t="s">
        <v>578</v>
      </c>
      <c r="G538" s="237" t="s">
        <v>273</v>
      </c>
      <c r="H538" s="238">
        <v>51.46</v>
      </c>
      <c r="I538" s="239"/>
      <c r="J538" s="238">
        <f>ROUND(I538*H538,3)</f>
        <v>0</v>
      </c>
      <c r="K538" s="240"/>
      <c r="L538" s="30"/>
      <c r="M538" s="241" t="s">
        <v>1</v>
      </c>
      <c r="N538" s="242" t="s">
        <v>43</v>
      </c>
      <c r="O538" s="49"/>
      <c r="P538" s="243">
        <f>O538*H538</f>
        <v>0</v>
      </c>
      <c r="Q538" s="243">
        <v>0.112</v>
      </c>
      <c r="R538" s="243">
        <f>Q538*H538</f>
        <v>5.7635200000000006</v>
      </c>
      <c r="S538" s="243">
        <v>0</v>
      </c>
      <c r="T538" s="244">
        <f>S538*H538</f>
        <v>0</v>
      </c>
      <c r="U538" s="202"/>
      <c r="V538" s="202"/>
      <c r="W538" s="202"/>
      <c r="X538" s="202"/>
      <c r="Y538" s="202"/>
      <c r="Z538" s="202"/>
      <c r="AA538" s="202"/>
      <c r="AB538" s="202"/>
      <c r="AC538" s="202"/>
      <c r="AD538" s="202"/>
      <c r="AE538" s="202"/>
      <c r="AR538" s="245" t="s">
        <v>168</v>
      </c>
      <c r="AT538" s="245" t="s">
        <v>164</v>
      </c>
      <c r="AU538" s="245" t="s">
        <v>169</v>
      </c>
      <c r="AY538" s="203" t="s">
        <v>162</v>
      </c>
      <c r="BE538" s="149">
        <f>IF(N538="základná",J538,0)</f>
        <v>0</v>
      </c>
      <c r="BF538" s="149">
        <f>IF(N538="znížená",J538,0)</f>
        <v>0</v>
      </c>
      <c r="BG538" s="149">
        <f>IF(N538="zákl. prenesená",J538,0)</f>
        <v>0</v>
      </c>
      <c r="BH538" s="149">
        <f>IF(N538="zníž. prenesená",J538,0)</f>
        <v>0</v>
      </c>
      <c r="BI538" s="149">
        <f>IF(N538="nulová",J538,0)</f>
        <v>0</v>
      </c>
      <c r="BJ538" s="203" t="s">
        <v>169</v>
      </c>
      <c r="BK538" s="150">
        <f>ROUND(I538*H538,3)</f>
        <v>0</v>
      </c>
      <c r="BL538" s="203" t="s">
        <v>168</v>
      </c>
      <c r="BM538" s="245" t="s">
        <v>579</v>
      </c>
    </row>
    <row r="539" spans="1:65" s="210" customFormat="1" ht="16.5" customHeight="1" x14ac:dyDescent="0.2">
      <c r="A539" s="202"/>
      <c r="B539" s="139"/>
      <c r="C539" s="246" t="s">
        <v>580</v>
      </c>
      <c r="D539" s="246" t="s">
        <v>348</v>
      </c>
      <c r="E539" s="247" t="s">
        <v>2632</v>
      </c>
      <c r="F539" s="248" t="s">
        <v>2633</v>
      </c>
      <c r="G539" s="249" t="s">
        <v>273</v>
      </c>
      <c r="H539" s="250">
        <v>53.014000000000003</v>
      </c>
      <c r="I539" s="251"/>
      <c r="J539" s="250">
        <f>ROUND(I539*H539,3)</f>
        <v>0</v>
      </c>
      <c r="K539" s="252"/>
      <c r="L539" s="188"/>
      <c r="M539" s="253" t="s">
        <v>1</v>
      </c>
      <c r="N539" s="254" t="s">
        <v>43</v>
      </c>
      <c r="O539" s="49"/>
      <c r="P539" s="243">
        <f>O539*H539</f>
        <v>0</v>
      </c>
      <c r="Q539" s="243">
        <v>0.18325</v>
      </c>
      <c r="R539" s="243">
        <f>Q539*H539</f>
        <v>9.7148155000000003</v>
      </c>
      <c r="S539" s="243">
        <v>0</v>
      </c>
      <c r="T539" s="244">
        <f>S539*H539</f>
        <v>0</v>
      </c>
      <c r="U539" s="202"/>
      <c r="V539" s="202"/>
      <c r="W539" s="202"/>
      <c r="X539" s="202"/>
      <c r="Y539" s="202"/>
      <c r="Z539" s="202"/>
      <c r="AA539" s="202"/>
      <c r="AB539" s="202"/>
      <c r="AC539" s="202"/>
      <c r="AD539" s="202"/>
      <c r="AE539" s="202"/>
      <c r="AR539" s="245" t="s">
        <v>222</v>
      </c>
      <c r="AT539" s="245" t="s">
        <v>348</v>
      </c>
      <c r="AU539" s="245" t="s">
        <v>169</v>
      </c>
      <c r="AY539" s="203" t="s">
        <v>162</v>
      </c>
      <c r="BE539" s="149">
        <f>IF(N539="základná",J539,0)</f>
        <v>0</v>
      </c>
      <c r="BF539" s="149">
        <f>IF(N539="znížená",J539,0)</f>
        <v>0</v>
      </c>
      <c r="BG539" s="149">
        <f>IF(N539="zákl. prenesená",J539,0)</f>
        <v>0</v>
      </c>
      <c r="BH539" s="149">
        <f>IF(N539="zníž. prenesená",J539,0)</f>
        <v>0</v>
      </c>
      <c r="BI539" s="149">
        <f>IF(N539="nulová",J539,0)</f>
        <v>0</v>
      </c>
      <c r="BJ539" s="203" t="s">
        <v>169</v>
      </c>
      <c r="BK539" s="150">
        <f>ROUND(I539*H539,3)</f>
        <v>0</v>
      </c>
      <c r="BL539" s="203" t="s">
        <v>168</v>
      </c>
      <c r="BM539" s="245" t="s">
        <v>581</v>
      </c>
    </row>
    <row r="540" spans="1:65" s="12" customFormat="1" x14ac:dyDescent="0.2">
      <c r="B540" s="159"/>
      <c r="D540" s="152" t="s">
        <v>174</v>
      </c>
      <c r="E540" s="160" t="s">
        <v>1</v>
      </c>
      <c r="F540" s="161" t="s">
        <v>582</v>
      </c>
      <c r="H540" s="162">
        <v>52.488999999999997</v>
      </c>
      <c r="I540" s="163"/>
      <c r="L540" s="159"/>
      <c r="M540" s="164"/>
      <c r="N540" s="165"/>
      <c r="O540" s="165"/>
      <c r="P540" s="165"/>
      <c r="Q540" s="165"/>
      <c r="R540" s="165"/>
      <c r="S540" s="165"/>
      <c r="T540" s="166"/>
      <c r="AT540" s="160" t="s">
        <v>174</v>
      </c>
      <c r="AU540" s="160" t="s">
        <v>169</v>
      </c>
      <c r="AV540" s="12" t="s">
        <v>169</v>
      </c>
      <c r="AW540" s="12" t="s">
        <v>32</v>
      </c>
      <c r="AX540" s="12" t="s">
        <v>79</v>
      </c>
      <c r="AY540" s="160" t="s">
        <v>162</v>
      </c>
    </row>
    <row r="541" spans="1:65" s="12" customFormat="1" x14ac:dyDescent="0.2">
      <c r="B541" s="159"/>
      <c r="D541" s="152" t="s">
        <v>174</v>
      </c>
      <c r="F541" s="161" t="s">
        <v>583</v>
      </c>
      <c r="H541" s="162">
        <v>53.014000000000003</v>
      </c>
      <c r="I541" s="163"/>
      <c r="L541" s="159"/>
      <c r="M541" s="164"/>
      <c r="N541" s="165"/>
      <c r="O541" s="165"/>
      <c r="P541" s="165"/>
      <c r="Q541" s="165"/>
      <c r="R541" s="165"/>
      <c r="S541" s="165"/>
      <c r="T541" s="166"/>
      <c r="AT541" s="160" t="s">
        <v>174</v>
      </c>
      <c r="AU541" s="160" t="s">
        <v>169</v>
      </c>
      <c r="AV541" s="12" t="s">
        <v>169</v>
      </c>
      <c r="AW541" s="12" t="s">
        <v>3</v>
      </c>
      <c r="AX541" s="12" t="s">
        <v>79</v>
      </c>
      <c r="AY541" s="160" t="s">
        <v>162</v>
      </c>
    </row>
    <row r="542" spans="1:65" s="10" customFormat="1" ht="22.7" customHeight="1" x14ac:dyDescent="0.2">
      <c r="B542" s="126"/>
      <c r="D542" s="127" t="s">
        <v>70</v>
      </c>
      <c r="E542" s="137" t="s">
        <v>212</v>
      </c>
      <c r="F542" s="137" t="s">
        <v>584</v>
      </c>
      <c r="I542" s="129"/>
      <c r="J542" s="138">
        <f>BK542</f>
        <v>0</v>
      </c>
      <c r="L542" s="126"/>
      <c r="M542" s="131"/>
      <c r="N542" s="132"/>
      <c r="O542" s="132"/>
      <c r="P542" s="133">
        <f>SUM(P543:P757)</f>
        <v>0</v>
      </c>
      <c r="Q542" s="132"/>
      <c r="R542" s="133">
        <f>SUM(R543:R757)</f>
        <v>93.396829240000017</v>
      </c>
      <c r="S542" s="132"/>
      <c r="T542" s="134">
        <f>SUM(T543:T757)</f>
        <v>0</v>
      </c>
      <c r="AR542" s="127" t="s">
        <v>79</v>
      </c>
      <c r="AT542" s="135" t="s">
        <v>70</v>
      </c>
      <c r="AU542" s="135" t="s">
        <v>79</v>
      </c>
      <c r="AY542" s="127" t="s">
        <v>162</v>
      </c>
      <c r="BK542" s="136">
        <f>SUM(BK543:BK757)</f>
        <v>0</v>
      </c>
    </row>
    <row r="543" spans="1:65" s="210" customFormat="1" ht="21.75" customHeight="1" x14ac:dyDescent="0.2">
      <c r="A543" s="202"/>
      <c r="B543" s="139"/>
      <c r="C543" s="234" t="s">
        <v>585</v>
      </c>
      <c r="D543" s="234" t="s">
        <v>164</v>
      </c>
      <c r="E543" s="235" t="s">
        <v>2634</v>
      </c>
      <c r="F543" s="236" t="s">
        <v>586</v>
      </c>
      <c r="G543" s="237" t="s">
        <v>273</v>
      </c>
      <c r="H543" s="238">
        <v>127.473</v>
      </c>
      <c r="I543" s="239"/>
      <c r="J543" s="238">
        <f>ROUND(I543*H543,3)</f>
        <v>0</v>
      </c>
      <c r="K543" s="240"/>
      <c r="L543" s="30"/>
      <c r="M543" s="241" t="s">
        <v>1</v>
      </c>
      <c r="N543" s="242" t="s">
        <v>43</v>
      </c>
      <c r="O543" s="49"/>
      <c r="P543" s="243">
        <f>O543*H543</f>
        <v>0</v>
      </c>
      <c r="Q543" s="243">
        <v>1.9000000000000001E-4</v>
      </c>
      <c r="R543" s="243">
        <f>Q543*H543</f>
        <v>2.4219870000000001E-2</v>
      </c>
      <c r="S543" s="243">
        <v>0</v>
      </c>
      <c r="T543" s="244">
        <f>S543*H543</f>
        <v>0</v>
      </c>
      <c r="U543" s="202"/>
      <c r="V543" s="202"/>
      <c r="W543" s="202"/>
      <c r="X543" s="202"/>
      <c r="Y543" s="202"/>
      <c r="Z543" s="202"/>
      <c r="AA543" s="202"/>
      <c r="AB543" s="202"/>
      <c r="AC543" s="202"/>
      <c r="AD543" s="202"/>
      <c r="AE543" s="202"/>
      <c r="AR543" s="245" t="s">
        <v>168</v>
      </c>
      <c r="AT543" s="245" t="s">
        <v>164</v>
      </c>
      <c r="AU543" s="245" t="s">
        <v>169</v>
      </c>
      <c r="AY543" s="203" t="s">
        <v>162</v>
      </c>
      <c r="BE543" s="149">
        <f>IF(N543="základná",J543,0)</f>
        <v>0</v>
      </c>
      <c r="BF543" s="149">
        <f>IF(N543="znížená",J543,0)</f>
        <v>0</v>
      </c>
      <c r="BG543" s="149">
        <f>IF(N543="zákl. prenesená",J543,0)</f>
        <v>0</v>
      </c>
      <c r="BH543" s="149">
        <f>IF(N543="zníž. prenesená",J543,0)</f>
        <v>0</v>
      </c>
      <c r="BI543" s="149">
        <f>IF(N543="nulová",J543,0)</f>
        <v>0</v>
      </c>
      <c r="BJ543" s="203" t="s">
        <v>169</v>
      </c>
      <c r="BK543" s="150">
        <f>ROUND(I543*H543,3)</f>
        <v>0</v>
      </c>
      <c r="BL543" s="203" t="s">
        <v>168</v>
      </c>
      <c r="BM543" s="245" t="s">
        <v>587</v>
      </c>
    </row>
    <row r="544" spans="1:65" s="12" customFormat="1" ht="33.75" x14ac:dyDescent="0.2">
      <c r="B544" s="159"/>
      <c r="D544" s="152" t="s">
        <v>174</v>
      </c>
      <c r="E544" s="160" t="s">
        <v>1</v>
      </c>
      <c r="F544" s="161" t="s">
        <v>588</v>
      </c>
      <c r="H544" s="162">
        <v>127.473</v>
      </c>
      <c r="I544" s="163"/>
      <c r="L544" s="159"/>
      <c r="M544" s="164"/>
      <c r="N544" s="165"/>
      <c r="O544" s="165"/>
      <c r="P544" s="165"/>
      <c r="Q544" s="165"/>
      <c r="R544" s="165"/>
      <c r="S544" s="165"/>
      <c r="T544" s="166"/>
      <c r="AT544" s="160" t="s">
        <v>174</v>
      </c>
      <c r="AU544" s="160" t="s">
        <v>169</v>
      </c>
      <c r="AV544" s="12" t="s">
        <v>169</v>
      </c>
      <c r="AW544" s="12" t="s">
        <v>32</v>
      </c>
      <c r="AX544" s="12" t="s">
        <v>79</v>
      </c>
      <c r="AY544" s="160" t="s">
        <v>162</v>
      </c>
    </row>
    <row r="545" spans="1:65" s="210" customFormat="1" ht="21.75" customHeight="1" x14ac:dyDescent="0.2">
      <c r="A545" s="202"/>
      <c r="B545" s="139"/>
      <c r="C545" s="234" t="s">
        <v>589</v>
      </c>
      <c r="D545" s="234" t="s">
        <v>164</v>
      </c>
      <c r="E545" s="235" t="s">
        <v>2635</v>
      </c>
      <c r="F545" s="236" t="s">
        <v>2636</v>
      </c>
      <c r="G545" s="237" t="s">
        <v>273</v>
      </c>
      <c r="H545" s="238">
        <v>390.01</v>
      </c>
      <c r="I545" s="239"/>
      <c r="J545" s="238">
        <f>ROUND(I545*H545,3)</f>
        <v>0</v>
      </c>
      <c r="K545" s="240"/>
      <c r="L545" s="30"/>
      <c r="M545" s="241" t="s">
        <v>1</v>
      </c>
      <c r="N545" s="242" t="s">
        <v>43</v>
      </c>
      <c r="O545" s="49"/>
      <c r="P545" s="243">
        <f>O545*H545</f>
        <v>0</v>
      </c>
      <c r="Q545" s="243">
        <v>4.0000000000000002E-4</v>
      </c>
      <c r="R545" s="243">
        <f>Q545*H545</f>
        <v>0.156004</v>
      </c>
      <c r="S545" s="243">
        <v>0</v>
      </c>
      <c r="T545" s="244">
        <f>S545*H545</f>
        <v>0</v>
      </c>
      <c r="U545" s="202"/>
      <c r="V545" s="202"/>
      <c r="W545" s="202"/>
      <c r="X545" s="202"/>
      <c r="Y545" s="202"/>
      <c r="Z545" s="202"/>
      <c r="AA545" s="202"/>
      <c r="AB545" s="202"/>
      <c r="AC545" s="202"/>
      <c r="AD545" s="202"/>
      <c r="AE545" s="202"/>
      <c r="AR545" s="245" t="s">
        <v>168</v>
      </c>
      <c r="AT545" s="245" t="s">
        <v>164</v>
      </c>
      <c r="AU545" s="245" t="s">
        <v>169</v>
      </c>
      <c r="AY545" s="203" t="s">
        <v>162</v>
      </c>
      <c r="BE545" s="149">
        <f>IF(N545="základná",J545,0)</f>
        <v>0</v>
      </c>
      <c r="BF545" s="149">
        <f>IF(N545="znížená",J545,0)</f>
        <v>0</v>
      </c>
      <c r="BG545" s="149">
        <f>IF(N545="zákl. prenesená",J545,0)</f>
        <v>0</v>
      </c>
      <c r="BH545" s="149">
        <f>IF(N545="zníž. prenesená",J545,0)</f>
        <v>0</v>
      </c>
      <c r="BI545" s="149">
        <f>IF(N545="nulová",J545,0)</f>
        <v>0</v>
      </c>
      <c r="BJ545" s="203" t="s">
        <v>169</v>
      </c>
      <c r="BK545" s="150">
        <f>ROUND(I545*H545,3)</f>
        <v>0</v>
      </c>
      <c r="BL545" s="203" t="s">
        <v>168</v>
      </c>
      <c r="BM545" s="245" t="s">
        <v>590</v>
      </c>
    </row>
    <row r="546" spans="1:65" s="12" customFormat="1" x14ac:dyDescent="0.2">
      <c r="B546" s="159"/>
      <c r="D546" s="152" t="s">
        <v>174</v>
      </c>
      <c r="E546" s="160" t="s">
        <v>1</v>
      </c>
      <c r="F546" s="161" t="s">
        <v>591</v>
      </c>
      <c r="H546" s="162">
        <v>208.36</v>
      </c>
      <c r="I546" s="163"/>
      <c r="L546" s="159"/>
      <c r="M546" s="164"/>
      <c r="N546" s="165"/>
      <c r="O546" s="165"/>
      <c r="P546" s="165"/>
      <c r="Q546" s="165"/>
      <c r="R546" s="165"/>
      <c r="S546" s="165"/>
      <c r="T546" s="166"/>
      <c r="AT546" s="160" t="s">
        <v>174</v>
      </c>
      <c r="AU546" s="160" t="s">
        <v>169</v>
      </c>
      <c r="AV546" s="12" t="s">
        <v>169</v>
      </c>
      <c r="AW546" s="12" t="s">
        <v>32</v>
      </c>
      <c r="AX546" s="12" t="s">
        <v>71</v>
      </c>
      <c r="AY546" s="160" t="s">
        <v>162</v>
      </c>
    </row>
    <row r="547" spans="1:65" s="12" customFormat="1" x14ac:dyDescent="0.2">
      <c r="B547" s="159"/>
      <c r="D547" s="152" t="s">
        <v>174</v>
      </c>
      <c r="E547" s="160" t="s">
        <v>1</v>
      </c>
      <c r="F547" s="161" t="s">
        <v>592</v>
      </c>
      <c r="H547" s="162">
        <v>-10.56</v>
      </c>
      <c r="I547" s="163"/>
      <c r="L547" s="159"/>
      <c r="M547" s="164"/>
      <c r="N547" s="165"/>
      <c r="O547" s="165"/>
      <c r="P547" s="165"/>
      <c r="Q547" s="165"/>
      <c r="R547" s="165"/>
      <c r="S547" s="165"/>
      <c r="T547" s="166"/>
      <c r="AT547" s="160" t="s">
        <v>174</v>
      </c>
      <c r="AU547" s="160" t="s">
        <v>169</v>
      </c>
      <c r="AV547" s="12" t="s">
        <v>169</v>
      </c>
      <c r="AW547" s="12" t="s">
        <v>32</v>
      </c>
      <c r="AX547" s="12" t="s">
        <v>71</v>
      </c>
      <c r="AY547" s="160" t="s">
        <v>162</v>
      </c>
    </row>
    <row r="548" spans="1:65" s="12" customFormat="1" x14ac:dyDescent="0.2">
      <c r="B548" s="159"/>
      <c r="D548" s="152" t="s">
        <v>174</v>
      </c>
      <c r="E548" s="160" t="s">
        <v>1</v>
      </c>
      <c r="F548" s="161" t="s">
        <v>593</v>
      </c>
      <c r="H548" s="162">
        <v>158.94</v>
      </c>
      <c r="I548" s="163"/>
      <c r="L548" s="159"/>
      <c r="M548" s="164"/>
      <c r="N548" s="165"/>
      <c r="O548" s="165"/>
      <c r="P548" s="165"/>
      <c r="Q548" s="165"/>
      <c r="R548" s="165"/>
      <c r="S548" s="165"/>
      <c r="T548" s="166"/>
      <c r="AT548" s="160" t="s">
        <v>174</v>
      </c>
      <c r="AU548" s="160" t="s">
        <v>169</v>
      </c>
      <c r="AV548" s="12" t="s">
        <v>169</v>
      </c>
      <c r="AW548" s="12" t="s">
        <v>32</v>
      </c>
      <c r="AX548" s="12" t="s">
        <v>71</v>
      </c>
      <c r="AY548" s="160" t="s">
        <v>162</v>
      </c>
    </row>
    <row r="549" spans="1:65" s="12" customFormat="1" x14ac:dyDescent="0.2">
      <c r="B549" s="159"/>
      <c r="D549" s="152" t="s">
        <v>174</v>
      </c>
      <c r="E549" s="160" t="s">
        <v>1</v>
      </c>
      <c r="F549" s="161" t="s">
        <v>594</v>
      </c>
      <c r="H549" s="162">
        <v>-7.19</v>
      </c>
      <c r="I549" s="163"/>
      <c r="L549" s="159"/>
      <c r="M549" s="164"/>
      <c r="N549" s="165"/>
      <c r="O549" s="165"/>
      <c r="P549" s="165"/>
      <c r="Q549" s="165"/>
      <c r="R549" s="165"/>
      <c r="S549" s="165"/>
      <c r="T549" s="166"/>
      <c r="AT549" s="160" t="s">
        <v>174</v>
      </c>
      <c r="AU549" s="160" t="s">
        <v>169</v>
      </c>
      <c r="AV549" s="12" t="s">
        <v>169</v>
      </c>
      <c r="AW549" s="12" t="s">
        <v>32</v>
      </c>
      <c r="AX549" s="12" t="s">
        <v>71</v>
      </c>
      <c r="AY549" s="160" t="s">
        <v>162</v>
      </c>
    </row>
    <row r="550" spans="1:65" s="13" customFormat="1" x14ac:dyDescent="0.2">
      <c r="B550" s="167"/>
      <c r="D550" s="152" t="s">
        <v>174</v>
      </c>
      <c r="E550" s="168" t="s">
        <v>1</v>
      </c>
      <c r="F550" s="169" t="s">
        <v>182</v>
      </c>
      <c r="H550" s="170">
        <v>349.55</v>
      </c>
      <c r="I550" s="171"/>
      <c r="L550" s="167"/>
      <c r="M550" s="172"/>
      <c r="N550" s="173"/>
      <c r="O550" s="173"/>
      <c r="P550" s="173"/>
      <c r="Q550" s="173"/>
      <c r="R550" s="173"/>
      <c r="S550" s="173"/>
      <c r="T550" s="174"/>
      <c r="AT550" s="168" t="s">
        <v>174</v>
      </c>
      <c r="AU550" s="168" t="s">
        <v>169</v>
      </c>
      <c r="AV550" s="13" t="s">
        <v>183</v>
      </c>
      <c r="AW550" s="13" t="s">
        <v>32</v>
      </c>
      <c r="AX550" s="13" t="s">
        <v>71</v>
      </c>
      <c r="AY550" s="168" t="s">
        <v>162</v>
      </c>
    </row>
    <row r="551" spans="1:65" s="11" customFormat="1" x14ac:dyDescent="0.2">
      <c r="B551" s="151"/>
      <c r="D551" s="152" t="s">
        <v>174</v>
      </c>
      <c r="E551" s="153" t="s">
        <v>1</v>
      </c>
      <c r="F551" s="154" t="s">
        <v>595</v>
      </c>
      <c r="H551" s="153" t="s">
        <v>1</v>
      </c>
      <c r="I551" s="155"/>
      <c r="L551" s="151"/>
      <c r="M551" s="156"/>
      <c r="N551" s="157"/>
      <c r="O551" s="157"/>
      <c r="P551" s="157"/>
      <c r="Q551" s="157"/>
      <c r="R551" s="157"/>
      <c r="S551" s="157"/>
      <c r="T551" s="158"/>
      <c r="AT551" s="153" t="s">
        <v>174</v>
      </c>
      <c r="AU551" s="153" t="s">
        <v>169</v>
      </c>
      <c r="AV551" s="11" t="s">
        <v>79</v>
      </c>
      <c r="AW551" s="11" t="s">
        <v>32</v>
      </c>
      <c r="AX551" s="11" t="s">
        <v>71</v>
      </c>
      <c r="AY551" s="153" t="s">
        <v>162</v>
      </c>
    </row>
    <row r="552" spans="1:65" s="11" customFormat="1" x14ac:dyDescent="0.2">
      <c r="B552" s="151"/>
      <c r="D552" s="152" t="s">
        <v>174</v>
      </c>
      <c r="E552" s="153" t="s">
        <v>1</v>
      </c>
      <c r="F552" s="154" t="s">
        <v>538</v>
      </c>
      <c r="H552" s="153" t="s">
        <v>1</v>
      </c>
      <c r="I552" s="155"/>
      <c r="L552" s="151"/>
      <c r="M552" s="156"/>
      <c r="N552" s="157"/>
      <c r="O552" s="157"/>
      <c r="P552" s="157"/>
      <c r="Q552" s="157"/>
      <c r="R552" s="157"/>
      <c r="S552" s="157"/>
      <c r="T552" s="158"/>
      <c r="AT552" s="153" t="s">
        <v>174</v>
      </c>
      <c r="AU552" s="153" t="s">
        <v>169</v>
      </c>
      <c r="AV552" s="11" t="s">
        <v>79</v>
      </c>
      <c r="AW552" s="11" t="s">
        <v>32</v>
      </c>
      <c r="AX552" s="11" t="s">
        <v>71</v>
      </c>
      <c r="AY552" s="153" t="s">
        <v>162</v>
      </c>
    </row>
    <row r="553" spans="1:65" s="12" customFormat="1" x14ac:dyDescent="0.2">
      <c r="B553" s="159"/>
      <c r="D553" s="152" t="s">
        <v>174</v>
      </c>
      <c r="E553" s="160" t="s">
        <v>1</v>
      </c>
      <c r="F553" s="161" t="s">
        <v>556</v>
      </c>
      <c r="H553" s="162">
        <v>3.1880000000000002</v>
      </c>
      <c r="I553" s="163"/>
      <c r="L553" s="159"/>
      <c r="M553" s="164"/>
      <c r="N553" s="165"/>
      <c r="O553" s="165"/>
      <c r="P553" s="165"/>
      <c r="Q553" s="165"/>
      <c r="R553" s="165"/>
      <c r="S553" s="165"/>
      <c r="T553" s="166"/>
      <c r="AT553" s="160" t="s">
        <v>174</v>
      </c>
      <c r="AU553" s="160" t="s">
        <v>169</v>
      </c>
      <c r="AV553" s="12" t="s">
        <v>169</v>
      </c>
      <c r="AW553" s="12" t="s">
        <v>32</v>
      </c>
      <c r="AX553" s="12" t="s">
        <v>71</v>
      </c>
      <c r="AY553" s="160" t="s">
        <v>162</v>
      </c>
    </row>
    <row r="554" spans="1:65" s="12" customFormat="1" x14ac:dyDescent="0.2">
      <c r="B554" s="159"/>
      <c r="D554" s="152" t="s">
        <v>174</v>
      </c>
      <c r="E554" s="160" t="s">
        <v>1</v>
      </c>
      <c r="F554" s="161" t="s">
        <v>557</v>
      </c>
      <c r="H554" s="162">
        <v>1.75</v>
      </c>
      <c r="I554" s="163"/>
      <c r="L554" s="159"/>
      <c r="M554" s="164"/>
      <c r="N554" s="165"/>
      <c r="O554" s="165"/>
      <c r="P554" s="165"/>
      <c r="Q554" s="165"/>
      <c r="R554" s="165"/>
      <c r="S554" s="165"/>
      <c r="T554" s="166"/>
      <c r="AT554" s="160" t="s">
        <v>174</v>
      </c>
      <c r="AU554" s="160" t="s">
        <v>169</v>
      </c>
      <c r="AV554" s="12" t="s">
        <v>169</v>
      </c>
      <c r="AW554" s="12" t="s">
        <v>32</v>
      </c>
      <c r="AX554" s="12" t="s">
        <v>71</v>
      </c>
      <c r="AY554" s="160" t="s">
        <v>162</v>
      </c>
    </row>
    <row r="555" spans="1:65" s="12" customFormat="1" x14ac:dyDescent="0.2">
      <c r="B555" s="159"/>
      <c r="D555" s="152" t="s">
        <v>174</v>
      </c>
      <c r="E555" s="160" t="s">
        <v>1</v>
      </c>
      <c r="F555" s="161" t="s">
        <v>558</v>
      </c>
      <c r="H555" s="162">
        <v>3.1880000000000002</v>
      </c>
      <c r="I555" s="163"/>
      <c r="L555" s="159"/>
      <c r="M555" s="164"/>
      <c r="N555" s="165"/>
      <c r="O555" s="165"/>
      <c r="P555" s="165"/>
      <c r="Q555" s="165"/>
      <c r="R555" s="165"/>
      <c r="S555" s="165"/>
      <c r="T555" s="166"/>
      <c r="AT555" s="160" t="s">
        <v>174</v>
      </c>
      <c r="AU555" s="160" t="s">
        <v>169</v>
      </c>
      <c r="AV555" s="12" t="s">
        <v>169</v>
      </c>
      <c r="AW555" s="12" t="s">
        <v>32</v>
      </c>
      <c r="AX555" s="12" t="s">
        <v>71</v>
      </c>
      <c r="AY555" s="160" t="s">
        <v>162</v>
      </c>
    </row>
    <row r="556" spans="1:65" s="11" customFormat="1" x14ac:dyDescent="0.2">
      <c r="B556" s="151"/>
      <c r="D556" s="152" t="s">
        <v>174</v>
      </c>
      <c r="E556" s="153" t="s">
        <v>1</v>
      </c>
      <c r="F556" s="154" t="s">
        <v>542</v>
      </c>
      <c r="H556" s="153" t="s">
        <v>1</v>
      </c>
      <c r="I556" s="155"/>
      <c r="L556" s="151"/>
      <c r="M556" s="156"/>
      <c r="N556" s="157"/>
      <c r="O556" s="157"/>
      <c r="P556" s="157"/>
      <c r="Q556" s="157"/>
      <c r="R556" s="157"/>
      <c r="S556" s="157"/>
      <c r="T556" s="158"/>
      <c r="AT556" s="153" t="s">
        <v>174</v>
      </c>
      <c r="AU556" s="153" t="s">
        <v>169</v>
      </c>
      <c r="AV556" s="11" t="s">
        <v>79</v>
      </c>
      <c r="AW556" s="11" t="s">
        <v>32</v>
      </c>
      <c r="AX556" s="11" t="s">
        <v>71</v>
      </c>
      <c r="AY556" s="153" t="s">
        <v>162</v>
      </c>
    </row>
    <row r="557" spans="1:65" s="12" customFormat="1" x14ac:dyDescent="0.2">
      <c r="B557" s="159"/>
      <c r="D557" s="152" t="s">
        <v>174</v>
      </c>
      <c r="E557" s="160" t="s">
        <v>1</v>
      </c>
      <c r="F557" s="161" t="s">
        <v>559</v>
      </c>
      <c r="H557" s="162">
        <v>1.956</v>
      </c>
      <c r="I557" s="163"/>
      <c r="L557" s="159"/>
      <c r="M557" s="164"/>
      <c r="N557" s="165"/>
      <c r="O557" s="165"/>
      <c r="P557" s="165"/>
      <c r="Q557" s="165"/>
      <c r="R557" s="165"/>
      <c r="S557" s="165"/>
      <c r="T557" s="166"/>
      <c r="AT557" s="160" t="s">
        <v>174</v>
      </c>
      <c r="AU557" s="160" t="s">
        <v>169</v>
      </c>
      <c r="AV557" s="12" t="s">
        <v>169</v>
      </c>
      <c r="AW557" s="12" t="s">
        <v>32</v>
      </c>
      <c r="AX557" s="12" t="s">
        <v>71</v>
      </c>
      <c r="AY557" s="160" t="s">
        <v>162</v>
      </c>
    </row>
    <row r="558" spans="1:65" s="11" customFormat="1" x14ac:dyDescent="0.2">
      <c r="B558" s="151"/>
      <c r="D558" s="152" t="s">
        <v>174</v>
      </c>
      <c r="E558" s="153" t="s">
        <v>1</v>
      </c>
      <c r="F558" s="154" t="s">
        <v>544</v>
      </c>
      <c r="H558" s="153" t="s">
        <v>1</v>
      </c>
      <c r="I558" s="155"/>
      <c r="L558" s="151"/>
      <c r="M558" s="156"/>
      <c r="N558" s="157"/>
      <c r="O558" s="157"/>
      <c r="P558" s="157"/>
      <c r="Q558" s="157"/>
      <c r="R558" s="157"/>
      <c r="S558" s="157"/>
      <c r="T558" s="158"/>
      <c r="AT558" s="153" t="s">
        <v>174</v>
      </c>
      <c r="AU558" s="153" t="s">
        <v>169</v>
      </c>
      <c r="AV558" s="11" t="s">
        <v>79</v>
      </c>
      <c r="AW558" s="11" t="s">
        <v>32</v>
      </c>
      <c r="AX558" s="11" t="s">
        <v>71</v>
      </c>
      <c r="AY558" s="153" t="s">
        <v>162</v>
      </c>
    </row>
    <row r="559" spans="1:65" s="12" customFormat="1" x14ac:dyDescent="0.2">
      <c r="B559" s="159"/>
      <c r="D559" s="152" t="s">
        <v>174</v>
      </c>
      <c r="E559" s="160" t="s">
        <v>1</v>
      </c>
      <c r="F559" s="161" t="s">
        <v>560</v>
      </c>
      <c r="H559" s="162">
        <v>1.925</v>
      </c>
      <c r="I559" s="163"/>
      <c r="L559" s="159"/>
      <c r="M559" s="164"/>
      <c r="N559" s="165"/>
      <c r="O559" s="165"/>
      <c r="P559" s="165"/>
      <c r="Q559" s="165"/>
      <c r="R559" s="165"/>
      <c r="S559" s="165"/>
      <c r="T559" s="166"/>
      <c r="AT559" s="160" t="s">
        <v>174</v>
      </c>
      <c r="AU559" s="160" t="s">
        <v>169</v>
      </c>
      <c r="AV559" s="12" t="s">
        <v>169</v>
      </c>
      <c r="AW559" s="12" t="s">
        <v>32</v>
      </c>
      <c r="AX559" s="12" t="s">
        <v>71</v>
      </c>
      <c r="AY559" s="160" t="s">
        <v>162</v>
      </c>
    </row>
    <row r="560" spans="1:65" s="11" customFormat="1" x14ac:dyDescent="0.2">
      <c r="B560" s="151"/>
      <c r="D560" s="152" t="s">
        <v>174</v>
      </c>
      <c r="E560" s="153" t="s">
        <v>1</v>
      </c>
      <c r="F560" s="154" t="s">
        <v>546</v>
      </c>
      <c r="H560" s="153" t="s">
        <v>1</v>
      </c>
      <c r="I560" s="155"/>
      <c r="L560" s="151"/>
      <c r="M560" s="156"/>
      <c r="N560" s="157"/>
      <c r="O560" s="157"/>
      <c r="P560" s="157"/>
      <c r="Q560" s="157"/>
      <c r="R560" s="157"/>
      <c r="S560" s="157"/>
      <c r="T560" s="158"/>
      <c r="AT560" s="153" t="s">
        <v>174</v>
      </c>
      <c r="AU560" s="153" t="s">
        <v>169</v>
      </c>
      <c r="AV560" s="11" t="s">
        <v>79</v>
      </c>
      <c r="AW560" s="11" t="s">
        <v>32</v>
      </c>
      <c r="AX560" s="11" t="s">
        <v>71</v>
      </c>
      <c r="AY560" s="153" t="s">
        <v>162</v>
      </c>
    </row>
    <row r="561" spans="1:65" s="12" customFormat="1" x14ac:dyDescent="0.2">
      <c r="B561" s="159"/>
      <c r="D561" s="152" t="s">
        <v>174</v>
      </c>
      <c r="E561" s="160" t="s">
        <v>1</v>
      </c>
      <c r="F561" s="161" t="s">
        <v>561</v>
      </c>
      <c r="H561" s="162">
        <v>7.19</v>
      </c>
      <c r="I561" s="163"/>
      <c r="L561" s="159"/>
      <c r="M561" s="164"/>
      <c r="N561" s="165"/>
      <c r="O561" s="165"/>
      <c r="P561" s="165"/>
      <c r="Q561" s="165"/>
      <c r="R561" s="165"/>
      <c r="S561" s="165"/>
      <c r="T561" s="166"/>
      <c r="AT561" s="160" t="s">
        <v>174</v>
      </c>
      <c r="AU561" s="160" t="s">
        <v>169</v>
      </c>
      <c r="AV561" s="12" t="s">
        <v>169</v>
      </c>
      <c r="AW561" s="12" t="s">
        <v>32</v>
      </c>
      <c r="AX561" s="12" t="s">
        <v>71</v>
      </c>
      <c r="AY561" s="160" t="s">
        <v>162</v>
      </c>
    </row>
    <row r="562" spans="1:65" s="13" customFormat="1" x14ac:dyDescent="0.2">
      <c r="B562" s="167"/>
      <c r="D562" s="152" t="s">
        <v>174</v>
      </c>
      <c r="E562" s="168" t="s">
        <v>1</v>
      </c>
      <c r="F562" s="169" t="s">
        <v>182</v>
      </c>
      <c r="H562" s="170">
        <v>19.197000000000003</v>
      </c>
      <c r="I562" s="171"/>
      <c r="L562" s="167"/>
      <c r="M562" s="172"/>
      <c r="N562" s="173"/>
      <c r="O562" s="173"/>
      <c r="P562" s="173"/>
      <c r="Q562" s="173"/>
      <c r="R562" s="173"/>
      <c r="S562" s="173"/>
      <c r="T562" s="174"/>
      <c r="AT562" s="168" t="s">
        <v>174</v>
      </c>
      <c r="AU562" s="168" t="s">
        <v>169</v>
      </c>
      <c r="AV562" s="13" t="s">
        <v>183</v>
      </c>
      <c r="AW562" s="13" t="s">
        <v>32</v>
      </c>
      <c r="AX562" s="13" t="s">
        <v>71</v>
      </c>
      <c r="AY562" s="168" t="s">
        <v>162</v>
      </c>
    </row>
    <row r="563" spans="1:65" s="12" customFormat="1" x14ac:dyDescent="0.2">
      <c r="B563" s="159"/>
      <c r="D563" s="152" t="s">
        <v>174</v>
      </c>
      <c r="E563" s="160" t="s">
        <v>1</v>
      </c>
      <c r="F563" s="161" t="s">
        <v>596</v>
      </c>
      <c r="H563" s="162">
        <v>21.263000000000002</v>
      </c>
      <c r="I563" s="163"/>
      <c r="L563" s="159"/>
      <c r="M563" s="164"/>
      <c r="N563" s="165"/>
      <c r="O563" s="165"/>
      <c r="P563" s="165"/>
      <c r="Q563" s="165"/>
      <c r="R563" s="165"/>
      <c r="S563" s="165"/>
      <c r="T563" s="166"/>
      <c r="AT563" s="160" t="s">
        <v>174</v>
      </c>
      <c r="AU563" s="160" t="s">
        <v>169</v>
      </c>
      <c r="AV563" s="12" t="s">
        <v>169</v>
      </c>
      <c r="AW563" s="12" t="s">
        <v>32</v>
      </c>
      <c r="AX563" s="12" t="s">
        <v>71</v>
      </c>
      <c r="AY563" s="160" t="s">
        <v>162</v>
      </c>
    </row>
    <row r="564" spans="1:65" s="14" customFormat="1" x14ac:dyDescent="0.2">
      <c r="B564" s="175"/>
      <c r="D564" s="152" t="s">
        <v>174</v>
      </c>
      <c r="E564" s="176" t="s">
        <v>1</v>
      </c>
      <c r="F564" s="177" t="s">
        <v>189</v>
      </c>
      <c r="H564" s="178">
        <v>390.01</v>
      </c>
      <c r="I564" s="179"/>
      <c r="L564" s="175"/>
      <c r="M564" s="180"/>
      <c r="N564" s="181"/>
      <c r="O564" s="181"/>
      <c r="P564" s="181"/>
      <c r="Q564" s="181"/>
      <c r="R564" s="181"/>
      <c r="S564" s="181"/>
      <c r="T564" s="182"/>
      <c r="AT564" s="176" t="s">
        <v>174</v>
      </c>
      <c r="AU564" s="176" t="s">
        <v>169</v>
      </c>
      <c r="AV564" s="14" t="s">
        <v>168</v>
      </c>
      <c r="AW564" s="14" t="s">
        <v>32</v>
      </c>
      <c r="AX564" s="14" t="s">
        <v>79</v>
      </c>
      <c r="AY564" s="176" t="s">
        <v>162</v>
      </c>
    </row>
    <row r="565" spans="1:65" s="210" customFormat="1" ht="16.5" customHeight="1" x14ac:dyDescent="0.2">
      <c r="A565" s="202"/>
      <c r="B565" s="139"/>
      <c r="C565" s="234" t="s">
        <v>597</v>
      </c>
      <c r="D565" s="234" t="s">
        <v>164</v>
      </c>
      <c r="E565" s="235" t="s">
        <v>2637</v>
      </c>
      <c r="F565" s="236" t="s">
        <v>598</v>
      </c>
      <c r="G565" s="237" t="s">
        <v>273</v>
      </c>
      <c r="H565" s="238">
        <v>383.81</v>
      </c>
      <c r="I565" s="239"/>
      <c r="J565" s="238">
        <f>ROUND(I565*H565,3)</f>
        <v>0</v>
      </c>
      <c r="K565" s="240"/>
      <c r="L565" s="30"/>
      <c r="M565" s="241" t="s">
        <v>1</v>
      </c>
      <c r="N565" s="242" t="s">
        <v>43</v>
      </c>
      <c r="O565" s="49"/>
      <c r="P565" s="243">
        <f>O565*H565</f>
        <v>0</v>
      </c>
      <c r="Q565" s="243">
        <v>1.056E-2</v>
      </c>
      <c r="R565" s="243">
        <f>Q565*H565</f>
        <v>4.0530336</v>
      </c>
      <c r="S565" s="243">
        <v>0</v>
      </c>
      <c r="T565" s="244">
        <f>S565*H565</f>
        <v>0</v>
      </c>
      <c r="U565" s="202"/>
      <c r="V565" s="202"/>
      <c r="W565" s="202"/>
      <c r="X565" s="202"/>
      <c r="Y565" s="202"/>
      <c r="Z565" s="202"/>
      <c r="AA565" s="202"/>
      <c r="AB565" s="202"/>
      <c r="AC565" s="202"/>
      <c r="AD565" s="202"/>
      <c r="AE565" s="202"/>
      <c r="AR565" s="245" t="s">
        <v>168</v>
      </c>
      <c r="AT565" s="245" t="s">
        <v>164</v>
      </c>
      <c r="AU565" s="245" t="s">
        <v>169</v>
      </c>
      <c r="AY565" s="203" t="s">
        <v>162</v>
      </c>
      <c r="BE565" s="149">
        <f>IF(N565="základná",J565,0)</f>
        <v>0</v>
      </c>
      <c r="BF565" s="149">
        <f>IF(N565="znížená",J565,0)</f>
        <v>0</v>
      </c>
      <c r="BG565" s="149">
        <f>IF(N565="zákl. prenesená",J565,0)</f>
        <v>0</v>
      </c>
      <c r="BH565" s="149">
        <f>IF(N565="zníž. prenesená",J565,0)</f>
        <v>0</v>
      </c>
      <c r="BI565" s="149">
        <f>IF(N565="nulová",J565,0)</f>
        <v>0</v>
      </c>
      <c r="BJ565" s="203" t="s">
        <v>169</v>
      </c>
      <c r="BK565" s="150">
        <f>ROUND(I565*H565,3)</f>
        <v>0</v>
      </c>
      <c r="BL565" s="203" t="s">
        <v>168</v>
      </c>
      <c r="BM565" s="245" t="s">
        <v>599</v>
      </c>
    </row>
    <row r="566" spans="1:65" s="12" customFormat="1" x14ac:dyDescent="0.2">
      <c r="B566" s="159"/>
      <c r="D566" s="152" t="s">
        <v>174</v>
      </c>
      <c r="E566" s="160" t="s">
        <v>1</v>
      </c>
      <c r="F566" s="161" t="s">
        <v>591</v>
      </c>
      <c r="H566" s="162">
        <v>208.36</v>
      </c>
      <c r="I566" s="163"/>
      <c r="L566" s="159"/>
      <c r="M566" s="164"/>
      <c r="N566" s="165"/>
      <c r="O566" s="165"/>
      <c r="P566" s="165"/>
      <c r="Q566" s="165"/>
      <c r="R566" s="165"/>
      <c r="S566" s="165"/>
      <c r="T566" s="166"/>
      <c r="AT566" s="160" t="s">
        <v>174</v>
      </c>
      <c r="AU566" s="160" t="s">
        <v>169</v>
      </c>
      <c r="AV566" s="12" t="s">
        <v>169</v>
      </c>
      <c r="AW566" s="12" t="s">
        <v>32</v>
      </c>
      <c r="AX566" s="12" t="s">
        <v>71</v>
      </c>
      <c r="AY566" s="160" t="s">
        <v>162</v>
      </c>
    </row>
    <row r="567" spans="1:65" s="12" customFormat="1" x14ac:dyDescent="0.2">
      <c r="B567" s="159"/>
      <c r="D567" s="152" t="s">
        <v>174</v>
      </c>
      <c r="E567" s="160" t="s">
        <v>1</v>
      </c>
      <c r="F567" s="161" t="s">
        <v>600</v>
      </c>
      <c r="H567" s="162">
        <v>-10.56</v>
      </c>
      <c r="I567" s="163"/>
      <c r="L567" s="159"/>
      <c r="M567" s="164"/>
      <c r="N567" s="165"/>
      <c r="O567" s="165"/>
      <c r="P567" s="165"/>
      <c r="Q567" s="165"/>
      <c r="R567" s="165"/>
      <c r="S567" s="165"/>
      <c r="T567" s="166"/>
      <c r="AT567" s="160" t="s">
        <v>174</v>
      </c>
      <c r="AU567" s="160" t="s">
        <v>169</v>
      </c>
      <c r="AV567" s="12" t="s">
        <v>169</v>
      </c>
      <c r="AW567" s="12" t="s">
        <v>32</v>
      </c>
      <c r="AX567" s="12" t="s">
        <v>71</v>
      </c>
      <c r="AY567" s="160" t="s">
        <v>162</v>
      </c>
    </row>
    <row r="568" spans="1:65" s="12" customFormat="1" x14ac:dyDescent="0.2">
      <c r="B568" s="159"/>
      <c r="D568" s="152" t="s">
        <v>174</v>
      </c>
      <c r="E568" s="160" t="s">
        <v>1</v>
      </c>
      <c r="F568" s="161" t="s">
        <v>601</v>
      </c>
      <c r="H568" s="162">
        <v>-6.2</v>
      </c>
      <c r="I568" s="163"/>
      <c r="L568" s="159"/>
      <c r="M568" s="164"/>
      <c r="N568" s="165"/>
      <c r="O568" s="165"/>
      <c r="P568" s="165"/>
      <c r="Q568" s="165"/>
      <c r="R568" s="165"/>
      <c r="S568" s="165"/>
      <c r="T568" s="166"/>
      <c r="AT568" s="160" t="s">
        <v>174</v>
      </c>
      <c r="AU568" s="160" t="s">
        <v>169</v>
      </c>
      <c r="AV568" s="12" t="s">
        <v>169</v>
      </c>
      <c r="AW568" s="12" t="s">
        <v>32</v>
      </c>
      <c r="AX568" s="12" t="s">
        <v>71</v>
      </c>
      <c r="AY568" s="160" t="s">
        <v>162</v>
      </c>
    </row>
    <row r="569" spans="1:65" s="12" customFormat="1" x14ac:dyDescent="0.2">
      <c r="B569" s="159"/>
      <c r="D569" s="152" t="s">
        <v>174</v>
      </c>
      <c r="E569" s="160" t="s">
        <v>1</v>
      </c>
      <c r="F569" s="161" t="s">
        <v>593</v>
      </c>
      <c r="H569" s="162">
        <v>158.94</v>
      </c>
      <c r="I569" s="163"/>
      <c r="L569" s="159"/>
      <c r="M569" s="164"/>
      <c r="N569" s="165"/>
      <c r="O569" s="165"/>
      <c r="P569" s="165"/>
      <c r="Q569" s="165"/>
      <c r="R569" s="165"/>
      <c r="S569" s="165"/>
      <c r="T569" s="166"/>
      <c r="AT569" s="160" t="s">
        <v>174</v>
      </c>
      <c r="AU569" s="160" t="s">
        <v>169</v>
      </c>
      <c r="AV569" s="12" t="s">
        <v>169</v>
      </c>
      <c r="AW569" s="12" t="s">
        <v>32</v>
      </c>
      <c r="AX569" s="12" t="s">
        <v>71</v>
      </c>
      <c r="AY569" s="160" t="s">
        <v>162</v>
      </c>
    </row>
    <row r="570" spans="1:65" s="12" customFormat="1" x14ac:dyDescent="0.2">
      <c r="B570" s="159"/>
      <c r="D570" s="152" t="s">
        <v>174</v>
      </c>
      <c r="E570" s="160" t="s">
        <v>1</v>
      </c>
      <c r="F570" s="161" t="s">
        <v>594</v>
      </c>
      <c r="H570" s="162">
        <v>-7.19</v>
      </c>
      <c r="I570" s="163"/>
      <c r="L570" s="159"/>
      <c r="M570" s="164"/>
      <c r="N570" s="165"/>
      <c r="O570" s="165"/>
      <c r="P570" s="165"/>
      <c r="Q570" s="165"/>
      <c r="R570" s="165"/>
      <c r="S570" s="165"/>
      <c r="T570" s="166"/>
      <c r="AT570" s="160" t="s">
        <v>174</v>
      </c>
      <c r="AU570" s="160" t="s">
        <v>169</v>
      </c>
      <c r="AV570" s="12" t="s">
        <v>169</v>
      </c>
      <c r="AW570" s="12" t="s">
        <v>32</v>
      </c>
      <c r="AX570" s="12" t="s">
        <v>71</v>
      </c>
      <c r="AY570" s="160" t="s">
        <v>162</v>
      </c>
    </row>
    <row r="571" spans="1:65" s="13" customFormat="1" x14ac:dyDescent="0.2">
      <c r="B571" s="167"/>
      <c r="D571" s="152" t="s">
        <v>174</v>
      </c>
      <c r="E571" s="168" t="s">
        <v>1</v>
      </c>
      <c r="F571" s="169" t="s">
        <v>182</v>
      </c>
      <c r="H571" s="170">
        <v>343.35</v>
      </c>
      <c r="I571" s="171"/>
      <c r="L571" s="167"/>
      <c r="M571" s="172"/>
      <c r="N571" s="173"/>
      <c r="O571" s="173"/>
      <c r="P571" s="173"/>
      <c r="Q571" s="173"/>
      <c r="R571" s="173"/>
      <c r="S571" s="173"/>
      <c r="T571" s="174"/>
      <c r="AT571" s="168" t="s">
        <v>174</v>
      </c>
      <c r="AU571" s="168" t="s">
        <v>169</v>
      </c>
      <c r="AV571" s="13" t="s">
        <v>183</v>
      </c>
      <c r="AW571" s="13" t="s">
        <v>32</v>
      </c>
      <c r="AX571" s="13" t="s">
        <v>71</v>
      </c>
      <c r="AY571" s="168" t="s">
        <v>162</v>
      </c>
    </row>
    <row r="572" spans="1:65" s="11" customFormat="1" x14ac:dyDescent="0.2">
      <c r="B572" s="151"/>
      <c r="D572" s="152" t="s">
        <v>174</v>
      </c>
      <c r="E572" s="153" t="s">
        <v>1</v>
      </c>
      <c r="F572" s="154" t="s">
        <v>595</v>
      </c>
      <c r="H572" s="153" t="s">
        <v>1</v>
      </c>
      <c r="I572" s="155"/>
      <c r="L572" s="151"/>
      <c r="M572" s="156"/>
      <c r="N572" s="157"/>
      <c r="O572" s="157"/>
      <c r="P572" s="157"/>
      <c r="Q572" s="157"/>
      <c r="R572" s="157"/>
      <c r="S572" s="157"/>
      <c r="T572" s="158"/>
      <c r="AT572" s="153" t="s">
        <v>174</v>
      </c>
      <c r="AU572" s="153" t="s">
        <v>169</v>
      </c>
      <c r="AV572" s="11" t="s">
        <v>79</v>
      </c>
      <c r="AW572" s="11" t="s">
        <v>32</v>
      </c>
      <c r="AX572" s="11" t="s">
        <v>71</v>
      </c>
      <c r="AY572" s="153" t="s">
        <v>162</v>
      </c>
    </row>
    <row r="573" spans="1:65" s="11" customFormat="1" x14ac:dyDescent="0.2">
      <c r="B573" s="151"/>
      <c r="D573" s="152" t="s">
        <v>174</v>
      </c>
      <c r="E573" s="153" t="s">
        <v>1</v>
      </c>
      <c r="F573" s="154" t="s">
        <v>538</v>
      </c>
      <c r="H573" s="153" t="s">
        <v>1</v>
      </c>
      <c r="I573" s="155"/>
      <c r="L573" s="151"/>
      <c r="M573" s="156"/>
      <c r="N573" s="157"/>
      <c r="O573" s="157"/>
      <c r="P573" s="157"/>
      <c r="Q573" s="157"/>
      <c r="R573" s="157"/>
      <c r="S573" s="157"/>
      <c r="T573" s="158"/>
      <c r="AT573" s="153" t="s">
        <v>174</v>
      </c>
      <c r="AU573" s="153" t="s">
        <v>169</v>
      </c>
      <c r="AV573" s="11" t="s">
        <v>79</v>
      </c>
      <c r="AW573" s="11" t="s">
        <v>32</v>
      </c>
      <c r="AX573" s="11" t="s">
        <v>71</v>
      </c>
      <c r="AY573" s="153" t="s">
        <v>162</v>
      </c>
    </row>
    <row r="574" spans="1:65" s="12" customFormat="1" x14ac:dyDescent="0.2">
      <c r="B574" s="159"/>
      <c r="D574" s="152" t="s">
        <v>174</v>
      </c>
      <c r="E574" s="160" t="s">
        <v>1</v>
      </c>
      <c r="F574" s="161" t="s">
        <v>556</v>
      </c>
      <c r="H574" s="162">
        <v>3.1880000000000002</v>
      </c>
      <c r="I574" s="163"/>
      <c r="L574" s="159"/>
      <c r="M574" s="164"/>
      <c r="N574" s="165"/>
      <c r="O574" s="165"/>
      <c r="P574" s="165"/>
      <c r="Q574" s="165"/>
      <c r="R574" s="165"/>
      <c r="S574" s="165"/>
      <c r="T574" s="166"/>
      <c r="AT574" s="160" t="s">
        <v>174</v>
      </c>
      <c r="AU574" s="160" t="s">
        <v>169</v>
      </c>
      <c r="AV574" s="12" t="s">
        <v>169</v>
      </c>
      <c r="AW574" s="12" t="s">
        <v>32</v>
      </c>
      <c r="AX574" s="12" t="s">
        <v>71</v>
      </c>
      <c r="AY574" s="160" t="s">
        <v>162</v>
      </c>
    </row>
    <row r="575" spans="1:65" s="12" customFormat="1" x14ac:dyDescent="0.2">
      <c r="B575" s="159"/>
      <c r="D575" s="152" t="s">
        <v>174</v>
      </c>
      <c r="E575" s="160" t="s">
        <v>1</v>
      </c>
      <c r="F575" s="161" t="s">
        <v>557</v>
      </c>
      <c r="H575" s="162">
        <v>1.75</v>
      </c>
      <c r="I575" s="163"/>
      <c r="L575" s="159"/>
      <c r="M575" s="164"/>
      <c r="N575" s="165"/>
      <c r="O575" s="165"/>
      <c r="P575" s="165"/>
      <c r="Q575" s="165"/>
      <c r="R575" s="165"/>
      <c r="S575" s="165"/>
      <c r="T575" s="166"/>
      <c r="AT575" s="160" t="s">
        <v>174</v>
      </c>
      <c r="AU575" s="160" t="s">
        <v>169</v>
      </c>
      <c r="AV575" s="12" t="s">
        <v>169</v>
      </c>
      <c r="AW575" s="12" t="s">
        <v>32</v>
      </c>
      <c r="AX575" s="12" t="s">
        <v>71</v>
      </c>
      <c r="AY575" s="160" t="s">
        <v>162</v>
      </c>
    </row>
    <row r="576" spans="1:65" s="12" customFormat="1" x14ac:dyDescent="0.2">
      <c r="B576" s="159"/>
      <c r="D576" s="152" t="s">
        <v>174</v>
      </c>
      <c r="E576" s="160" t="s">
        <v>1</v>
      </c>
      <c r="F576" s="161" t="s">
        <v>558</v>
      </c>
      <c r="H576" s="162">
        <v>3.1880000000000002</v>
      </c>
      <c r="I576" s="163"/>
      <c r="L576" s="159"/>
      <c r="M576" s="164"/>
      <c r="N576" s="165"/>
      <c r="O576" s="165"/>
      <c r="P576" s="165"/>
      <c r="Q576" s="165"/>
      <c r="R576" s="165"/>
      <c r="S576" s="165"/>
      <c r="T576" s="166"/>
      <c r="AT576" s="160" t="s">
        <v>174</v>
      </c>
      <c r="AU576" s="160" t="s">
        <v>169</v>
      </c>
      <c r="AV576" s="12" t="s">
        <v>169</v>
      </c>
      <c r="AW576" s="12" t="s">
        <v>32</v>
      </c>
      <c r="AX576" s="12" t="s">
        <v>71</v>
      </c>
      <c r="AY576" s="160" t="s">
        <v>162</v>
      </c>
    </row>
    <row r="577" spans="1:65" s="11" customFormat="1" x14ac:dyDescent="0.2">
      <c r="B577" s="151"/>
      <c r="D577" s="152" t="s">
        <v>174</v>
      </c>
      <c r="E577" s="153" t="s">
        <v>1</v>
      </c>
      <c r="F577" s="154" t="s">
        <v>542</v>
      </c>
      <c r="H577" s="153" t="s">
        <v>1</v>
      </c>
      <c r="I577" s="155"/>
      <c r="L577" s="151"/>
      <c r="M577" s="156"/>
      <c r="N577" s="157"/>
      <c r="O577" s="157"/>
      <c r="P577" s="157"/>
      <c r="Q577" s="157"/>
      <c r="R577" s="157"/>
      <c r="S577" s="157"/>
      <c r="T577" s="158"/>
      <c r="AT577" s="153" t="s">
        <v>174</v>
      </c>
      <c r="AU577" s="153" t="s">
        <v>169</v>
      </c>
      <c r="AV577" s="11" t="s">
        <v>79</v>
      </c>
      <c r="AW577" s="11" t="s">
        <v>32</v>
      </c>
      <c r="AX577" s="11" t="s">
        <v>71</v>
      </c>
      <c r="AY577" s="153" t="s">
        <v>162</v>
      </c>
    </row>
    <row r="578" spans="1:65" s="12" customFormat="1" x14ac:dyDescent="0.2">
      <c r="B578" s="159"/>
      <c r="D578" s="152" t="s">
        <v>174</v>
      </c>
      <c r="E578" s="160" t="s">
        <v>1</v>
      </c>
      <c r="F578" s="161" t="s">
        <v>559</v>
      </c>
      <c r="H578" s="162">
        <v>1.956</v>
      </c>
      <c r="I578" s="163"/>
      <c r="L578" s="159"/>
      <c r="M578" s="164"/>
      <c r="N578" s="165"/>
      <c r="O578" s="165"/>
      <c r="P578" s="165"/>
      <c r="Q578" s="165"/>
      <c r="R578" s="165"/>
      <c r="S578" s="165"/>
      <c r="T578" s="166"/>
      <c r="AT578" s="160" t="s">
        <v>174</v>
      </c>
      <c r="AU578" s="160" t="s">
        <v>169</v>
      </c>
      <c r="AV578" s="12" t="s">
        <v>169</v>
      </c>
      <c r="AW578" s="12" t="s">
        <v>32</v>
      </c>
      <c r="AX578" s="12" t="s">
        <v>71</v>
      </c>
      <c r="AY578" s="160" t="s">
        <v>162</v>
      </c>
    </row>
    <row r="579" spans="1:65" s="11" customFormat="1" x14ac:dyDescent="0.2">
      <c r="B579" s="151"/>
      <c r="D579" s="152" t="s">
        <v>174</v>
      </c>
      <c r="E579" s="153" t="s">
        <v>1</v>
      </c>
      <c r="F579" s="154" t="s">
        <v>544</v>
      </c>
      <c r="H579" s="153" t="s">
        <v>1</v>
      </c>
      <c r="I579" s="155"/>
      <c r="L579" s="151"/>
      <c r="M579" s="156"/>
      <c r="N579" s="157"/>
      <c r="O579" s="157"/>
      <c r="P579" s="157"/>
      <c r="Q579" s="157"/>
      <c r="R579" s="157"/>
      <c r="S579" s="157"/>
      <c r="T579" s="158"/>
      <c r="AT579" s="153" t="s">
        <v>174</v>
      </c>
      <c r="AU579" s="153" t="s">
        <v>169</v>
      </c>
      <c r="AV579" s="11" t="s">
        <v>79</v>
      </c>
      <c r="AW579" s="11" t="s">
        <v>32</v>
      </c>
      <c r="AX579" s="11" t="s">
        <v>71</v>
      </c>
      <c r="AY579" s="153" t="s">
        <v>162</v>
      </c>
    </row>
    <row r="580" spans="1:65" s="12" customFormat="1" x14ac:dyDescent="0.2">
      <c r="B580" s="159"/>
      <c r="D580" s="152" t="s">
        <v>174</v>
      </c>
      <c r="E580" s="160" t="s">
        <v>1</v>
      </c>
      <c r="F580" s="161" t="s">
        <v>560</v>
      </c>
      <c r="H580" s="162">
        <v>1.925</v>
      </c>
      <c r="I580" s="163"/>
      <c r="L580" s="159"/>
      <c r="M580" s="164"/>
      <c r="N580" s="165"/>
      <c r="O580" s="165"/>
      <c r="P580" s="165"/>
      <c r="Q580" s="165"/>
      <c r="R580" s="165"/>
      <c r="S580" s="165"/>
      <c r="T580" s="166"/>
      <c r="AT580" s="160" t="s">
        <v>174</v>
      </c>
      <c r="AU580" s="160" t="s">
        <v>169</v>
      </c>
      <c r="AV580" s="12" t="s">
        <v>169</v>
      </c>
      <c r="AW580" s="12" t="s">
        <v>32</v>
      </c>
      <c r="AX580" s="12" t="s">
        <v>71</v>
      </c>
      <c r="AY580" s="160" t="s">
        <v>162</v>
      </c>
    </row>
    <row r="581" spans="1:65" s="11" customFormat="1" x14ac:dyDescent="0.2">
      <c r="B581" s="151"/>
      <c r="D581" s="152" t="s">
        <v>174</v>
      </c>
      <c r="E581" s="153" t="s">
        <v>1</v>
      </c>
      <c r="F581" s="154" t="s">
        <v>546</v>
      </c>
      <c r="H581" s="153" t="s">
        <v>1</v>
      </c>
      <c r="I581" s="155"/>
      <c r="L581" s="151"/>
      <c r="M581" s="156"/>
      <c r="N581" s="157"/>
      <c r="O581" s="157"/>
      <c r="P581" s="157"/>
      <c r="Q581" s="157"/>
      <c r="R581" s="157"/>
      <c r="S581" s="157"/>
      <c r="T581" s="158"/>
      <c r="AT581" s="153" t="s">
        <v>174</v>
      </c>
      <c r="AU581" s="153" t="s">
        <v>169</v>
      </c>
      <c r="AV581" s="11" t="s">
        <v>79</v>
      </c>
      <c r="AW581" s="11" t="s">
        <v>32</v>
      </c>
      <c r="AX581" s="11" t="s">
        <v>71</v>
      </c>
      <c r="AY581" s="153" t="s">
        <v>162</v>
      </c>
    </row>
    <row r="582" spans="1:65" s="12" customFormat="1" x14ac:dyDescent="0.2">
      <c r="B582" s="159"/>
      <c r="D582" s="152" t="s">
        <v>174</v>
      </c>
      <c r="E582" s="160" t="s">
        <v>1</v>
      </c>
      <c r="F582" s="161" t="s">
        <v>561</v>
      </c>
      <c r="H582" s="162">
        <v>7.19</v>
      </c>
      <c r="I582" s="163"/>
      <c r="L582" s="159"/>
      <c r="M582" s="164"/>
      <c r="N582" s="165"/>
      <c r="O582" s="165"/>
      <c r="P582" s="165"/>
      <c r="Q582" s="165"/>
      <c r="R582" s="165"/>
      <c r="S582" s="165"/>
      <c r="T582" s="166"/>
      <c r="AT582" s="160" t="s">
        <v>174</v>
      </c>
      <c r="AU582" s="160" t="s">
        <v>169</v>
      </c>
      <c r="AV582" s="12" t="s">
        <v>169</v>
      </c>
      <c r="AW582" s="12" t="s">
        <v>32</v>
      </c>
      <c r="AX582" s="12" t="s">
        <v>71</v>
      </c>
      <c r="AY582" s="160" t="s">
        <v>162</v>
      </c>
    </row>
    <row r="583" spans="1:65" s="13" customFormat="1" x14ac:dyDescent="0.2">
      <c r="B583" s="167"/>
      <c r="D583" s="152" t="s">
        <v>174</v>
      </c>
      <c r="E583" s="168" t="s">
        <v>1</v>
      </c>
      <c r="F583" s="169" t="s">
        <v>182</v>
      </c>
      <c r="H583" s="170">
        <v>19.197000000000003</v>
      </c>
      <c r="I583" s="171"/>
      <c r="L583" s="167"/>
      <c r="M583" s="172"/>
      <c r="N583" s="173"/>
      <c r="O583" s="173"/>
      <c r="P583" s="173"/>
      <c r="Q583" s="173"/>
      <c r="R583" s="173"/>
      <c r="S583" s="173"/>
      <c r="T583" s="174"/>
      <c r="AT583" s="168" t="s">
        <v>174</v>
      </c>
      <c r="AU583" s="168" t="s">
        <v>169</v>
      </c>
      <c r="AV583" s="13" t="s">
        <v>183</v>
      </c>
      <c r="AW583" s="13" t="s">
        <v>32</v>
      </c>
      <c r="AX583" s="13" t="s">
        <v>71</v>
      </c>
      <c r="AY583" s="168" t="s">
        <v>162</v>
      </c>
    </row>
    <row r="584" spans="1:65" s="12" customFormat="1" x14ac:dyDescent="0.2">
      <c r="B584" s="159"/>
      <c r="D584" s="152" t="s">
        <v>174</v>
      </c>
      <c r="E584" s="160" t="s">
        <v>1</v>
      </c>
      <c r="F584" s="161" t="s">
        <v>596</v>
      </c>
      <c r="H584" s="162">
        <v>21.263000000000002</v>
      </c>
      <c r="I584" s="163"/>
      <c r="L584" s="159"/>
      <c r="M584" s="164"/>
      <c r="N584" s="165"/>
      <c r="O584" s="165"/>
      <c r="P584" s="165"/>
      <c r="Q584" s="165"/>
      <c r="R584" s="165"/>
      <c r="S584" s="165"/>
      <c r="T584" s="166"/>
      <c r="AT584" s="160" t="s">
        <v>174</v>
      </c>
      <c r="AU584" s="160" t="s">
        <v>169</v>
      </c>
      <c r="AV584" s="12" t="s">
        <v>169</v>
      </c>
      <c r="AW584" s="12" t="s">
        <v>32</v>
      </c>
      <c r="AX584" s="12" t="s">
        <v>71</v>
      </c>
      <c r="AY584" s="160" t="s">
        <v>162</v>
      </c>
    </row>
    <row r="585" spans="1:65" s="14" customFormat="1" x14ac:dyDescent="0.2">
      <c r="B585" s="175"/>
      <c r="D585" s="152" t="s">
        <v>174</v>
      </c>
      <c r="E585" s="176" t="s">
        <v>1</v>
      </c>
      <c r="F585" s="177" t="s">
        <v>189</v>
      </c>
      <c r="H585" s="178">
        <v>383.81</v>
      </c>
      <c r="I585" s="179"/>
      <c r="L585" s="175"/>
      <c r="M585" s="180"/>
      <c r="N585" s="181"/>
      <c r="O585" s="181"/>
      <c r="P585" s="181"/>
      <c r="Q585" s="181"/>
      <c r="R585" s="181"/>
      <c r="S585" s="181"/>
      <c r="T585" s="182"/>
      <c r="AT585" s="176" t="s">
        <v>174</v>
      </c>
      <c r="AU585" s="176" t="s">
        <v>169</v>
      </c>
      <c r="AV585" s="14" t="s">
        <v>168</v>
      </c>
      <c r="AW585" s="14" t="s">
        <v>32</v>
      </c>
      <c r="AX585" s="14" t="s">
        <v>79</v>
      </c>
      <c r="AY585" s="176" t="s">
        <v>162</v>
      </c>
    </row>
    <row r="586" spans="1:65" s="210" customFormat="1" ht="21.75" customHeight="1" x14ac:dyDescent="0.2">
      <c r="A586" s="202"/>
      <c r="B586" s="139"/>
      <c r="C586" s="234" t="s">
        <v>602</v>
      </c>
      <c r="D586" s="234" t="s">
        <v>164</v>
      </c>
      <c r="E586" s="235" t="s">
        <v>2638</v>
      </c>
      <c r="F586" s="236" t="s">
        <v>603</v>
      </c>
      <c r="G586" s="237" t="s">
        <v>273</v>
      </c>
      <c r="H586" s="238">
        <v>6.2</v>
      </c>
      <c r="I586" s="239"/>
      <c r="J586" s="238">
        <f>ROUND(I586*H586,3)</f>
        <v>0</v>
      </c>
      <c r="K586" s="240"/>
      <c r="L586" s="30"/>
      <c r="M586" s="241" t="s">
        <v>1</v>
      </c>
      <c r="N586" s="242" t="s">
        <v>43</v>
      </c>
      <c r="O586" s="49"/>
      <c r="P586" s="243">
        <f>O586*H586</f>
        <v>0</v>
      </c>
      <c r="Q586" s="243">
        <v>1.2319999999999999E-2</v>
      </c>
      <c r="R586" s="243">
        <f>Q586*H586</f>
        <v>7.6383999999999994E-2</v>
      </c>
      <c r="S586" s="243">
        <v>0</v>
      </c>
      <c r="T586" s="244">
        <f>S586*H586</f>
        <v>0</v>
      </c>
      <c r="U586" s="202"/>
      <c r="V586" s="202"/>
      <c r="W586" s="202"/>
      <c r="X586" s="202"/>
      <c r="Y586" s="202"/>
      <c r="Z586" s="202"/>
      <c r="AA586" s="202"/>
      <c r="AB586" s="202"/>
      <c r="AC586" s="202"/>
      <c r="AD586" s="202"/>
      <c r="AE586" s="202"/>
      <c r="AR586" s="245" t="s">
        <v>168</v>
      </c>
      <c r="AT586" s="245" t="s">
        <v>164</v>
      </c>
      <c r="AU586" s="245" t="s">
        <v>169</v>
      </c>
      <c r="AY586" s="203" t="s">
        <v>162</v>
      </c>
      <c r="BE586" s="149">
        <f>IF(N586="základná",J586,0)</f>
        <v>0</v>
      </c>
      <c r="BF586" s="149">
        <f>IF(N586="znížená",J586,0)</f>
        <v>0</v>
      </c>
      <c r="BG586" s="149">
        <f>IF(N586="zákl. prenesená",J586,0)</f>
        <v>0</v>
      </c>
      <c r="BH586" s="149">
        <f>IF(N586="zníž. prenesená",J586,0)</f>
        <v>0</v>
      </c>
      <c r="BI586" s="149">
        <f>IF(N586="nulová",J586,0)</f>
        <v>0</v>
      </c>
      <c r="BJ586" s="203" t="s">
        <v>169</v>
      </c>
      <c r="BK586" s="150">
        <f>ROUND(I586*H586,3)</f>
        <v>0</v>
      </c>
      <c r="BL586" s="203" t="s">
        <v>168</v>
      </c>
      <c r="BM586" s="245" t="s">
        <v>604</v>
      </c>
    </row>
    <row r="587" spans="1:65" s="12" customFormat="1" x14ac:dyDescent="0.2">
      <c r="B587" s="159"/>
      <c r="D587" s="152" t="s">
        <v>174</v>
      </c>
      <c r="E587" s="160" t="s">
        <v>1</v>
      </c>
      <c r="F587" s="161" t="s">
        <v>605</v>
      </c>
      <c r="H587" s="162">
        <v>6.2</v>
      </c>
      <c r="I587" s="163"/>
      <c r="L587" s="159"/>
      <c r="M587" s="164"/>
      <c r="N587" s="165"/>
      <c r="O587" s="165"/>
      <c r="P587" s="165"/>
      <c r="Q587" s="165"/>
      <c r="R587" s="165"/>
      <c r="S587" s="165"/>
      <c r="T587" s="166"/>
      <c r="AT587" s="160" t="s">
        <v>174</v>
      </c>
      <c r="AU587" s="160" t="s">
        <v>169</v>
      </c>
      <c r="AV587" s="12" t="s">
        <v>169</v>
      </c>
      <c r="AW587" s="12" t="s">
        <v>32</v>
      </c>
      <c r="AX587" s="12" t="s">
        <v>79</v>
      </c>
      <c r="AY587" s="160" t="s">
        <v>162</v>
      </c>
    </row>
    <row r="588" spans="1:65" s="210" customFormat="1" ht="16.5" customHeight="1" x14ac:dyDescent="0.2">
      <c r="A588" s="202"/>
      <c r="B588" s="139"/>
      <c r="C588" s="234" t="s">
        <v>606</v>
      </c>
      <c r="D588" s="234" t="s">
        <v>164</v>
      </c>
      <c r="E588" s="235" t="s">
        <v>2639</v>
      </c>
      <c r="F588" s="236" t="s">
        <v>2640</v>
      </c>
      <c r="G588" s="237" t="s">
        <v>273</v>
      </c>
      <c r="H588" s="238">
        <v>414.23700000000002</v>
      </c>
      <c r="I588" s="239"/>
      <c r="J588" s="238">
        <f>ROUND(I588*H588,3)</f>
        <v>0</v>
      </c>
      <c r="K588" s="240"/>
      <c r="L588" s="30"/>
      <c r="M588" s="241" t="s">
        <v>1</v>
      </c>
      <c r="N588" s="242" t="s">
        <v>43</v>
      </c>
      <c r="O588" s="49"/>
      <c r="P588" s="243">
        <f>O588*H588</f>
        <v>0</v>
      </c>
      <c r="Q588" s="243">
        <v>4.0000000000000002E-4</v>
      </c>
      <c r="R588" s="243">
        <f>Q588*H588</f>
        <v>0.16569480000000003</v>
      </c>
      <c r="S588" s="243">
        <v>0</v>
      </c>
      <c r="T588" s="244">
        <f>S588*H588</f>
        <v>0</v>
      </c>
      <c r="U588" s="202"/>
      <c r="V588" s="202"/>
      <c r="W588" s="202"/>
      <c r="X588" s="202"/>
      <c r="Y588" s="202"/>
      <c r="Z588" s="202"/>
      <c r="AA588" s="202"/>
      <c r="AB588" s="202"/>
      <c r="AC588" s="202"/>
      <c r="AD588" s="202"/>
      <c r="AE588" s="202"/>
      <c r="AR588" s="245" t="s">
        <v>168</v>
      </c>
      <c r="AT588" s="245" t="s">
        <v>164</v>
      </c>
      <c r="AU588" s="245" t="s">
        <v>169</v>
      </c>
      <c r="AY588" s="203" t="s">
        <v>162</v>
      </c>
      <c r="BE588" s="149">
        <f>IF(N588="základná",J588,0)</f>
        <v>0</v>
      </c>
      <c r="BF588" s="149">
        <f>IF(N588="znížená",J588,0)</f>
        <v>0</v>
      </c>
      <c r="BG588" s="149">
        <f>IF(N588="zákl. prenesená",J588,0)</f>
        <v>0</v>
      </c>
      <c r="BH588" s="149">
        <f>IF(N588="zníž. prenesená",J588,0)</f>
        <v>0</v>
      </c>
      <c r="BI588" s="149">
        <f>IF(N588="nulová",J588,0)</f>
        <v>0</v>
      </c>
      <c r="BJ588" s="203" t="s">
        <v>169</v>
      </c>
      <c r="BK588" s="150">
        <f>ROUND(I588*H588,3)</f>
        <v>0</v>
      </c>
      <c r="BL588" s="203" t="s">
        <v>168</v>
      </c>
      <c r="BM588" s="245" t="s">
        <v>607</v>
      </c>
    </row>
    <row r="589" spans="1:65" s="12" customFormat="1" x14ac:dyDescent="0.2">
      <c r="B589" s="159"/>
      <c r="D589" s="152" t="s">
        <v>174</v>
      </c>
      <c r="E589" s="160" t="s">
        <v>1</v>
      </c>
      <c r="F589" s="161" t="s">
        <v>608</v>
      </c>
      <c r="H589" s="162">
        <v>414.23700000000002</v>
      </c>
      <c r="I589" s="163"/>
      <c r="L589" s="159"/>
      <c r="M589" s="164"/>
      <c r="N589" s="165"/>
      <c r="O589" s="165"/>
      <c r="P589" s="165"/>
      <c r="Q589" s="165"/>
      <c r="R589" s="165"/>
      <c r="S589" s="165"/>
      <c r="T589" s="166"/>
      <c r="AT589" s="160" t="s">
        <v>174</v>
      </c>
      <c r="AU589" s="160" t="s">
        <v>169</v>
      </c>
      <c r="AV589" s="12" t="s">
        <v>169</v>
      </c>
      <c r="AW589" s="12" t="s">
        <v>32</v>
      </c>
      <c r="AX589" s="12" t="s">
        <v>79</v>
      </c>
      <c r="AY589" s="160" t="s">
        <v>162</v>
      </c>
    </row>
    <row r="590" spans="1:65" s="210" customFormat="1" ht="21.75" customHeight="1" x14ac:dyDescent="0.2">
      <c r="A590" s="202"/>
      <c r="B590" s="139"/>
      <c r="C590" s="234" t="s">
        <v>609</v>
      </c>
      <c r="D590" s="234" t="s">
        <v>164</v>
      </c>
      <c r="E590" s="235" t="s">
        <v>2641</v>
      </c>
      <c r="F590" s="236" t="s">
        <v>610</v>
      </c>
      <c r="G590" s="237" t="s">
        <v>273</v>
      </c>
      <c r="H590" s="238">
        <v>399.74400000000003</v>
      </c>
      <c r="I590" s="239"/>
      <c r="J590" s="238">
        <f>ROUND(I590*H590,3)</f>
        <v>0</v>
      </c>
      <c r="K590" s="240"/>
      <c r="L590" s="30"/>
      <c r="M590" s="241" t="s">
        <v>1</v>
      </c>
      <c r="N590" s="242" t="s">
        <v>43</v>
      </c>
      <c r="O590" s="49"/>
      <c r="P590" s="243">
        <f>O590*H590</f>
        <v>0</v>
      </c>
      <c r="Q590" s="243">
        <v>1.26E-2</v>
      </c>
      <c r="R590" s="243">
        <f>Q590*H590</f>
        <v>5.0367744000000005</v>
      </c>
      <c r="S590" s="243">
        <v>0</v>
      </c>
      <c r="T590" s="244">
        <f>S590*H590</f>
        <v>0</v>
      </c>
      <c r="U590" s="202"/>
      <c r="V590" s="202"/>
      <c r="W590" s="202"/>
      <c r="X590" s="202"/>
      <c r="Y590" s="202"/>
      <c r="Z590" s="202"/>
      <c r="AA590" s="202"/>
      <c r="AB590" s="202"/>
      <c r="AC590" s="202"/>
      <c r="AD590" s="202"/>
      <c r="AE590" s="202"/>
      <c r="AR590" s="245" t="s">
        <v>168</v>
      </c>
      <c r="AT590" s="245" t="s">
        <v>164</v>
      </c>
      <c r="AU590" s="245" t="s">
        <v>169</v>
      </c>
      <c r="AY590" s="203" t="s">
        <v>162</v>
      </c>
      <c r="BE590" s="149">
        <f>IF(N590="základná",J590,0)</f>
        <v>0</v>
      </c>
      <c r="BF590" s="149">
        <f>IF(N590="znížená",J590,0)</f>
        <v>0</v>
      </c>
      <c r="BG590" s="149">
        <f>IF(N590="zákl. prenesená",J590,0)</f>
        <v>0</v>
      </c>
      <c r="BH590" s="149">
        <f>IF(N590="zníž. prenesená",J590,0)</f>
        <v>0</v>
      </c>
      <c r="BI590" s="149">
        <f>IF(N590="nulová",J590,0)</f>
        <v>0</v>
      </c>
      <c r="BJ590" s="203" t="s">
        <v>169</v>
      </c>
      <c r="BK590" s="150">
        <f>ROUND(I590*H590,3)</f>
        <v>0</v>
      </c>
      <c r="BL590" s="203" t="s">
        <v>168</v>
      </c>
      <c r="BM590" s="245" t="s">
        <v>611</v>
      </c>
    </row>
    <row r="591" spans="1:65" s="11" customFormat="1" x14ac:dyDescent="0.2">
      <c r="B591" s="151"/>
      <c r="D591" s="152" t="s">
        <v>174</v>
      </c>
      <c r="E591" s="153" t="s">
        <v>1</v>
      </c>
      <c r="F591" s="154" t="s">
        <v>612</v>
      </c>
      <c r="H591" s="153" t="s">
        <v>1</v>
      </c>
      <c r="I591" s="155"/>
      <c r="L591" s="151"/>
      <c r="M591" s="156"/>
      <c r="N591" s="157"/>
      <c r="O591" s="157"/>
      <c r="P591" s="157"/>
      <c r="Q591" s="157"/>
      <c r="R591" s="157"/>
      <c r="S591" s="157"/>
      <c r="T591" s="158"/>
      <c r="AT591" s="153" t="s">
        <v>174</v>
      </c>
      <c r="AU591" s="153" t="s">
        <v>169</v>
      </c>
      <c r="AV591" s="11" t="s">
        <v>79</v>
      </c>
      <c r="AW591" s="11" t="s">
        <v>32</v>
      </c>
      <c r="AX591" s="11" t="s">
        <v>71</v>
      </c>
      <c r="AY591" s="153" t="s">
        <v>162</v>
      </c>
    </row>
    <row r="592" spans="1:65" s="11" customFormat="1" x14ac:dyDescent="0.2">
      <c r="B592" s="151"/>
      <c r="D592" s="152" t="s">
        <v>174</v>
      </c>
      <c r="E592" s="153" t="s">
        <v>1</v>
      </c>
      <c r="F592" s="154" t="s">
        <v>613</v>
      </c>
      <c r="H592" s="153" t="s">
        <v>1</v>
      </c>
      <c r="I592" s="155"/>
      <c r="L592" s="151"/>
      <c r="M592" s="156"/>
      <c r="N592" s="157"/>
      <c r="O592" s="157"/>
      <c r="P592" s="157"/>
      <c r="Q592" s="157"/>
      <c r="R592" s="157"/>
      <c r="S592" s="157"/>
      <c r="T592" s="158"/>
      <c r="AT592" s="153" t="s">
        <v>174</v>
      </c>
      <c r="AU592" s="153" t="s">
        <v>169</v>
      </c>
      <c r="AV592" s="11" t="s">
        <v>79</v>
      </c>
      <c r="AW592" s="11" t="s">
        <v>32</v>
      </c>
      <c r="AX592" s="11" t="s">
        <v>71</v>
      </c>
      <c r="AY592" s="153" t="s">
        <v>162</v>
      </c>
    </row>
    <row r="593" spans="2:51" s="11" customFormat="1" x14ac:dyDescent="0.2">
      <c r="B593" s="151"/>
      <c r="D593" s="152" t="s">
        <v>174</v>
      </c>
      <c r="E593" s="153" t="s">
        <v>1</v>
      </c>
      <c r="F593" s="154" t="s">
        <v>614</v>
      </c>
      <c r="H593" s="153" t="s">
        <v>1</v>
      </c>
      <c r="I593" s="155"/>
      <c r="L593" s="151"/>
      <c r="M593" s="156"/>
      <c r="N593" s="157"/>
      <c r="O593" s="157"/>
      <c r="P593" s="157"/>
      <c r="Q593" s="157"/>
      <c r="R593" s="157"/>
      <c r="S593" s="157"/>
      <c r="T593" s="158"/>
      <c r="AT593" s="153" t="s">
        <v>174</v>
      </c>
      <c r="AU593" s="153" t="s">
        <v>169</v>
      </c>
      <c r="AV593" s="11" t="s">
        <v>79</v>
      </c>
      <c r="AW593" s="11" t="s">
        <v>32</v>
      </c>
      <c r="AX593" s="11" t="s">
        <v>71</v>
      </c>
      <c r="AY593" s="153" t="s">
        <v>162</v>
      </c>
    </row>
    <row r="594" spans="2:51" s="12" customFormat="1" x14ac:dyDescent="0.2">
      <c r="B594" s="159"/>
      <c r="D594" s="152" t="s">
        <v>174</v>
      </c>
      <c r="E594" s="160" t="s">
        <v>1</v>
      </c>
      <c r="F594" s="161" t="s">
        <v>615</v>
      </c>
      <c r="H594" s="162">
        <v>53.063000000000002</v>
      </c>
      <c r="I594" s="163"/>
      <c r="L594" s="159"/>
      <c r="M594" s="164"/>
      <c r="N594" s="165"/>
      <c r="O594" s="165"/>
      <c r="P594" s="165"/>
      <c r="Q594" s="165"/>
      <c r="R594" s="165"/>
      <c r="S594" s="165"/>
      <c r="T594" s="166"/>
      <c r="AT594" s="160" t="s">
        <v>174</v>
      </c>
      <c r="AU594" s="160" t="s">
        <v>169</v>
      </c>
      <c r="AV594" s="12" t="s">
        <v>169</v>
      </c>
      <c r="AW594" s="12" t="s">
        <v>32</v>
      </c>
      <c r="AX594" s="12" t="s">
        <v>71</v>
      </c>
      <c r="AY594" s="160" t="s">
        <v>162</v>
      </c>
    </row>
    <row r="595" spans="2:51" s="12" customFormat="1" x14ac:dyDescent="0.2">
      <c r="B595" s="159"/>
      <c r="D595" s="152" t="s">
        <v>174</v>
      </c>
      <c r="E595" s="160" t="s">
        <v>1</v>
      </c>
      <c r="F595" s="161" t="s">
        <v>616</v>
      </c>
      <c r="H595" s="162">
        <v>-14.539</v>
      </c>
      <c r="I595" s="163"/>
      <c r="L595" s="159"/>
      <c r="M595" s="164"/>
      <c r="N595" s="165"/>
      <c r="O595" s="165"/>
      <c r="P595" s="165"/>
      <c r="Q595" s="165"/>
      <c r="R595" s="165"/>
      <c r="S595" s="165"/>
      <c r="T595" s="166"/>
      <c r="AT595" s="160" t="s">
        <v>174</v>
      </c>
      <c r="AU595" s="160" t="s">
        <v>169</v>
      </c>
      <c r="AV595" s="12" t="s">
        <v>169</v>
      </c>
      <c r="AW595" s="12" t="s">
        <v>32</v>
      </c>
      <c r="AX595" s="12" t="s">
        <v>71</v>
      </c>
      <c r="AY595" s="160" t="s">
        <v>162</v>
      </c>
    </row>
    <row r="596" spans="2:51" s="12" customFormat="1" x14ac:dyDescent="0.2">
      <c r="B596" s="159"/>
      <c r="D596" s="152" t="s">
        <v>174</v>
      </c>
      <c r="E596" s="160" t="s">
        <v>1</v>
      </c>
      <c r="F596" s="161" t="s">
        <v>617</v>
      </c>
      <c r="H596" s="162">
        <v>1.196</v>
      </c>
      <c r="I596" s="163"/>
      <c r="L596" s="159"/>
      <c r="M596" s="164"/>
      <c r="N596" s="165"/>
      <c r="O596" s="165"/>
      <c r="P596" s="165"/>
      <c r="Q596" s="165"/>
      <c r="R596" s="165"/>
      <c r="S596" s="165"/>
      <c r="T596" s="166"/>
      <c r="AT596" s="160" t="s">
        <v>174</v>
      </c>
      <c r="AU596" s="160" t="s">
        <v>169</v>
      </c>
      <c r="AV596" s="12" t="s">
        <v>169</v>
      </c>
      <c r="AW596" s="12" t="s">
        <v>32</v>
      </c>
      <c r="AX596" s="12" t="s">
        <v>71</v>
      </c>
      <c r="AY596" s="160" t="s">
        <v>162</v>
      </c>
    </row>
    <row r="597" spans="2:51" s="12" customFormat="1" x14ac:dyDescent="0.2">
      <c r="B597" s="159"/>
      <c r="D597" s="152" t="s">
        <v>174</v>
      </c>
      <c r="E597" s="160" t="s">
        <v>1</v>
      </c>
      <c r="F597" s="161" t="s">
        <v>618</v>
      </c>
      <c r="H597" s="162">
        <v>3.887</v>
      </c>
      <c r="I597" s="163"/>
      <c r="L597" s="159"/>
      <c r="M597" s="164"/>
      <c r="N597" s="165"/>
      <c r="O597" s="165"/>
      <c r="P597" s="165"/>
      <c r="Q597" s="165"/>
      <c r="R597" s="165"/>
      <c r="S597" s="165"/>
      <c r="T597" s="166"/>
      <c r="AT597" s="160" t="s">
        <v>174</v>
      </c>
      <c r="AU597" s="160" t="s">
        <v>169</v>
      </c>
      <c r="AV597" s="12" t="s">
        <v>169</v>
      </c>
      <c r="AW597" s="12" t="s">
        <v>32</v>
      </c>
      <c r="AX597" s="12" t="s">
        <v>71</v>
      </c>
      <c r="AY597" s="160" t="s">
        <v>162</v>
      </c>
    </row>
    <row r="598" spans="2:51" s="12" customFormat="1" x14ac:dyDescent="0.2">
      <c r="B598" s="159"/>
      <c r="D598" s="152" t="s">
        <v>174</v>
      </c>
      <c r="E598" s="160" t="s">
        <v>1</v>
      </c>
      <c r="F598" s="161" t="s">
        <v>619</v>
      </c>
      <c r="H598" s="162">
        <v>0.98799999999999999</v>
      </c>
      <c r="I598" s="163"/>
      <c r="L598" s="159"/>
      <c r="M598" s="164"/>
      <c r="N598" s="165"/>
      <c r="O598" s="165"/>
      <c r="P598" s="165"/>
      <c r="Q598" s="165"/>
      <c r="R598" s="165"/>
      <c r="S598" s="165"/>
      <c r="T598" s="166"/>
      <c r="AT598" s="160" t="s">
        <v>174</v>
      </c>
      <c r="AU598" s="160" t="s">
        <v>169</v>
      </c>
      <c r="AV598" s="12" t="s">
        <v>169</v>
      </c>
      <c r="AW598" s="12" t="s">
        <v>32</v>
      </c>
      <c r="AX598" s="12" t="s">
        <v>71</v>
      </c>
      <c r="AY598" s="160" t="s">
        <v>162</v>
      </c>
    </row>
    <row r="599" spans="2:51" s="13" customFormat="1" x14ac:dyDescent="0.2">
      <c r="B599" s="167"/>
      <c r="D599" s="152" t="s">
        <v>174</v>
      </c>
      <c r="E599" s="168" t="s">
        <v>1</v>
      </c>
      <c r="F599" s="169" t="s">
        <v>182</v>
      </c>
      <c r="H599" s="170">
        <v>44.594999999999999</v>
      </c>
      <c r="I599" s="171"/>
      <c r="L599" s="167"/>
      <c r="M599" s="172"/>
      <c r="N599" s="173"/>
      <c r="O599" s="173"/>
      <c r="P599" s="173"/>
      <c r="Q599" s="173"/>
      <c r="R599" s="173"/>
      <c r="S599" s="173"/>
      <c r="T599" s="174"/>
      <c r="AT599" s="168" t="s">
        <v>174</v>
      </c>
      <c r="AU599" s="168" t="s">
        <v>169</v>
      </c>
      <c r="AV599" s="13" t="s">
        <v>183</v>
      </c>
      <c r="AW599" s="13" t="s">
        <v>32</v>
      </c>
      <c r="AX599" s="13" t="s">
        <v>71</v>
      </c>
      <c r="AY599" s="168" t="s">
        <v>162</v>
      </c>
    </row>
    <row r="600" spans="2:51" s="11" customFormat="1" x14ac:dyDescent="0.2">
      <c r="B600" s="151"/>
      <c r="D600" s="152" t="s">
        <v>174</v>
      </c>
      <c r="E600" s="153" t="s">
        <v>1</v>
      </c>
      <c r="F600" s="154" t="s">
        <v>620</v>
      </c>
      <c r="H600" s="153" t="s">
        <v>1</v>
      </c>
      <c r="I600" s="155"/>
      <c r="L600" s="151"/>
      <c r="M600" s="156"/>
      <c r="N600" s="157"/>
      <c r="O600" s="157"/>
      <c r="P600" s="157"/>
      <c r="Q600" s="157"/>
      <c r="R600" s="157"/>
      <c r="S600" s="157"/>
      <c r="T600" s="158"/>
      <c r="AT600" s="153" t="s">
        <v>174</v>
      </c>
      <c r="AU600" s="153" t="s">
        <v>169</v>
      </c>
      <c r="AV600" s="11" t="s">
        <v>79</v>
      </c>
      <c r="AW600" s="11" t="s">
        <v>32</v>
      </c>
      <c r="AX600" s="11" t="s">
        <v>71</v>
      </c>
      <c r="AY600" s="153" t="s">
        <v>162</v>
      </c>
    </row>
    <row r="601" spans="2:51" s="11" customFormat="1" x14ac:dyDescent="0.2">
      <c r="B601" s="151"/>
      <c r="D601" s="152" t="s">
        <v>174</v>
      </c>
      <c r="E601" s="153" t="s">
        <v>1</v>
      </c>
      <c r="F601" s="154" t="s">
        <v>621</v>
      </c>
      <c r="H601" s="153" t="s">
        <v>1</v>
      </c>
      <c r="I601" s="155"/>
      <c r="L601" s="151"/>
      <c r="M601" s="156"/>
      <c r="N601" s="157"/>
      <c r="O601" s="157"/>
      <c r="P601" s="157"/>
      <c r="Q601" s="157"/>
      <c r="R601" s="157"/>
      <c r="S601" s="157"/>
      <c r="T601" s="158"/>
      <c r="AT601" s="153" t="s">
        <v>174</v>
      </c>
      <c r="AU601" s="153" t="s">
        <v>169</v>
      </c>
      <c r="AV601" s="11" t="s">
        <v>79</v>
      </c>
      <c r="AW601" s="11" t="s">
        <v>32</v>
      </c>
      <c r="AX601" s="11" t="s">
        <v>71</v>
      </c>
      <c r="AY601" s="153" t="s">
        <v>162</v>
      </c>
    </row>
    <row r="602" spans="2:51" s="12" customFormat="1" x14ac:dyDescent="0.2">
      <c r="B602" s="159"/>
      <c r="D602" s="152" t="s">
        <v>174</v>
      </c>
      <c r="E602" s="160" t="s">
        <v>1</v>
      </c>
      <c r="F602" s="161" t="s">
        <v>622</v>
      </c>
      <c r="H602" s="162">
        <v>153.79400000000001</v>
      </c>
      <c r="I602" s="163"/>
      <c r="L602" s="159"/>
      <c r="M602" s="164"/>
      <c r="N602" s="165"/>
      <c r="O602" s="165"/>
      <c r="P602" s="165"/>
      <c r="Q602" s="165"/>
      <c r="R602" s="165"/>
      <c r="S602" s="165"/>
      <c r="T602" s="166"/>
      <c r="AT602" s="160" t="s">
        <v>174</v>
      </c>
      <c r="AU602" s="160" t="s">
        <v>169</v>
      </c>
      <c r="AV602" s="12" t="s">
        <v>169</v>
      </c>
      <c r="AW602" s="12" t="s">
        <v>32</v>
      </c>
      <c r="AX602" s="12" t="s">
        <v>71</v>
      </c>
      <c r="AY602" s="160" t="s">
        <v>162</v>
      </c>
    </row>
    <row r="603" spans="2:51" s="12" customFormat="1" ht="33.75" x14ac:dyDescent="0.2">
      <c r="B603" s="159"/>
      <c r="D603" s="152" t="s">
        <v>174</v>
      </c>
      <c r="E603" s="160" t="s">
        <v>1</v>
      </c>
      <c r="F603" s="161" t="s">
        <v>623</v>
      </c>
      <c r="H603" s="162">
        <v>-47.106999999999999</v>
      </c>
      <c r="I603" s="163"/>
      <c r="L603" s="159"/>
      <c r="M603" s="164"/>
      <c r="N603" s="165"/>
      <c r="O603" s="165"/>
      <c r="P603" s="165"/>
      <c r="Q603" s="165"/>
      <c r="R603" s="165"/>
      <c r="S603" s="165"/>
      <c r="T603" s="166"/>
      <c r="AT603" s="160" t="s">
        <v>174</v>
      </c>
      <c r="AU603" s="160" t="s">
        <v>169</v>
      </c>
      <c r="AV603" s="12" t="s">
        <v>169</v>
      </c>
      <c r="AW603" s="12" t="s">
        <v>32</v>
      </c>
      <c r="AX603" s="12" t="s">
        <v>71</v>
      </c>
      <c r="AY603" s="160" t="s">
        <v>162</v>
      </c>
    </row>
    <row r="604" spans="2:51" s="12" customFormat="1" x14ac:dyDescent="0.2">
      <c r="B604" s="159"/>
      <c r="D604" s="152" t="s">
        <v>174</v>
      </c>
      <c r="E604" s="160" t="s">
        <v>1</v>
      </c>
      <c r="F604" s="161" t="s">
        <v>624</v>
      </c>
      <c r="H604" s="162">
        <v>10.686</v>
      </c>
      <c r="I604" s="163"/>
      <c r="L604" s="159"/>
      <c r="M604" s="164"/>
      <c r="N604" s="165"/>
      <c r="O604" s="165"/>
      <c r="P604" s="165"/>
      <c r="Q604" s="165"/>
      <c r="R604" s="165"/>
      <c r="S604" s="165"/>
      <c r="T604" s="166"/>
      <c r="AT604" s="160" t="s">
        <v>174</v>
      </c>
      <c r="AU604" s="160" t="s">
        <v>169</v>
      </c>
      <c r="AV604" s="12" t="s">
        <v>169</v>
      </c>
      <c r="AW604" s="12" t="s">
        <v>32</v>
      </c>
      <c r="AX604" s="12" t="s">
        <v>71</v>
      </c>
      <c r="AY604" s="160" t="s">
        <v>162</v>
      </c>
    </row>
    <row r="605" spans="2:51" s="12" customFormat="1" x14ac:dyDescent="0.2">
      <c r="B605" s="159"/>
      <c r="D605" s="152" t="s">
        <v>174</v>
      </c>
      <c r="E605" s="160" t="s">
        <v>1</v>
      </c>
      <c r="F605" s="161" t="s">
        <v>625</v>
      </c>
      <c r="H605" s="162">
        <v>1.196</v>
      </c>
      <c r="I605" s="163"/>
      <c r="L605" s="159"/>
      <c r="M605" s="164"/>
      <c r="N605" s="165"/>
      <c r="O605" s="165"/>
      <c r="P605" s="165"/>
      <c r="Q605" s="165"/>
      <c r="R605" s="165"/>
      <c r="S605" s="165"/>
      <c r="T605" s="166"/>
      <c r="AT605" s="160" t="s">
        <v>174</v>
      </c>
      <c r="AU605" s="160" t="s">
        <v>169</v>
      </c>
      <c r="AV605" s="12" t="s">
        <v>169</v>
      </c>
      <c r="AW605" s="12" t="s">
        <v>32</v>
      </c>
      <c r="AX605" s="12" t="s">
        <v>71</v>
      </c>
      <c r="AY605" s="160" t="s">
        <v>162</v>
      </c>
    </row>
    <row r="606" spans="2:51" s="12" customFormat="1" x14ac:dyDescent="0.2">
      <c r="B606" s="159"/>
      <c r="D606" s="152" t="s">
        <v>174</v>
      </c>
      <c r="E606" s="160" t="s">
        <v>1</v>
      </c>
      <c r="F606" s="161" t="s">
        <v>626</v>
      </c>
      <c r="H606" s="162">
        <v>2.3340000000000001</v>
      </c>
      <c r="I606" s="163"/>
      <c r="L606" s="159"/>
      <c r="M606" s="164"/>
      <c r="N606" s="165"/>
      <c r="O606" s="165"/>
      <c r="P606" s="165"/>
      <c r="Q606" s="165"/>
      <c r="R606" s="165"/>
      <c r="S606" s="165"/>
      <c r="T606" s="166"/>
      <c r="AT606" s="160" t="s">
        <v>174</v>
      </c>
      <c r="AU606" s="160" t="s">
        <v>169</v>
      </c>
      <c r="AV606" s="12" t="s">
        <v>169</v>
      </c>
      <c r="AW606" s="12" t="s">
        <v>32</v>
      </c>
      <c r="AX606" s="12" t="s">
        <v>71</v>
      </c>
      <c r="AY606" s="160" t="s">
        <v>162</v>
      </c>
    </row>
    <row r="607" spans="2:51" s="12" customFormat="1" x14ac:dyDescent="0.2">
      <c r="B607" s="159"/>
      <c r="D607" s="152" t="s">
        <v>174</v>
      </c>
      <c r="E607" s="160" t="s">
        <v>1</v>
      </c>
      <c r="F607" s="161" t="s">
        <v>627</v>
      </c>
      <c r="H607" s="162">
        <v>3.25</v>
      </c>
      <c r="I607" s="163"/>
      <c r="L607" s="159"/>
      <c r="M607" s="164"/>
      <c r="N607" s="165"/>
      <c r="O607" s="165"/>
      <c r="P607" s="165"/>
      <c r="Q607" s="165"/>
      <c r="R607" s="165"/>
      <c r="S607" s="165"/>
      <c r="T607" s="166"/>
      <c r="AT607" s="160" t="s">
        <v>174</v>
      </c>
      <c r="AU607" s="160" t="s">
        <v>169</v>
      </c>
      <c r="AV607" s="12" t="s">
        <v>169</v>
      </c>
      <c r="AW607" s="12" t="s">
        <v>32</v>
      </c>
      <c r="AX607" s="12" t="s">
        <v>71</v>
      </c>
      <c r="AY607" s="160" t="s">
        <v>162</v>
      </c>
    </row>
    <row r="608" spans="2:51" s="12" customFormat="1" x14ac:dyDescent="0.2">
      <c r="B608" s="159"/>
      <c r="D608" s="152" t="s">
        <v>174</v>
      </c>
      <c r="E608" s="160" t="s">
        <v>1</v>
      </c>
      <c r="F608" s="161" t="s">
        <v>628</v>
      </c>
      <c r="H608" s="162">
        <v>1.911</v>
      </c>
      <c r="I608" s="163"/>
      <c r="L608" s="159"/>
      <c r="M608" s="164"/>
      <c r="N608" s="165"/>
      <c r="O608" s="165"/>
      <c r="P608" s="165"/>
      <c r="Q608" s="165"/>
      <c r="R608" s="165"/>
      <c r="S608" s="165"/>
      <c r="T608" s="166"/>
      <c r="AT608" s="160" t="s">
        <v>174</v>
      </c>
      <c r="AU608" s="160" t="s">
        <v>169</v>
      </c>
      <c r="AV608" s="12" t="s">
        <v>169</v>
      </c>
      <c r="AW608" s="12" t="s">
        <v>32</v>
      </c>
      <c r="AX608" s="12" t="s">
        <v>71</v>
      </c>
      <c r="AY608" s="160" t="s">
        <v>162</v>
      </c>
    </row>
    <row r="609" spans="2:51" s="12" customFormat="1" x14ac:dyDescent="0.2">
      <c r="B609" s="159"/>
      <c r="D609" s="152" t="s">
        <v>174</v>
      </c>
      <c r="E609" s="160" t="s">
        <v>1</v>
      </c>
      <c r="F609" s="161" t="s">
        <v>619</v>
      </c>
      <c r="H609" s="162">
        <v>0.98799999999999999</v>
      </c>
      <c r="I609" s="163"/>
      <c r="L609" s="159"/>
      <c r="M609" s="164"/>
      <c r="N609" s="165"/>
      <c r="O609" s="165"/>
      <c r="P609" s="165"/>
      <c r="Q609" s="165"/>
      <c r="R609" s="165"/>
      <c r="S609" s="165"/>
      <c r="T609" s="166"/>
      <c r="AT609" s="160" t="s">
        <v>174</v>
      </c>
      <c r="AU609" s="160" t="s">
        <v>169</v>
      </c>
      <c r="AV609" s="12" t="s">
        <v>169</v>
      </c>
      <c r="AW609" s="12" t="s">
        <v>32</v>
      </c>
      <c r="AX609" s="12" t="s">
        <v>71</v>
      </c>
      <c r="AY609" s="160" t="s">
        <v>162</v>
      </c>
    </row>
    <row r="610" spans="2:51" s="13" customFormat="1" x14ac:dyDescent="0.2">
      <c r="B610" s="167"/>
      <c r="D610" s="152" t="s">
        <v>174</v>
      </c>
      <c r="E610" s="168" t="s">
        <v>1</v>
      </c>
      <c r="F610" s="169" t="s">
        <v>182</v>
      </c>
      <c r="H610" s="170">
        <v>127.05200000000002</v>
      </c>
      <c r="I610" s="171"/>
      <c r="L610" s="167"/>
      <c r="M610" s="172"/>
      <c r="N610" s="173"/>
      <c r="O610" s="173"/>
      <c r="P610" s="173"/>
      <c r="Q610" s="173"/>
      <c r="R610" s="173"/>
      <c r="S610" s="173"/>
      <c r="T610" s="174"/>
      <c r="AT610" s="168" t="s">
        <v>174</v>
      </c>
      <c r="AU610" s="168" t="s">
        <v>169</v>
      </c>
      <c r="AV610" s="13" t="s">
        <v>183</v>
      </c>
      <c r="AW610" s="13" t="s">
        <v>32</v>
      </c>
      <c r="AX610" s="13" t="s">
        <v>71</v>
      </c>
      <c r="AY610" s="168" t="s">
        <v>162</v>
      </c>
    </row>
    <row r="611" spans="2:51" s="11" customFormat="1" x14ac:dyDescent="0.2">
      <c r="B611" s="151"/>
      <c r="D611" s="152" t="s">
        <v>174</v>
      </c>
      <c r="E611" s="153" t="s">
        <v>1</v>
      </c>
      <c r="F611" s="154" t="s">
        <v>629</v>
      </c>
      <c r="H611" s="153" t="s">
        <v>1</v>
      </c>
      <c r="I611" s="155"/>
      <c r="L611" s="151"/>
      <c r="M611" s="156"/>
      <c r="N611" s="157"/>
      <c r="O611" s="157"/>
      <c r="P611" s="157"/>
      <c r="Q611" s="157"/>
      <c r="R611" s="157"/>
      <c r="S611" s="157"/>
      <c r="T611" s="158"/>
      <c r="AT611" s="153" t="s">
        <v>174</v>
      </c>
      <c r="AU611" s="153" t="s">
        <v>169</v>
      </c>
      <c r="AV611" s="11" t="s">
        <v>79</v>
      </c>
      <c r="AW611" s="11" t="s">
        <v>32</v>
      </c>
      <c r="AX611" s="11" t="s">
        <v>71</v>
      </c>
      <c r="AY611" s="153" t="s">
        <v>162</v>
      </c>
    </row>
    <row r="612" spans="2:51" s="12" customFormat="1" x14ac:dyDescent="0.2">
      <c r="B612" s="159"/>
      <c r="D612" s="152" t="s">
        <v>174</v>
      </c>
      <c r="E612" s="160" t="s">
        <v>1</v>
      </c>
      <c r="F612" s="161" t="s">
        <v>630</v>
      </c>
      <c r="H612" s="162">
        <v>114.669</v>
      </c>
      <c r="I612" s="163"/>
      <c r="L612" s="159"/>
      <c r="M612" s="164"/>
      <c r="N612" s="165"/>
      <c r="O612" s="165"/>
      <c r="P612" s="165"/>
      <c r="Q612" s="165"/>
      <c r="R612" s="165"/>
      <c r="S612" s="165"/>
      <c r="T612" s="166"/>
      <c r="AT612" s="160" t="s">
        <v>174</v>
      </c>
      <c r="AU612" s="160" t="s">
        <v>169</v>
      </c>
      <c r="AV612" s="12" t="s">
        <v>169</v>
      </c>
      <c r="AW612" s="12" t="s">
        <v>32</v>
      </c>
      <c r="AX612" s="12" t="s">
        <v>71</v>
      </c>
      <c r="AY612" s="160" t="s">
        <v>162</v>
      </c>
    </row>
    <row r="613" spans="2:51" s="12" customFormat="1" x14ac:dyDescent="0.2">
      <c r="B613" s="159"/>
      <c r="D613" s="152" t="s">
        <v>174</v>
      </c>
      <c r="E613" s="160" t="s">
        <v>1</v>
      </c>
      <c r="F613" s="161" t="s">
        <v>631</v>
      </c>
      <c r="H613" s="162">
        <v>-19.140999999999998</v>
      </c>
      <c r="I613" s="163"/>
      <c r="L613" s="159"/>
      <c r="M613" s="164"/>
      <c r="N613" s="165"/>
      <c r="O613" s="165"/>
      <c r="P613" s="165"/>
      <c r="Q613" s="165"/>
      <c r="R613" s="165"/>
      <c r="S613" s="165"/>
      <c r="T613" s="166"/>
      <c r="AT613" s="160" t="s">
        <v>174</v>
      </c>
      <c r="AU613" s="160" t="s">
        <v>169</v>
      </c>
      <c r="AV613" s="12" t="s">
        <v>169</v>
      </c>
      <c r="AW613" s="12" t="s">
        <v>32</v>
      </c>
      <c r="AX613" s="12" t="s">
        <v>71</v>
      </c>
      <c r="AY613" s="160" t="s">
        <v>162</v>
      </c>
    </row>
    <row r="614" spans="2:51" s="12" customFormat="1" ht="22.5" x14ac:dyDescent="0.2">
      <c r="B614" s="159"/>
      <c r="D614" s="152" t="s">
        <v>174</v>
      </c>
      <c r="E614" s="160" t="s">
        <v>1</v>
      </c>
      <c r="F614" s="161" t="s">
        <v>632</v>
      </c>
      <c r="H614" s="162">
        <v>5.48</v>
      </c>
      <c r="I614" s="163"/>
      <c r="L614" s="159"/>
      <c r="M614" s="164"/>
      <c r="N614" s="165"/>
      <c r="O614" s="165"/>
      <c r="P614" s="165"/>
      <c r="Q614" s="165"/>
      <c r="R614" s="165"/>
      <c r="S614" s="165"/>
      <c r="T614" s="166"/>
      <c r="AT614" s="160" t="s">
        <v>174</v>
      </c>
      <c r="AU614" s="160" t="s">
        <v>169</v>
      </c>
      <c r="AV614" s="12" t="s">
        <v>169</v>
      </c>
      <c r="AW614" s="12" t="s">
        <v>32</v>
      </c>
      <c r="AX614" s="12" t="s">
        <v>71</v>
      </c>
      <c r="AY614" s="160" t="s">
        <v>162</v>
      </c>
    </row>
    <row r="615" spans="2:51" s="13" customFormat="1" x14ac:dyDescent="0.2">
      <c r="B615" s="167"/>
      <c r="D615" s="152" t="s">
        <v>174</v>
      </c>
      <c r="E615" s="168" t="s">
        <v>1</v>
      </c>
      <c r="F615" s="169" t="s">
        <v>182</v>
      </c>
      <c r="H615" s="170">
        <v>101.008</v>
      </c>
      <c r="I615" s="171"/>
      <c r="L615" s="167"/>
      <c r="M615" s="172"/>
      <c r="N615" s="173"/>
      <c r="O615" s="173"/>
      <c r="P615" s="173"/>
      <c r="Q615" s="173"/>
      <c r="R615" s="173"/>
      <c r="S615" s="173"/>
      <c r="T615" s="174"/>
      <c r="AT615" s="168" t="s">
        <v>174</v>
      </c>
      <c r="AU615" s="168" t="s">
        <v>169</v>
      </c>
      <c r="AV615" s="13" t="s">
        <v>183</v>
      </c>
      <c r="AW615" s="13" t="s">
        <v>32</v>
      </c>
      <c r="AX615" s="13" t="s">
        <v>71</v>
      </c>
      <c r="AY615" s="168" t="s">
        <v>162</v>
      </c>
    </row>
    <row r="616" spans="2:51" s="11" customFormat="1" x14ac:dyDescent="0.2">
      <c r="B616" s="151"/>
      <c r="D616" s="152" t="s">
        <v>174</v>
      </c>
      <c r="E616" s="153" t="s">
        <v>1</v>
      </c>
      <c r="F616" s="154" t="s">
        <v>633</v>
      </c>
      <c r="H616" s="153" t="s">
        <v>1</v>
      </c>
      <c r="I616" s="155"/>
      <c r="L616" s="151"/>
      <c r="M616" s="156"/>
      <c r="N616" s="157"/>
      <c r="O616" s="157"/>
      <c r="P616" s="157"/>
      <c r="Q616" s="157"/>
      <c r="R616" s="157"/>
      <c r="S616" s="157"/>
      <c r="T616" s="158"/>
      <c r="AT616" s="153" t="s">
        <v>174</v>
      </c>
      <c r="AU616" s="153" t="s">
        <v>169</v>
      </c>
      <c r="AV616" s="11" t="s">
        <v>79</v>
      </c>
      <c r="AW616" s="11" t="s">
        <v>32</v>
      </c>
      <c r="AX616" s="11" t="s">
        <v>71</v>
      </c>
      <c r="AY616" s="153" t="s">
        <v>162</v>
      </c>
    </row>
    <row r="617" spans="2:51" s="11" customFormat="1" x14ac:dyDescent="0.2">
      <c r="B617" s="151"/>
      <c r="D617" s="152" t="s">
        <v>174</v>
      </c>
      <c r="E617" s="153" t="s">
        <v>1</v>
      </c>
      <c r="F617" s="154" t="s">
        <v>634</v>
      </c>
      <c r="H617" s="153" t="s">
        <v>1</v>
      </c>
      <c r="I617" s="155"/>
      <c r="L617" s="151"/>
      <c r="M617" s="156"/>
      <c r="N617" s="157"/>
      <c r="O617" s="157"/>
      <c r="P617" s="157"/>
      <c r="Q617" s="157"/>
      <c r="R617" s="157"/>
      <c r="S617" s="157"/>
      <c r="T617" s="158"/>
      <c r="AT617" s="153" t="s">
        <v>174</v>
      </c>
      <c r="AU617" s="153" t="s">
        <v>169</v>
      </c>
      <c r="AV617" s="11" t="s">
        <v>79</v>
      </c>
      <c r="AW617" s="11" t="s">
        <v>32</v>
      </c>
      <c r="AX617" s="11" t="s">
        <v>71</v>
      </c>
      <c r="AY617" s="153" t="s">
        <v>162</v>
      </c>
    </row>
    <row r="618" spans="2:51" s="11" customFormat="1" x14ac:dyDescent="0.2">
      <c r="B618" s="151"/>
      <c r="D618" s="152" t="s">
        <v>174</v>
      </c>
      <c r="E618" s="153" t="s">
        <v>1</v>
      </c>
      <c r="F618" s="154" t="s">
        <v>635</v>
      </c>
      <c r="H618" s="153" t="s">
        <v>1</v>
      </c>
      <c r="I618" s="155"/>
      <c r="L618" s="151"/>
      <c r="M618" s="156"/>
      <c r="N618" s="157"/>
      <c r="O618" s="157"/>
      <c r="P618" s="157"/>
      <c r="Q618" s="157"/>
      <c r="R618" s="157"/>
      <c r="S618" s="157"/>
      <c r="T618" s="158"/>
      <c r="AT618" s="153" t="s">
        <v>174</v>
      </c>
      <c r="AU618" s="153" t="s">
        <v>169</v>
      </c>
      <c r="AV618" s="11" t="s">
        <v>79</v>
      </c>
      <c r="AW618" s="11" t="s">
        <v>32</v>
      </c>
      <c r="AX618" s="11" t="s">
        <v>71</v>
      </c>
      <c r="AY618" s="153" t="s">
        <v>162</v>
      </c>
    </row>
    <row r="619" spans="2:51" s="12" customFormat="1" x14ac:dyDescent="0.2">
      <c r="B619" s="159"/>
      <c r="D619" s="152" t="s">
        <v>174</v>
      </c>
      <c r="E619" s="160" t="s">
        <v>1</v>
      </c>
      <c r="F619" s="161" t="s">
        <v>636</v>
      </c>
      <c r="H619" s="162">
        <v>153.27000000000001</v>
      </c>
      <c r="I619" s="163"/>
      <c r="L619" s="159"/>
      <c r="M619" s="164"/>
      <c r="N619" s="165"/>
      <c r="O619" s="165"/>
      <c r="P619" s="165"/>
      <c r="Q619" s="165"/>
      <c r="R619" s="165"/>
      <c r="S619" s="165"/>
      <c r="T619" s="166"/>
      <c r="AT619" s="160" t="s">
        <v>174</v>
      </c>
      <c r="AU619" s="160" t="s">
        <v>169</v>
      </c>
      <c r="AV619" s="12" t="s">
        <v>169</v>
      </c>
      <c r="AW619" s="12" t="s">
        <v>32</v>
      </c>
      <c r="AX619" s="12" t="s">
        <v>71</v>
      </c>
      <c r="AY619" s="160" t="s">
        <v>162</v>
      </c>
    </row>
    <row r="620" spans="2:51" s="12" customFormat="1" ht="33.75" x14ac:dyDescent="0.2">
      <c r="B620" s="159"/>
      <c r="D620" s="152" t="s">
        <v>174</v>
      </c>
      <c r="E620" s="160" t="s">
        <v>1</v>
      </c>
      <c r="F620" s="161" t="s">
        <v>637</v>
      </c>
      <c r="H620" s="162">
        <v>-46.286000000000001</v>
      </c>
      <c r="I620" s="163"/>
      <c r="L620" s="159"/>
      <c r="M620" s="164"/>
      <c r="N620" s="165"/>
      <c r="O620" s="165"/>
      <c r="P620" s="165"/>
      <c r="Q620" s="165"/>
      <c r="R620" s="165"/>
      <c r="S620" s="165"/>
      <c r="T620" s="166"/>
      <c r="AT620" s="160" t="s">
        <v>174</v>
      </c>
      <c r="AU620" s="160" t="s">
        <v>169</v>
      </c>
      <c r="AV620" s="12" t="s">
        <v>169</v>
      </c>
      <c r="AW620" s="12" t="s">
        <v>32</v>
      </c>
      <c r="AX620" s="12" t="s">
        <v>71</v>
      </c>
      <c r="AY620" s="160" t="s">
        <v>162</v>
      </c>
    </row>
    <row r="621" spans="2:51" s="12" customFormat="1" x14ac:dyDescent="0.2">
      <c r="B621" s="159"/>
      <c r="D621" s="152" t="s">
        <v>174</v>
      </c>
      <c r="E621" s="160" t="s">
        <v>1</v>
      </c>
      <c r="F621" s="161" t="s">
        <v>625</v>
      </c>
      <c r="H621" s="162">
        <v>1.196</v>
      </c>
      <c r="I621" s="163"/>
      <c r="L621" s="159"/>
      <c r="M621" s="164"/>
      <c r="N621" s="165"/>
      <c r="O621" s="165"/>
      <c r="P621" s="165"/>
      <c r="Q621" s="165"/>
      <c r="R621" s="165"/>
      <c r="S621" s="165"/>
      <c r="T621" s="166"/>
      <c r="AT621" s="160" t="s">
        <v>174</v>
      </c>
      <c r="AU621" s="160" t="s">
        <v>169</v>
      </c>
      <c r="AV621" s="12" t="s">
        <v>169</v>
      </c>
      <c r="AW621" s="12" t="s">
        <v>32</v>
      </c>
      <c r="AX621" s="12" t="s">
        <v>71</v>
      </c>
      <c r="AY621" s="160" t="s">
        <v>162</v>
      </c>
    </row>
    <row r="622" spans="2:51" s="12" customFormat="1" x14ac:dyDescent="0.2">
      <c r="B622" s="159"/>
      <c r="D622" s="152" t="s">
        <v>174</v>
      </c>
      <c r="E622" s="160" t="s">
        <v>1</v>
      </c>
      <c r="F622" s="161" t="s">
        <v>638</v>
      </c>
      <c r="H622" s="162">
        <v>10.53</v>
      </c>
      <c r="I622" s="163"/>
      <c r="L622" s="159"/>
      <c r="M622" s="164"/>
      <c r="N622" s="165"/>
      <c r="O622" s="165"/>
      <c r="P622" s="165"/>
      <c r="Q622" s="165"/>
      <c r="R622" s="165"/>
      <c r="S622" s="165"/>
      <c r="T622" s="166"/>
      <c r="AT622" s="160" t="s">
        <v>174</v>
      </c>
      <c r="AU622" s="160" t="s">
        <v>169</v>
      </c>
      <c r="AV622" s="12" t="s">
        <v>169</v>
      </c>
      <c r="AW622" s="12" t="s">
        <v>32</v>
      </c>
      <c r="AX622" s="12" t="s">
        <v>71</v>
      </c>
      <c r="AY622" s="160" t="s">
        <v>162</v>
      </c>
    </row>
    <row r="623" spans="2:51" s="12" customFormat="1" x14ac:dyDescent="0.2">
      <c r="B623" s="159"/>
      <c r="D623" s="152" t="s">
        <v>174</v>
      </c>
      <c r="E623" s="160" t="s">
        <v>1</v>
      </c>
      <c r="F623" s="161" t="s">
        <v>639</v>
      </c>
      <c r="H623" s="162">
        <v>2.3079999999999998</v>
      </c>
      <c r="I623" s="163"/>
      <c r="L623" s="159"/>
      <c r="M623" s="164"/>
      <c r="N623" s="165"/>
      <c r="O623" s="165"/>
      <c r="P623" s="165"/>
      <c r="Q623" s="165"/>
      <c r="R623" s="165"/>
      <c r="S623" s="165"/>
      <c r="T623" s="166"/>
      <c r="AT623" s="160" t="s">
        <v>174</v>
      </c>
      <c r="AU623" s="160" t="s">
        <v>169</v>
      </c>
      <c r="AV623" s="12" t="s">
        <v>169</v>
      </c>
      <c r="AW623" s="12" t="s">
        <v>32</v>
      </c>
      <c r="AX623" s="12" t="s">
        <v>71</v>
      </c>
      <c r="AY623" s="160" t="s">
        <v>162</v>
      </c>
    </row>
    <row r="624" spans="2:51" s="12" customFormat="1" x14ac:dyDescent="0.2">
      <c r="B624" s="159"/>
      <c r="D624" s="152" t="s">
        <v>174</v>
      </c>
      <c r="E624" s="160" t="s">
        <v>1</v>
      </c>
      <c r="F624" s="161" t="s">
        <v>640</v>
      </c>
      <c r="H624" s="162">
        <v>3.198</v>
      </c>
      <c r="I624" s="163"/>
      <c r="L624" s="159"/>
      <c r="M624" s="164"/>
      <c r="N624" s="165"/>
      <c r="O624" s="165"/>
      <c r="P624" s="165"/>
      <c r="Q624" s="165"/>
      <c r="R624" s="165"/>
      <c r="S624" s="165"/>
      <c r="T624" s="166"/>
      <c r="AT624" s="160" t="s">
        <v>174</v>
      </c>
      <c r="AU624" s="160" t="s">
        <v>169</v>
      </c>
      <c r="AV624" s="12" t="s">
        <v>169</v>
      </c>
      <c r="AW624" s="12" t="s">
        <v>32</v>
      </c>
      <c r="AX624" s="12" t="s">
        <v>71</v>
      </c>
      <c r="AY624" s="160" t="s">
        <v>162</v>
      </c>
    </row>
    <row r="625" spans="1:65" s="12" customFormat="1" x14ac:dyDescent="0.2">
      <c r="B625" s="159"/>
      <c r="D625" s="152" t="s">
        <v>174</v>
      </c>
      <c r="E625" s="160" t="s">
        <v>1</v>
      </c>
      <c r="F625" s="161" t="s">
        <v>641</v>
      </c>
      <c r="H625" s="162">
        <v>1.885</v>
      </c>
      <c r="I625" s="163"/>
      <c r="L625" s="159"/>
      <c r="M625" s="164"/>
      <c r="N625" s="165"/>
      <c r="O625" s="165"/>
      <c r="P625" s="165"/>
      <c r="Q625" s="165"/>
      <c r="R625" s="165"/>
      <c r="S625" s="165"/>
      <c r="T625" s="166"/>
      <c r="AT625" s="160" t="s">
        <v>174</v>
      </c>
      <c r="AU625" s="160" t="s">
        <v>169</v>
      </c>
      <c r="AV625" s="12" t="s">
        <v>169</v>
      </c>
      <c r="AW625" s="12" t="s">
        <v>32</v>
      </c>
      <c r="AX625" s="12" t="s">
        <v>71</v>
      </c>
      <c r="AY625" s="160" t="s">
        <v>162</v>
      </c>
    </row>
    <row r="626" spans="1:65" s="12" customFormat="1" x14ac:dyDescent="0.2">
      <c r="B626" s="159"/>
      <c r="D626" s="152" t="s">
        <v>174</v>
      </c>
      <c r="E626" s="160" t="s">
        <v>1</v>
      </c>
      <c r="F626" s="161" t="s">
        <v>619</v>
      </c>
      <c r="H626" s="162">
        <v>0.98799999999999999</v>
      </c>
      <c r="I626" s="163"/>
      <c r="L626" s="159"/>
      <c r="M626" s="164"/>
      <c r="N626" s="165"/>
      <c r="O626" s="165"/>
      <c r="P626" s="165"/>
      <c r="Q626" s="165"/>
      <c r="R626" s="165"/>
      <c r="S626" s="165"/>
      <c r="T626" s="166"/>
      <c r="AT626" s="160" t="s">
        <v>174</v>
      </c>
      <c r="AU626" s="160" t="s">
        <v>169</v>
      </c>
      <c r="AV626" s="12" t="s">
        <v>169</v>
      </c>
      <c r="AW626" s="12" t="s">
        <v>32</v>
      </c>
      <c r="AX626" s="12" t="s">
        <v>71</v>
      </c>
      <c r="AY626" s="160" t="s">
        <v>162</v>
      </c>
    </row>
    <row r="627" spans="1:65" s="13" customFormat="1" x14ac:dyDescent="0.2">
      <c r="B627" s="167"/>
      <c r="D627" s="152" t="s">
        <v>174</v>
      </c>
      <c r="E627" s="168" t="s">
        <v>1</v>
      </c>
      <c r="F627" s="169" t="s">
        <v>182</v>
      </c>
      <c r="H627" s="170">
        <v>127.089</v>
      </c>
      <c r="I627" s="171"/>
      <c r="L627" s="167"/>
      <c r="M627" s="172"/>
      <c r="N627" s="173"/>
      <c r="O627" s="173"/>
      <c r="P627" s="173"/>
      <c r="Q627" s="173"/>
      <c r="R627" s="173"/>
      <c r="S627" s="173"/>
      <c r="T627" s="174"/>
      <c r="AT627" s="168" t="s">
        <v>174</v>
      </c>
      <c r="AU627" s="168" t="s">
        <v>169</v>
      </c>
      <c r="AV627" s="13" t="s">
        <v>183</v>
      </c>
      <c r="AW627" s="13" t="s">
        <v>32</v>
      </c>
      <c r="AX627" s="13" t="s">
        <v>71</v>
      </c>
      <c r="AY627" s="168" t="s">
        <v>162</v>
      </c>
    </row>
    <row r="628" spans="1:65" s="14" customFormat="1" x14ac:dyDescent="0.2">
      <c r="B628" s="175"/>
      <c r="D628" s="152" t="s">
        <v>174</v>
      </c>
      <c r="E628" s="176" t="s">
        <v>1</v>
      </c>
      <c r="F628" s="177" t="s">
        <v>189</v>
      </c>
      <c r="H628" s="178">
        <v>399.74400000000003</v>
      </c>
      <c r="I628" s="179"/>
      <c r="L628" s="175"/>
      <c r="M628" s="180"/>
      <c r="N628" s="181"/>
      <c r="O628" s="181"/>
      <c r="P628" s="181"/>
      <c r="Q628" s="181"/>
      <c r="R628" s="181"/>
      <c r="S628" s="181"/>
      <c r="T628" s="182"/>
      <c r="AT628" s="176" t="s">
        <v>174</v>
      </c>
      <c r="AU628" s="176" t="s">
        <v>169</v>
      </c>
      <c r="AV628" s="14" t="s">
        <v>168</v>
      </c>
      <c r="AW628" s="14" t="s">
        <v>32</v>
      </c>
      <c r="AX628" s="14" t="s">
        <v>79</v>
      </c>
      <c r="AY628" s="176" t="s">
        <v>162</v>
      </c>
    </row>
    <row r="629" spans="1:65" s="210" customFormat="1" ht="21.75" customHeight="1" x14ac:dyDescent="0.2">
      <c r="A629" s="202"/>
      <c r="B629" s="139"/>
      <c r="C629" s="234" t="s">
        <v>642</v>
      </c>
      <c r="D629" s="234" t="s">
        <v>164</v>
      </c>
      <c r="E629" s="235" t="s">
        <v>2642</v>
      </c>
      <c r="F629" s="236" t="s">
        <v>643</v>
      </c>
      <c r="G629" s="237" t="s">
        <v>273</v>
      </c>
      <c r="H629" s="238">
        <v>14.493</v>
      </c>
      <c r="I629" s="239"/>
      <c r="J629" s="238">
        <f>ROUND(I629*H629,3)</f>
        <v>0</v>
      </c>
      <c r="K629" s="240"/>
      <c r="L629" s="30"/>
      <c r="M629" s="241" t="s">
        <v>1</v>
      </c>
      <c r="N629" s="242" t="s">
        <v>43</v>
      </c>
      <c r="O629" s="49"/>
      <c r="P629" s="243">
        <f>O629*H629</f>
        <v>0</v>
      </c>
      <c r="Q629" s="243">
        <v>1.47E-2</v>
      </c>
      <c r="R629" s="243">
        <f>Q629*H629</f>
        <v>0.21304709999999999</v>
      </c>
      <c r="S629" s="243">
        <v>0</v>
      </c>
      <c r="T629" s="244">
        <f>S629*H629</f>
        <v>0</v>
      </c>
      <c r="U629" s="202"/>
      <c r="V629" s="202"/>
      <c r="W629" s="202"/>
      <c r="X629" s="202"/>
      <c r="Y629" s="202"/>
      <c r="Z629" s="202"/>
      <c r="AA629" s="202"/>
      <c r="AB629" s="202"/>
      <c r="AC629" s="202"/>
      <c r="AD629" s="202"/>
      <c r="AE629" s="202"/>
      <c r="AR629" s="245" t="s">
        <v>168</v>
      </c>
      <c r="AT629" s="245" t="s">
        <v>164</v>
      </c>
      <c r="AU629" s="245" t="s">
        <v>169</v>
      </c>
      <c r="AY629" s="203" t="s">
        <v>162</v>
      </c>
      <c r="BE629" s="149">
        <f>IF(N629="základná",J629,0)</f>
        <v>0</v>
      </c>
      <c r="BF629" s="149">
        <f>IF(N629="znížená",J629,0)</f>
        <v>0</v>
      </c>
      <c r="BG629" s="149">
        <f>IF(N629="zákl. prenesená",J629,0)</f>
        <v>0</v>
      </c>
      <c r="BH629" s="149">
        <f>IF(N629="zníž. prenesená",J629,0)</f>
        <v>0</v>
      </c>
      <c r="BI629" s="149">
        <f>IF(N629="nulová",J629,0)</f>
        <v>0</v>
      </c>
      <c r="BJ629" s="203" t="s">
        <v>169</v>
      </c>
      <c r="BK629" s="150">
        <f>ROUND(I629*H629,3)</f>
        <v>0</v>
      </c>
      <c r="BL629" s="203" t="s">
        <v>168</v>
      </c>
      <c r="BM629" s="245" t="s">
        <v>644</v>
      </c>
    </row>
    <row r="630" spans="1:65" s="11" customFormat="1" x14ac:dyDescent="0.2">
      <c r="B630" s="151"/>
      <c r="D630" s="152" t="s">
        <v>174</v>
      </c>
      <c r="E630" s="153" t="s">
        <v>1</v>
      </c>
      <c r="F630" s="154" t="s">
        <v>645</v>
      </c>
      <c r="H630" s="153" t="s">
        <v>1</v>
      </c>
      <c r="I630" s="155"/>
      <c r="L630" s="151"/>
      <c r="M630" s="156"/>
      <c r="N630" s="157"/>
      <c r="O630" s="157"/>
      <c r="P630" s="157"/>
      <c r="Q630" s="157"/>
      <c r="R630" s="157"/>
      <c r="S630" s="157"/>
      <c r="T630" s="158"/>
      <c r="AT630" s="153" t="s">
        <v>174</v>
      </c>
      <c r="AU630" s="153" t="s">
        <v>169</v>
      </c>
      <c r="AV630" s="11" t="s">
        <v>79</v>
      </c>
      <c r="AW630" s="11" t="s">
        <v>32</v>
      </c>
      <c r="AX630" s="11" t="s">
        <v>71</v>
      </c>
      <c r="AY630" s="153" t="s">
        <v>162</v>
      </c>
    </row>
    <row r="631" spans="1:65" s="12" customFormat="1" x14ac:dyDescent="0.2">
      <c r="B631" s="159"/>
      <c r="D631" s="152" t="s">
        <v>174</v>
      </c>
      <c r="E631" s="160" t="s">
        <v>1</v>
      </c>
      <c r="F631" s="161" t="s">
        <v>646</v>
      </c>
      <c r="H631" s="162">
        <v>13.297000000000001</v>
      </c>
      <c r="I631" s="163"/>
      <c r="L631" s="159"/>
      <c r="M631" s="164"/>
      <c r="N631" s="165"/>
      <c r="O631" s="165"/>
      <c r="P631" s="165"/>
      <c r="Q631" s="165"/>
      <c r="R631" s="165"/>
      <c r="S631" s="165"/>
      <c r="T631" s="166"/>
      <c r="AT631" s="160" t="s">
        <v>174</v>
      </c>
      <c r="AU631" s="160" t="s">
        <v>169</v>
      </c>
      <c r="AV631" s="12" t="s">
        <v>169</v>
      </c>
      <c r="AW631" s="12" t="s">
        <v>32</v>
      </c>
      <c r="AX631" s="12" t="s">
        <v>71</v>
      </c>
      <c r="AY631" s="160" t="s">
        <v>162</v>
      </c>
    </row>
    <row r="632" spans="1:65" s="12" customFormat="1" x14ac:dyDescent="0.2">
      <c r="B632" s="159"/>
      <c r="D632" s="152" t="s">
        <v>174</v>
      </c>
      <c r="E632" s="160" t="s">
        <v>1</v>
      </c>
      <c r="F632" s="161" t="s">
        <v>625</v>
      </c>
      <c r="H632" s="162">
        <v>1.196</v>
      </c>
      <c r="I632" s="163"/>
      <c r="L632" s="159"/>
      <c r="M632" s="164"/>
      <c r="N632" s="165"/>
      <c r="O632" s="165"/>
      <c r="P632" s="165"/>
      <c r="Q632" s="165"/>
      <c r="R632" s="165"/>
      <c r="S632" s="165"/>
      <c r="T632" s="166"/>
      <c r="AT632" s="160" t="s">
        <v>174</v>
      </c>
      <c r="AU632" s="160" t="s">
        <v>169</v>
      </c>
      <c r="AV632" s="12" t="s">
        <v>169</v>
      </c>
      <c r="AW632" s="12" t="s">
        <v>32</v>
      </c>
      <c r="AX632" s="12" t="s">
        <v>71</v>
      </c>
      <c r="AY632" s="160" t="s">
        <v>162</v>
      </c>
    </row>
    <row r="633" spans="1:65" s="14" customFormat="1" x14ac:dyDescent="0.2">
      <c r="B633" s="175"/>
      <c r="D633" s="152" t="s">
        <v>174</v>
      </c>
      <c r="E633" s="176" t="s">
        <v>1</v>
      </c>
      <c r="F633" s="177" t="s">
        <v>189</v>
      </c>
      <c r="H633" s="178">
        <v>14.493</v>
      </c>
      <c r="I633" s="179"/>
      <c r="L633" s="175"/>
      <c r="M633" s="180"/>
      <c r="N633" s="181"/>
      <c r="O633" s="181"/>
      <c r="P633" s="181"/>
      <c r="Q633" s="181"/>
      <c r="R633" s="181"/>
      <c r="S633" s="181"/>
      <c r="T633" s="182"/>
      <c r="AT633" s="176" t="s">
        <v>174</v>
      </c>
      <c r="AU633" s="176" t="s">
        <v>169</v>
      </c>
      <c r="AV633" s="14" t="s">
        <v>168</v>
      </c>
      <c r="AW633" s="14" t="s">
        <v>32</v>
      </c>
      <c r="AX633" s="14" t="s">
        <v>79</v>
      </c>
      <c r="AY633" s="176" t="s">
        <v>162</v>
      </c>
    </row>
    <row r="634" spans="1:65" s="210" customFormat="1" ht="33" customHeight="1" x14ac:dyDescent="0.2">
      <c r="A634" s="202"/>
      <c r="B634" s="139"/>
      <c r="C634" s="234" t="s">
        <v>647</v>
      </c>
      <c r="D634" s="234" t="s">
        <v>164</v>
      </c>
      <c r="E634" s="235" t="s">
        <v>2643</v>
      </c>
      <c r="F634" s="236" t="s">
        <v>648</v>
      </c>
      <c r="G634" s="237" t="s">
        <v>273</v>
      </c>
      <c r="H634" s="238">
        <v>127.473</v>
      </c>
      <c r="I634" s="239"/>
      <c r="J634" s="238">
        <f>ROUND(I634*H634,3)</f>
        <v>0</v>
      </c>
      <c r="K634" s="240"/>
      <c r="L634" s="30"/>
      <c r="M634" s="241" t="s">
        <v>1</v>
      </c>
      <c r="N634" s="242" t="s">
        <v>43</v>
      </c>
      <c r="O634" s="49"/>
      <c r="P634" s="243">
        <f>O634*H634</f>
        <v>0</v>
      </c>
      <c r="Q634" s="243">
        <v>1.9000000000000001E-4</v>
      </c>
      <c r="R634" s="243">
        <f>Q634*H634</f>
        <v>2.4219870000000001E-2</v>
      </c>
      <c r="S634" s="243">
        <v>0</v>
      </c>
      <c r="T634" s="244">
        <f>S634*H634</f>
        <v>0</v>
      </c>
      <c r="U634" s="202"/>
      <c r="V634" s="202"/>
      <c r="W634" s="202"/>
      <c r="X634" s="202"/>
      <c r="Y634" s="202"/>
      <c r="Z634" s="202"/>
      <c r="AA634" s="202"/>
      <c r="AB634" s="202"/>
      <c r="AC634" s="202"/>
      <c r="AD634" s="202"/>
      <c r="AE634" s="202"/>
      <c r="AR634" s="245" t="s">
        <v>168</v>
      </c>
      <c r="AT634" s="245" t="s">
        <v>164</v>
      </c>
      <c r="AU634" s="245" t="s">
        <v>169</v>
      </c>
      <c r="AY634" s="203" t="s">
        <v>162</v>
      </c>
      <c r="BE634" s="149">
        <f>IF(N634="základná",J634,0)</f>
        <v>0</v>
      </c>
      <c r="BF634" s="149">
        <f>IF(N634="znížená",J634,0)</f>
        <v>0</v>
      </c>
      <c r="BG634" s="149">
        <f>IF(N634="zákl. prenesená",J634,0)</f>
        <v>0</v>
      </c>
      <c r="BH634" s="149">
        <f>IF(N634="zníž. prenesená",J634,0)</f>
        <v>0</v>
      </c>
      <c r="BI634" s="149">
        <f>IF(N634="nulová",J634,0)</f>
        <v>0</v>
      </c>
      <c r="BJ634" s="203" t="s">
        <v>169</v>
      </c>
      <c r="BK634" s="150">
        <f>ROUND(I634*H634,3)</f>
        <v>0</v>
      </c>
      <c r="BL634" s="203" t="s">
        <v>168</v>
      </c>
      <c r="BM634" s="245" t="s">
        <v>649</v>
      </c>
    </row>
    <row r="635" spans="1:65" s="210" customFormat="1" ht="21.75" customHeight="1" x14ac:dyDescent="0.2">
      <c r="A635" s="202"/>
      <c r="B635" s="139"/>
      <c r="C635" s="234" t="s">
        <v>650</v>
      </c>
      <c r="D635" s="234" t="s">
        <v>164</v>
      </c>
      <c r="E635" s="235" t="s">
        <v>2644</v>
      </c>
      <c r="F635" s="236" t="s">
        <v>651</v>
      </c>
      <c r="G635" s="237" t="s">
        <v>273</v>
      </c>
      <c r="H635" s="238">
        <v>399.1</v>
      </c>
      <c r="I635" s="239"/>
      <c r="J635" s="238">
        <f>ROUND(I635*H635,3)</f>
        <v>0</v>
      </c>
      <c r="K635" s="240"/>
      <c r="L635" s="30"/>
      <c r="M635" s="241" t="s">
        <v>1</v>
      </c>
      <c r="N635" s="242" t="s">
        <v>43</v>
      </c>
      <c r="O635" s="49"/>
      <c r="P635" s="243">
        <f>O635*H635</f>
        <v>0</v>
      </c>
      <c r="Q635" s="243">
        <v>2.8999999999999998E-3</v>
      </c>
      <c r="R635" s="243">
        <f>Q635*H635</f>
        <v>1.1573899999999999</v>
      </c>
      <c r="S635" s="243">
        <v>0</v>
      </c>
      <c r="T635" s="244">
        <f>S635*H635</f>
        <v>0</v>
      </c>
      <c r="U635" s="202"/>
      <c r="V635" s="202"/>
      <c r="W635" s="202"/>
      <c r="X635" s="202"/>
      <c r="Y635" s="202"/>
      <c r="Z635" s="202"/>
      <c r="AA635" s="202"/>
      <c r="AB635" s="202"/>
      <c r="AC635" s="202"/>
      <c r="AD635" s="202"/>
      <c r="AE635" s="202"/>
      <c r="AR635" s="245" t="s">
        <v>168</v>
      </c>
      <c r="AT635" s="245" t="s">
        <v>164</v>
      </c>
      <c r="AU635" s="245" t="s">
        <v>169</v>
      </c>
      <c r="AY635" s="203" t="s">
        <v>162</v>
      </c>
      <c r="BE635" s="149">
        <f>IF(N635="základná",J635,0)</f>
        <v>0</v>
      </c>
      <c r="BF635" s="149">
        <f>IF(N635="znížená",J635,0)</f>
        <v>0</v>
      </c>
      <c r="BG635" s="149">
        <f>IF(N635="zákl. prenesená",J635,0)</f>
        <v>0</v>
      </c>
      <c r="BH635" s="149">
        <f>IF(N635="zníž. prenesená",J635,0)</f>
        <v>0</v>
      </c>
      <c r="BI635" s="149">
        <f>IF(N635="nulová",J635,0)</f>
        <v>0</v>
      </c>
      <c r="BJ635" s="203" t="s">
        <v>169</v>
      </c>
      <c r="BK635" s="150">
        <f>ROUND(I635*H635,3)</f>
        <v>0</v>
      </c>
      <c r="BL635" s="203" t="s">
        <v>168</v>
      </c>
      <c r="BM635" s="245" t="s">
        <v>652</v>
      </c>
    </row>
    <row r="636" spans="1:65" s="12" customFormat="1" x14ac:dyDescent="0.2">
      <c r="B636" s="159"/>
      <c r="D636" s="152" t="s">
        <v>174</v>
      </c>
      <c r="E636" s="160" t="s">
        <v>1</v>
      </c>
      <c r="F636" s="161" t="s">
        <v>653</v>
      </c>
      <c r="H636" s="162">
        <v>399.1</v>
      </c>
      <c r="I636" s="163"/>
      <c r="L636" s="159"/>
      <c r="M636" s="164"/>
      <c r="N636" s="165"/>
      <c r="O636" s="165"/>
      <c r="P636" s="165"/>
      <c r="Q636" s="165"/>
      <c r="R636" s="165"/>
      <c r="S636" s="165"/>
      <c r="T636" s="166"/>
      <c r="AT636" s="160" t="s">
        <v>174</v>
      </c>
      <c r="AU636" s="160" t="s">
        <v>169</v>
      </c>
      <c r="AV636" s="12" t="s">
        <v>169</v>
      </c>
      <c r="AW636" s="12" t="s">
        <v>32</v>
      </c>
      <c r="AX636" s="12" t="s">
        <v>79</v>
      </c>
      <c r="AY636" s="160" t="s">
        <v>162</v>
      </c>
    </row>
    <row r="637" spans="1:65" s="210" customFormat="1" ht="16.5" customHeight="1" x14ac:dyDescent="0.2">
      <c r="A637" s="202"/>
      <c r="B637" s="139"/>
      <c r="C637" s="234" t="s">
        <v>654</v>
      </c>
      <c r="D637" s="234" t="s">
        <v>164</v>
      </c>
      <c r="E637" s="235" t="s">
        <v>2645</v>
      </c>
      <c r="F637" s="236" t="s">
        <v>2646</v>
      </c>
      <c r="G637" s="237" t="s">
        <v>273</v>
      </c>
      <c r="H637" s="238">
        <v>8.5540000000000003</v>
      </c>
      <c r="I637" s="239"/>
      <c r="J637" s="238">
        <f>ROUND(I637*H637,3)</f>
        <v>0</v>
      </c>
      <c r="K637" s="240"/>
      <c r="L637" s="30"/>
      <c r="M637" s="241" t="s">
        <v>1</v>
      </c>
      <c r="N637" s="242" t="s">
        <v>43</v>
      </c>
      <c r="O637" s="49"/>
      <c r="P637" s="243">
        <f>O637*H637</f>
        <v>0</v>
      </c>
      <c r="Q637" s="243">
        <v>5.4000000000000001E-4</v>
      </c>
      <c r="R637" s="243">
        <f>Q637*H637</f>
        <v>4.6191600000000006E-3</v>
      </c>
      <c r="S637" s="243">
        <v>0</v>
      </c>
      <c r="T637" s="244">
        <f>S637*H637</f>
        <v>0</v>
      </c>
      <c r="U637" s="202"/>
      <c r="V637" s="202"/>
      <c r="W637" s="202"/>
      <c r="X637" s="202"/>
      <c r="Y637" s="202"/>
      <c r="Z637" s="202"/>
      <c r="AA637" s="202"/>
      <c r="AB637" s="202"/>
      <c r="AC637" s="202"/>
      <c r="AD637" s="202"/>
      <c r="AE637" s="202"/>
      <c r="AR637" s="245" t="s">
        <v>168</v>
      </c>
      <c r="AT637" s="245" t="s">
        <v>164</v>
      </c>
      <c r="AU637" s="245" t="s">
        <v>169</v>
      </c>
      <c r="AY637" s="203" t="s">
        <v>162</v>
      </c>
      <c r="BE637" s="149">
        <f>IF(N637="základná",J637,0)</f>
        <v>0</v>
      </c>
      <c r="BF637" s="149">
        <f>IF(N637="znížená",J637,0)</f>
        <v>0</v>
      </c>
      <c r="BG637" s="149">
        <f>IF(N637="zákl. prenesená",J637,0)</f>
        <v>0</v>
      </c>
      <c r="BH637" s="149">
        <f>IF(N637="zníž. prenesená",J637,0)</f>
        <v>0</v>
      </c>
      <c r="BI637" s="149">
        <f>IF(N637="nulová",J637,0)</f>
        <v>0</v>
      </c>
      <c r="BJ637" s="203" t="s">
        <v>169</v>
      </c>
      <c r="BK637" s="150">
        <f>ROUND(I637*H637,3)</f>
        <v>0</v>
      </c>
      <c r="BL637" s="203" t="s">
        <v>168</v>
      </c>
      <c r="BM637" s="245" t="s">
        <v>655</v>
      </c>
    </row>
    <row r="638" spans="1:65" s="12" customFormat="1" x14ac:dyDescent="0.2">
      <c r="B638" s="159"/>
      <c r="D638" s="152" t="s">
        <v>174</v>
      </c>
      <c r="E638" s="160" t="s">
        <v>1</v>
      </c>
      <c r="F638" s="161" t="s">
        <v>656</v>
      </c>
      <c r="H638" s="162">
        <v>8.5540000000000003</v>
      </c>
      <c r="I638" s="163"/>
      <c r="L638" s="159"/>
      <c r="M638" s="164"/>
      <c r="N638" s="165"/>
      <c r="O638" s="165"/>
      <c r="P638" s="165"/>
      <c r="Q638" s="165"/>
      <c r="R638" s="165"/>
      <c r="S638" s="165"/>
      <c r="T638" s="166"/>
      <c r="AT638" s="160" t="s">
        <v>174</v>
      </c>
      <c r="AU638" s="160" t="s">
        <v>169</v>
      </c>
      <c r="AV638" s="12" t="s">
        <v>169</v>
      </c>
      <c r="AW638" s="12" t="s">
        <v>32</v>
      </c>
      <c r="AX638" s="12" t="s">
        <v>79</v>
      </c>
      <c r="AY638" s="160" t="s">
        <v>162</v>
      </c>
    </row>
    <row r="639" spans="1:65" s="210" customFormat="1" ht="21.75" customHeight="1" x14ac:dyDescent="0.2">
      <c r="A639" s="202"/>
      <c r="B639" s="139"/>
      <c r="C639" s="234" t="s">
        <v>657</v>
      </c>
      <c r="D639" s="234" t="s">
        <v>164</v>
      </c>
      <c r="E639" s="235" t="s">
        <v>2647</v>
      </c>
      <c r="F639" s="236" t="s">
        <v>658</v>
      </c>
      <c r="G639" s="237" t="s">
        <v>273</v>
      </c>
      <c r="H639" s="238">
        <v>19.913</v>
      </c>
      <c r="I639" s="239"/>
      <c r="J639" s="238">
        <f>ROUND(I639*H639,3)</f>
        <v>0</v>
      </c>
      <c r="K639" s="240"/>
      <c r="L639" s="30"/>
      <c r="M639" s="241" t="s">
        <v>1</v>
      </c>
      <c r="N639" s="242" t="s">
        <v>43</v>
      </c>
      <c r="O639" s="49"/>
      <c r="P639" s="243">
        <f>O639*H639</f>
        <v>0</v>
      </c>
      <c r="Q639" s="243">
        <v>1.3050000000000001E-2</v>
      </c>
      <c r="R639" s="243">
        <f>Q639*H639</f>
        <v>0.25986465000000003</v>
      </c>
      <c r="S639" s="243">
        <v>0</v>
      </c>
      <c r="T639" s="244">
        <f>S639*H639</f>
        <v>0</v>
      </c>
      <c r="U639" s="202"/>
      <c r="V639" s="202"/>
      <c r="W639" s="202"/>
      <c r="X639" s="202"/>
      <c r="Y639" s="202"/>
      <c r="Z639" s="202"/>
      <c r="AA639" s="202"/>
      <c r="AB639" s="202"/>
      <c r="AC639" s="202"/>
      <c r="AD639" s="202"/>
      <c r="AE639" s="202"/>
      <c r="AR639" s="245" t="s">
        <v>168</v>
      </c>
      <c r="AT639" s="245" t="s">
        <v>164</v>
      </c>
      <c r="AU639" s="245" t="s">
        <v>169</v>
      </c>
      <c r="AY639" s="203" t="s">
        <v>162</v>
      </c>
      <c r="BE639" s="149">
        <f>IF(N639="základná",J639,0)</f>
        <v>0</v>
      </c>
      <c r="BF639" s="149">
        <f>IF(N639="znížená",J639,0)</f>
        <v>0</v>
      </c>
      <c r="BG639" s="149">
        <f>IF(N639="zákl. prenesená",J639,0)</f>
        <v>0</v>
      </c>
      <c r="BH639" s="149">
        <f>IF(N639="zníž. prenesená",J639,0)</f>
        <v>0</v>
      </c>
      <c r="BI639" s="149">
        <f>IF(N639="nulová",J639,0)</f>
        <v>0</v>
      </c>
      <c r="BJ639" s="203" t="s">
        <v>169</v>
      </c>
      <c r="BK639" s="150">
        <f>ROUND(I639*H639,3)</f>
        <v>0</v>
      </c>
      <c r="BL639" s="203" t="s">
        <v>168</v>
      </c>
      <c r="BM639" s="245" t="s">
        <v>659</v>
      </c>
    </row>
    <row r="640" spans="1:65" s="11" customFormat="1" x14ac:dyDescent="0.2">
      <c r="B640" s="151"/>
      <c r="D640" s="152" t="s">
        <v>174</v>
      </c>
      <c r="E640" s="153" t="s">
        <v>1</v>
      </c>
      <c r="F640" s="154" t="s">
        <v>612</v>
      </c>
      <c r="H640" s="153" t="s">
        <v>1</v>
      </c>
      <c r="I640" s="155"/>
      <c r="L640" s="151"/>
      <c r="M640" s="156"/>
      <c r="N640" s="157"/>
      <c r="O640" s="157"/>
      <c r="P640" s="157"/>
      <c r="Q640" s="157"/>
      <c r="R640" s="157"/>
      <c r="S640" s="157"/>
      <c r="T640" s="158"/>
      <c r="AT640" s="153" t="s">
        <v>174</v>
      </c>
      <c r="AU640" s="153" t="s">
        <v>169</v>
      </c>
      <c r="AV640" s="11" t="s">
        <v>79</v>
      </c>
      <c r="AW640" s="11" t="s">
        <v>32</v>
      </c>
      <c r="AX640" s="11" t="s">
        <v>71</v>
      </c>
      <c r="AY640" s="153" t="s">
        <v>162</v>
      </c>
    </row>
    <row r="641" spans="2:51" s="11" customFormat="1" x14ac:dyDescent="0.2">
      <c r="B641" s="151"/>
      <c r="D641" s="152" t="s">
        <v>174</v>
      </c>
      <c r="E641" s="153" t="s">
        <v>1</v>
      </c>
      <c r="F641" s="154" t="s">
        <v>660</v>
      </c>
      <c r="H641" s="153" t="s">
        <v>1</v>
      </c>
      <c r="I641" s="155"/>
      <c r="L641" s="151"/>
      <c r="M641" s="156"/>
      <c r="N641" s="157"/>
      <c r="O641" s="157"/>
      <c r="P641" s="157"/>
      <c r="Q641" s="157"/>
      <c r="R641" s="157"/>
      <c r="S641" s="157"/>
      <c r="T641" s="158"/>
      <c r="AT641" s="153" t="s">
        <v>174</v>
      </c>
      <c r="AU641" s="153" t="s">
        <v>169</v>
      </c>
      <c r="AV641" s="11" t="s">
        <v>79</v>
      </c>
      <c r="AW641" s="11" t="s">
        <v>32</v>
      </c>
      <c r="AX641" s="11" t="s">
        <v>71</v>
      </c>
      <c r="AY641" s="153" t="s">
        <v>162</v>
      </c>
    </row>
    <row r="642" spans="2:51" s="11" customFormat="1" x14ac:dyDescent="0.2">
      <c r="B642" s="151"/>
      <c r="D642" s="152" t="s">
        <v>174</v>
      </c>
      <c r="E642" s="153" t="s">
        <v>1</v>
      </c>
      <c r="F642" s="154" t="s">
        <v>661</v>
      </c>
      <c r="H642" s="153" t="s">
        <v>1</v>
      </c>
      <c r="I642" s="155"/>
      <c r="L642" s="151"/>
      <c r="M642" s="156"/>
      <c r="N642" s="157"/>
      <c r="O642" s="157"/>
      <c r="P642" s="157"/>
      <c r="Q642" s="157"/>
      <c r="R642" s="157"/>
      <c r="S642" s="157"/>
      <c r="T642" s="158"/>
      <c r="AT642" s="153" t="s">
        <v>174</v>
      </c>
      <c r="AU642" s="153" t="s">
        <v>169</v>
      </c>
      <c r="AV642" s="11" t="s">
        <v>79</v>
      </c>
      <c r="AW642" s="11" t="s">
        <v>32</v>
      </c>
      <c r="AX642" s="11" t="s">
        <v>71</v>
      </c>
      <c r="AY642" s="153" t="s">
        <v>162</v>
      </c>
    </row>
    <row r="643" spans="2:51" s="12" customFormat="1" x14ac:dyDescent="0.2">
      <c r="B643" s="159"/>
      <c r="D643" s="152" t="s">
        <v>174</v>
      </c>
      <c r="E643" s="160" t="s">
        <v>1</v>
      </c>
      <c r="F643" s="161" t="s">
        <v>662</v>
      </c>
      <c r="H643" s="162">
        <v>5.98</v>
      </c>
      <c r="I643" s="163"/>
      <c r="L643" s="159"/>
      <c r="M643" s="164"/>
      <c r="N643" s="165"/>
      <c r="O643" s="165"/>
      <c r="P643" s="165"/>
      <c r="Q643" s="165"/>
      <c r="R643" s="165"/>
      <c r="S643" s="165"/>
      <c r="T643" s="166"/>
      <c r="AT643" s="160" t="s">
        <v>174</v>
      </c>
      <c r="AU643" s="160" t="s">
        <v>169</v>
      </c>
      <c r="AV643" s="12" t="s">
        <v>169</v>
      </c>
      <c r="AW643" s="12" t="s">
        <v>32</v>
      </c>
      <c r="AX643" s="12" t="s">
        <v>71</v>
      </c>
      <c r="AY643" s="160" t="s">
        <v>162</v>
      </c>
    </row>
    <row r="644" spans="2:51" s="12" customFormat="1" x14ac:dyDescent="0.2">
      <c r="B644" s="159"/>
      <c r="D644" s="152" t="s">
        <v>174</v>
      </c>
      <c r="E644" s="160" t="s">
        <v>1</v>
      </c>
      <c r="F644" s="161" t="s">
        <v>663</v>
      </c>
      <c r="H644" s="162">
        <v>-1.1379999999999999</v>
      </c>
      <c r="I644" s="163"/>
      <c r="L644" s="159"/>
      <c r="M644" s="164"/>
      <c r="N644" s="165"/>
      <c r="O644" s="165"/>
      <c r="P644" s="165"/>
      <c r="Q644" s="165"/>
      <c r="R644" s="165"/>
      <c r="S644" s="165"/>
      <c r="T644" s="166"/>
      <c r="AT644" s="160" t="s">
        <v>174</v>
      </c>
      <c r="AU644" s="160" t="s">
        <v>169</v>
      </c>
      <c r="AV644" s="12" t="s">
        <v>169</v>
      </c>
      <c r="AW644" s="12" t="s">
        <v>32</v>
      </c>
      <c r="AX644" s="12" t="s">
        <v>71</v>
      </c>
      <c r="AY644" s="160" t="s">
        <v>162</v>
      </c>
    </row>
    <row r="645" spans="2:51" s="13" customFormat="1" x14ac:dyDescent="0.2">
      <c r="B645" s="167"/>
      <c r="D645" s="152" t="s">
        <v>174</v>
      </c>
      <c r="E645" s="168" t="s">
        <v>1</v>
      </c>
      <c r="F645" s="169" t="s">
        <v>182</v>
      </c>
      <c r="H645" s="170">
        <v>4.8420000000000005</v>
      </c>
      <c r="I645" s="171"/>
      <c r="L645" s="167"/>
      <c r="M645" s="172"/>
      <c r="N645" s="173"/>
      <c r="O645" s="173"/>
      <c r="P645" s="173"/>
      <c r="Q645" s="173"/>
      <c r="R645" s="173"/>
      <c r="S645" s="173"/>
      <c r="T645" s="174"/>
      <c r="AT645" s="168" t="s">
        <v>174</v>
      </c>
      <c r="AU645" s="168" t="s">
        <v>169</v>
      </c>
      <c r="AV645" s="13" t="s">
        <v>183</v>
      </c>
      <c r="AW645" s="13" t="s">
        <v>32</v>
      </c>
      <c r="AX645" s="13" t="s">
        <v>71</v>
      </c>
      <c r="AY645" s="168" t="s">
        <v>162</v>
      </c>
    </row>
    <row r="646" spans="2:51" s="11" customFormat="1" x14ac:dyDescent="0.2">
      <c r="B646" s="151"/>
      <c r="D646" s="152" t="s">
        <v>174</v>
      </c>
      <c r="E646" s="153" t="s">
        <v>1</v>
      </c>
      <c r="F646" s="154" t="s">
        <v>664</v>
      </c>
      <c r="H646" s="153" t="s">
        <v>1</v>
      </c>
      <c r="I646" s="155"/>
      <c r="L646" s="151"/>
      <c r="M646" s="156"/>
      <c r="N646" s="157"/>
      <c r="O646" s="157"/>
      <c r="P646" s="157"/>
      <c r="Q646" s="157"/>
      <c r="R646" s="157"/>
      <c r="S646" s="157"/>
      <c r="T646" s="158"/>
      <c r="AT646" s="153" t="s">
        <v>174</v>
      </c>
      <c r="AU646" s="153" t="s">
        <v>169</v>
      </c>
      <c r="AV646" s="11" t="s">
        <v>79</v>
      </c>
      <c r="AW646" s="11" t="s">
        <v>32</v>
      </c>
      <c r="AX646" s="11" t="s">
        <v>71</v>
      </c>
      <c r="AY646" s="153" t="s">
        <v>162</v>
      </c>
    </row>
    <row r="647" spans="2:51" s="12" customFormat="1" x14ac:dyDescent="0.2">
      <c r="B647" s="159"/>
      <c r="D647" s="152" t="s">
        <v>174</v>
      </c>
      <c r="E647" s="160" t="s">
        <v>1</v>
      </c>
      <c r="F647" s="161" t="s">
        <v>665</v>
      </c>
      <c r="H647" s="162">
        <v>6.8410000000000002</v>
      </c>
      <c r="I647" s="163"/>
      <c r="L647" s="159"/>
      <c r="M647" s="164"/>
      <c r="N647" s="165"/>
      <c r="O647" s="165"/>
      <c r="P647" s="165"/>
      <c r="Q647" s="165"/>
      <c r="R647" s="165"/>
      <c r="S647" s="165"/>
      <c r="T647" s="166"/>
      <c r="AT647" s="160" t="s">
        <v>174</v>
      </c>
      <c r="AU647" s="160" t="s">
        <v>169</v>
      </c>
      <c r="AV647" s="12" t="s">
        <v>169</v>
      </c>
      <c r="AW647" s="12" t="s">
        <v>32</v>
      </c>
      <c r="AX647" s="12" t="s">
        <v>71</v>
      </c>
      <c r="AY647" s="160" t="s">
        <v>162</v>
      </c>
    </row>
    <row r="648" spans="2:51" s="12" customFormat="1" x14ac:dyDescent="0.2">
      <c r="B648" s="159"/>
      <c r="D648" s="152" t="s">
        <v>174</v>
      </c>
      <c r="E648" s="160" t="s">
        <v>1</v>
      </c>
      <c r="F648" s="161" t="s">
        <v>666</v>
      </c>
      <c r="H648" s="162">
        <v>-2.8439999999999999</v>
      </c>
      <c r="I648" s="163"/>
      <c r="L648" s="159"/>
      <c r="M648" s="164"/>
      <c r="N648" s="165"/>
      <c r="O648" s="165"/>
      <c r="P648" s="165"/>
      <c r="Q648" s="165"/>
      <c r="R648" s="165"/>
      <c r="S648" s="165"/>
      <c r="T648" s="166"/>
      <c r="AT648" s="160" t="s">
        <v>174</v>
      </c>
      <c r="AU648" s="160" t="s">
        <v>169</v>
      </c>
      <c r="AV648" s="12" t="s">
        <v>169</v>
      </c>
      <c r="AW648" s="12" t="s">
        <v>32</v>
      </c>
      <c r="AX648" s="12" t="s">
        <v>71</v>
      </c>
      <c r="AY648" s="160" t="s">
        <v>162</v>
      </c>
    </row>
    <row r="649" spans="2:51" s="13" customFormat="1" x14ac:dyDescent="0.2">
      <c r="B649" s="167"/>
      <c r="D649" s="152" t="s">
        <v>174</v>
      </c>
      <c r="E649" s="168" t="s">
        <v>1</v>
      </c>
      <c r="F649" s="169" t="s">
        <v>182</v>
      </c>
      <c r="H649" s="170">
        <v>3.9970000000000003</v>
      </c>
      <c r="I649" s="171"/>
      <c r="L649" s="167"/>
      <c r="M649" s="172"/>
      <c r="N649" s="173"/>
      <c r="O649" s="173"/>
      <c r="P649" s="173"/>
      <c r="Q649" s="173"/>
      <c r="R649" s="173"/>
      <c r="S649" s="173"/>
      <c r="T649" s="174"/>
      <c r="AT649" s="168" t="s">
        <v>174</v>
      </c>
      <c r="AU649" s="168" t="s">
        <v>169</v>
      </c>
      <c r="AV649" s="13" t="s">
        <v>183</v>
      </c>
      <c r="AW649" s="13" t="s">
        <v>32</v>
      </c>
      <c r="AX649" s="13" t="s">
        <v>71</v>
      </c>
      <c r="AY649" s="168" t="s">
        <v>162</v>
      </c>
    </row>
    <row r="650" spans="2:51" s="11" customFormat="1" x14ac:dyDescent="0.2">
      <c r="B650" s="151"/>
      <c r="D650" s="152" t="s">
        <v>174</v>
      </c>
      <c r="E650" s="153" t="s">
        <v>1</v>
      </c>
      <c r="F650" s="154" t="s">
        <v>667</v>
      </c>
      <c r="H650" s="153" t="s">
        <v>1</v>
      </c>
      <c r="I650" s="155"/>
      <c r="L650" s="151"/>
      <c r="M650" s="156"/>
      <c r="N650" s="157"/>
      <c r="O650" s="157"/>
      <c r="P650" s="157"/>
      <c r="Q650" s="157"/>
      <c r="R650" s="157"/>
      <c r="S650" s="157"/>
      <c r="T650" s="158"/>
      <c r="AT650" s="153" t="s">
        <v>174</v>
      </c>
      <c r="AU650" s="153" t="s">
        <v>169</v>
      </c>
      <c r="AV650" s="11" t="s">
        <v>79</v>
      </c>
      <c r="AW650" s="11" t="s">
        <v>32</v>
      </c>
      <c r="AX650" s="11" t="s">
        <v>71</v>
      </c>
      <c r="AY650" s="153" t="s">
        <v>162</v>
      </c>
    </row>
    <row r="651" spans="2:51" s="12" customFormat="1" x14ac:dyDescent="0.2">
      <c r="B651" s="159"/>
      <c r="D651" s="152" t="s">
        <v>174</v>
      </c>
      <c r="E651" s="160" t="s">
        <v>1</v>
      </c>
      <c r="F651" s="161" t="s">
        <v>662</v>
      </c>
      <c r="H651" s="162">
        <v>5.98</v>
      </c>
      <c r="I651" s="163"/>
      <c r="L651" s="159"/>
      <c r="M651" s="164"/>
      <c r="N651" s="165"/>
      <c r="O651" s="165"/>
      <c r="P651" s="165"/>
      <c r="Q651" s="165"/>
      <c r="R651" s="165"/>
      <c r="S651" s="165"/>
      <c r="T651" s="166"/>
      <c r="AT651" s="160" t="s">
        <v>174</v>
      </c>
      <c r="AU651" s="160" t="s">
        <v>169</v>
      </c>
      <c r="AV651" s="12" t="s">
        <v>169</v>
      </c>
      <c r="AW651" s="12" t="s">
        <v>32</v>
      </c>
      <c r="AX651" s="12" t="s">
        <v>71</v>
      </c>
      <c r="AY651" s="160" t="s">
        <v>162</v>
      </c>
    </row>
    <row r="652" spans="2:51" s="12" customFormat="1" x14ac:dyDescent="0.2">
      <c r="B652" s="159"/>
      <c r="D652" s="152" t="s">
        <v>174</v>
      </c>
      <c r="E652" s="160" t="s">
        <v>1</v>
      </c>
      <c r="F652" s="161" t="s">
        <v>668</v>
      </c>
      <c r="H652" s="162">
        <v>-3.226</v>
      </c>
      <c r="I652" s="163"/>
      <c r="L652" s="159"/>
      <c r="M652" s="164"/>
      <c r="N652" s="165"/>
      <c r="O652" s="165"/>
      <c r="P652" s="165"/>
      <c r="Q652" s="165"/>
      <c r="R652" s="165"/>
      <c r="S652" s="165"/>
      <c r="T652" s="166"/>
      <c r="AT652" s="160" t="s">
        <v>174</v>
      </c>
      <c r="AU652" s="160" t="s">
        <v>169</v>
      </c>
      <c r="AV652" s="12" t="s">
        <v>169</v>
      </c>
      <c r="AW652" s="12" t="s">
        <v>32</v>
      </c>
      <c r="AX652" s="12" t="s">
        <v>71</v>
      </c>
      <c r="AY652" s="160" t="s">
        <v>162</v>
      </c>
    </row>
    <row r="653" spans="2:51" s="13" customFormat="1" x14ac:dyDescent="0.2">
      <c r="B653" s="167"/>
      <c r="D653" s="152" t="s">
        <v>174</v>
      </c>
      <c r="E653" s="168" t="s">
        <v>1</v>
      </c>
      <c r="F653" s="169" t="s">
        <v>182</v>
      </c>
      <c r="H653" s="170">
        <v>2.7540000000000004</v>
      </c>
      <c r="I653" s="171"/>
      <c r="L653" s="167"/>
      <c r="M653" s="172"/>
      <c r="N653" s="173"/>
      <c r="O653" s="173"/>
      <c r="P653" s="173"/>
      <c r="Q653" s="173"/>
      <c r="R653" s="173"/>
      <c r="S653" s="173"/>
      <c r="T653" s="174"/>
      <c r="AT653" s="168" t="s">
        <v>174</v>
      </c>
      <c r="AU653" s="168" t="s">
        <v>169</v>
      </c>
      <c r="AV653" s="13" t="s">
        <v>183</v>
      </c>
      <c r="AW653" s="13" t="s">
        <v>32</v>
      </c>
      <c r="AX653" s="13" t="s">
        <v>71</v>
      </c>
      <c r="AY653" s="168" t="s">
        <v>162</v>
      </c>
    </row>
    <row r="654" spans="2:51" s="11" customFormat="1" x14ac:dyDescent="0.2">
      <c r="B654" s="151"/>
      <c r="D654" s="152" t="s">
        <v>174</v>
      </c>
      <c r="E654" s="153" t="s">
        <v>1</v>
      </c>
      <c r="F654" s="154" t="s">
        <v>669</v>
      </c>
      <c r="H654" s="153" t="s">
        <v>1</v>
      </c>
      <c r="I654" s="155"/>
      <c r="L654" s="151"/>
      <c r="M654" s="156"/>
      <c r="N654" s="157"/>
      <c r="O654" s="157"/>
      <c r="P654" s="157"/>
      <c r="Q654" s="157"/>
      <c r="R654" s="157"/>
      <c r="S654" s="157"/>
      <c r="T654" s="158"/>
      <c r="AT654" s="153" t="s">
        <v>174</v>
      </c>
      <c r="AU654" s="153" t="s">
        <v>169</v>
      </c>
      <c r="AV654" s="11" t="s">
        <v>79</v>
      </c>
      <c r="AW654" s="11" t="s">
        <v>32</v>
      </c>
      <c r="AX654" s="11" t="s">
        <v>71</v>
      </c>
      <c r="AY654" s="153" t="s">
        <v>162</v>
      </c>
    </row>
    <row r="655" spans="2:51" s="12" customFormat="1" x14ac:dyDescent="0.2">
      <c r="B655" s="159"/>
      <c r="D655" s="152" t="s">
        <v>174</v>
      </c>
      <c r="E655" s="160" t="s">
        <v>1</v>
      </c>
      <c r="F655" s="161" t="s">
        <v>665</v>
      </c>
      <c r="H655" s="162">
        <v>6.8410000000000002</v>
      </c>
      <c r="I655" s="163"/>
      <c r="L655" s="159"/>
      <c r="M655" s="164"/>
      <c r="N655" s="165"/>
      <c r="O655" s="165"/>
      <c r="P655" s="165"/>
      <c r="Q655" s="165"/>
      <c r="R655" s="165"/>
      <c r="S655" s="165"/>
      <c r="T655" s="166"/>
      <c r="AT655" s="160" t="s">
        <v>174</v>
      </c>
      <c r="AU655" s="160" t="s">
        <v>169</v>
      </c>
      <c r="AV655" s="12" t="s">
        <v>169</v>
      </c>
      <c r="AW655" s="12" t="s">
        <v>32</v>
      </c>
      <c r="AX655" s="12" t="s">
        <v>71</v>
      </c>
      <c r="AY655" s="160" t="s">
        <v>162</v>
      </c>
    </row>
    <row r="656" spans="2:51" s="11" customFormat="1" x14ac:dyDescent="0.2">
      <c r="B656" s="151"/>
      <c r="D656" s="152" t="s">
        <v>174</v>
      </c>
      <c r="E656" s="153" t="s">
        <v>1</v>
      </c>
      <c r="F656" s="154" t="s">
        <v>633</v>
      </c>
      <c r="H656" s="153" t="s">
        <v>1</v>
      </c>
      <c r="I656" s="155"/>
      <c r="L656" s="151"/>
      <c r="M656" s="156"/>
      <c r="N656" s="157"/>
      <c r="O656" s="157"/>
      <c r="P656" s="157"/>
      <c r="Q656" s="157"/>
      <c r="R656" s="157"/>
      <c r="S656" s="157"/>
      <c r="T656" s="158"/>
      <c r="AT656" s="153" t="s">
        <v>174</v>
      </c>
      <c r="AU656" s="153" t="s">
        <v>169</v>
      </c>
      <c r="AV656" s="11" t="s">
        <v>79</v>
      </c>
      <c r="AW656" s="11" t="s">
        <v>32</v>
      </c>
      <c r="AX656" s="11" t="s">
        <v>71</v>
      </c>
      <c r="AY656" s="153" t="s">
        <v>162</v>
      </c>
    </row>
    <row r="657" spans="1:65" s="12" customFormat="1" x14ac:dyDescent="0.2">
      <c r="B657" s="159"/>
      <c r="D657" s="152" t="s">
        <v>174</v>
      </c>
      <c r="E657" s="160" t="s">
        <v>1</v>
      </c>
      <c r="F657" s="161" t="s">
        <v>670</v>
      </c>
      <c r="H657" s="162">
        <v>1.4790000000000001</v>
      </c>
      <c r="I657" s="163"/>
      <c r="L657" s="159"/>
      <c r="M657" s="164"/>
      <c r="N657" s="165"/>
      <c r="O657" s="165"/>
      <c r="P657" s="165"/>
      <c r="Q657" s="165"/>
      <c r="R657" s="165"/>
      <c r="S657" s="165"/>
      <c r="T657" s="166"/>
      <c r="AT657" s="160" t="s">
        <v>174</v>
      </c>
      <c r="AU657" s="160" t="s">
        <v>169</v>
      </c>
      <c r="AV657" s="12" t="s">
        <v>169</v>
      </c>
      <c r="AW657" s="12" t="s">
        <v>32</v>
      </c>
      <c r="AX657" s="12" t="s">
        <v>71</v>
      </c>
      <c r="AY657" s="160" t="s">
        <v>162</v>
      </c>
    </row>
    <row r="658" spans="1:65" s="14" customFormat="1" x14ac:dyDescent="0.2">
      <c r="B658" s="175"/>
      <c r="D658" s="152" t="s">
        <v>174</v>
      </c>
      <c r="E658" s="176" t="s">
        <v>1</v>
      </c>
      <c r="F658" s="177" t="s">
        <v>189</v>
      </c>
      <c r="H658" s="178">
        <v>19.913</v>
      </c>
      <c r="I658" s="179"/>
      <c r="L658" s="175"/>
      <c r="M658" s="180"/>
      <c r="N658" s="181"/>
      <c r="O658" s="181"/>
      <c r="P658" s="181"/>
      <c r="Q658" s="181"/>
      <c r="R658" s="181"/>
      <c r="S658" s="181"/>
      <c r="T658" s="182"/>
      <c r="AT658" s="176" t="s">
        <v>174</v>
      </c>
      <c r="AU658" s="176" t="s">
        <v>169</v>
      </c>
      <c r="AV658" s="14" t="s">
        <v>168</v>
      </c>
      <c r="AW658" s="14" t="s">
        <v>32</v>
      </c>
      <c r="AX658" s="14" t="s">
        <v>79</v>
      </c>
      <c r="AY658" s="176" t="s">
        <v>162</v>
      </c>
    </row>
    <row r="659" spans="1:65" s="210" customFormat="1" ht="21.75" customHeight="1" x14ac:dyDescent="0.2">
      <c r="A659" s="202"/>
      <c r="B659" s="139"/>
      <c r="C659" s="234" t="s">
        <v>671</v>
      </c>
      <c r="D659" s="234" t="s">
        <v>164</v>
      </c>
      <c r="E659" s="235" t="s">
        <v>2648</v>
      </c>
      <c r="F659" s="236" t="s">
        <v>672</v>
      </c>
      <c r="G659" s="237" t="s">
        <v>273</v>
      </c>
      <c r="H659" s="238">
        <v>1.17</v>
      </c>
      <c r="I659" s="239"/>
      <c r="J659" s="238">
        <f>ROUND(I659*H659,3)</f>
        <v>0</v>
      </c>
      <c r="K659" s="240"/>
      <c r="L659" s="30"/>
      <c r="M659" s="241" t="s">
        <v>1</v>
      </c>
      <c r="N659" s="242" t="s">
        <v>43</v>
      </c>
      <c r="O659" s="49"/>
      <c r="P659" s="243">
        <f>O659*H659</f>
        <v>0</v>
      </c>
      <c r="Q659" s="243">
        <v>9.9100000000000004E-3</v>
      </c>
      <c r="R659" s="243">
        <f>Q659*H659</f>
        <v>1.1594699999999999E-2</v>
      </c>
      <c r="S659" s="243">
        <v>0</v>
      </c>
      <c r="T659" s="244">
        <f>S659*H659</f>
        <v>0</v>
      </c>
      <c r="U659" s="202"/>
      <c r="V659" s="202"/>
      <c r="W659" s="202"/>
      <c r="X659" s="202"/>
      <c r="Y659" s="202"/>
      <c r="Z659" s="202"/>
      <c r="AA659" s="202"/>
      <c r="AB659" s="202"/>
      <c r="AC659" s="202"/>
      <c r="AD659" s="202"/>
      <c r="AE659" s="202"/>
      <c r="AR659" s="245" t="s">
        <v>168</v>
      </c>
      <c r="AT659" s="245" t="s">
        <v>164</v>
      </c>
      <c r="AU659" s="245" t="s">
        <v>169</v>
      </c>
      <c r="AY659" s="203" t="s">
        <v>162</v>
      </c>
      <c r="BE659" s="149">
        <f>IF(N659="základná",J659,0)</f>
        <v>0</v>
      </c>
      <c r="BF659" s="149">
        <f>IF(N659="znížená",J659,0)</f>
        <v>0</v>
      </c>
      <c r="BG659" s="149">
        <f>IF(N659="zákl. prenesená",J659,0)</f>
        <v>0</v>
      </c>
      <c r="BH659" s="149">
        <f>IF(N659="zníž. prenesená",J659,0)</f>
        <v>0</v>
      </c>
      <c r="BI659" s="149">
        <f>IF(N659="nulová",J659,0)</f>
        <v>0</v>
      </c>
      <c r="BJ659" s="203" t="s">
        <v>169</v>
      </c>
      <c r="BK659" s="150">
        <f>ROUND(I659*H659,3)</f>
        <v>0</v>
      </c>
      <c r="BL659" s="203" t="s">
        <v>168</v>
      </c>
      <c r="BM659" s="245" t="s">
        <v>673</v>
      </c>
    </row>
    <row r="660" spans="1:65" s="11" customFormat="1" x14ac:dyDescent="0.2">
      <c r="B660" s="151"/>
      <c r="D660" s="152" t="s">
        <v>174</v>
      </c>
      <c r="E660" s="153" t="s">
        <v>1</v>
      </c>
      <c r="F660" s="154" t="s">
        <v>674</v>
      </c>
      <c r="H660" s="153" t="s">
        <v>1</v>
      </c>
      <c r="I660" s="155"/>
      <c r="L660" s="151"/>
      <c r="M660" s="156"/>
      <c r="N660" s="157"/>
      <c r="O660" s="157"/>
      <c r="P660" s="157"/>
      <c r="Q660" s="157"/>
      <c r="R660" s="157"/>
      <c r="S660" s="157"/>
      <c r="T660" s="158"/>
      <c r="AT660" s="153" t="s">
        <v>174</v>
      </c>
      <c r="AU660" s="153" t="s">
        <v>169</v>
      </c>
      <c r="AV660" s="11" t="s">
        <v>79</v>
      </c>
      <c r="AW660" s="11" t="s">
        <v>32</v>
      </c>
      <c r="AX660" s="11" t="s">
        <v>71</v>
      </c>
      <c r="AY660" s="153" t="s">
        <v>162</v>
      </c>
    </row>
    <row r="661" spans="1:65" s="12" customFormat="1" x14ac:dyDescent="0.2">
      <c r="B661" s="159"/>
      <c r="D661" s="152" t="s">
        <v>174</v>
      </c>
      <c r="E661" s="160" t="s">
        <v>1</v>
      </c>
      <c r="F661" s="161" t="s">
        <v>675</v>
      </c>
      <c r="H661" s="162">
        <v>1.17</v>
      </c>
      <c r="I661" s="163"/>
      <c r="L661" s="159"/>
      <c r="M661" s="164"/>
      <c r="N661" s="165"/>
      <c r="O661" s="165"/>
      <c r="P661" s="165"/>
      <c r="Q661" s="165"/>
      <c r="R661" s="165"/>
      <c r="S661" s="165"/>
      <c r="T661" s="166"/>
      <c r="AT661" s="160" t="s">
        <v>174</v>
      </c>
      <c r="AU661" s="160" t="s">
        <v>169</v>
      </c>
      <c r="AV661" s="12" t="s">
        <v>169</v>
      </c>
      <c r="AW661" s="12" t="s">
        <v>32</v>
      </c>
      <c r="AX661" s="12" t="s">
        <v>79</v>
      </c>
      <c r="AY661" s="160" t="s">
        <v>162</v>
      </c>
    </row>
    <row r="662" spans="1:65" s="210" customFormat="1" ht="21.75" customHeight="1" x14ac:dyDescent="0.2">
      <c r="A662" s="202"/>
      <c r="B662" s="139"/>
      <c r="C662" s="234" t="s">
        <v>676</v>
      </c>
      <c r="D662" s="234" t="s">
        <v>164</v>
      </c>
      <c r="E662" s="235" t="s">
        <v>2649</v>
      </c>
      <c r="F662" s="236" t="s">
        <v>677</v>
      </c>
      <c r="G662" s="237" t="s">
        <v>273</v>
      </c>
      <c r="H662" s="238">
        <v>339.23700000000002</v>
      </c>
      <c r="I662" s="239"/>
      <c r="J662" s="238">
        <f>ROUND(I662*H662,3)</f>
        <v>0</v>
      </c>
      <c r="K662" s="240"/>
      <c r="L662" s="30"/>
      <c r="M662" s="241" t="s">
        <v>1</v>
      </c>
      <c r="N662" s="242" t="s">
        <v>43</v>
      </c>
      <c r="O662" s="49"/>
      <c r="P662" s="243">
        <f>O662*H662</f>
        <v>0</v>
      </c>
      <c r="Q662" s="243">
        <v>3.3689999999999998E-2</v>
      </c>
      <c r="R662" s="243">
        <f>Q662*H662</f>
        <v>11.428894530000001</v>
      </c>
      <c r="S662" s="243">
        <v>0</v>
      </c>
      <c r="T662" s="244">
        <f>S662*H662</f>
        <v>0</v>
      </c>
      <c r="U662" s="202"/>
      <c r="V662" s="202"/>
      <c r="W662" s="202"/>
      <c r="X662" s="202"/>
      <c r="Y662" s="202"/>
      <c r="Z662" s="202"/>
      <c r="AA662" s="202"/>
      <c r="AB662" s="202"/>
      <c r="AC662" s="202"/>
      <c r="AD662" s="202"/>
      <c r="AE662" s="202"/>
      <c r="AR662" s="245" t="s">
        <v>168</v>
      </c>
      <c r="AT662" s="245" t="s">
        <v>164</v>
      </c>
      <c r="AU662" s="245" t="s">
        <v>169</v>
      </c>
      <c r="AY662" s="203" t="s">
        <v>162</v>
      </c>
      <c r="BE662" s="149">
        <f>IF(N662="základná",J662,0)</f>
        <v>0</v>
      </c>
      <c r="BF662" s="149">
        <f>IF(N662="znížená",J662,0)</f>
        <v>0</v>
      </c>
      <c r="BG662" s="149">
        <f>IF(N662="zákl. prenesená",J662,0)</f>
        <v>0</v>
      </c>
      <c r="BH662" s="149">
        <f>IF(N662="zníž. prenesená",J662,0)</f>
        <v>0</v>
      </c>
      <c r="BI662" s="149">
        <f>IF(N662="nulová",J662,0)</f>
        <v>0</v>
      </c>
      <c r="BJ662" s="203" t="s">
        <v>169</v>
      </c>
      <c r="BK662" s="150">
        <f>ROUND(I662*H662,3)</f>
        <v>0</v>
      </c>
      <c r="BL662" s="203" t="s">
        <v>168</v>
      </c>
      <c r="BM662" s="245" t="s">
        <v>678</v>
      </c>
    </row>
    <row r="663" spans="1:65" s="11" customFormat="1" x14ac:dyDescent="0.2">
      <c r="B663" s="151"/>
      <c r="D663" s="152" t="s">
        <v>174</v>
      </c>
      <c r="E663" s="153" t="s">
        <v>1</v>
      </c>
      <c r="F663" s="154" t="s">
        <v>679</v>
      </c>
      <c r="H663" s="153" t="s">
        <v>1</v>
      </c>
      <c r="I663" s="155"/>
      <c r="L663" s="151"/>
      <c r="M663" s="156"/>
      <c r="N663" s="157"/>
      <c r="O663" s="157"/>
      <c r="P663" s="157"/>
      <c r="Q663" s="157"/>
      <c r="R663" s="157"/>
      <c r="S663" s="157"/>
      <c r="T663" s="158"/>
      <c r="AT663" s="153" t="s">
        <v>174</v>
      </c>
      <c r="AU663" s="153" t="s">
        <v>169</v>
      </c>
      <c r="AV663" s="11" t="s">
        <v>79</v>
      </c>
      <c r="AW663" s="11" t="s">
        <v>32</v>
      </c>
      <c r="AX663" s="11" t="s">
        <v>71</v>
      </c>
      <c r="AY663" s="153" t="s">
        <v>162</v>
      </c>
    </row>
    <row r="664" spans="1:65" s="11" customFormat="1" x14ac:dyDescent="0.2">
      <c r="B664" s="151"/>
      <c r="D664" s="152" t="s">
        <v>174</v>
      </c>
      <c r="E664" s="153" t="s">
        <v>1</v>
      </c>
      <c r="F664" s="154" t="s">
        <v>661</v>
      </c>
      <c r="H664" s="153" t="s">
        <v>1</v>
      </c>
      <c r="I664" s="155"/>
      <c r="L664" s="151"/>
      <c r="M664" s="156"/>
      <c r="N664" s="157"/>
      <c r="O664" s="157"/>
      <c r="P664" s="157"/>
      <c r="Q664" s="157"/>
      <c r="R664" s="157"/>
      <c r="S664" s="157"/>
      <c r="T664" s="158"/>
      <c r="AT664" s="153" t="s">
        <v>174</v>
      </c>
      <c r="AU664" s="153" t="s">
        <v>169</v>
      </c>
      <c r="AV664" s="11" t="s">
        <v>79</v>
      </c>
      <c r="AW664" s="11" t="s">
        <v>32</v>
      </c>
      <c r="AX664" s="11" t="s">
        <v>71</v>
      </c>
      <c r="AY664" s="153" t="s">
        <v>162</v>
      </c>
    </row>
    <row r="665" spans="1:65" s="12" customFormat="1" x14ac:dyDescent="0.2">
      <c r="B665" s="159"/>
      <c r="D665" s="152" t="s">
        <v>174</v>
      </c>
      <c r="E665" s="160" t="s">
        <v>1</v>
      </c>
      <c r="F665" s="161" t="s">
        <v>680</v>
      </c>
      <c r="H665" s="162">
        <v>118.22</v>
      </c>
      <c r="I665" s="163"/>
      <c r="L665" s="159"/>
      <c r="M665" s="164"/>
      <c r="N665" s="165"/>
      <c r="O665" s="165"/>
      <c r="P665" s="165"/>
      <c r="Q665" s="165"/>
      <c r="R665" s="165"/>
      <c r="S665" s="165"/>
      <c r="T665" s="166"/>
      <c r="AT665" s="160" t="s">
        <v>174</v>
      </c>
      <c r="AU665" s="160" t="s">
        <v>169</v>
      </c>
      <c r="AV665" s="12" t="s">
        <v>169</v>
      </c>
      <c r="AW665" s="12" t="s">
        <v>32</v>
      </c>
      <c r="AX665" s="12" t="s">
        <v>71</v>
      </c>
      <c r="AY665" s="160" t="s">
        <v>162</v>
      </c>
    </row>
    <row r="666" spans="1:65" s="12" customFormat="1" x14ac:dyDescent="0.2">
      <c r="B666" s="159"/>
      <c r="D666" s="152" t="s">
        <v>174</v>
      </c>
      <c r="E666" s="160" t="s">
        <v>1</v>
      </c>
      <c r="F666" s="161" t="s">
        <v>681</v>
      </c>
      <c r="H666" s="162">
        <v>-11.093</v>
      </c>
      <c r="I666" s="163"/>
      <c r="L666" s="159"/>
      <c r="M666" s="164"/>
      <c r="N666" s="165"/>
      <c r="O666" s="165"/>
      <c r="P666" s="165"/>
      <c r="Q666" s="165"/>
      <c r="R666" s="165"/>
      <c r="S666" s="165"/>
      <c r="T666" s="166"/>
      <c r="AT666" s="160" t="s">
        <v>174</v>
      </c>
      <c r="AU666" s="160" t="s">
        <v>169</v>
      </c>
      <c r="AV666" s="12" t="s">
        <v>169</v>
      </c>
      <c r="AW666" s="12" t="s">
        <v>32</v>
      </c>
      <c r="AX666" s="12" t="s">
        <v>71</v>
      </c>
      <c r="AY666" s="160" t="s">
        <v>162</v>
      </c>
    </row>
    <row r="667" spans="1:65" s="12" customFormat="1" x14ac:dyDescent="0.2">
      <c r="B667" s="159"/>
      <c r="D667" s="152" t="s">
        <v>174</v>
      </c>
      <c r="E667" s="160" t="s">
        <v>1</v>
      </c>
      <c r="F667" s="161" t="s">
        <v>682</v>
      </c>
      <c r="H667" s="162">
        <v>-12.5</v>
      </c>
      <c r="I667" s="163"/>
      <c r="L667" s="159"/>
      <c r="M667" s="164"/>
      <c r="N667" s="165"/>
      <c r="O667" s="165"/>
      <c r="P667" s="165"/>
      <c r="Q667" s="165"/>
      <c r="R667" s="165"/>
      <c r="S667" s="165"/>
      <c r="T667" s="166"/>
      <c r="AT667" s="160" t="s">
        <v>174</v>
      </c>
      <c r="AU667" s="160" t="s">
        <v>169</v>
      </c>
      <c r="AV667" s="12" t="s">
        <v>169</v>
      </c>
      <c r="AW667" s="12" t="s">
        <v>32</v>
      </c>
      <c r="AX667" s="12" t="s">
        <v>71</v>
      </c>
      <c r="AY667" s="160" t="s">
        <v>162</v>
      </c>
    </row>
    <row r="668" spans="1:65" s="11" customFormat="1" x14ac:dyDescent="0.2">
      <c r="B668" s="151"/>
      <c r="D668" s="152" t="s">
        <v>174</v>
      </c>
      <c r="E668" s="153" t="s">
        <v>1</v>
      </c>
      <c r="F668" s="154" t="s">
        <v>664</v>
      </c>
      <c r="H668" s="153" t="s">
        <v>1</v>
      </c>
      <c r="I668" s="155"/>
      <c r="L668" s="151"/>
      <c r="M668" s="156"/>
      <c r="N668" s="157"/>
      <c r="O668" s="157"/>
      <c r="P668" s="157"/>
      <c r="Q668" s="157"/>
      <c r="R668" s="157"/>
      <c r="S668" s="157"/>
      <c r="T668" s="158"/>
      <c r="AT668" s="153" t="s">
        <v>174</v>
      </c>
      <c r="AU668" s="153" t="s">
        <v>169</v>
      </c>
      <c r="AV668" s="11" t="s">
        <v>79</v>
      </c>
      <c r="AW668" s="11" t="s">
        <v>32</v>
      </c>
      <c r="AX668" s="11" t="s">
        <v>71</v>
      </c>
      <c r="AY668" s="153" t="s">
        <v>162</v>
      </c>
    </row>
    <row r="669" spans="1:65" s="12" customFormat="1" x14ac:dyDescent="0.2">
      <c r="B669" s="159"/>
      <c r="D669" s="152" t="s">
        <v>174</v>
      </c>
      <c r="E669" s="160" t="s">
        <v>1</v>
      </c>
      <c r="F669" s="161" t="s">
        <v>683</v>
      </c>
      <c r="H669" s="162">
        <v>89.629000000000005</v>
      </c>
      <c r="I669" s="163"/>
      <c r="L669" s="159"/>
      <c r="M669" s="164"/>
      <c r="N669" s="165"/>
      <c r="O669" s="165"/>
      <c r="P669" s="165"/>
      <c r="Q669" s="165"/>
      <c r="R669" s="165"/>
      <c r="S669" s="165"/>
      <c r="T669" s="166"/>
      <c r="AT669" s="160" t="s">
        <v>174</v>
      </c>
      <c r="AU669" s="160" t="s">
        <v>169</v>
      </c>
      <c r="AV669" s="12" t="s">
        <v>169</v>
      </c>
      <c r="AW669" s="12" t="s">
        <v>32</v>
      </c>
      <c r="AX669" s="12" t="s">
        <v>71</v>
      </c>
      <c r="AY669" s="160" t="s">
        <v>162</v>
      </c>
    </row>
    <row r="670" spans="1:65" s="11" customFormat="1" x14ac:dyDescent="0.2">
      <c r="B670" s="151"/>
      <c r="D670" s="152" t="s">
        <v>174</v>
      </c>
      <c r="E670" s="153" t="s">
        <v>1</v>
      </c>
      <c r="F670" s="154" t="s">
        <v>684</v>
      </c>
      <c r="H670" s="153" t="s">
        <v>1</v>
      </c>
      <c r="I670" s="155"/>
      <c r="L670" s="151"/>
      <c r="M670" s="156"/>
      <c r="N670" s="157"/>
      <c r="O670" s="157"/>
      <c r="P670" s="157"/>
      <c r="Q670" s="157"/>
      <c r="R670" s="157"/>
      <c r="S670" s="157"/>
      <c r="T670" s="158"/>
      <c r="AT670" s="153" t="s">
        <v>174</v>
      </c>
      <c r="AU670" s="153" t="s">
        <v>169</v>
      </c>
      <c r="AV670" s="11" t="s">
        <v>79</v>
      </c>
      <c r="AW670" s="11" t="s">
        <v>32</v>
      </c>
      <c r="AX670" s="11" t="s">
        <v>71</v>
      </c>
      <c r="AY670" s="153" t="s">
        <v>162</v>
      </c>
    </row>
    <row r="671" spans="1:65" s="12" customFormat="1" x14ac:dyDescent="0.2">
      <c r="B671" s="159"/>
      <c r="D671" s="152" t="s">
        <v>174</v>
      </c>
      <c r="E671" s="160" t="s">
        <v>1</v>
      </c>
      <c r="F671" s="161" t="s">
        <v>685</v>
      </c>
      <c r="H671" s="162">
        <v>20.768000000000001</v>
      </c>
      <c r="I671" s="163"/>
      <c r="L671" s="159"/>
      <c r="M671" s="164"/>
      <c r="N671" s="165"/>
      <c r="O671" s="165"/>
      <c r="P671" s="165"/>
      <c r="Q671" s="165"/>
      <c r="R671" s="165"/>
      <c r="S671" s="165"/>
      <c r="T671" s="166"/>
      <c r="AT671" s="160" t="s">
        <v>174</v>
      </c>
      <c r="AU671" s="160" t="s">
        <v>169</v>
      </c>
      <c r="AV671" s="12" t="s">
        <v>169</v>
      </c>
      <c r="AW671" s="12" t="s">
        <v>32</v>
      </c>
      <c r="AX671" s="12" t="s">
        <v>71</v>
      </c>
      <c r="AY671" s="160" t="s">
        <v>162</v>
      </c>
    </row>
    <row r="672" spans="1:65" s="12" customFormat="1" x14ac:dyDescent="0.2">
      <c r="B672" s="159"/>
      <c r="D672" s="152" t="s">
        <v>174</v>
      </c>
      <c r="E672" s="160" t="s">
        <v>1</v>
      </c>
      <c r="F672" s="161" t="s">
        <v>686</v>
      </c>
      <c r="H672" s="162">
        <v>-19.030999999999999</v>
      </c>
      <c r="I672" s="163"/>
      <c r="L672" s="159"/>
      <c r="M672" s="164"/>
      <c r="N672" s="165"/>
      <c r="O672" s="165"/>
      <c r="P672" s="165"/>
      <c r="Q672" s="165"/>
      <c r="R672" s="165"/>
      <c r="S672" s="165"/>
      <c r="T672" s="166"/>
      <c r="AT672" s="160" t="s">
        <v>174</v>
      </c>
      <c r="AU672" s="160" t="s">
        <v>169</v>
      </c>
      <c r="AV672" s="12" t="s">
        <v>169</v>
      </c>
      <c r="AW672" s="12" t="s">
        <v>32</v>
      </c>
      <c r="AX672" s="12" t="s">
        <v>71</v>
      </c>
      <c r="AY672" s="160" t="s">
        <v>162</v>
      </c>
    </row>
    <row r="673" spans="1:65" s="12" customFormat="1" x14ac:dyDescent="0.2">
      <c r="B673" s="159"/>
      <c r="D673" s="152" t="s">
        <v>174</v>
      </c>
      <c r="E673" s="160" t="s">
        <v>1</v>
      </c>
      <c r="F673" s="161" t="s">
        <v>687</v>
      </c>
      <c r="H673" s="162">
        <v>-11.25</v>
      </c>
      <c r="I673" s="163"/>
      <c r="L673" s="159"/>
      <c r="M673" s="164"/>
      <c r="N673" s="165"/>
      <c r="O673" s="165"/>
      <c r="P673" s="165"/>
      <c r="Q673" s="165"/>
      <c r="R673" s="165"/>
      <c r="S673" s="165"/>
      <c r="T673" s="166"/>
      <c r="AT673" s="160" t="s">
        <v>174</v>
      </c>
      <c r="AU673" s="160" t="s">
        <v>169</v>
      </c>
      <c r="AV673" s="12" t="s">
        <v>169</v>
      </c>
      <c r="AW673" s="12" t="s">
        <v>32</v>
      </c>
      <c r="AX673" s="12" t="s">
        <v>71</v>
      </c>
      <c r="AY673" s="160" t="s">
        <v>162</v>
      </c>
    </row>
    <row r="674" spans="1:65" s="11" customFormat="1" x14ac:dyDescent="0.2">
      <c r="B674" s="151"/>
      <c r="D674" s="152" t="s">
        <v>174</v>
      </c>
      <c r="E674" s="153" t="s">
        <v>1</v>
      </c>
      <c r="F674" s="154" t="s">
        <v>667</v>
      </c>
      <c r="H674" s="153" t="s">
        <v>1</v>
      </c>
      <c r="I674" s="155"/>
      <c r="L674" s="151"/>
      <c r="M674" s="156"/>
      <c r="N674" s="157"/>
      <c r="O674" s="157"/>
      <c r="P674" s="157"/>
      <c r="Q674" s="157"/>
      <c r="R674" s="157"/>
      <c r="S674" s="157"/>
      <c r="T674" s="158"/>
      <c r="AT674" s="153" t="s">
        <v>174</v>
      </c>
      <c r="AU674" s="153" t="s">
        <v>169</v>
      </c>
      <c r="AV674" s="11" t="s">
        <v>79</v>
      </c>
      <c r="AW674" s="11" t="s">
        <v>32</v>
      </c>
      <c r="AX674" s="11" t="s">
        <v>71</v>
      </c>
      <c r="AY674" s="153" t="s">
        <v>162</v>
      </c>
    </row>
    <row r="675" spans="1:65" s="12" customFormat="1" x14ac:dyDescent="0.2">
      <c r="B675" s="159"/>
      <c r="D675" s="152" t="s">
        <v>174</v>
      </c>
      <c r="E675" s="160" t="s">
        <v>1</v>
      </c>
      <c r="F675" s="161" t="s">
        <v>680</v>
      </c>
      <c r="H675" s="162">
        <v>118.22</v>
      </c>
      <c r="I675" s="163"/>
      <c r="L675" s="159"/>
      <c r="M675" s="164"/>
      <c r="N675" s="165"/>
      <c r="O675" s="165"/>
      <c r="P675" s="165"/>
      <c r="Q675" s="165"/>
      <c r="R675" s="165"/>
      <c r="S675" s="165"/>
      <c r="T675" s="166"/>
      <c r="AT675" s="160" t="s">
        <v>174</v>
      </c>
      <c r="AU675" s="160" t="s">
        <v>169</v>
      </c>
      <c r="AV675" s="12" t="s">
        <v>169</v>
      </c>
      <c r="AW675" s="12" t="s">
        <v>32</v>
      </c>
      <c r="AX675" s="12" t="s">
        <v>71</v>
      </c>
      <c r="AY675" s="160" t="s">
        <v>162</v>
      </c>
    </row>
    <row r="676" spans="1:65" s="12" customFormat="1" x14ac:dyDescent="0.2">
      <c r="B676" s="159"/>
      <c r="D676" s="152" t="s">
        <v>174</v>
      </c>
      <c r="E676" s="160" t="s">
        <v>1</v>
      </c>
      <c r="F676" s="161" t="s">
        <v>688</v>
      </c>
      <c r="H676" s="162">
        <v>-29.471</v>
      </c>
      <c r="I676" s="163"/>
      <c r="L676" s="159"/>
      <c r="M676" s="164"/>
      <c r="N676" s="165"/>
      <c r="O676" s="165"/>
      <c r="P676" s="165"/>
      <c r="Q676" s="165"/>
      <c r="R676" s="165"/>
      <c r="S676" s="165"/>
      <c r="T676" s="166"/>
      <c r="AT676" s="160" t="s">
        <v>174</v>
      </c>
      <c r="AU676" s="160" t="s">
        <v>169</v>
      </c>
      <c r="AV676" s="12" t="s">
        <v>169</v>
      </c>
      <c r="AW676" s="12" t="s">
        <v>32</v>
      </c>
      <c r="AX676" s="12" t="s">
        <v>71</v>
      </c>
      <c r="AY676" s="160" t="s">
        <v>162</v>
      </c>
    </row>
    <row r="677" spans="1:65" s="12" customFormat="1" x14ac:dyDescent="0.2">
      <c r="B677" s="159"/>
      <c r="D677" s="152" t="s">
        <v>174</v>
      </c>
      <c r="E677" s="160" t="s">
        <v>1</v>
      </c>
      <c r="F677" s="161" t="s">
        <v>689</v>
      </c>
      <c r="H677" s="162">
        <v>-12</v>
      </c>
      <c r="I677" s="163"/>
      <c r="L677" s="159"/>
      <c r="M677" s="164"/>
      <c r="N677" s="165"/>
      <c r="O677" s="165"/>
      <c r="P677" s="165"/>
      <c r="Q677" s="165"/>
      <c r="R677" s="165"/>
      <c r="S677" s="165"/>
      <c r="T677" s="166"/>
      <c r="AT677" s="160" t="s">
        <v>174</v>
      </c>
      <c r="AU677" s="160" t="s">
        <v>169</v>
      </c>
      <c r="AV677" s="12" t="s">
        <v>169</v>
      </c>
      <c r="AW677" s="12" t="s">
        <v>32</v>
      </c>
      <c r="AX677" s="12" t="s">
        <v>71</v>
      </c>
      <c r="AY677" s="160" t="s">
        <v>162</v>
      </c>
    </row>
    <row r="678" spans="1:65" s="11" customFormat="1" x14ac:dyDescent="0.2">
      <c r="B678" s="151"/>
      <c r="D678" s="152" t="s">
        <v>174</v>
      </c>
      <c r="E678" s="153" t="s">
        <v>1</v>
      </c>
      <c r="F678" s="154" t="s">
        <v>669</v>
      </c>
      <c r="H678" s="153" t="s">
        <v>1</v>
      </c>
      <c r="I678" s="155"/>
      <c r="L678" s="151"/>
      <c r="M678" s="156"/>
      <c r="N678" s="157"/>
      <c r="O678" s="157"/>
      <c r="P678" s="157"/>
      <c r="Q678" s="157"/>
      <c r="R678" s="157"/>
      <c r="S678" s="157"/>
      <c r="T678" s="158"/>
      <c r="AT678" s="153" t="s">
        <v>174</v>
      </c>
      <c r="AU678" s="153" t="s">
        <v>169</v>
      </c>
      <c r="AV678" s="11" t="s">
        <v>79</v>
      </c>
      <c r="AW678" s="11" t="s">
        <v>32</v>
      </c>
      <c r="AX678" s="11" t="s">
        <v>71</v>
      </c>
      <c r="AY678" s="153" t="s">
        <v>162</v>
      </c>
    </row>
    <row r="679" spans="1:65" s="12" customFormat="1" x14ac:dyDescent="0.2">
      <c r="B679" s="159"/>
      <c r="D679" s="152" t="s">
        <v>174</v>
      </c>
      <c r="E679" s="160" t="s">
        <v>1</v>
      </c>
      <c r="F679" s="161" t="s">
        <v>683</v>
      </c>
      <c r="H679" s="162">
        <v>89.629000000000005</v>
      </c>
      <c r="I679" s="163"/>
      <c r="L679" s="159"/>
      <c r="M679" s="164"/>
      <c r="N679" s="165"/>
      <c r="O679" s="165"/>
      <c r="P679" s="165"/>
      <c r="Q679" s="165"/>
      <c r="R679" s="165"/>
      <c r="S679" s="165"/>
      <c r="T679" s="166"/>
      <c r="AT679" s="160" t="s">
        <v>174</v>
      </c>
      <c r="AU679" s="160" t="s">
        <v>169</v>
      </c>
      <c r="AV679" s="12" t="s">
        <v>169</v>
      </c>
      <c r="AW679" s="12" t="s">
        <v>32</v>
      </c>
      <c r="AX679" s="12" t="s">
        <v>71</v>
      </c>
      <c r="AY679" s="160" t="s">
        <v>162</v>
      </c>
    </row>
    <row r="680" spans="1:65" s="12" customFormat="1" x14ac:dyDescent="0.2">
      <c r="B680" s="159"/>
      <c r="D680" s="152" t="s">
        <v>174</v>
      </c>
      <c r="E680" s="160" t="s">
        <v>1</v>
      </c>
      <c r="F680" s="161" t="s">
        <v>685</v>
      </c>
      <c r="H680" s="162">
        <v>20.768000000000001</v>
      </c>
      <c r="I680" s="163"/>
      <c r="L680" s="159"/>
      <c r="M680" s="164"/>
      <c r="N680" s="165"/>
      <c r="O680" s="165"/>
      <c r="P680" s="165"/>
      <c r="Q680" s="165"/>
      <c r="R680" s="165"/>
      <c r="S680" s="165"/>
      <c r="T680" s="166"/>
      <c r="AT680" s="160" t="s">
        <v>174</v>
      </c>
      <c r="AU680" s="160" t="s">
        <v>169</v>
      </c>
      <c r="AV680" s="12" t="s">
        <v>169</v>
      </c>
      <c r="AW680" s="12" t="s">
        <v>32</v>
      </c>
      <c r="AX680" s="12" t="s">
        <v>71</v>
      </c>
      <c r="AY680" s="160" t="s">
        <v>162</v>
      </c>
    </row>
    <row r="681" spans="1:65" s="12" customFormat="1" x14ac:dyDescent="0.2">
      <c r="B681" s="159"/>
      <c r="D681" s="152" t="s">
        <v>174</v>
      </c>
      <c r="E681" s="160" t="s">
        <v>1</v>
      </c>
      <c r="F681" s="161" t="s">
        <v>690</v>
      </c>
      <c r="H681" s="162">
        <v>-4.8</v>
      </c>
      <c r="I681" s="163"/>
      <c r="L681" s="159"/>
      <c r="M681" s="164"/>
      <c r="N681" s="165"/>
      <c r="O681" s="165"/>
      <c r="P681" s="165"/>
      <c r="Q681" s="165"/>
      <c r="R681" s="165"/>
      <c r="S681" s="165"/>
      <c r="T681" s="166"/>
      <c r="AT681" s="160" t="s">
        <v>174</v>
      </c>
      <c r="AU681" s="160" t="s">
        <v>169</v>
      </c>
      <c r="AV681" s="12" t="s">
        <v>169</v>
      </c>
      <c r="AW681" s="12" t="s">
        <v>32</v>
      </c>
      <c r="AX681" s="12" t="s">
        <v>71</v>
      </c>
      <c r="AY681" s="160" t="s">
        <v>162</v>
      </c>
    </row>
    <row r="682" spans="1:65" s="13" customFormat="1" x14ac:dyDescent="0.2">
      <c r="B682" s="167"/>
      <c r="D682" s="152" t="s">
        <v>174</v>
      </c>
      <c r="E682" s="168" t="s">
        <v>1</v>
      </c>
      <c r="F682" s="169" t="s">
        <v>182</v>
      </c>
      <c r="H682" s="170">
        <v>357.089</v>
      </c>
      <c r="I682" s="171"/>
      <c r="L682" s="167"/>
      <c r="M682" s="172"/>
      <c r="N682" s="173"/>
      <c r="O682" s="173"/>
      <c r="P682" s="173"/>
      <c r="Q682" s="173"/>
      <c r="R682" s="173"/>
      <c r="S682" s="173"/>
      <c r="T682" s="174"/>
      <c r="AT682" s="168" t="s">
        <v>174</v>
      </c>
      <c r="AU682" s="168" t="s">
        <v>169</v>
      </c>
      <c r="AV682" s="13" t="s">
        <v>183</v>
      </c>
      <c r="AW682" s="13" t="s">
        <v>32</v>
      </c>
      <c r="AX682" s="13" t="s">
        <v>71</v>
      </c>
      <c r="AY682" s="168" t="s">
        <v>162</v>
      </c>
    </row>
    <row r="683" spans="1:65" s="12" customFormat="1" x14ac:dyDescent="0.2">
      <c r="B683" s="159"/>
      <c r="D683" s="152" t="s">
        <v>174</v>
      </c>
      <c r="E683" s="160" t="s">
        <v>1</v>
      </c>
      <c r="F683" s="161" t="s">
        <v>691</v>
      </c>
      <c r="H683" s="162">
        <v>-17.852</v>
      </c>
      <c r="I683" s="163"/>
      <c r="L683" s="159"/>
      <c r="M683" s="164"/>
      <c r="N683" s="165"/>
      <c r="O683" s="165"/>
      <c r="P683" s="165"/>
      <c r="Q683" s="165"/>
      <c r="R683" s="165"/>
      <c r="S683" s="165"/>
      <c r="T683" s="166"/>
      <c r="AT683" s="160" t="s">
        <v>174</v>
      </c>
      <c r="AU683" s="160" t="s">
        <v>169</v>
      </c>
      <c r="AV683" s="12" t="s">
        <v>169</v>
      </c>
      <c r="AW683" s="12" t="s">
        <v>32</v>
      </c>
      <c r="AX683" s="12" t="s">
        <v>71</v>
      </c>
      <c r="AY683" s="160" t="s">
        <v>162</v>
      </c>
    </row>
    <row r="684" spans="1:65" s="14" customFormat="1" x14ac:dyDescent="0.2">
      <c r="B684" s="175"/>
      <c r="D684" s="152" t="s">
        <v>174</v>
      </c>
      <c r="E684" s="176" t="s">
        <v>1</v>
      </c>
      <c r="F684" s="177" t="s">
        <v>189</v>
      </c>
      <c r="H684" s="178">
        <v>339.23700000000002</v>
      </c>
      <c r="I684" s="179"/>
      <c r="L684" s="175"/>
      <c r="M684" s="180"/>
      <c r="N684" s="181"/>
      <c r="O684" s="181"/>
      <c r="P684" s="181"/>
      <c r="Q684" s="181"/>
      <c r="R684" s="181"/>
      <c r="S684" s="181"/>
      <c r="T684" s="182"/>
      <c r="AT684" s="176" t="s">
        <v>174</v>
      </c>
      <c r="AU684" s="176" t="s">
        <v>169</v>
      </c>
      <c r="AV684" s="14" t="s">
        <v>168</v>
      </c>
      <c r="AW684" s="14" t="s">
        <v>32</v>
      </c>
      <c r="AX684" s="14" t="s">
        <v>79</v>
      </c>
      <c r="AY684" s="176" t="s">
        <v>162</v>
      </c>
    </row>
    <row r="685" spans="1:65" s="210" customFormat="1" ht="21.75" customHeight="1" x14ac:dyDescent="0.2">
      <c r="A685" s="202"/>
      <c r="B685" s="139"/>
      <c r="C685" s="234" t="s">
        <v>692</v>
      </c>
      <c r="D685" s="234" t="s">
        <v>164</v>
      </c>
      <c r="E685" s="235" t="s">
        <v>2650</v>
      </c>
      <c r="F685" s="236" t="s">
        <v>693</v>
      </c>
      <c r="G685" s="237" t="s">
        <v>273</v>
      </c>
      <c r="H685" s="238">
        <v>20.928000000000001</v>
      </c>
      <c r="I685" s="239"/>
      <c r="J685" s="238">
        <f>ROUND(I685*H685,3)</f>
        <v>0</v>
      </c>
      <c r="K685" s="240"/>
      <c r="L685" s="30"/>
      <c r="M685" s="241" t="s">
        <v>1</v>
      </c>
      <c r="N685" s="242" t="s">
        <v>43</v>
      </c>
      <c r="O685" s="49"/>
      <c r="P685" s="243">
        <f>O685*H685</f>
        <v>0</v>
      </c>
      <c r="Q685" s="243">
        <v>1.9574999999999999E-2</v>
      </c>
      <c r="R685" s="243">
        <f>Q685*H685</f>
        <v>0.40966559999999996</v>
      </c>
      <c r="S685" s="243">
        <v>0</v>
      </c>
      <c r="T685" s="244">
        <f>S685*H685</f>
        <v>0</v>
      </c>
      <c r="U685" s="202"/>
      <c r="V685" s="202"/>
      <c r="W685" s="202"/>
      <c r="X685" s="202"/>
      <c r="Y685" s="202"/>
      <c r="Z685" s="202"/>
      <c r="AA685" s="202"/>
      <c r="AB685" s="202"/>
      <c r="AC685" s="202"/>
      <c r="AD685" s="202"/>
      <c r="AE685" s="202"/>
      <c r="AR685" s="245" t="s">
        <v>168</v>
      </c>
      <c r="AT685" s="245" t="s">
        <v>164</v>
      </c>
      <c r="AU685" s="245" t="s">
        <v>169</v>
      </c>
      <c r="AY685" s="203" t="s">
        <v>162</v>
      </c>
      <c r="BE685" s="149">
        <f>IF(N685="základná",J685,0)</f>
        <v>0</v>
      </c>
      <c r="BF685" s="149">
        <f>IF(N685="znížená",J685,0)</f>
        <v>0</v>
      </c>
      <c r="BG685" s="149">
        <f>IF(N685="zákl. prenesená",J685,0)</f>
        <v>0</v>
      </c>
      <c r="BH685" s="149">
        <f>IF(N685="zníž. prenesená",J685,0)</f>
        <v>0</v>
      </c>
      <c r="BI685" s="149">
        <f>IF(N685="nulová",J685,0)</f>
        <v>0</v>
      </c>
      <c r="BJ685" s="203" t="s">
        <v>169</v>
      </c>
      <c r="BK685" s="150">
        <f>ROUND(I685*H685,3)</f>
        <v>0</v>
      </c>
      <c r="BL685" s="203" t="s">
        <v>168</v>
      </c>
      <c r="BM685" s="245" t="s">
        <v>694</v>
      </c>
    </row>
    <row r="686" spans="1:65" s="11" customFormat="1" x14ac:dyDescent="0.2">
      <c r="B686" s="151"/>
      <c r="D686" s="152" t="s">
        <v>174</v>
      </c>
      <c r="E686" s="153" t="s">
        <v>1</v>
      </c>
      <c r="F686" s="154" t="s">
        <v>661</v>
      </c>
      <c r="H686" s="153" t="s">
        <v>1</v>
      </c>
      <c r="I686" s="155"/>
      <c r="L686" s="151"/>
      <c r="M686" s="156"/>
      <c r="N686" s="157"/>
      <c r="O686" s="157"/>
      <c r="P686" s="157"/>
      <c r="Q686" s="157"/>
      <c r="R686" s="157"/>
      <c r="S686" s="157"/>
      <c r="T686" s="158"/>
      <c r="AT686" s="153" t="s">
        <v>174</v>
      </c>
      <c r="AU686" s="153" t="s">
        <v>169</v>
      </c>
      <c r="AV686" s="11" t="s">
        <v>79</v>
      </c>
      <c r="AW686" s="11" t="s">
        <v>32</v>
      </c>
      <c r="AX686" s="11" t="s">
        <v>71</v>
      </c>
      <c r="AY686" s="153" t="s">
        <v>162</v>
      </c>
    </row>
    <row r="687" spans="1:65" s="12" customFormat="1" x14ac:dyDescent="0.2">
      <c r="B687" s="159"/>
      <c r="D687" s="152" t="s">
        <v>174</v>
      </c>
      <c r="E687" s="160" t="s">
        <v>1</v>
      </c>
      <c r="F687" s="161" t="s">
        <v>695</v>
      </c>
      <c r="H687" s="162">
        <v>0.76200000000000001</v>
      </c>
      <c r="I687" s="163"/>
      <c r="L687" s="159"/>
      <c r="M687" s="164"/>
      <c r="N687" s="165"/>
      <c r="O687" s="165"/>
      <c r="P687" s="165"/>
      <c r="Q687" s="165"/>
      <c r="R687" s="165"/>
      <c r="S687" s="165"/>
      <c r="T687" s="166"/>
      <c r="AT687" s="160" t="s">
        <v>174</v>
      </c>
      <c r="AU687" s="160" t="s">
        <v>169</v>
      </c>
      <c r="AV687" s="12" t="s">
        <v>169</v>
      </c>
      <c r="AW687" s="12" t="s">
        <v>32</v>
      </c>
      <c r="AX687" s="12" t="s">
        <v>71</v>
      </c>
      <c r="AY687" s="160" t="s">
        <v>162</v>
      </c>
    </row>
    <row r="688" spans="1:65" s="12" customFormat="1" x14ac:dyDescent="0.2">
      <c r="B688" s="159"/>
      <c r="D688" s="152" t="s">
        <v>174</v>
      </c>
      <c r="E688" s="160" t="s">
        <v>1</v>
      </c>
      <c r="F688" s="161" t="s">
        <v>696</v>
      </c>
      <c r="H688" s="162">
        <v>0.70199999999999996</v>
      </c>
      <c r="I688" s="163"/>
      <c r="L688" s="159"/>
      <c r="M688" s="164"/>
      <c r="N688" s="165"/>
      <c r="O688" s="165"/>
      <c r="P688" s="165"/>
      <c r="Q688" s="165"/>
      <c r="R688" s="165"/>
      <c r="S688" s="165"/>
      <c r="T688" s="166"/>
      <c r="AT688" s="160" t="s">
        <v>174</v>
      </c>
      <c r="AU688" s="160" t="s">
        <v>169</v>
      </c>
      <c r="AV688" s="12" t="s">
        <v>169</v>
      </c>
      <c r="AW688" s="12" t="s">
        <v>32</v>
      </c>
      <c r="AX688" s="12" t="s">
        <v>71</v>
      </c>
      <c r="AY688" s="160" t="s">
        <v>162</v>
      </c>
    </row>
    <row r="689" spans="2:51" s="12" customFormat="1" x14ac:dyDescent="0.2">
      <c r="B689" s="159"/>
      <c r="D689" s="152" t="s">
        <v>174</v>
      </c>
      <c r="E689" s="160" t="s">
        <v>1</v>
      </c>
      <c r="F689" s="161" t="s">
        <v>697</v>
      </c>
      <c r="H689" s="162">
        <v>0.84</v>
      </c>
      <c r="I689" s="163"/>
      <c r="L689" s="159"/>
      <c r="M689" s="164"/>
      <c r="N689" s="165"/>
      <c r="O689" s="165"/>
      <c r="P689" s="165"/>
      <c r="Q689" s="165"/>
      <c r="R689" s="165"/>
      <c r="S689" s="165"/>
      <c r="T689" s="166"/>
      <c r="AT689" s="160" t="s">
        <v>174</v>
      </c>
      <c r="AU689" s="160" t="s">
        <v>169</v>
      </c>
      <c r="AV689" s="12" t="s">
        <v>169</v>
      </c>
      <c r="AW689" s="12" t="s">
        <v>32</v>
      </c>
      <c r="AX689" s="12" t="s">
        <v>71</v>
      </c>
      <c r="AY689" s="160" t="s">
        <v>162</v>
      </c>
    </row>
    <row r="690" spans="2:51" s="12" customFormat="1" x14ac:dyDescent="0.2">
      <c r="B690" s="159"/>
      <c r="D690" s="152" t="s">
        <v>174</v>
      </c>
      <c r="E690" s="160" t="s">
        <v>1</v>
      </c>
      <c r="F690" s="161" t="s">
        <v>698</v>
      </c>
      <c r="H690" s="162">
        <v>1.56</v>
      </c>
      <c r="I690" s="163"/>
      <c r="L690" s="159"/>
      <c r="M690" s="164"/>
      <c r="N690" s="165"/>
      <c r="O690" s="165"/>
      <c r="P690" s="165"/>
      <c r="Q690" s="165"/>
      <c r="R690" s="165"/>
      <c r="S690" s="165"/>
      <c r="T690" s="166"/>
      <c r="AT690" s="160" t="s">
        <v>174</v>
      </c>
      <c r="AU690" s="160" t="s">
        <v>169</v>
      </c>
      <c r="AV690" s="12" t="s">
        <v>169</v>
      </c>
      <c r="AW690" s="12" t="s">
        <v>32</v>
      </c>
      <c r="AX690" s="12" t="s">
        <v>71</v>
      </c>
      <c r="AY690" s="160" t="s">
        <v>162</v>
      </c>
    </row>
    <row r="691" spans="2:51" s="12" customFormat="1" x14ac:dyDescent="0.2">
      <c r="B691" s="159"/>
      <c r="D691" s="152" t="s">
        <v>174</v>
      </c>
      <c r="E691" s="160" t="s">
        <v>1</v>
      </c>
      <c r="F691" s="161" t="s">
        <v>699</v>
      </c>
      <c r="H691" s="162">
        <v>0.71399999999999997</v>
      </c>
      <c r="I691" s="163"/>
      <c r="L691" s="159"/>
      <c r="M691" s="164"/>
      <c r="N691" s="165"/>
      <c r="O691" s="165"/>
      <c r="P691" s="165"/>
      <c r="Q691" s="165"/>
      <c r="R691" s="165"/>
      <c r="S691" s="165"/>
      <c r="T691" s="166"/>
      <c r="AT691" s="160" t="s">
        <v>174</v>
      </c>
      <c r="AU691" s="160" t="s">
        <v>169</v>
      </c>
      <c r="AV691" s="12" t="s">
        <v>169</v>
      </c>
      <c r="AW691" s="12" t="s">
        <v>32</v>
      </c>
      <c r="AX691" s="12" t="s">
        <v>71</v>
      </c>
      <c r="AY691" s="160" t="s">
        <v>162</v>
      </c>
    </row>
    <row r="692" spans="2:51" s="13" customFormat="1" x14ac:dyDescent="0.2">
      <c r="B692" s="167"/>
      <c r="D692" s="152" t="s">
        <v>174</v>
      </c>
      <c r="E692" s="168" t="s">
        <v>1</v>
      </c>
      <c r="F692" s="169" t="s">
        <v>182</v>
      </c>
      <c r="H692" s="170">
        <v>4.5779999999999994</v>
      </c>
      <c r="I692" s="171"/>
      <c r="L692" s="167"/>
      <c r="M692" s="172"/>
      <c r="N692" s="173"/>
      <c r="O692" s="173"/>
      <c r="P692" s="173"/>
      <c r="Q692" s="173"/>
      <c r="R692" s="173"/>
      <c r="S692" s="173"/>
      <c r="T692" s="174"/>
      <c r="AT692" s="168" t="s">
        <v>174</v>
      </c>
      <c r="AU692" s="168" t="s">
        <v>169</v>
      </c>
      <c r="AV692" s="13" t="s">
        <v>183</v>
      </c>
      <c r="AW692" s="13" t="s">
        <v>32</v>
      </c>
      <c r="AX692" s="13" t="s">
        <v>71</v>
      </c>
      <c r="AY692" s="168" t="s">
        <v>162</v>
      </c>
    </row>
    <row r="693" spans="2:51" s="11" customFormat="1" x14ac:dyDescent="0.2">
      <c r="B693" s="151"/>
      <c r="D693" s="152" t="s">
        <v>174</v>
      </c>
      <c r="E693" s="153" t="s">
        <v>1</v>
      </c>
      <c r="F693" s="154" t="s">
        <v>664</v>
      </c>
      <c r="H693" s="153" t="s">
        <v>1</v>
      </c>
      <c r="I693" s="155"/>
      <c r="L693" s="151"/>
      <c r="M693" s="156"/>
      <c r="N693" s="157"/>
      <c r="O693" s="157"/>
      <c r="P693" s="157"/>
      <c r="Q693" s="157"/>
      <c r="R693" s="157"/>
      <c r="S693" s="157"/>
      <c r="T693" s="158"/>
      <c r="AT693" s="153" t="s">
        <v>174</v>
      </c>
      <c r="AU693" s="153" t="s">
        <v>169</v>
      </c>
      <c r="AV693" s="11" t="s">
        <v>79</v>
      </c>
      <c r="AW693" s="11" t="s">
        <v>32</v>
      </c>
      <c r="AX693" s="11" t="s">
        <v>71</v>
      </c>
      <c r="AY693" s="153" t="s">
        <v>162</v>
      </c>
    </row>
    <row r="694" spans="2:51" s="12" customFormat="1" x14ac:dyDescent="0.2">
      <c r="B694" s="159"/>
      <c r="D694" s="152" t="s">
        <v>174</v>
      </c>
      <c r="E694" s="160" t="s">
        <v>1</v>
      </c>
      <c r="F694" s="161" t="s">
        <v>700</v>
      </c>
      <c r="H694" s="162">
        <v>1.554</v>
      </c>
      <c r="I694" s="163"/>
      <c r="L694" s="159"/>
      <c r="M694" s="164"/>
      <c r="N694" s="165"/>
      <c r="O694" s="165"/>
      <c r="P694" s="165"/>
      <c r="Q694" s="165"/>
      <c r="R694" s="165"/>
      <c r="S694" s="165"/>
      <c r="T694" s="166"/>
      <c r="AT694" s="160" t="s">
        <v>174</v>
      </c>
      <c r="AU694" s="160" t="s">
        <v>169</v>
      </c>
      <c r="AV694" s="12" t="s">
        <v>169</v>
      </c>
      <c r="AW694" s="12" t="s">
        <v>32</v>
      </c>
      <c r="AX694" s="12" t="s">
        <v>71</v>
      </c>
      <c r="AY694" s="160" t="s">
        <v>162</v>
      </c>
    </row>
    <row r="695" spans="2:51" s="12" customFormat="1" x14ac:dyDescent="0.2">
      <c r="B695" s="159"/>
      <c r="D695" s="152" t="s">
        <v>174</v>
      </c>
      <c r="E695" s="160" t="s">
        <v>1</v>
      </c>
      <c r="F695" s="161" t="s">
        <v>701</v>
      </c>
      <c r="H695" s="162">
        <v>2.1059999999999999</v>
      </c>
      <c r="I695" s="163"/>
      <c r="L695" s="159"/>
      <c r="M695" s="164"/>
      <c r="N695" s="165"/>
      <c r="O695" s="165"/>
      <c r="P695" s="165"/>
      <c r="Q695" s="165"/>
      <c r="R695" s="165"/>
      <c r="S695" s="165"/>
      <c r="T695" s="166"/>
      <c r="AT695" s="160" t="s">
        <v>174</v>
      </c>
      <c r="AU695" s="160" t="s">
        <v>169</v>
      </c>
      <c r="AV695" s="12" t="s">
        <v>169</v>
      </c>
      <c r="AW695" s="12" t="s">
        <v>32</v>
      </c>
      <c r="AX695" s="12" t="s">
        <v>71</v>
      </c>
      <c r="AY695" s="160" t="s">
        <v>162</v>
      </c>
    </row>
    <row r="696" spans="2:51" s="12" customFormat="1" x14ac:dyDescent="0.2">
      <c r="B696" s="159"/>
      <c r="D696" s="152" t="s">
        <v>174</v>
      </c>
      <c r="E696" s="160" t="s">
        <v>1</v>
      </c>
      <c r="F696" s="161" t="s">
        <v>702</v>
      </c>
      <c r="H696" s="162">
        <v>2.34</v>
      </c>
      <c r="I696" s="163"/>
      <c r="L696" s="159"/>
      <c r="M696" s="164"/>
      <c r="N696" s="165"/>
      <c r="O696" s="165"/>
      <c r="P696" s="165"/>
      <c r="Q696" s="165"/>
      <c r="R696" s="165"/>
      <c r="S696" s="165"/>
      <c r="T696" s="166"/>
      <c r="AT696" s="160" t="s">
        <v>174</v>
      </c>
      <c r="AU696" s="160" t="s">
        <v>169</v>
      </c>
      <c r="AV696" s="12" t="s">
        <v>169</v>
      </c>
      <c r="AW696" s="12" t="s">
        <v>32</v>
      </c>
      <c r="AX696" s="12" t="s">
        <v>71</v>
      </c>
      <c r="AY696" s="160" t="s">
        <v>162</v>
      </c>
    </row>
    <row r="697" spans="2:51" s="13" customFormat="1" x14ac:dyDescent="0.2">
      <c r="B697" s="167"/>
      <c r="D697" s="152" t="s">
        <v>174</v>
      </c>
      <c r="E697" s="168" t="s">
        <v>1</v>
      </c>
      <c r="F697" s="169" t="s">
        <v>182</v>
      </c>
      <c r="H697" s="170">
        <v>6</v>
      </c>
      <c r="I697" s="171"/>
      <c r="L697" s="167"/>
      <c r="M697" s="172"/>
      <c r="N697" s="173"/>
      <c r="O697" s="173"/>
      <c r="P697" s="173"/>
      <c r="Q697" s="173"/>
      <c r="R697" s="173"/>
      <c r="S697" s="173"/>
      <c r="T697" s="174"/>
      <c r="AT697" s="168" t="s">
        <v>174</v>
      </c>
      <c r="AU697" s="168" t="s">
        <v>169</v>
      </c>
      <c r="AV697" s="13" t="s">
        <v>183</v>
      </c>
      <c r="AW697" s="13" t="s">
        <v>32</v>
      </c>
      <c r="AX697" s="13" t="s">
        <v>71</v>
      </c>
      <c r="AY697" s="168" t="s">
        <v>162</v>
      </c>
    </row>
    <row r="698" spans="2:51" s="11" customFormat="1" x14ac:dyDescent="0.2">
      <c r="B698" s="151"/>
      <c r="D698" s="152" t="s">
        <v>174</v>
      </c>
      <c r="E698" s="153" t="s">
        <v>1</v>
      </c>
      <c r="F698" s="154" t="s">
        <v>667</v>
      </c>
      <c r="H698" s="153" t="s">
        <v>1</v>
      </c>
      <c r="I698" s="155"/>
      <c r="L698" s="151"/>
      <c r="M698" s="156"/>
      <c r="N698" s="157"/>
      <c r="O698" s="157"/>
      <c r="P698" s="157"/>
      <c r="Q698" s="157"/>
      <c r="R698" s="157"/>
      <c r="S698" s="157"/>
      <c r="T698" s="158"/>
      <c r="AT698" s="153" t="s">
        <v>174</v>
      </c>
      <c r="AU698" s="153" t="s">
        <v>169</v>
      </c>
      <c r="AV698" s="11" t="s">
        <v>79</v>
      </c>
      <c r="AW698" s="11" t="s">
        <v>32</v>
      </c>
      <c r="AX698" s="11" t="s">
        <v>71</v>
      </c>
      <c r="AY698" s="153" t="s">
        <v>162</v>
      </c>
    </row>
    <row r="699" spans="2:51" s="12" customFormat="1" x14ac:dyDescent="0.2">
      <c r="B699" s="159"/>
      <c r="D699" s="152" t="s">
        <v>174</v>
      </c>
      <c r="E699" s="160" t="s">
        <v>1</v>
      </c>
      <c r="F699" s="161" t="s">
        <v>701</v>
      </c>
      <c r="H699" s="162">
        <v>2.1059999999999999</v>
      </c>
      <c r="I699" s="163"/>
      <c r="L699" s="159"/>
      <c r="M699" s="164"/>
      <c r="N699" s="165"/>
      <c r="O699" s="165"/>
      <c r="P699" s="165"/>
      <c r="Q699" s="165"/>
      <c r="R699" s="165"/>
      <c r="S699" s="165"/>
      <c r="T699" s="166"/>
      <c r="AT699" s="160" t="s">
        <v>174</v>
      </c>
      <c r="AU699" s="160" t="s">
        <v>169</v>
      </c>
      <c r="AV699" s="12" t="s">
        <v>169</v>
      </c>
      <c r="AW699" s="12" t="s">
        <v>32</v>
      </c>
      <c r="AX699" s="12" t="s">
        <v>71</v>
      </c>
      <c r="AY699" s="160" t="s">
        <v>162</v>
      </c>
    </row>
    <row r="700" spans="2:51" s="12" customFormat="1" x14ac:dyDescent="0.2">
      <c r="B700" s="159"/>
      <c r="D700" s="152" t="s">
        <v>174</v>
      </c>
      <c r="E700" s="160" t="s">
        <v>1</v>
      </c>
      <c r="F700" s="161" t="s">
        <v>703</v>
      </c>
      <c r="H700" s="162">
        <v>1.9139999999999999</v>
      </c>
      <c r="I700" s="163"/>
      <c r="L700" s="159"/>
      <c r="M700" s="164"/>
      <c r="N700" s="165"/>
      <c r="O700" s="165"/>
      <c r="P700" s="165"/>
      <c r="Q700" s="165"/>
      <c r="R700" s="165"/>
      <c r="S700" s="165"/>
      <c r="T700" s="166"/>
      <c r="AT700" s="160" t="s">
        <v>174</v>
      </c>
      <c r="AU700" s="160" t="s">
        <v>169</v>
      </c>
      <c r="AV700" s="12" t="s">
        <v>169</v>
      </c>
      <c r="AW700" s="12" t="s">
        <v>32</v>
      </c>
      <c r="AX700" s="12" t="s">
        <v>71</v>
      </c>
      <c r="AY700" s="160" t="s">
        <v>162</v>
      </c>
    </row>
    <row r="701" spans="2:51" s="12" customFormat="1" x14ac:dyDescent="0.2">
      <c r="B701" s="159"/>
      <c r="D701" s="152" t="s">
        <v>174</v>
      </c>
      <c r="E701" s="160" t="s">
        <v>1</v>
      </c>
      <c r="F701" s="161" t="s">
        <v>704</v>
      </c>
      <c r="H701" s="162">
        <v>1.476</v>
      </c>
      <c r="I701" s="163"/>
      <c r="L701" s="159"/>
      <c r="M701" s="164"/>
      <c r="N701" s="165"/>
      <c r="O701" s="165"/>
      <c r="P701" s="165"/>
      <c r="Q701" s="165"/>
      <c r="R701" s="165"/>
      <c r="S701" s="165"/>
      <c r="T701" s="166"/>
      <c r="AT701" s="160" t="s">
        <v>174</v>
      </c>
      <c r="AU701" s="160" t="s">
        <v>169</v>
      </c>
      <c r="AV701" s="12" t="s">
        <v>169</v>
      </c>
      <c r="AW701" s="12" t="s">
        <v>32</v>
      </c>
      <c r="AX701" s="12" t="s">
        <v>71</v>
      </c>
      <c r="AY701" s="160" t="s">
        <v>162</v>
      </c>
    </row>
    <row r="702" spans="2:51" s="12" customFormat="1" x14ac:dyDescent="0.2">
      <c r="B702" s="159"/>
      <c r="D702" s="152" t="s">
        <v>174</v>
      </c>
      <c r="E702" s="160" t="s">
        <v>1</v>
      </c>
      <c r="F702" s="161" t="s">
        <v>705</v>
      </c>
      <c r="H702" s="162">
        <v>1.95</v>
      </c>
      <c r="I702" s="163"/>
      <c r="L702" s="159"/>
      <c r="M702" s="164"/>
      <c r="N702" s="165"/>
      <c r="O702" s="165"/>
      <c r="P702" s="165"/>
      <c r="Q702" s="165"/>
      <c r="R702" s="165"/>
      <c r="S702" s="165"/>
      <c r="T702" s="166"/>
      <c r="AT702" s="160" t="s">
        <v>174</v>
      </c>
      <c r="AU702" s="160" t="s">
        <v>169</v>
      </c>
      <c r="AV702" s="12" t="s">
        <v>169</v>
      </c>
      <c r="AW702" s="12" t="s">
        <v>32</v>
      </c>
      <c r="AX702" s="12" t="s">
        <v>71</v>
      </c>
      <c r="AY702" s="160" t="s">
        <v>162</v>
      </c>
    </row>
    <row r="703" spans="2:51" s="12" customFormat="1" x14ac:dyDescent="0.2">
      <c r="B703" s="159"/>
      <c r="D703" s="152" t="s">
        <v>174</v>
      </c>
      <c r="E703" s="160" t="s">
        <v>1</v>
      </c>
      <c r="F703" s="161" t="s">
        <v>706</v>
      </c>
      <c r="H703" s="162">
        <v>1.4159999999999999</v>
      </c>
      <c r="I703" s="163"/>
      <c r="L703" s="159"/>
      <c r="M703" s="164"/>
      <c r="N703" s="165"/>
      <c r="O703" s="165"/>
      <c r="P703" s="165"/>
      <c r="Q703" s="165"/>
      <c r="R703" s="165"/>
      <c r="S703" s="165"/>
      <c r="T703" s="166"/>
      <c r="AT703" s="160" t="s">
        <v>174</v>
      </c>
      <c r="AU703" s="160" t="s">
        <v>169</v>
      </c>
      <c r="AV703" s="12" t="s">
        <v>169</v>
      </c>
      <c r="AW703" s="12" t="s">
        <v>32</v>
      </c>
      <c r="AX703" s="12" t="s">
        <v>71</v>
      </c>
      <c r="AY703" s="160" t="s">
        <v>162</v>
      </c>
    </row>
    <row r="704" spans="2:51" s="13" customFormat="1" x14ac:dyDescent="0.2">
      <c r="B704" s="167"/>
      <c r="D704" s="152" t="s">
        <v>174</v>
      </c>
      <c r="E704" s="168" t="s">
        <v>1</v>
      </c>
      <c r="F704" s="169" t="s">
        <v>182</v>
      </c>
      <c r="H704" s="170">
        <v>8.8620000000000001</v>
      </c>
      <c r="I704" s="171"/>
      <c r="L704" s="167"/>
      <c r="M704" s="172"/>
      <c r="N704" s="173"/>
      <c r="O704" s="173"/>
      <c r="P704" s="173"/>
      <c r="Q704" s="173"/>
      <c r="R704" s="173"/>
      <c r="S704" s="173"/>
      <c r="T704" s="174"/>
      <c r="AT704" s="168" t="s">
        <v>174</v>
      </c>
      <c r="AU704" s="168" t="s">
        <v>169</v>
      </c>
      <c r="AV704" s="13" t="s">
        <v>183</v>
      </c>
      <c r="AW704" s="13" t="s">
        <v>32</v>
      </c>
      <c r="AX704" s="13" t="s">
        <v>71</v>
      </c>
      <c r="AY704" s="168" t="s">
        <v>162</v>
      </c>
    </row>
    <row r="705" spans="1:65" s="11" customFormat="1" x14ac:dyDescent="0.2">
      <c r="B705" s="151"/>
      <c r="D705" s="152" t="s">
        <v>174</v>
      </c>
      <c r="E705" s="153" t="s">
        <v>1</v>
      </c>
      <c r="F705" s="154" t="s">
        <v>669</v>
      </c>
      <c r="H705" s="153" t="s">
        <v>1</v>
      </c>
      <c r="I705" s="155"/>
      <c r="L705" s="151"/>
      <c r="M705" s="156"/>
      <c r="N705" s="157"/>
      <c r="O705" s="157"/>
      <c r="P705" s="157"/>
      <c r="Q705" s="157"/>
      <c r="R705" s="157"/>
      <c r="S705" s="157"/>
      <c r="T705" s="158"/>
      <c r="AT705" s="153" t="s">
        <v>174</v>
      </c>
      <c r="AU705" s="153" t="s">
        <v>169</v>
      </c>
      <c r="AV705" s="11" t="s">
        <v>79</v>
      </c>
      <c r="AW705" s="11" t="s">
        <v>32</v>
      </c>
      <c r="AX705" s="11" t="s">
        <v>71</v>
      </c>
      <c r="AY705" s="153" t="s">
        <v>162</v>
      </c>
    </row>
    <row r="706" spans="1:65" s="12" customFormat="1" x14ac:dyDescent="0.2">
      <c r="B706" s="159"/>
      <c r="D706" s="152" t="s">
        <v>174</v>
      </c>
      <c r="E706" s="160" t="s">
        <v>1</v>
      </c>
      <c r="F706" s="161" t="s">
        <v>707</v>
      </c>
      <c r="H706" s="162">
        <v>1.488</v>
      </c>
      <c r="I706" s="163"/>
      <c r="L706" s="159"/>
      <c r="M706" s="164"/>
      <c r="N706" s="165"/>
      <c r="O706" s="165"/>
      <c r="P706" s="165"/>
      <c r="Q706" s="165"/>
      <c r="R706" s="165"/>
      <c r="S706" s="165"/>
      <c r="T706" s="166"/>
      <c r="AT706" s="160" t="s">
        <v>174</v>
      </c>
      <c r="AU706" s="160" t="s">
        <v>169</v>
      </c>
      <c r="AV706" s="12" t="s">
        <v>169</v>
      </c>
      <c r="AW706" s="12" t="s">
        <v>32</v>
      </c>
      <c r="AX706" s="12" t="s">
        <v>71</v>
      </c>
      <c r="AY706" s="160" t="s">
        <v>162</v>
      </c>
    </row>
    <row r="707" spans="1:65" s="14" customFormat="1" x14ac:dyDescent="0.2">
      <c r="B707" s="175"/>
      <c r="D707" s="152" t="s">
        <v>174</v>
      </c>
      <c r="E707" s="176" t="s">
        <v>1</v>
      </c>
      <c r="F707" s="177" t="s">
        <v>189</v>
      </c>
      <c r="H707" s="178">
        <v>20.927999999999997</v>
      </c>
      <c r="I707" s="179"/>
      <c r="L707" s="175"/>
      <c r="M707" s="180"/>
      <c r="N707" s="181"/>
      <c r="O707" s="181"/>
      <c r="P707" s="181"/>
      <c r="Q707" s="181"/>
      <c r="R707" s="181"/>
      <c r="S707" s="181"/>
      <c r="T707" s="182"/>
      <c r="AT707" s="176" t="s">
        <v>174</v>
      </c>
      <c r="AU707" s="176" t="s">
        <v>169</v>
      </c>
      <c r="AV707" s="14" t="s">
        <v>168</v>
      </c>
      <c r="AW707" s="14" t="s">
        <v>32</v>
      </c>
      <c r="AX707" s="14" t="s">
        <v>79</v>
      </c>
      <c r="AY707" s="176" t="s">
        <v>162</v>
      </c>
    </row>
    <row r="708" spans="1:65" s="210" customFormat="1" ht="33" customHeight="1" x14ac:dyDescent="0.2">
      <c r="A708" s="202"/>
      <c r="B708" s="139"/>
      <c r="C708" s="234" t="s">
        <v>708</v>
      </c>
      <c r="D708" s="234" t="s">
        <v>164</v>
      </c>
      <c r="E708" s="235" t="s">
        <v>2651</v>
      </c>
      <c r="F708" s="236" t="s">
        <v>709</v>
      </c>
      <c r="G708" s="237" t="s">
        <v>710</v>
      </c>
      <c r="H708" s="238">
        <v>99.18</v>
      </c>
      <c r="I708" s="239"/>
      <c r="J708" s="238">
        <f>ROUND(I708*H708,3)</f>
        <v>0</v>
      </c>
      <c r="K708" s="240"/>
      <c r="L708" s="30"/>
      <c r="M708" s="241" t="s">
        <v>1</v>
      </c>
      <c r="N708" s="242" t="s">
        <v>43</v>
      </c>
      <c r="O708" s="49"/>
      <c r="P708" s="243">
        <f>O708*H708</f>
        <v>0</v>
      </c>
      <c r="Q708" s="243">
        <v>1.8630000000000001E-2</v>
      </c>
      <c r="R708" s="243">
        <f>Q708*H708</f>
        <v>1.8477234000000002</v>
      </c>
      <c r="S708" s="243">
        <v>0</v>
      </c>
      <c r="T708" s="244">
        <f>S708*H708</f>
        <v>0</v>
      </c>
      <c r="U708" s="202"/>
      <c r="V708" s="202"/>
      <c r="W708" s="202"/>
      <c r="X708" s="202"/>
      <c r="Y708" s="202"/>
      <c r="Z708" s="202"/>
      <c r="AA708" s="202"/>
      <c r="AB708" s="202"/>
      <c r="AC708" s="202"/>
      <c r="AD708" s="202"/>
      <c r="AE708" s="202"/>
      <c r="AR708" s="245" t="s">
        <v>168</v>
      </c>
      <c r="AT708" s="245" t="s">
        <v>164</v>
      </c>
      <c r="AU708" s="245" t="s">
        <v>169</v>
      </c>
      <c r="AY708" s="203" t="s">
        <v>162</v>
      </c>
      <c r="BE708" s="149">
        <f>IF(N708="základná",J708,0)</f>
        <v>0</v>
      </c>
      <c r="BF708" s="149">
        <f>IF(N708="znížená",J708,0)</f>
        <v>0</v>
      </c>
      <c r="BG708" s="149">
        <f>IF(N708="zákl. prenesená",J708,0)</f>
        <v>0</v>
      </c>
      <c r="BH708" s="149">
        <f>IF(N708="zníž. prenesená",J708,0)</f>
        <v>0</v>
      </c>
      <c r="BI708" s="149">
        <f>IF(N708="nulová",J708,0)</f>
        <v>0</v>
      </c>
      <c r="BJ708" s="203" t="s">
        <v>169</v>
      </c>
      <c r="BK708" s="150">
        <f>ROUND(I708*H708,3)</f>
        <v>0</v>
      </c>
      <c r="BL708" s="203" t="s">
        <v>168</v>
      </c>
      <c r="BM708" s="245" t="s">
        <v>711</v>
      </c>
    </row>
    <row r="709" spans="1:65" s="11" customFormat="1" x14ac:dyDescent="0.2">
      <c r="B709" s="151"/>
      <c r="D709" s="152" t="s">
        <v>174</v>
      </c>
      <c r="E709" s="153" t="s">
        <v>1</v>
      </c>
      <c r="F709" s="154" t="s">
        <v>667</v>
      </c>
      <c r="H709" s="153" t="s">
        <v>1</v>
      </c>
      <c r="I709" s="155"/>
      <c r="L709" s="151"/>
      <c r="M709" s="156"/>
      <c r="N709" s="157"/>
      <c r="O709" s="157"/>
      <c r="P709" s="157"/>
      <c r="Q709" s="157"/>
      <c r="R709" s="157"/>
      <c r="S709" s="157"/>
      <c r="T709" s="158"/>
      <c r="AT709" s="153" t="s">
        <v>174</v>
      </c>
      <c r="AU709" s="153" t="s">
        <v>169</v>
      </c>
      <c r="AV709" s="11" t="s">
        <v>79</v>
      </c>
      <c r="AW709" s="11" t="s">
        <v>32</v>
      </c>
      <c r="AX709" s="11" t="s">
        <v>71</v>
      </c>
      <c r="AY709" s="153" t="s">
        <v>162</v>
      </c>
    </row>
    <row r="710" spans="1:65" s="12" customFormat="1" ht="22.5" x14ac:dyDescent="0.2">
      <c r="B710" s="159"/>
      <c r="D710" s="152" t="s">
        <v>174</v>
      </c>
      <c r="E710" s="160" t="s">
        <v>1</v>
      </c>
      <c r="F710" s="161" t="s">
        <v>712</v>
      </c>
      <c r="H710" s="162">
        <v>32.61</v>
      </c>
      <c r="I710" s="163"/>
      <c r="L710" s="159"/>
      <c r="M710" s="164"/>
      <c r="N710" s="165"/>
      <c r="O710" s="165"/>
      <c r="P710" s="165"/>
      <c r="Q710" s="165"/>
      <c r="R710" s="165"/>
      <c r="S710" s="165"/>
      <c r="T710" s="166"/>
      <c r="AT710" s="160" t="s">
        <v>174</v>
      </c>
      <c r="AU710" s="160" t="s">
        <v>169</v>
      </c>
      <c r="AV710" s="12" t="s">
        <v>169</v>
      </c>
      <c r="AW710" s="12" t="s">
        <v>32</v>
      </c>
      <c r="AX710" s="12" t="s">
        <v>71</v>
      </c>
      <c r="AY710" s="160" t="s">
        <v>162</v>
      </c>
    </row>
    <row r="711" spans="1:65" s="11" customFormat="1" x14ac:dyDescent="0.2">
      <c r="B711" s="151"/>
      <c r="D711" s="152" t="s">
        <v>174</v>
      </c>
      <c r="E711" s="153" t="s">
        <v>1</v>
      </c>
      <c r="F711" s="154" t="s">
        <v>669</v>
      </c>
      <c r="H711" s="153" t="s">
        <v>1</v>
      </c>
      <c r="I711" s="155"/>
      <c r="L711" s="151"/>
      <c r="M711" s="156"/>
      <c r="N711" s="157"/>
      <c r="O711" s="157"/>
      <c r="P711" s="157"/>
      <c r="Q711" s="157"/>
      <c r="R711" s="157"/>
      <c r="S711" s="157"/>
      <c r="T711" s="158"/>
      <c r="AT711" s="153" t="s">
        <v>174</v>
      </c>
      <c r="AU711" s="153" t="s">
        <v>169</v>
      </c>
      <c r="AV711" s="11" t="s">
        <v>79</v>
      </c>
      <c r="AW711" s="11" t="s">
        <v>32</v>
      </c>
      <c r="AX711" s="11" t="s">
        <v>71</v>
      </c>
      <c r="AY711" s="153" t="s">
        <v>162</v>
      </c>
    </row>
    <row r="712" spans="1:65" s="12" customFormat="1" x14ac:dyDescent="0.2">
      <c r="B712" s="159"/>
      <c r="D712" s="152" t="s">
        <v>174</v>
      </c>
      <c r="E712" s="160" t="s">
        <v>1</v>
      </c>
      <c r="F712" s="161" t="s">
        <v>713</v>
      </c>
      <c r="H712" s="162">
        <v>27.13</v>
      </c>
      <c r="I712" s="163"/>
      <c r="L712" s="159"/>
      <c r="M712" s="164"/>
      <c r="N712" s="165"/>
      <c r="O712" s="165"/>
      <c r="P712" s="165"/>
      <c r="Q712" s="165"/>
      <c r="R712" s="165"/>
      <c r="S712" s="165"/>
      <c r="T712" s="166"/>
      <c r="AT712" s="160" t="s">
        <v>174</v>
      </c>
      <c r="AU712" s="160" t="s">
        <v>169</v>
      </c>
      <c r="AV712" s="12" t="s">
        <v>169</v>
      </c>
      <c r="AW712" s="12" t="s">
        <v>32</v>
      </c>
      <c r="AX712" s="12" t="s">
        <v>71</v>
      </c>
      <c r="AY712" s="160" t="s">
        <v>162</v>
      </c>
    </row>
    <row r="713" spans="1:65" s="11" customFormat="1" x14ac:dyDescent="0.2">
      <c r="B713" s="151"/>
      <c r="D713" s="152" t="s">
        <v>174</v>
      </c>
      <c r="E713" s="153" t="s">
        <v>1</v>
      </c>
      <c r="F713" s="154" t="s">
        <v>664</v>
      </c>
      <c r="H713" s="153" t="s">
        <v>1</v>
      </c>
      <c r="I713" s="155"/>
      <c r="L713" s="151"/>
      <c r="M713" s="156"/>
      <c r="N713" s="157"/>
      <c r="O713" s="157"/>
      <c r="P713" s="157"/>
      <c r="Q713" s="157"/>
      <c r="R713" s="157"/>
      <c r="S713" s="157"/>
      <c r="T713" s="158"/>
      <c r="AT713" s="153" t="s">
        <v>174</v>
      </c>
      <c r="AU713" s="153" t="s">
        <v>169</v>
      </c>
      <c r="AV713" s="11" t="s">
        <v>79</v>
      </c>
      <c r="AW713" s="11" t="s">
        <v>32</v>
      </c>
      <c r="AX713" s="11" t="s">
        <v>71</v>
      </c>
      <c r="AY713" s="153" t="s">
        <v>162</v>
      </c>
    </row>
    <row r="714" spans="1:65" s="12" customFormat="1" x14ac:dyDescent="0.2">
      <c r="B714" s="159"/>
      <c r="D714" s="152" t="s">
        <v>174</v>
      </c>
      <c r="E714" s="160" t="s">
        <v>1</v>
      </c>
      <c r="F714" s="161" t="s">
        <v>714</v>
      </c>
      <c r="H714" s="162">
        <v>19.96</v>
      </c>
      <c r="I714" s="163"/>
      <c r="L714" s="159"/>
      <c r="M714" s="164"/>
      <c r="N714" s="165"/>
      <c r="O714" s="165"/>
      <c r="P714" s="165"/>
      <c r="Q714" s="165"/>
      <c r="R714" s="165"/>
      <c r="S714" s="165"/>
      <c r="T714" s="166"/>
      <c r="AT714" s="160" t="s">
        <v>174</v>
      </c>
      <c r="AU714" s="160" t="s">
        <v>169</v>
      </c>
      <c r="AV714" s="12" t="s">
        <v>169</v>
      </c>
      <c r="AW714" s="12" t="s">
        <v>32</v>
      </c>
      <c r="AX714" s="12" t="s">
        <v>71</v>
      </c>
      <c r="AY714" s="160" t="s">
        <v>162</v>
      </c>
    </row>
    <row r="715" spans="1:65" s="11" customFormat="1" x14ac:dyDescent="0.2">
      <c r="B715" s="151"/>
      <c r="D715" s="152" t="s">
        <v>174</v>
      </c>
      <c r="E715" s="153" t="s">
        <v>1</v>
      </c>
      <c r="F715" s="154" t="s">
        <v>661</v>
      </c>
      <c r="H715" s="153" t="s">
        <v>1</v>
      </c>
      <c r="I715" s="155"/>
      <c r="L715" s="151"/>
      <c r="M715" s="156"/>
      <c r="N715" s="157"/>
      <c r="O715" s="157"/>
      <c r="P715" s="157"/>
      <c r="Q715" s="157"/>
      <c r="R715" s="157"/>
      <c r="S715" s="157"/>
      <c r="T715" s="158"/>
      <c r="AT715" s="153" t="s">
        <v>174</v>
      </c>
      <c r="AU715" s="153" t="s">
        <v>169</v>
      </c>
      <c r="AV715" s="11" t="s">
        <v>79</v>
      </c>
      <c r="AW715" s="11" t="s">
        <v>32</v>
      </c>
      <c r="AX715" s="11" t="s">
        <v>71</v>
      </c>
      <c r="AY715" s="153" t="s">
        <v>162</v>
      </c>
    </row>
    <row r="716" spans="1:65" s="12" customFormat="1" x14ac:dyDescent="0.2">
      <c r="B716" s="159"/>
      <c r="D716" s="152" t="s">
        <v>174</v>
      </c>
      <c r="E716" s="160" t="s">
        <v>1</v>
      </c>
      <c r="F716" s="161" t="s">
        <v>715</v>
      </c>
      <c r="H716" s="162">
        <v>19.48</v>
      </c>
      <c r="I716" s="163"/>
      <c r="L716" s="159"/>
      <c r="M716" s="164"/>
      <c r="N716" s="165"/>
      <c r="O716" s="165"/>
      <c r="P716" s="165"/>
      <c r="Q716" s="165"/>
      <c r="R716" s="165"/>
      <c r="S716" s="165"/>
      <c r="T716" s="166"/>
      <c r="AT716" s="160" t="s">
        <v>174</v>
      </c>
      <c r="AU716" s="160" t="s">
        <v>169</v>
      </c>
      <c r="AV716" s="12" t="s">
        <v>169</v>
      </c>
      <c r="AW716" s="12" t="s">
        <v>32</v>
      </c>
      <c r="AX716" s="12" t="s">
        <v>71</v>
      </c>
      <c r="AY716" s="160" t="s">
        <v>162</v>
      </c>
    </row>
    <row r="717" spans="1:65" s="14" customFormat="1" x14ac:dyDescent="0.2">
      <c r="B717" s="175"/>
      <c r="D717" s="152" t="s">
        <v>174</v>
      </c>
      <c r="E717" s="176" t="s">
        <v>1</v>
      </c>
      <c r="F717" s="177" t="s">
        <v>189</v>
      </c>
      <c r="H717" s="178">
        <v>99.179999999999993</v>
      </c>
      <c r="I717" s="179"/>
      <c r="L717" s="175"/>
      <c r="M717" s="180"/>
      <c r="N717" s="181"/>
      <c r="O717" s="181"/>
      <c r="P717" s="181"/>
      <c r="Q717" s="181"/>
      <c r="R717" s="181"/>
      <c r="S717" s="181"/>
      <c r="T717" s="182"/>
      <c r="AT717" s="176" t="s">
        <v>174</v>
      </c>
      <c r="AU717" s="176" t="s">
        <v>169</v>
      </c>
      <c r="AV717" s="14" t="s">
        <v>168</v>
      </c>
      <c r="AW717" s="14" t="s">
        <v>32</v>
      </c>
      <c r="AX717" s="14" t="s">
        <v>79</v>
      </c>
      <c r="AY717" s="176" t="s">
        <v>162</v>
      </c>
    </row>
    <row r="718" spans="1:65" s="210" customFormat="1" ht="21.75" customHeight="1" x14ac:dyDescent="0.2">
      <c r="A718" s="202"/>
      <c r="B718" s="139"/>
      <c r="C718" s="234" t="s">
        <v>716</v>
      </c>
      <c r="D718" s="234" t="s">
        <v>164</v>
      </c>
      <c r="E718" s="235" t="s">
        <v>2652</v>
      </c>
      <c r="F718" s="236" t="s">
        <v>717</v>
      </c>
      <c r="G718" s="237" t="s">
        <v>710</v>
      </c>
      <c r="H718" s="238">
        <v>341.4</v>
      </c>
      <c r="I718" s="239"/>
      <c r="J718" s="238">
        <f>ROUND(I718*H718,3)</f>
        <v>0</v>
      </c>
      <c r="K718" s="240"/>
      <c r="L718" s="30"/>
      <c r="M718" s="241" t="s">
        <v>1</v>
      </c>
      <c r="N718" s="242" t="s">
        <v>43</v>
      </c>
      <c r="O718" s="49"/>
      <c r="P718" s="243">
        <f>O718*H718</f>
        <v>0</v>
      </c>
      <c r="Q718" s="243">
        <v>7.3999999999999999E-4</v>
      </c>
      <c r="R718" s="243">
        <f>Q718*H718</f>
        <v>0.25263599999999997</v>
      </c>
      <c r="S718" s="243">
        <v>0</v>
      </c>
      <c r="T718" s="244">
        <f>S718*H718</f>
        <v>0</v>
      </c>
      <c r="U718" s="202"/>
      <c r="V718" s="202"/>
      <c r="W718" s="202"/>
      <c r="X718" s="202"/>
      <c r="Y718" s="202"/>
      <c r="Z718" s="202"/>
      <c r="AA718" s="202"/>
      <c r="AB718" s="202"/>
      <c r="AC718" s="202"/>
      <c r="AD718" s="202"/>
      <c r="AE718" s="202"/>
      <c r="AR718" s="245" t="s">
        <v>168</v>
      </c>
      <c r="AT718" s="245" t="s">
        <v>164</v>
      </c>
      <c r="AU718" s="245" t="s">
        <v>169</v>
      </c>
      <c r="AY718" s="203" t="s">
        <v>162</v>
      </c>
      <c r="BE718" s="149">
        <f>IF(N718="základná",J718,0)</f>
        <v>0</v>
      </c>
      <c r="BF718" s="149">
        <f>IF(N718="znížená",J718,0)</f>
        <v>0</v>
      </c>
      <c r="BG718" s="149">
        <f>IF(N718="zákl. prenesená",J718,0)</f>
        <v>0</v>
      </c>
      <c r="BH718" s="149">
        <f>IF(N718="zníž. prenesená",J718,0)</f>
        <v>0</v>
      </c>
      <c r="BI718" s="149">
        <f>IF(N718="nulová",J718,0)</f>
        <v>0</v>
      </c>
      <c r="BJ718" s="203" t="s">
        <v>169</v>
      </c>
      <c r="BK718" s="150">
        <f>ROUND(I718*H718,3)</f>
        <v>0</v>
      </c>
      <c r="BL718" s="203" t="s">
        <v>168</v>
      </c>
      <c r="BM718" s="245" t="s">
        <v>718</v>
      </c>
    </row>
    <row r="719" spans="1:65" s="11" customFormat="1" x14ac:dyDescent="0.2">
      <c r="B719" s="151"/>
      <c r="D719" s="152" t="s">
        <v>174</v>
      </c>
      <c r="E719" s="153" t="s">
        <v>1</v>
      </c>
      <c r="F719" s="154" t="s">
        <v>719</v>
      </c>
      <c r="H719" s="153" t="s">
        <v>1</v>
      </c>
      <c r="I719" s="155"/>
      <c r="L719" s="151"/>
      <c r="M719" s="156"/>
      <c r="N719" s="157"/>
      <c r="O719" s="157"/>
      <c r="P719" s="157"/>
      <c r="Q719" s="157"/>
      <c r="R719" s="157"/>
      <c r="S719" s="157"/>
      <c r="T719" s="158"/>
      <c r="AT719" s="153" t="s">
        <v>174</v>
      </c>
      <c r="AU719" s="153" t="s">
        <v>169</v>
      </c>
      <c r="AV719" s="11" t="s">
        <v>79</v>
      </c>
      <c r="AW719" s="11" t="s">
        <v>32</v>
      </c>
      <c r="AX719" s="11" t="s">
        <v>71</v>
      </c>
      <c r="AY719" s="153" t="s">
        <v>162</v>
      </c>
    </row>
    <row r="720" spans="1:65" s="12" customFormat="1" x14ac:dyDescent="0.2">
      <c r="B720" s="159"/>
      <c r="D720" s="152" t="s">
        <v>174</v>
      </c>
      <c r="E720" s="160" t="s">
        <v>1</v>
      </c>
      <c r="F720" s="161" t="s">
        <v>720</v>
      </c>
      <c r="H720" s="162">
        <v>341.4</v>
      </c>
      <c r="I720" s="163"/>
      <c r="L720" s="159"/>
      <c r="M720" s="164"/>
      <c r="N720" s="165"/>
      <c r="O720" s="165"/>
      <c r="P720" s="165"/>
      <c r="Q720" s="165"/>
      <c r="R720" s="165"/>
      <c r="S720" s="165"/>
      <c r="T720" s="166"/>
      <c r="AT720" s="160" t="s">
        <v>174</v>
      </c>
      <c r="AU720" s="160" t="s">
        <v>169</v>
      </c>
      <c r="AV720" s="12" t="s">
        <v>169</v>
      </c>
      <c r="AW720" s="12" t="s">
        <v>32</v>
      </c>
      <c r="AX720" s="12" t="s">
        <v>79</v>
      </c>
      <c r="AY720" s="160" t="s">
        <v>162</v>
      </c>
    </row>
    <row r="721" spans="1:65" s="210" customFormat="1" ht="21.75" customHeight="1" x14ac:dyDescent="0.2">
      <c r="A721" s="202"/>
      <c r="B721" s="139"/>
      <c r="C721" s="234" t="s">
        <v>721</v>
      </c>
      <c r="D721" s="234" t="s">
        <v>164</v>
      </c>
      <c r="E721" s="235" t="s">
        <v>2653</v>
      </c>
      <c r="F721" s="236" t="s">
        <v>722</v>
      </c>
      <c r="G721" s="237" t="s">
        <v>172</v>
      </c>
      <c r="H721" s="238">
        <v>18.488</v>
      </c>
      <c r="I721" s="239"/>
      <c r="J721" s="238">
        <f>ROUND(I721*H721,3)</f>
        <v>0</v>
      </c>
      <c r="K721" s="240"/>
      <c r="L721" s="30"/>
      <c r="M721" s="241" t="s">
        <v>1</v>
      </c>
      <c r="N721" s="242" t="s">
        <v>43</v>
      </c>
      <c r="O721" s="49"/>
      <c r="P721" s="243">
        <f>O721*H721</f>
        <v>0</v>
      </c>
      <c r="Q721" s="243">
        <v>2.2404799999999998</v>
      </c>
      <c r="R721" s="243">
        <f>Q721*H721</f>
        <v>41.421994239999997</v>
      </c>
      <c r="S721" s="243">
        <v>0</v>
      </c>
      <c r="T721" s="244">
        <f>S721*H721</f>
        <v>0</v>
      </c>
      <c r="U721" s="202"/>
      <c r="V721" s="202"/>
      <c r="W721" s="202"/>
      <c r="X721" s="202"/>
      <c r="Y721" s="202"/>
      <c r="Z721" s="202"/>
      <c r="AA721" s="202"/>
      <c r="AB721" s="202"/>
      <c r="AC721" s="202"/>
      <c r="AD721" s="202"/>
      <c r="AE721" s="202"/>
      <c r="AR721" s="245" t="s">
        <v>168</v>
      </c>
      <c r="AT721" s="245" t="s">
        <v>164</v>
      </c>
      <c r="AU721" s="245" t="s">
        <v>169</v>
      </c>
      <c r="AY721" s="203" t="s">
        <v>162</v>
      </c>
      <c r="BE721" s="149">
        <f>IF(N721="základná",J721,0)</f>
        <v>0</v>
      </c>
      <c r="BF721" s="149">
        <f>IF(N721="znížená",J721,0)</f>
        <v>0</v>
      </c>
      <c r="BG721" s="149">
        <f>IF(N721="zákl. prenesená",J721,0)</f>
        <v>0</v>
      </c>
      <c r="BH721" s="149">
        <f>IF(N721="zníž. prenesená",J721,0)</f>
        <v>0</v>
      </c>
      <c r="BI721" s="149">
        <f>IF(N721="nulová",J721,0)</f>
        <v>0</v>
      </c>
      <c r="BJ721" s="203" t="s">
        <v>169</v>
      </c>
      <c r="BK721" s="150">
        <f>ROUND(I721*H721,3)</f>
        <v>0</v>
      </c>
      <c r="BL721" s="203" t="s">
        <v>168</v>
      </c>
      <c r="BM721" s="245" t="s">
        <v>723</v>
      </c>
    </row>
    <row r="722" spans="1:65" s="12" customFormat="1" x14ac:dyDescent="0.2">
      <c r="B722" s="159"/>
      <c r="D722" s="152" t="s">
        <v>174</v>
      </c>
      <c r="E722" s="160" t="s">
        <v>1</v>
      </c>
      <c r="F722" s="161" t="s">
        <v>724</v>
      </c>
      <c r="H722" s="162">
        <v>9.58</v>
      </c>
      <c r="I722" s="163"/>
      <c r="L722" s="159"/>
      <c r="M722" s="164"/>
      <c r="N722" s="165"/>
      <c r="O722" s="165"/>
      <c r="P722" s="165"/>
      <c r="Q722" s="165"/>
      <c r="R722" s="165"/>
      <c r="S722" s="165"/>
      <c r="T722" s="166"/>
      <c r="AT722" s="160" t="s">
        <v>174</v>
      </c>
      <c r="AU722" s="160" t="s">
        <v>169</v>
      </c>
      <c r="AV722" s="12" t="s">
        <v>169</v>
      </c>
      <c r="AW722" s="12" t="s">
        <v>32</v>
      </c>
      <c r="AX722" s="12" t="s">
        <v>71</v>
      </c>
      <c r="AY722" s="160" t="s">
        <v>162</v>
      </c>
    </row>
    <row r="723" spans="1:65" s="12" customFormat="1" x14ac:dyDescent="0.2">
      <c r="B723" s="159"/>
      <c r="D723" s="152" t="s">
        <v>174</v>
      </c>
      <c r="E723" s="160" t="s">
        <v>1</v>
      </c>
      <c r="F723" s="161" t="s">
        <v>725</v>
      </c>
      <c r="H723" s="162">
        <v>0.48399999999999999</v>
      </c>
      <c r="I723" s="163"/>
      <c r="L723" s="159"/>
      <c r="M723" s="164"/>
      <c r="N723" s="165"/>
      <c r="O723" s="165"/>
      <c r="P723" s="165"/>
      <c r="Q723" s="165"/>
      <c r="R723" s="165"/>
      <c r="S723" s="165"/>
      <c r="T723" s="166"/>
      <c r="AT723" s="160" t="s">
        <v>174</v>
      </c>
      <c r="AU723" s="160" t="s">
        <v>169</v>
      </c>
      <c r="AV723" s="12" t="s">
        <v>169</v>
      </c>
      <c r="AW723" s="12" t="s">
        <v>32</v>
      </c>
      <c r="AX723" s="12" t="s">
        <v>71</v>
      </c>
      <c r="AY723" s="160" t="s">
        <v>162</v>
      </c>
    </row>
    <row r="724" spans="1:65" s="12" customFormat="1" x14ac:dyDescent="0.2">
      <c r="B724" s="159"/>
      <c r="D724" s="152" t="s">
        <v>174</v>
      </c>
      <c r="E724" s="160" t="s">
        <v>1</v>
      </c>
      <c r="F724" s="161" t="s">
        <v>726</v>
      </c>
      <c r="H724" s="162">
        <v>8.4239999999999995</v>
      </c>
      <c r="I724" s="163"/>
      <c r="L724" s="159"/>
      <c r="M724" s="164"/>
      <c r="N724" s="165"/>
      <c r="O724" s="165"/>
      <c r="P724" s="165"/>
      <c r="Q724" s="165"/>
      <c r="R724" s="165"/>
      <c r="S724" s="165"/>
      <c r="T724" s="166"/>
      <c r="AT724" s="160" t="s">
        <v>174</v>
      </c>
      <c r="AU724" s="160" t="s">
        <v>169</v>
      </c>
      <c r="AV724" s="12" t="s">
        <v>169</v>
      </c>
      <c r="AW724" s="12" t="s">
        <v>32</v>
      </c>
      <c r="AX724" s="12" t="s">
        <v>71</v>
      </c>
      <c r="AY724" s="160" t="s">
        <v>162</v>
      </c>
    </row>
    <row r="725" spans="1:65" s="14" customFormat="1" x14ac:dyDescent="0.2">
      <c r="B725" s="175"/>
      <c r="D725" s="152" t="s">
        <v>174</v>
      </c>
      <c r="E725" s="176" t="s">
        <v>1</v>
      </c>
      <c r="F725" s="177" t="s">
        <v>189</v>
      </c>
      <c r="H725" s="178">
        <v>18.488</v>
      </c>
      <c r="I725" s="179"/>
      <c r="L725" s="175"/>
      <c r="M725" s="180"/>
      <c r="N725" s="181"/>
      <c r="O725" s="181"/>
      <c r="P725" s="181"/>
      <c r="Q725" s="181"/>
      <c r="R725" s="181"/>
      <c r="S725" s="181"/>
      <c r="T725" s="182"/>
      <c r="AT725" s="176" t="s">
        <v>174</v>
      </c>
      <c r="AU725" s="176" t="s">
        <v>169</v>
      </c>
      <c r="AV725" s="14" t="s">
        <v>168</v>
      </c>
      <c r="AW725" s="14" t="s">
        <v>32</v>
      </c>
      <c r="AX725" s="14" t="s">
        <v>79</v>
      </c>
      <c r="AY725" s="176" t="s">
        <v>162</v>
      </c>
    </row>
    <row r="726" spans="1:65" s="210" customFormat="1" ht="21.75" customHeight="1" x14ac:dyDescent="0.2">
      <c r="A726" s="202"/>
      <c r="B726" s="139"/>
      <c r="C726" s="234" t="s">
        <v>727</v>
      </c>
      <c r="D726" s="234" t="s">
        <v>164</v>
      </c>
      <c r="E726" s="235" t="s">
        <v>2654</v>
      </c>
      <c r="F726" s="236" t="s">
        <v>728</v>
      </c>
      <c r="G726" s="237" t="s">
        <v>255</v>
      </c>
      <c r="H726" s="238">
        <v>1.298</v>
      </c>
      <c r="I726" s="239"/>
      <c r="J726" s="238">
        <f>ROUND(I726*H726,3)</f>
        <v>0</v>
      </c>
      <c r="K726" s="240"/>
      <c r="L726" s="30"/>
      <c r="M726" s="241" t="s">
        <v>1</v>
      </c>
      <c r="N726" s="242" t="s">
        <v>43</v>
      </c>
      <c r="O726" s="49"/>
      <c r="P726" s="243">
        <f>O726*H726</f>
        <v>0</v>
      </c>
      <c r="Q726" s="243">
        <v>1.20296</v>
      </c>
      <c r="R726" s="243">
        <f>Q726*H726</f>
        <v>1.5614420800000002</v>
      </c>
      <c r="S726" s="243">
        <v>0</v>
      </c>
      <c r="T726" s="244">
        <f>S726*H726</f>
        <v>0</v>
      </c>
      <c r="U726" s="202"/>
      <c r="V726" s="202"/>
      <c r="W726" s="202"/>
      <c r="X726" s="202"/>
      <c r="Y726" s="202"/>
      <c r="Z726" s="202"/>
      <c r="AA726" s="202"/>
      <c r="AB726" s="202"/>
      <c r="AC726" s="202"/>
      <c r="AD726" s="202"/>
      <c r="AE726" s="202"/>
      <c r="AR726" s="245" t="s">
        <v>168</v>
      </c>
      <c r="AT726" s="245" t="s">
        <v>164</v>
      </c>
      <c r="AU726" s="245" t="s">
        <v>169</v>
      </c>
      <c r="AY726" s="203" t="s">
        <v>162</v>
      </c>
      <c r="BE726" s="149">
        <f>IF(N726="základná",J726,0)</f>
        <v>0</v>
      </c>
      <c r="BF726" s="149">
        <f>IF(N726="znížená",J726,0)</f>
        <v>0</v>
      </c>
      <c r="BG726" s="149">
        <f>IF(N726="zákl. prenesená",J726,0)</f>
        <v>0</v>
      </c>
      <c r="BH726" s="149">
        <f>IF(N726="zníž. prenesená",J726,0)</f>
        <v>0</v>
      </c>
      <c r="BI726" s="149">
        <f>IF(N726="nulová",J726,0)</f>
        <v>0</v>
      </c>
      <c r="BJ726" s="203" t="s">
        <v>169</v>
      </c>
      <c r="BK726" s="150">
        <f>ROUND(I726*H726,3)</f>
        <v>0</v>
      </c>
      <c r="BL726" s="203" t="s">
        <v>168</v>
      </c>
      <c r="BM726" s="245" t="s">
        <v>729</v>
      </c>
    </row>
    <row r="727" spans="1:65" s="11" customFormat="1" x14ac:dyDescent="0.2">
      <c r="B727" s="151"/>
      <c r="D727" s="152" t="s">
        <v>174</v>
      </c>
      <c r="E727" s="153" t="s">
        <v>1</v>
      </c>
      <c r="F727" s="154" t="s">
        <v>730</v>
      </c>
      <c r="H727" s="153" t="s">
        <v>1</v>
      </c>
      <c r="I727" s="155"/>
      <c r="L727" s="151"/>
      <c r="M727" s="156"/>
      <c r="N727" s="157"/>
      <c r="O727" s="157"/>
      <c r="P727" s="157"/>
      <c r="Q727" s="157"/>
      <c r="R727" s="157"/>
      <c r="S727" s="157"/>
      <c r="T727" s="158"/>
      <c r="AT727" s="153" t="s">
        <v>174</v>
      </c>
      <c r="AU727" s="153" t="s">
        <v>169</v>
      </c>
      <c r="AV727" s="11" t="s">
        <v>79</v>
      </c>
      <c r="AW727" s="11" t="s">
        <v>32</v>
      </c>
      <c r="AX727" s="11" t="s">
        <v>71</v>
      </c>
      <c r="AY727" s="153" t="s">
        <v>162</v>
      </c>
    </row>
    <row r="728" spans="1:65" s="12" customFormat="1" x14ac:dyDescent="0.2">
      <c r="B728" s="159"/>
      <c r="D728" s="152" t="s">
        <v>174</v>
      </c>
      <c r="E728" s="160" t="s">
        <v>1</v>
      </c>
      <c r="F728" s="161" t="s">
        <v>731</v>
      </c>
      <c r="H728" s="162">
        <v>0.69699999999999995</v>
      </c>
      <c r="I728" s="163"/>
      <c r="L728" s="159"/>
      <c r="M728" s="164"/>
      <c r="N728" s="165"/>
      <c r="O728" s="165"/>
      <c r="P728" s="165"/>
      <c r="Q728" s="165"/>
      <c r="R728" s="165"/>
      <c r="S728" s="165"/>
      <c r="T728" s="166"/>
      <c r="AT728" s="160" t="s">
        <v>174</v>
      </c>
      <c r="AU728" s="160" t="s">
        <v>169</v>
      </c>
      <c r="AV728" s="12" t="s">
        <v>169</v>
      </c>
      <c r="AW728" s="12" t="s">
        <v>32</v>
      </c>
      <c r="AX728" s="12" t="s">
        <v>71</v>
      </c>
      <c r="AY728" s="160" t="s">
        <v>162</v>
      </c>
    </row>
    <row r="729" spans="1:65" s="12" customFormat="1" x14ac:dyDescent="0.2">
      <c r="B729" s="159"/>
      <c r="D729" s="152" t="s">
        <v>174</v>
      </c>
      <c r="E729" s="160" t="s">
        <v>1</v>
      </c>
      <c r="F729" s="161" t="s">
        <v>732</v>
      </c>
      <c r="H729" s="162">
        <v>2.3E-2</v>
      </c>
      <c r="I729" s="163"/>
      <c r="L729" s="159"/>
      <c r="M729" s="164"/>
      <c r="N729" s="165"/>
      <c r="O729" s="165"/>
      <c r="P729" s="165"/>
      <c r="Q729" s="165"/>
      <c r="R729" s="165"/>
      <c r="S729" s="165"/>
      <c r="T729" s="166"/>
      <c r="AT729" s="160" t="s">
        <v>174</v>
      </c>
      <c r="AU729" s="160" t="s">
        <v>169</v>
      </c>
      <c r="AV729" s="12" t="s">
        <v>169</v>
      </c>
      <c r="AW729" s="12" t="s">
        <v>32</v>
      </c>
      <c r="AX729" s="12" t="s">
        <v>71</v>
      </c>
      <c r="AY729" s="160" t="s">
        <v>162</v>
      </c>
    </row>
    <row r="730" spans="1:65" s="12" customFormat="1" x14ac:dyDescent="0.2">
      <c r="B730" s="159"/>
      <c r="D730" s="152" t="s">
        <v>174</v>
      </c>
      <c r="E730" s="160" t="s">
        <v>1</v>
      </c>
      <c r="F730" s="161" t="s">
        <v>733</v>
      </c>
      <c r="H730" s="162">
        <v>0.57799999999999996</v>
      </c>
      <c r="I730" s="163"/>
      <c r="L730" s="159"/>
      <c r="M730" s="164"/>
      <c r="N730" s="165"/>
      <c r="O730" s="165"/>
      <c r="P730" s="165"/>
      <c r="Q730" s="165"/>
      <c r="R730" s="165"/>
      <c r="S730" s="165"/>
      <c r="T730" s="166"/>
      <c r="AT730" s="160" t="s">
        <v>174</v>
      </c>
      <c r="AU730" s="160" t="s">
        <v>169</v>
      </c>
      <c r="AV730" s="12" t="s">
        <v>169</v>
      </c>
      <c r="AW730" s="12" t="s">
        <v>32</v>
      </c>
      <c r="AX730" s="12" t="s">
        <v>71</v>
      </c>
      <c r="AY730" s="160" t="s">
        <v>162</v>
      </c>
    </row>
    <row r="731" spans="1:65" s="14" customFormat="1" x14ac:dyDescent="0.2">
      <c r="B731" s="175"/>
      <c r="D731" s="152" t="s">
        <v>174</v>
      </c>
      <c r="E731" s="176" t="s">
        <v>1</v>
      </c>
      <c r="F731" s="177" t="s">
        <v>189</v>
      </c>
      <c r="H731" s="178">
        <v>1.298</v>
      </c>
      <c r="I731" s="179"/>
      <c r="L731" s="175"/>
      <c r="M731" s="180"/>
      <c r="N731" s="181"/>
      <c r="O731" s="181"/>
      <c r="P731" s="181"/>
      <c r="Q731" s="181"/>
      <c r="R731" s="181"/>
      <c r="S731" s="181"/>
      <c r="T731" s="182"/>
      <c r="AT731" s="176" t="s">
        <v>174</v>
      </c>
      <c r="AU731" s="176" t="s">
        <v>169</v>
      </c>
      <c r="AV731" s="14" t="s">
        <v>168</v>
      </c>
      <c r="AW731" s="14" t="s">
        <v>32</v>
      </c>
      <c r="AX731" s="14" t="s">
        <v>79</v>
      </c>
      <c r="AY731" s="176" t="s">
        <v>162</v>
      </c>
    </row>
    <row r="732" spans="1:65" s="210" customFormat="1" ht="33" customHeight="1" x14ac:dyDescent="0.2">
      <c r="A732" s="202"/>
      <c r="B732" s="139"/>
      <c r="C732" s="234" t="s">
        <v>734</v>
      </c>
      <c r="D732" s="234" t="s">
        <v>164</v>
      </c>
      <c r="E732" s="235" t="s">
        <v>2655</v>
      </c>
      <c r="F732" s="236" t="s">
        <v>735</v>
      </c>
      <c r="G732" s="237" t="s">
        <v>172</v>
      </c>
      <c r="H732" s="238">
        <v>9.0619999999999994</v>
      </c>
      <c r="I732" s="239"/>
      <c r="J732" s="238">
        <f>ROUND(I732*H732,3)</f>
        <v>0</v>
      </c>
      <c r="K732" s="240"/>
      <c r="L732" s="30"/>
      <c r="M732" s="241" t="s">
        <v>1</v>
      </c>
      <c r="N732" s="242" t="s">
        <v>43</v>
      </c>
      <c r="O732" s="49"/>
      <c r="P732" s="243">
        <f>O732*H732</f>
        <v>0</v>
      </c>
      <c r="Q732" s="243">
        <v>1.837</v>
      </c>
      <c r="R732" s="243">
        <f>Q732*H732</f>
        <v>16.646894</v>
      </c>
      <c r="S732" s="243">
        <v>0</v>
      </c>
      <c r="T732" s="244">
        <f>S732*H732</f>
        <v>0</v>
      </c>
      <c r="U732" s="202"/>
      <c r="V732" s="202"/>
      <c r="W732" s="202"/>
      <c r="X732" s="202"/>
      <c r="Y732" s="202"/>
      <c r="Z732" s="202"/>
      <c r="AA732" s="202"/>
      <c r="AB732" s="202"/>
      <c r="AC732" s="202"/>
      <c r="AD732" s="202"/>
      <c r="AE732" s="202"/>
      <c r="AR732" s="245" t="s">
        <v>168</v>
      </c>
      <c r="AT732" s="245" t="s">
        <v>164</v>
      </c>
      <c r="AU732" s="245" t="s">
        <v>169</v>
      </c>
      <c r="AY732" s="203" t="s">
        <v>162</v>
      </c>
      <c r="BE732" s="149">
        <f>IF(N732="základná",J732,0)</f>
        <v>0</v>
      </c>
      <c r="BF732" s="149">
        <f>IF(N732="znížená",J732,0)</f>
        <v>0</v>
      </c>
      <c r="BG732" s="149">
        <f>IF(N732="zákl. prenesená",J732,0)</f>
        <v>0</v>
      </c>
      <c r="BH732" s="149">
        <f>IF(N732="zníž. prenesená",J732,0)</f>
        <v>0</v>
      </c>
      <c r="BI732" s="149">
        <f>IF(N732="nulová",J732,0)</f>
        <v>0</v>
      </c>
      <c r="BJ732" s="203" t="s">
        <v>169</v>
      </c>
      <c r="BK732" s="150">
        <f>ROUND(I732*H732,3)</f>
        <v>0</v>
      </c>
      <c r="BL732" s="203" t="s">
        <v>168</v>
      </c>
      <c r="BM732" s="245" t="s">
        <v>736</v>
      </c>
    </row>
    <row r="733" spans="1:65" s="11" customFormat="1" x14ac:dyDescent="0.2">
      <c r="B733" s="151"/>
      <c r="D733" s="152" t="s">
        <v>174</v>
      </c>
      <c r="E733" s="153" t="s">
        <v>1</v>
      </c>
      <c r="F733" s="154" t="s">
        <v>737</v>
      </c>
      <c r="H733" s="153" t="s">
        <v>1</v>
      </c>
      <c r="I733" s="155"/>
      <c r="L733" s="151"/>
      <c r="M733" s="156"/>
      <c r="N733" s="157"/>
      <c r="O733" s="157"/>
      <c r="P733" s="157"/>
      <c r="Q733" s="157"/>
      <c r="R733" s="157"/>
      <c r="S733" s="157"/>
      <c r="T733" s="158"/>
      <c r="AT733" s="153" t="s">
        <v>174</v>
      </c>
      <c r="AU733" s="153" t="s">
        <v>169</v>
      </c>
      <c r="AV733" s="11" t="s">
        <v>79</v>
      </c>
      <c r="AW733" s="11" t="s">
        <v>32</v>
      </c>
      <c r="AX733" s="11" t="s">
        <v>71</v>
      </c>
      <c r="AY733" s="153" t="s">
        <v>162</v>
      </c>
    </row>
    <row r="734" spans="1:65" s="12" customFormat="1" x14ac:dyDescent="0.2">
      <c r="B734" s="159"/>
      <c r="D734" s="152" t="s">
        <v>174</v>
      </c>
      <c r="E734" s="160" t="s">
        <v>1</v>
      </c>
      <c r="F734" s="161" t="s">
        <v>738</v>
      </c>
      <c r="H734" s="162">
        <v>9.0619999999999994</v>
      </c>
      <c r="I734" s="163"/>
      <c r="L734" s="159"/>
      <c r="M734" s="164"/>
      <c r="N734" s="165"/>
      <c r="O734" s="165"/>
      <c r="P734" s="165"/>
      <c r="Q734" s="165"/>
      <c r="R734" s="165"/>
      <c r="S734" s="165"/>
      <c r="T734" s="166"/>
      <c r="AT734" s="160" t="s">
        <v>174</v>
      </c>
      <c r="AU734" s="160" t="s">
        <v>169</v>
      </c>
      <c r="AV734" s="12" t="s">
        <v>169</v>
      </c>
      <c r="AW734" s="12" t="s">
        <v>32</v>
      </c>
      <c r="AX734" s="12" t="s">
        <v>79</v>
      </c>
      <c r="AY734" s="160" t="s">
        <v>162</v>
      </c>
    </row>
    <row r="735" spans="1:65" s="210" customFormat="1" ht="21.75" customHeight="1" x14ac:dyDescent="0.2">
      <c r="A735" s="202"/>
      <c r="B735" s="139"/>
      <c r="C735" s="234" t="s">
        <v>739</v>
      </c>
      <c r="D735" s="234" t="s">
        <v>164</v>
      </c>
      <c r="E735" s="235" t="s">
        <v>2656</v>
      </c>
      <c r="F735" s="236" t="s">
        <v>740</v>
      </c>
      <c r="G735" s="237" t="s">
        <v>273</v>
      </c>
      <c r="H735" s="238">
        <v>350.54</v>
      </c>
      <c r="I735" s="239"/>
      <c r="J735" s="238">
        <f>ROUND(I735*H735,3)</f>
        <v>0</v>
      </c>
      <c r="K735" s="240"/>
      <c r="L735" s="30"/>
      <c r="M735" s="241" t="s">
        <v>1</v>
      </c>
      <c r="N735" s="242" t="s">
        <v>43</v>
      </c>
      <c r="O735" s="49"/>
      <c r="P735" s="243">
        <f>O735*H735</f>
        <v>0</v>
      </c>
      <c r="Q735" s="243">
        <v>5.3600000000000002E-3</v>
      </c>
      <c r="R735" s="243">
        <f>Q735*H735</f>
        <v>1.8788944000000001</v>
      </c>
      <c r="S735" s="243">
        <v>0</v>
      </c>
      <c r="T735" s="244">
        <f>S735*H735</f>
        <v>0</v>
      </c>
      <c r="U735" s="202"/>
      <c r="V735" s="202"/>
      <c r="W735" s="202"/>
      <c r="X735" s="202"/>
      <c r="Y735" s="202"/>
      <c r="Z735" s="202"/>
      <c r="AA735" s="202"/>
      <c r="AB735" s="202"/>
      <c r="AC735" s="202"/>
      <c r="AD735" s="202"/>
      <c r="AE735" s="202"/>
      <c r="AR735" s="245" t="s">
        <v>168</v>
      </c>
      <c r="AT735" s="245" t="s">
        <v>164</v>
      </c>
      <c r="AU735" s="245" t="s">
        <v>169</v>
      </c>
      <c r="AY735" s="203" t="s">
        <v>162</v>
      </c>
      <c r="BE735" s="149">
        <f>IF(N735="základná",J735,0)</f>
        <v>0</v>
      </c>
      <c r="BF735" s="149">
        <f>IF(N735="znížená",J735,0)</f>
        <v>0</v>
      </c>
      <c r="BG735" s="149">
        <f>IF(N735="zákl. prenesená",J735,0)</f>
        <v>0</v>
      </c>
      <c r="BH735" s="149">
        <f>IF(N735="zníž. prenesená",J735,0)</f>
        <v>0</v>
      </c>
      <c r="BI735" s="149">
        <f>IF(N735="nulová",J735,0)</f>
        <v>0</v>
      </c>
      <c r="BJ735" s="203" t="s">
        <v>169</v>
      </c>
      <c r="BK735" s="150">
        <f>ROUND(I735*H735,3)</f>
        <v>0</v>
      </c>
      <c r="BL735" s="203" t="s">
        <v>168</v>
      </c>
      <c r="BM735" s="245" t="s">
        <v>741</v>
      </c>
    </row>
    <row r="736" spans="1:65" s="11" customFormat="1" x14ac:dyDescent="0.2">
      <c r="B736" s="151"/>
      <c r="D736" s="152" t="s">
        <v>174</v>
      </c>
      <c r="E736" s="153" t="s">
        <v>1</v>
      </c>
      <c r="F736" s="154" t="s">
        <v>742</v>
      </c>
      <c r="H736" s="153" t="s">
        <v>1</v>
      </c>
      <c r="I736" s="155"/>
      <c r="L736" s="151"/>
      <c r="M736" s="156"/>
      <c r="N736" s="157"/>
      <c r="O736" s="157"/>
      <c r="P736" s="157"/>
      <c r="Q736" s="157"/>
      <c r="R736" s="157"/>
      <c r="S736" s="157"/>
      <c r="T736" s="158"/>
      <c r="AT736" s="153" t="s">
        <v>174</v>
      </c>
      <c r="AU736" s="153" t="s">
        <v>169</v>
      </c>
      <c r="AV736" s="11" t="s">
        <v>79</v>
      </c>
      <c r="AW736" s="11" t="s">
        <v>32</v>
      </c>
      <c r="AX736" s="11" t="s">
        <v>71</v>
      </c>
      <c r="AY736" s="153" t="s">
        <v>162</v>
      </c>
    </row>
    <row r="737" spans="1:65" s="12" customFormat="1" x14ac:dyDescent="0.2">
      <c r="B737" s="159"/>
      <c r="D737" s="152" t="s">
        <v>174</v>
      </c>
      <c r="E737" s="160" t="s">
        <v>1</v>
      </c>
      <c r="F737" s="161" t="s">
        <v>743</v>
      </c>
      <c r="H737" s="162">
        <v>168.79</v>
      </c>
      <c r="I737" s="163"/>
      <c r="L737" s="159"/>
      <c r="M737" s="164"/>
      <c r="N737" s="165"/>
      <c r="O737" s="165"/>
      <c r="P737" s="165"/>
      <c r="Q737" s="165"/>
      <c r="R737" s="165"/>
      <c r="S737" s="165"/>
      <c r="T737" s="166"/>
      <c r="AT737" s="160" t="s">
        <v>174</v>
      </c>
      <c r="AU737" s="160" t="s">
        <v>169</v>
      </c>
      <c r="AV737" s="12" t="s">
        <v>169</v>
      </c>
      <c r="AW737" s="12" t="s">
        <v>32</v>
      </c>
      <c r="AX737" s="12" t="s">
        <v>71</v>
      </c>
      <c r="AY737" s="160" t="s">
        <v>162</v>
      </c>
    </row>
    <row r="738" spans="1:65" s="12" customFormat="1" x14ac:dyDescent="0.2">
      <c r="B738" s="159"/>
      <c r="D738" s="152" t="s">
        <v>174</v>
      </c>
      <c r="E738" s="160" t="s">
        <v>1</v>
      </c>
      <c r="F738" s="161" t="s">
        <v>744</v>
      </c>
      <c r="H738" s="162">
        <v>22.81</v>
      </c>
      <c r="I738" s="163"/>
      <c r="L738" s="159"/>
      <c r="M738" s="164"/>
      <c r="N738" s="165"/>
      <c r="O738" s="165"/>
      <c r="P738" s="165"/>
      <c r="Q738" s="165"/>
      <c r="R738" s="165"/>
      <c r="S738" s="165"/>
      <c r="T738" s="166"/>
      <c r="AT738" s="160" t="s">
        <v>174</v>
      </c>
      <c r="AU738" s="160" t="s">
        <v>169</v>
      </c>
      <c r="AV738" s="12" t="s">
        <v>169</v>
      </c>
      <c r="AW738" s="12" t="s">
        <v>32</v>
      </c>
      <c r="AX738" s="12" t="s">
        <v>71</v>
      </c>
      <c r="AY738" s="160" t="s">
        <v>162</v>
      </c>
    </row>
    <row r="739" spans="1:65" s="12" customFormat="1" x14ac:dyDescent="0.2">
      <c r="B739" s="159"/>
      <c r="D739" s="152" t="s">
        <v>174</v>
      </c>
      <c r="E739" s="160" t="s">
        <v>1</v>
      </c>
      <c r="F739" s="161" t="s">
        <v>745</v>
      </c>
      <c r="H739" s="162">
        <v>145.26</v>
      </c>
      <c r="I739" s="163"/>
      <c r="L739" s="159"/>
      <c r="M739" s="164"/>
      <c r="N739" s="165"/>
      <c r="O739" s="165"/>
      <c r="P739" s="165"/>
      <c r="Q739" s="165"/>
      <c r="R739" s="165"/>
      <c r="S739" s="165"/>
      <c r="T739" s="166"/>
      <c r="AT739" s="160" t="s">
        <v>174</v>
      </c>
      <c r="AU739" s="160" t="s">
        <v>169</v>
      </c>
      <c r="AV739" s="12" t="s">
        <v>169</v>
      </c>
      <c r="AW739" s="12" t="s">
        <v>32</v>
      </c>
      <c r="AX739" s="12" t="s">
        <v>71</v>
      </c>
      <c r="AY739" s="160" t="s">
        <v>162</v>
      </c>
    </row>
    <row r="740" spans="1:65" s="12" customFormat="1" x14ac:dyDescent="0.2">
      <c r="B740" s="159"/>
      <c r="D740" s="152" t="s">
        <v>174</v>
      </c>
      <c r="E740" s="160" t="s">
        <v>1</v>
      </c>
      <c r="F740" s="161" t="s">
        <v>746</v>
      </c>
      <c r="H740" s="162">
        <v>13.68</v>
      </c>
      <c r="I740" s="163"/>
      <c r="L740" s="159"/>
      <c r="M740" s="164"/>
      <c r="N740" s="165"/>
      <c r="O740" s="165"/>
      <c r="P740" s="165"/>
      <c r="Q740" s="165"/>
      <c r="R740" s="165"/>
      <c r="S740" s="165"/>
      <c r="T740" s="166"/>
      <c r="AT740" s="160" t="s">
        <v>174</v>
      </c>
      <c r="AU740" s="160" t="s">
        <v>169</v>
      </c>
      <c r="AV740" s="12" t="s">
        <v>169</v>
      </c>
      <c r="AW740" s="12" t="s">
        <v>32</v>
      </c>
      <c r="AX740" s="12" t="s">
        <v>71</v>
      </c>
      <c r="AY740" s="160" t="s">
        <v>162</v>
      </c>
    </row>
    <row r="741" spans="1:65" s="14" customFormat="1" x14ac:dyDescent="0.2">
      <c r="B741" s="175"/>
      <c r="D741" s="152" t="s">
        <v>174</v>
      </c>
      <c r="E741" s="176" t="s">
        <v>1</v>
      </c>
      <c r="F741" s="177" t="s">
        <v>189</v>
      </c>
      <c r="H741" s="178">
        <v>350.54</v>
      </c>
      <c r="I741" s="179"/>
      <c r="L741" s="175"/>
      <c r="M741" s="180"/>
      <c r="N741" s="181"/>
      <c r="O741" s="181"/>
      <c r="P741" s="181"/>
      <c r="Q741" s="181"/>
      <c r="R741" s="181"/>
      <c r="S741" s="181"/>
      <c r="T741" s="182"/>
      <c r="AT741" s="176" t="s">
        <v>174</v>
      </c>
      <c r="AU741" s="176" t="s">
        <v>169</v>
      </c>
      <c r="AV741" s="14" t="s">
        <v>168</v>
      </c>
      <c r="AW741" s="14" t="s">
        <v>32</v>
      </c>
      <c r="AX741" s="14" t="s">
        <v>79</v>
      </c>
      <c r="AY741" s="176" t="s">
        <v>162</v>
      </c>
    </row>
    <row r="742" spans="1:65" s="210" customFormat="1" ht="21.75" customHeight="1" x14ac:dyDescent="0.2">
      <c r="A742" s="202"/>
      <c r="B742" s="139"/>
      <c r="C742" s="234" t="s">
        <v>747</v>
      </c>
      <c r="D742" s="234" t="s">
        <v>164</v>
      </c>
      <c r="E742" s="235" t="s">
        <v>2657</v>
      </c>
      <c r="F742" s="236" t="s">
        <v>748</v>
      </c>
      <c r="G742" s="237" t="s">
        <v>273</v>
      </c>
      <c r="H742" s="238">
        <v>15.688000000000001</v>
      </c>
      <c r="I742" s="239"/>
      <c r="J742" s="238">
        <f>ROUND(I742*H742,3)</f>
        <v>0</v>
      </c>
      <c r="K742" s="240"/>
      <c r="L742" s="30"/>
      <c r="M742" s="241" t="s">
        <v>1</v>
      </c>
      <c r="N742" s="242" t="s">
        <v>43</v>
      </c>
      <c r="O742" s="49"/>
      <c r="P742" s="243">
        <f>O742*H742</f>
        <v>0</v>
      </c>
      <c r="Q742" s="243">
        <v>8.9300000000000004E-3</v>
      </c>
      <c r="R742" s="243">
        <f>Q742*H742</f>
        <v>0.14009384000000003</v>
      </c>
      <c r="S742" s="243">
        <v>0</v>
      </c>
      <c r="T742" s="244">
        <f>S742*H742</f>
        <v>0</v>
      </c>
      <c r="U742" s="202"/>
      <c r="V742" s="202"/>
      <c r="W742" s="202"/>
      <c r="X742" s="202"/>
      <c r="Y742" s="202"/>
      <c r="Z742" s="202"/>
      <c r="AA742" s="202"/>
      <c r="AB742" s="202"/>
      <c r="AC742" s="202"/>
      <c r="AD742" s="202"/>
      <c r="AE742" s="202"/>
      <c r="AR742" s="245" t="s">
        <v>168</v>
      </c>
      <c r="AT742" s="245" t="s">
        <v>164</v>
      </c>
      <c r="AU742" s="245" t="s">
        <v>169</v>
      </c>
      <c r="AY742" s="203" t="s">
        <v>162</v>
      </c>
      <c r="BE742" s="149">
        <f>IF(N742="základná",J742,0)</f>
        <v>0</v>
      </c>
      <c r="BF742" s="149">
        <f>IF(N742="znížená",J742,0)</f>
        <v>0</v>
      </c>
      <c r="BG742" s="149">
        <f>IF(N742="zákl. prenesená",J742,0)</f>
        <v>0</v>
      </c>
      <c r="BH742" s="149">
        <f>IF(N742="zníž. prenesená",J742,0)</f>
        <v>0</v>
      </c>
      <c r="BI742" s="149">
        <f>IF(N742="nulová",J742,0)</f>
        <v>0</v>
      </c>
      <c r="BJ742" s="203" t="s">
        <v>169</v>
      </c>
      <c r="BK742" s="150">
        <f>ROUND(I742*H742,3)</f>
        <v>0</v>
      </c>
      <c r="BL742" s="203" t="s">
        <v>168</v>
      </c>
      <c r="BM742" s="245" t="s">
        <v>749</v>
      </c>
    </row>
    <row r="743" spans="1:65" s="11" customFormat="1" x14ac:dyDescent="0.2">
      <c r="B743" s="151"/>
      <c r="D743" s="152" t="s">
        <v>174</v>
      </c>
      <c r="E743" s="153" t="s">
        <v>1</v>
      </c>
      <c r="F743" s="154" t="s">
        <v>750</v>
      </c>
      <c r="H743" s="153" t="s">
        <v>1</v>
      </c>
      <c r="I743" s="155"/>
      <c r="L743" s="151"/>
      <c r="M743" s="156"/>
      <c r="N743" s="157"/>
      <c r="O743" s="157"/>
      <c r="P743" s="157"/>
      <c r="Q743" s="157"/>
      <c r="R743" s="157"/>
      <c r="S743" s="157"/>
      <c r="T743" s="158"/>
      <c r="AT743" s="153" t="s">
        <v>174</v>
      </c>
      <c r="AU743" s="153" t="s">
        <v>169</v>
      </c>
      <c r="AV743" s="11" t="s">
        <v>79</v>
      </c>
      <c r="AW743" s="11" t="s">
        <v>32</v>
      </c>
      <c r="AX743" s="11" t="s">
        <v>71</v>
      </c>
      <c r="AY743" s="153" t="s">
        <v>162</v>
      </c>
    </row>
    <row r="744" spans="1:65" s="12" customFormat="1" x14ac:dyDescent="0.2">
      <c r="B744" s="159"/>
      <c r="D744" s="152" t="s">
        <v>174</v>
      </c>
      <c r="E744" s="160" t="s">
        <v>1</v>
      </c>
      <c r="F744" s="161" t="s">
        <v>751</v>
      </c>
      <c r="H744" s="162">
        <v>3.875</v>
      </c>
      <c r="I744" s="163"/>
      <c r="L744" s="159"/>
      <c r="M744" s="164"/>
      <c r="N744" s="165"/>
      <c r="O744" s="165"/>
      <c r="P744" s="165"/>
      <c r="Q744" s="165"/>
      <c r="R744" s="165"/>
      <c r="S744" s="165"/>
      <c r="T744" s="166"/>
      <c r="AT744" s="160" t="s">
        <v>174</v>
      </c>
      <c r="AU744" s="160" t="s">
        <v>169</v>
      </c>
      <c r="AV744" s="12" t="s">
        <v>169</v>
      </c>
      <c r="AW744" s="12" t="s">
        <v>32</v>
      </c>
      <c r="AX744" s="12" t="s">
        <v>71</v>
      </c>
      <c r="AY744" s="160" t="s">
        <v>162</v>
      </c>
    </row>
    <row r="745" spans="1:65" s="12" customFormat="1" x14ac:dyDescent="0.2">
      <c r="B745" s="159"/>
      <c r="D745" s="152" t="s">
        <v>174</v>
      </c>
      <c r="E745" s="160" t="s">
        <v>1</v>
      </c>
      <c r="F745" s="161" t="s">
        <v>752</v>
      </c>
      <c r="H745" s="162">
        <v>11.813000000000001</v>
      </c>
      <c r="I745" s="163"/>
      <c r="L745" s="159"/>
      <c r="M745" s="164"/>
      <c r="N745" s="165"/>
      <c r="O745" s="165"/>
      <c r="P745" s="165"/>
      <c r="Q745" s="165"/>
      <c r="R745" s="165"/>
      <c r="S745" s="165"/>
      <c r="T745" s="166"/>
      <c r="AT745" s="160" t="s">
        <v>174</v>
      </c>
      <c r="AU745" s="160" t="s">
        <v>169</v>
      </c>
      <c r="AV745" s="12" t="s">
        <v>169</v>
      </c>
      <c r="AW745" s="12" t="s">
        <v>32</v>
      </c>
      <c r="AX745" s="12" t="s">
        <v>71</v>
      </c>
      <c r="AY745" s="160" t="s">
        <v>162</v>
      </c>
    </row>
    <row r="746" spans="1:65" s="14" customFormat="1" x14ac:dyDescent="0.2">
      <c r="B746" s="175"/>
      <c r="D746" s="152" t="s">
        <v>174</v>
      </c>
      <c r="E746" s="176" t="s">
        <v>1</v>
      </c>
      <c r="F746" s="177" t="s">
        <v>189</v>
      </c>
      <c r="H746" s="178">
        <v>15.688000000000001</v>
      </c>
      <c r="I746" s="179"/>
      <c r="L746" s="175"/>
      <c r="M746" s="180"/>
      <c r="N746" s="181"/>
      <c r="O746" s="181"/>
      <c r="P746" s="181"/>
      <c r="Q746" s="181"/>
      <c r="R746" s="181"/>
      <c r="S746" s="181"/>
      <c r="T746" s="182"/>
      <c r="AT746" s="176" t="s">
        <v>174</v>
      </c>
      <c r="AU746" s="176" t="s">
        <v>169</v>
      </c>
      <c r="AV746" s="14" t="s">
        <v>168</v>
      </c>
      <c r="AW746" s="14" t="s">
        <v>32</v>
      </c>
      <c r="AX746" s="14" t="s">
        <v>79</v>
      </c>
      <c r="AY746" s="176" t="s">
        <v>162</v>
      </c>
    </row>
    <row r="747" spans="1:65" s="210" customFormat="1" ht="21.75" customHeight="1" x14ac:dyDescent="0.2">
      <c r="A747" s="202"/>
      <c r="B747" s="139"/>
      <c r="C747" s="234" t="s">
        <v>753</v>
      </c>
      <c r="D747" s="234" t="s">
        <v>164</v>
      </c>
      <c r="E747" s="235" t="s">
        <v>2658</v>
      </c>
      <c r="F747" s="236" t="s">
        <v>754</v>
      </c>
      <c r="G747" s="237" t="s">
        <v>273</v>
      </c>
      <c r="H747" s="238">
        <v>23.5</v>
      </c>
      <c r="I747" s="239"/>
      <c r="J747" s="238">
        <f>ROUND(I747*H747,3)</f>
        <v>0</v>
      </c>
      <c r="K747" s="240"/>
      <c r="L747" s="30"/>
      <c r="M747" s="241" t="s">
        <v>1</v>
      </c>
      <c r="N747" s="242" t="s">
        <v>43</v>
      </c>
      <c r="O747" s="49"/>
      <c r="P747" s="243">
        <f>O747*H747</f>
        <v>0</v>
      </c>
      <c r="Q747" s="243">
        <v>0.27503</v>
      </c>
      <c r="R747" s="243">
        <f>Q747*H747</f>
        <v>6.4632050000000003</v>
      </c>
      <c r="S747" s="243">
        <v>0</v>
      </c>
      <c r="T747" s="244">
        <f>S747*H747</f>
        <v>0</v>
      </c>
      <c r="U747" s="202"/>
      <c r="V747" s="202"/>
      <c r="W747" s="202"/>
      <c r="X747" s="202"/>
      <c r="Y747" s="202"/>
      <c r="Z747" s="202"/>
      <c r="AA747" s="202"/>
      <c r="AB747" s="202"/>
      <c r="AC747" s="202"/>
      <c r="AD747" s="202"/>
      <c r="AE747" s="202"/>
      <c r="AR747" s="245" t="s">
        <v>168</v>
      </c>
      <c r="AT747" s="245" t="s">
        <v>164</v>
      </c>
      <c r="AU747" s="245" t="s">
        <v>169</v>
      </c>
      <c r="AY747" s="203" t="s">
        <v>162</v>
      </c>
      <c r="BE747" s="149">
        <f>IF(N747="základná",J747,0)</f>
        <v>0</v>
      </c>
      <c r="BF747" s="149">
        <f>IF(N747="znížená",J747,0)</f>
        <v>0</v>
      </c>
      <c r="BG747" s="149">
        <f>IF(N747="zákl. prenesená",J747,0)</f>
        <v>0</v>
      </c>
      <c r="BH747" s="149">
        <f>IF(N747="zníž. prenesená",J747,0)</f>
        <v>0</v>
      </c>
      <c r="BI747" s="149">
        <f>IF(N747="nulová",J747,0)</f>
        <v>0</v>
      </c>
      <c r="BJ747" s="203" t="s">
        <v>169</v>
      </c>
      <c r="BK747" s="150">
        <f>ROUND(I747*H747,3)</f>
        <v>0</v>
      </c>
      <c r="BL747" s="203" t="s">
        <v>168</v>
      </c>
      <c r="BM747" s="245" t="s">
        <v>755</v>
      </c>
    </row>
    <row r="748" spans="1:65" s="11" customFormat="1" x14ac:dyDescent="0.2">
      <c r="B748" s="151"/>
      <c r="D748" s="152" t="s">
        <v>174</v>
      </c>
      <c r="E748" s="153" t="s">
        <v>1</v>
      </c>
      <c r="F748" s="154" t="s">
        <v>756</v>
      </c>
      <c r="H748" s="153" t="s">
        <v>1</v>
      </c>
      <c r="I748" s="155"/>
      <c r="L748" s="151"/>
      <c r="M748" s="156"/>
      <c r="N748" s="157"/>
      <c r="O748" s="157"/>
      <c r="P748" s="157"/>
      <c r="Q748" s="157"/>
      <c r="R748" s="157"/>
      <c r="S748" s="157"/>
      <c r="T748" s="158"/>
      <c r="AT748" s="153" t="s">
        <v>174</v>
      </c>
      <c r="AU748" s="153" t="s">
        <v>169</v>
      </c>
      <c r="AV748" s="11" t="s">
        <v>79</v>
      </c>
      <c r="AW748" s="11" t="s">
        <v>32</v>
      </c>
      <c r="AX748" s="11" t="s">
        <v>71</v>
      </c>
      <c r="AY748" s="153" t="s">
        <v>162</v>
      </c>
    </row>
    <row r="749" spans="1:65" s="11" customFormat="1" x14ac:dyDescent="0.2">
      <c r="B749" s="151"/>
      <c r="D749" s="152" t="s">
        <v>174</v>
      </c>
      <c r="E749" s="153" t="s">
        <v>1</v>
      </c>
      <c r="F749" s="154" t="s">
        <v>757</v>
      </c>
      <c r="H749" s="153" t="s">
        <v>1</v>
      </c>
      <c r="I749" s="155"/>
      <c r="L749" s="151"/>
      <c r="M749" s="156"/>
      <c r="N749" s="157"/>
      <c r="O749" s="157"/>
      <c r="P749" s="157"/>
      <c r="Q749" s="157"/>
      <c r="R749" s="157"/>
      <c r="S749" s="157"/>
      <c r="T749" s="158"/>
      <c r="AT749" s="153" t="s">
        <v>174</v>
      </c>
      <c r="AU749" s="153" t="s">
        <v>169</v>
      </c>
      <c r="AV749" s="11" t="s">
        <v>79</v>
      </c>
      <c r="AW749" s="11" t="s">
        <v>32</v>
      </c>
      <c r="AX749" s="11" t="s">
        <v>71</v>
      </c>
      <c r="AY749" s="153" t="s">
        <v>162</v>
      </c>
    </row>
    <row r="750" spans="1:65" s="11" customFormat="1" x14ac:dyDescent="0.2">
      <c r="B750" s="151"/>
      <c r="D750" s="152" t="s">
        <v>174</v>
      </c>
      <c r="E750" s="153" t="s">
        <v>1</v>
      </c>
      <c r="F750" s="154" t="s">
        <v>758</v>
      </c>
      <c r="H750" s="153" t="s">
        <v>1</v>
      </c>
      <c r="I750" s="155"/>
      <c r="L750" s="151"/>
      <c r="M750" s="156"/>
      <c r="N750" s="157"/>
      <c r="O750" s="157"/>
      <c r="P750" s="157"/>
      <c r="Q750" s="157"/>
      <c r="R750" s="157"/>
      <c r="S750" s="157"/>
      <c r="T750" s="158"/>
      <c r="AT750" s="153" t="s">
        <v>174</v>
      </c>
      <c r="AU750" s="153" t="s">
        <v>169</v>
      </c>
      <c r="AV750" s="11" t="s">
        <v>79</v>
      </c>
      <c r="AW750" s="11" t="s">
        <v>32</v>
      </c>
      <c r="AX750" s="11" t="s">
        <v>71</v>
      </c>
      <c r="AY750" s="153" t="s">
        <v>162</v>
      </c>
    </row>
    <row r="751" spans="1:65" s="12" customFormat="1" x14ac:dyDescent="0.2">
      <c r="B751" s="159"/>
      <c r="D751" s="152" t="s">
        <v>174</v>
      </c>
      <c r="E751" s="160" t="s">
        <v>1</v>
      </c>
      <c r="F751" s="161" t="s">
        <v>759</v>
      </c>
      <c r="H751" s="162">
        <v>23.5</v>
      </c>
      <c r="I751" s="163"/>
      <c r="L751" s="159"/>
      <c r="M751" s="164"/>
      <c r="N751" s="165"/>
      <c r="O751" s="165"/>
      <c r="P751" s="165"/>
      <c r="Q751" s="165"/>
      <c r="R751" s="165"/>
      <c r="S751" s="165"/>
      <c r="T751" s="166"/>
      <c r="AT751" s="160" t="s">
        <v>174</v>
      </c>
      <c r="AU751" s="160" t="s">
        <v>169</v>
      </c>
      <c r="AV751" s="12" t="s">
        <v>169</v>
      </c>
      <c r="AW751" s="12" t="s">
        <v>32</v>
      </c>
      <c r="AX751" s="12" t="s">
        <v>79</v>
      </c>
      <c r="AY751" s="160" t="s">
        <v>162</v>
      </c>
    </row>
    <row r="752" spans="1:65" s="210" customFormat="1" ht="21.75" customHeight="1" x14ac:dyDescent="0.2">
      <c r="A752" s="202"/>
      <c r="B752" s="139"/>
      <c r="C752" s="234" t="s">
        <v>760</v>
      </c>
      <c r="D752" s="234" t="s">
        <v>164</v>
      </c>
      <c r="E752" s="235" t="s">
        <v>2659</v>
      </c>
      <c r="F752" s="236" t="s">
        <v>761</v>
      </c>
      <c r="G752" s="237" t="s">
        <v>394</v>
      </c>
      <c r="H752" s="238">
        <v>3</v>
      </c>
      <c r="I752" s="239"/>
      <c r="J752" s="238">
        <f>ROUND(I752*H752,3)</f>
        <v>0</v>
      </c>
      <c r="K752" s="240"/>
      <c r="L752" s="30"/>
      <c r="M752" s="241" t="s">
        <v>1</v>
      </c>
      <c r="N752" s="242" t="s">
        <v>43</v>
      </c>
      <c r="O752" s="49"/>
      <c r="P752" s="243">
        <f>O752*H752</f>
        <v>0</v>
      </c>
      <c r="Q752" s="243">
        <v>3.9640000000000002E-2</v>
      </c>
      <c r="R752" s="243">
        <f>Q752*H752</f>
        <v>0.11892</v>
      </c>
      <c r="S752" s="243">
        <v>0</v>
      </c>
      <c r="T752" s="244">
        <f>S752*H752</f>
        <v>0</v>
      </c>
      <c r="U752" s="202"/>
      <c r="V752" s="202"/>
      <c r="W752" s="202"/>
      <c r="X752" s="202"/>
      <c r="Y752" s="202"/>
      <c r="Z752" s="202"/>
      <c r="AA752" s="202"/>
      <c r="AB752" s="202"/>
      <c r="AC752" s="202"/>
      <c r="AD752" s="202"/>
      <c r="AE752" s="202"/>
      <c r="AR752" s="245" t="s">
        <v>168</v>
      </c>
      <c r="AT752" s="245" t="s">
        <v>164</v>
      </c>
      <c r="AU752" s="245" t="s">
        <v>169</v>
      </c>
      <c r="AY752" s="203" t="s">
        <v>162</v>
      </c>
      <c r="BE752" s="149">
        <f>IF(N752="základná",J752,0)</f>
        <v>0</v>
      </c>
      <c r="BF752" s="149">
        <f>IF(N752="znížená",J752,0)</f>
        <v>0</v>
      </c>
      <c r="BG752" s="149">
        <f>IF(N752="zákl. prenesená",J752,0)</f>
        <v>0</v>
      </c>
      <c r="BH752" s="149">
        <f>IF(N752="zníž. prenesená",J752,0)</f>
        <v>0</v>
      </c>
      <c r="BI752" s="149">
        <f>IF(N752="nulová",J752,0)</f>
        <v>0</v>
      </c>
      <c r="BJ752" s="203" t="s">
        <v>169</v>
      </c>
      <c r="BK752" s="150">
        <f>ROUND(I752*H752,3)</f>
        <v>0</v>
      </c>
      <c r="BL752" s="203" t="s">
        <v>168</v>
      </c>
      <c r="BM752" s="245" t="s">
        <v>762</v>
      </c>
    </row>
    <row r="753" spans="1:65" s="12" customFormat="1" x14ac:dyDescent="0.2">
      <c r="B753" s="159"/>
      <c r="D753" s="152" t="s">
        <v>174</v>
      </c>
      <c r="E753" s="160" t="s">
        <v>1</v>
      </c>
      <c r="F753" s="161" t="s">
        <v>183</v>
      </c>
      <c r="H753" s="162">
        <v>3</v>
      </c>
      <c r="I753" s="163"/>
      <c r="L753" s="159"/>
      <c r="M753" s="164"/>
      <c r="N753" s="165"/>
      <c r="O753" s="165"/>
      <c r="P753" s="165"/>
      <c r="Q753" s="165"/>
      <c r="R753" s="165"/>
      <c r="S753" s="165"/>
      <c r="T753" s="166"/>
      <c r="AT753" s="160" t="s">
        <v>174</v>
      </c>
      <c r="AU753" s="160" t="s">
        <v>169</v>
      </c>
      <c r="AV753" s="12" t="s">
        <v>169</v>
      </c>
      <c r="AW753" s="12" t="s">
        <v>32</v>
      </c>
      <c r="AX753" s="12" t="s">
        <v>79</v>
      </c>
      <c r="AY753" s="160" t="s">
        <v>162</v>
      </c>
    </row>
    <row r="754" spans="1:65" s="210" customFormat="1" ht="55.5" customHeight="1" x14ac:dyDescent="0.2">
      <c r="A754" s="202"/>
      <c r="B754" s="139"/>
      <c r="C754" s="246" t="s">
        <v>763</v>
      </c>
      <c r="D754" s="246" t="s">
        <v>348</v>
      </c>
      <c r="E754" s="247" t="s">
        <v>2660</v>
      </c>
      <c r="F754" s="248" t="s">
        <v>2661</v>
      </c>
      <c r="G754" s="249" t="s">
        <v>394</v>
      </c>
      <c r="H754" s="250">
        <v>3</v>
      </c>
      <c r="I754" s="251"/>
      <c r="J754" s="250">
        <f>ROUND(I754*H754,3)</f>
        <v>0</v>
      </c>
      <c r="K754" s="252"/>
      <c r="L754" s="188"/>
      <c r="M754" s="253" t="s">
        <v>1</v>
      </c>
      <c r="N754" s="254" t="s">
        <v>43</v>
      </c>
      <c r="O754" s="49"/>
      <c r="P754" s="243">
        <f>O754*H754</f>
        <v>0</v>
      </c>
      <c r="Q754" s="243">
        <v>0.01</v>
      </c>
      <c r="R754" s="243">
        <f>Q754*H754</f>
        <v>0.03</v>
      </c>
      <c r="S754" s="243">
        <v>0</v>
      </c>
      <c r="T754" s="244">
        <f>S754*H754</f>
        <v>0</v>
      </c>
      <c r="U754" s="202"/>
      <c r="V754" s="202"/>
      <c r="W754" s="202"/>
      <c r="X754" s="202"/>
      <c r="Y754" s="202"/>
      <c r="Z754" s="202"/>
      <c r="AA754" s="202"/>
      <c r="AB754" s="202"/>
      <c r="AC754" s="202"/>
      <c r="AD754" s="202"/>
      <c r="AE754" s="202"/>
      <c r="AR754" s="245" t="s">
        <v>222</v>
      </c>
      <c r="AT754" s="245" t="s">
        <v>348</v>
      </c>
      <c r="AU754" s="245" t="s">
        <v>169</v>
      </c>
      <c r="AY754" s="203" t="s">
        <v>162</v>
      </c>
      <c r="BE754" s="149">
        <f>IF(N754="základná",J754,0)</f>
        <v>0</v>
      </c>
      <c r="BF754" s="149">
        <f>IF(N754="znížená",J754,0)</f>
        <v>0</v>
      </c>
      <c r="BG754" s="149">
        <f>IF(N754="zákl. prenesená",J754,0)</f>
        <v>0</v>
      </c>
      <c r="BH754" s="149">
        <f>IF(N754="zníž. prenesená",J754,0)</f>
        <v>0</v>
      </c>
      <c r="BI754" s="149">
        <f>IF(N754="nulová",J754,0)</f>
        <v>0</v>
      </c>
      <c r="BJ754" s="203" t="s">
        <v>169</v>
      </c>
      <c r="BK754" s="150">
        <f>ROUND(I754*H754,3)</f>
        <v>0</v>
      </c>
      <c r="BL754" s="203" t="s">
        <v>168</v>
      </c>
      <c r="BM754" s="245" t="s">
        <v>764</v>
      </c>
    </row>
    <row r="755" spans="1:65" s="210" customFormat="1" ht="21.75" customHeight="1" x14ac:dyDescent="0.2">
      <c r="A755" s="202"/>
      <c r="B755" s="139"/>
      <c r="C755" s="234" t="s">
        <v>765</v>
      </c>
      <c r="D755" s="234" t="s">
        <v>164</v>
      </c>
      <c r="E755" s="235" t="s">
        <v>2662</v>
      </c>
      <c r="F755" s="236" t="s">
        <v>766</v>
      </c>
      <c r="G755" s="237" t="s">
        <v>710</v>
      </c>
      <c r="H755" s="238">
        <v>1.5</v>
      </c>
      <c r="I755" s="239"/>
      <c r="J755" s="238">
        <f>ROUND(I755*H755,3)</f>
        <v>0</v>
      </c>
      <c r="K755" s="240"/>
      <c r="L755" s="30"/>
      <c r="M755" s="241" t="s">
        <v>1</v>
      </c>
      <c r="N755" s="242" t="s">
        <v>43</v>
      </c>
      <c r="O755" s="49"/>
      <c r="P755" s="243">
        <f>O755*H755</f>
        <v>0</v>
      </c>
      <c r="Q755" s="243">
        <v>7.9399999999999991E-3</v>
      </c>
      <c r="R755" s="243">
        <f>Q755*H755</f>
        <v>1.1909999999999999E-2</v>
      </c>
      <c r="S755" s="243">
        <v>0</v>
      </c>
      <c r="T755" s="244">
        <f>S755*H755</f>
        <v>0</v>
      </c>
      <c r="U755" s="202"/>
      <c r="V755" s="202"/>
      <c r="W755" s="202"/>
      <c r="X755" s="202"/>
      <c r="Y755" s="202"/>
      <c r="Z755" s="202"/>
      <c r="AA755" s="202"/>
      <c r="AB755" s="202"/>
      <c r="AC755" s="202"/>
      <c r="AD755" s="202"/>
      <c r="AE755" s="202"/>
      <c r="AR755" s="245" t="s">
        <v>168</v>
      </c>
      <c r="AT755" s="245" t="s">
        <v>164</v>
      </c>
      <c r="AU755" s="245" t="s">
        <v>169</v>
      </c>
      <c r="AY755" s="203" t="s">
        <v>162</v>
      </c>
      <c r="BE755" s="149">
        <f>IF(N755="základná",J755,0)</f>
        <v>0</v>
      </c>
      <c r="BF755" s="149">
        <f>IF(N755="znížená",J755,0)</f>
        <v>0</v>
      </c>
      <c r="BG755" s="149">
        <f>IF(N755="zákl. prenesená",J755,0)</f>
        <v>0</v>
      </c>
      <c r="BH755" s="149">
        <f>IF(N755="zníž. prenesená",J755,0)</f>
        <v>0</v>
      </c>
      <c r="BI755" s="149">
        <f>IF(N755="nulová",J755,0)</f>
        <v>0</v>
      </c>
      <c r="BJ755" s="203" t="s">
        <v>169</v>
      </c>
      <c r="BK755" s="150">
        <f>ROUND(I755*H755,3)</f>
        <v>0</v>
      </c>
      <c r="BL755" s="203" t="s">
        <v>168</v>
      </c>
      <c r="BM755" s="245" t="s">
        <v>767</v>
      </c>
    </row>
    <row r="756" spans="1:65" s="12" customFormat="1" x14ac:dyDescent="0.2">
      <c r="B756" s="159"/>
      <c r="D756" s="152" t="s">
        <v>174</v>
      </c>
      <c r="E756" s="160" t="s">
        <v>1</v>
      </c>
      <c r="F756" s="161" t="s">
        <v>768</v>
      </c>
      <c r="H756" s="162">
        <v>1.5</v>
      </c>
      <c r="I756" s="163"/>
      <c r="L756" s="159"/>
      <c r="M756" s="164"/>
      <c r="N756" s="165"/>
      <c r="O756" s="165"/>
      <c r="P756" s="165"/>
      <c r="Q756" s="165"/>
      <c r="R756" s="165"/>
      <c r="S756" s="165"/>
      <c r="T756" s="166"/>
      <c r="AT756" s="160" t="s">
        <v>174</v>
      </c>
      <c r="AU756" s="160" t="s">
        <v>169</v>
      </c>
      <c r="AV756" s="12" t="s">
        <v>169</v>
      </c>
      <c r="AW756" s="12" t="s">
        <v>32</v>
      </c>
      <c r="AX756" s="12" t="s">
        <v>79</v>
      </c>
      <c r="AY756" s="160" t="s">
        <v>162</v>
      </c>
    </row>
    <row r="757" spans="1:65" s="210" customFormat="1" ht="21.75" customHeight="1" x14ac:dyDescent="0.2">
      <c r="A757" s="202"/>
      <c r="B757" s="139"/>
      <c r="C757" s="246" t="s">
        <v>769</v>
      </c>
      <c r="D757" s="246" t="s">
        <v>348</v>
      </c>
      <c r="E757" s="247" t="s">
        <v>2663</v>
      </c>
      <c r="F757" s="248" t="s">
        <v>770</v>
      </c>
      <c r="G757" s="249" t="s">
        <v>710</v>
      </c>
      <c r="H757" s="250">
        <v>1.5</v>
      </c>
      <c r="I757" s="251"/>
      <c r="J757" s="250">
        <f>ROUND(I757*H757,3)</f>
        <v>0</v>
      </c>
      <c r="K757" s="252"/>
      <c r="L757" s="188"/>
      <c r="M757" s="253" t="s">
        <v>1</v>
      </c>
      <c r="N757" s="254" t="s">
        <v>43</v>
      </c>
      <c r="O757" s="49"/>
      <c r="P757" s="243">
        <f>O757*H757</f>
        <v>0</v>
      </c>
      <c r="Q757" s="243">
        <v>1.14E-3</v>
      </c>
      <c r="R757" s="243">
        <f>Q757*H757</f>
        <v>1.7099999999999999E-3</v>
      </c>
      <c r="S757" s="243">
        <v>0</v>
      </c>
      <c r="T757" s="244">
        <f>S757*H757</f>
        <v>0</v>
      </c>
      <c r="U757" s="202"/>
      <c r="V757" s="202"/>
      <c r="W757" s="202"/>
      <c r="X757" s="202"/>
      <c r="Y757" s="202"/>
      <c r="Z757" s="202"/>
      <c r="AA757" s="202"/>
      <c r="AB757" s="202"/>
      <c r="AC757" s="202"/>
      <c r="AD757" s="202"/>
      <c r="AE757" s="202"/>
      <c r="AR757" s="245" t="s">
        <v>222</v>
      </c>
      <c r="AT757" s="245" t="s">
        <v>348</v>
      </c>
      <c r="AU757" s="245" t="s">
        <v>169</v>
      </c>
      <c r="AY757" s="203" t="s">
        <v>162</v>
      </c>
      <c r="BE757" s="149">
        <f>IF(N757="základná",J757,0)</f>
        <v>0</v>
      </c>
      <c r="BF757" s="149">
        <f>IF(N757="znížená",J757,0)</f>
        <v>0</v>
      </c>
      <c r="BG757" s="149">
        <f>IF(N757="zákl. prenesená",J757,0)</f>
        <v>0</v>
      </c>
      <c r="BH757" s="149">
        <f>IF(N757="zníž. prenesená",J757,0)</f>
        <v>0</v>
      </c>
      <c r="BI757" s="149">
        <f>IF(N757="nulová",J757,0)</f>
        <v>0</v>
      </c>
      <c r="BJ757" s="203" t="s">
        <v>169</v>
      </c>
      <c r="BK757" s="150">
        <f>ROUND(I757*H757,3)</f>
        <v>0</v>
      </c>
      <c r="BL757" s="203" t="s">
        <v>168</v>
      </c>
      <c r="BM757" s="245" t="s">
        <v>771</v>
      </c>
    </row>
    <row r="758" spans="1:65" s="10" customFormat="1" ht="22.7" customHeight="1" x14ac:dyDescent="0.2">
      <c r="B758" s="126"/>
      <c r="D758" s="127" t="s">
        <v>70</v>
      </c>
      <c r="E758" s="137" t="s">
        <v>225</v>
      </c>
      <c r="F758" s="137" t="s">
        <v>772</v>
      </c>
      <c r="I758" s="129"/>
      <c r="J758" s="138">
        <f>BK758</f>
        <v>0</v>
      </c>
      <c r="L758" s="126"/>
      <c r="M758" s="131"/>
      <c r="N758" s="132"/>
      <c r="O758" s="132"/>
      <c r="P758" s="133">
        <f>SUM(P759:P821)</f>
        <v>0</v>
      </c>
      <c r="Q758" s="132"/>
      <c r="R758" s="133">
        <f>SUM(R759:R821)</f>
        <v>47.663591059999995</v>
      </c>
      <c r="S758" s="132"/>
      <c r="T758" s="134">
        <f>SUM(T759:T821)</f>
        <v>0</v>
      </c>
      <c r="AR758" s="127" t="s">
        <v>79</v>
      </c>
      <c r="AT758" s="135" t="s">
        <v>70</v>
      </c>
      <c r="AU758" s="135" t="s">
        <v>79</v>
      </c>
      <c r="AY758" s="127" t="s">
        <v>162</v>
      </c>
      <c r="BK758" s="136">
        <f>SUM(BK759:BK821)</f>
        <v>0</v>
      </c>
    </row>
    <row r="759" spans="1:65" s="210" customFormat="1" ht="33" customHeight="1" x14ac:dyDescent="0.2">
      <c r="A759" s="202"/>
      <c r="B759" s="139"/>
      <c r="C759" s="234" t="s">
        <v>773</v>
      </c>
      <c r="D759" s="234" t="s">
        <v>164</v>
      </c>
      <c r="E759" s="235" t="s">
        <v>2664</v>
      </c>
      <c r="F759" s="236" t="s">
        <v>774</v>
      </c>
      <c r="G759" s="237" t="s">
        <v>710</v>
      </c>
      <c r="H759" s="238">
        <v>84.56</v>
      </c>
      <c r="I759" s="239"/>
      <c r="J759" s="238">
        <f>ROUND(I759*H759,3)</f>
        <v>0</v>
      </c>
      <c r="K759" s="240"/>
      <c r="L759" s="30"/>
      <c r="M759" s="241" t="s">
        <v>1</v>
      </c>
      <c r="N759" s="242" t="s">
        <v>43</v>
      </c>
      <c r="O759" s="49"/>
      <c r="P759" s="243">
        <f>O759*H759</f>
        <v>0</v>
      </c>
      <c r="Q759" s="243">
        <v>9.8530000000000006E-2</v>
      </c>
      <c r="R759" s="243">
        <f>Q759*H759</f>
        <v>8.3316968000000013</v>
      </c>
      <c r="S759" s="243">
        <v>0</v>
      </c>
      <c r="T759" s="244">
        <f>S759*H759</f>
        <v>0</v>
      </c>
      <c r="U759" s="202"/>
      <c r="V759" s="202"/>
      <c r="W759" s="202"/>
      <c r="X759" s="202"/>
      <c r="Y759" s="202"/>
      <c r="Z759" s="202"/>
      <c r="AA759" s="202"/>
      <c r="AB759" s="202"/>
      <c r="AC759" s="202"/>
      <c r="AD759" s="202"/>
      <c r="AE759" s="202"/>
      <c r="AR759" s="245" t="s">
        <v>168</v>
      </c>
      <c r="AT759" s="245" t="s">
        <v>164</v>
      </c>
      <c r="AU759" s="245" t="s">
        <v>169</v>
      </c>
      <c r="AY759" s="203" t="s">
        <v>162</v>
      </c>
      <c r="BE759" s="149">
        <f>IF(N759="základná",J759,0)</f>
        <v>0</v>
      </c>
      <c r="BF759" s="149">
        <f>IF(N759="znížená",J759,0)</f>
        <v>0</v>
      </c>
      <c r="BG759" s="149">
        <f>IF(N759="zákl. prenesená",J759,0)</f>
        <v>0</v>
      </c>
      <c r="BH759" s="149">
        <f>IF(N759="zníž. prenesená",J759,0)</f>
        <v>0</v>
      </c>
      <c r="BI759" s="149">
        <f>IF(N759="nulová",J759,0)</f>
        <v>0</v>
      </c>
      <c r="BJ759" s="203" t="s">
        <v>169</v>
      </c>
      <c r="BK759" s="150">
        <f>ROUND(I759*H759,3)</f>
        <v>0</v>
      </c>
      <c r="BL759" s="203" t="s">
        <v>168</v>
      </c>
      <c r="BM759" s="245" t="s">
        <v>775</v>
      </c>
    </row>
    <row r="760" spans="1:65" s="11" customFormat="1" x14ac:dyDescent="0.2">
      <c r="B760" s="151"/>
      <c r="D760" s="152" t="s">
        <v>174</v>
      </c>
      <c r="E760" s="153" t="s">
        <v>1</v>
      </c>
      <c r="F760" s="154" t="s">
        <v>776</v>
      </c>
      <c r="H760" s="153" t="s">
        <v>1</v>
      </c>
      <c r="I760" s="155"/>
      <c r="L760" s="151"/>
      <c r="M760" s="156"/>
      <c r="N760" s="157"/>
      <c r="O760" s="157"/>
      <c r="P760" s="157"/>
      <c r="Q760" s="157"/>
      <c r="R760" s="157"/>
      <c r="S760" s="157"/>
      <c r="T760" s="158"/>
      <c r="AT760" s="153" t="s">
        <v>174</v>
      </c>
      <c r="AU760" s="153" t="s">
        <v>169</v>
      </c>
      <c r="AV760" s="11" t="s">
        <v>79</v>
      </c>
      <c r="AW760" s="11" t="s">
        <v>32</v>
      </c>
      <c r="AX760" s="11" t="s">
        <v>71</v>
      </c>
      <c r="AY760" s="153" t="s">
        <v>162</v>
      </c>
    </row>
    <row r="761" spans="1:65" s="12" customFormat="1" x14ac:dyDescent="0.2">
      <c r="B761" s="159"/>
      <c r="D761" s="152" t="s">
        <v>174</v>
      </c>
      <c r="E761" s="160" t="s">
        <v>1</v>
      </c>
      <c r="F761" s="161" t="s">
        <v>777</v>
      </c>
      <c r="H761" s="162">
        <v>84.56</v>
      </c>
      <c r="I761" s="163"/>
      <c r="L761" s="159"/>
      <c r="M761" s="164"/>
      <c r="N761" s="165"/>
      <c r="O761" s="165"/>
      <c r="P761" s="165"/>
      <c r="Q761" s="165"/>
      <c r="R761" s="165"/>
      <c r="S761" s="165"/>
      <c r="T761" s="166"/>
      <c r="AT761" s="160" t="s">
        <v>174</v>
      </c>
      <c r="AU761" s="160" t="s">
        <v>169</v>
      </c>
      <c r="AV761" s="12" t="s">
        <v>169</v>
      </c>
      <c r="AW761" s="12" t="s">
        <v>32</v>
      </c>
      <c r="AX761" s="12" t="s">
        <v>79</v>
      </c>
      <c r="AY761" s="160" t="s">
        <v>162</v>
      </c>
    </row>
    <row r="762" spans="1:65" s="210" customFormat="1" ht="16.5" customHeight="1" x14ac:dyDescent="0.2">
      <c r="A762" s="202"/>
      <c r="B762" s="139"/>
      <c r="C762" s="246" t="s">
        <v>778</v>
      </c>
      <c r="D762" s="246" t="s">
        <v>348</v>
      </c>
      <c r="E762" s="247" t="s">
        <v>2665</v>
      </c>
      <c r="F762" s="248" t="s">
        <v>779</v>
      </c>
      <c r="G762" s="249" t="s">
        <v>394</v>
      </c>
      <c r="H762" s="250">
        <v>85.406000000000006</v>
      </c>
      <c r="I762" s="251"/>
      <c r="J762" s="250">
        <f>ROUND(I762*H762,3)</f>
        <v>0</v>
      </c>
      <c r="K762" s="252"/>
      <c r="L762" s="188"/>
      <c r="M762" s="253" t="s">
        <v>1</v>
      </c>
      <c r="N762" s="254" t="s">
        <v>43</v>
      </c>
      <c r="O762" s="49"/>
      <c r="P762" s="243">
        <f>O762*H762</f>
        <v>0</v>
      </c>
      <c r="Q762" s="243">
        <v>2.3E-2</v>
      </c>
      <c r="R762" s="243">
        <f>Q762*H762</f>
        <v>1.9643380000000001</v>
      </c>
      <c r="S762" s="243">
        <v>0</v>
      </c>
      <c r="T762" s="244">
        <f>S762*H762</f>
        <v>0</v>
      </c>
      <c r="U762" s="202"/>
      <c r="V762" s="202"/>
      <c r="W762" s="202"/>
      <c r="X762" s="202"/>
      <c r="Y762" s="202"/>
      <c r="Z762" s="202"/>
      <c r="AA762" s="202"/>
      <c r="AB762" s="202"/>
      <c r="AC762" s="202"/>
      <c r="AD762" s="202"/>
      <c r="AE762" s="202"/>
      <c r="AR762" s="245" t="s">
        <v>222</v>
      </c>
      <c r="AT762" s="245" t="s">
        <v>348</v>
      </c>
      <c r="AU762" s="245" t="s">
        <v>169</v>
      </c>
      <c r="AY762" s="203" t="s">
        <v>162</v>
      </c>
      <c r="BE762" s="149">
        <f>IF(N762="základná",J762,0)</f>
        <v>0</v>
      </c>
      <c r="BF762" s="149">
        <f>IF(N762="znížená",J762,0)</f>
        <v>0</v>
      </c>
      <c r="BG762" s="149">
        <f>IF(N762="zákl. prenesená",J762,0)</f>
        <v>0</v>
      </c>
      <c r="BH762" s="149">
        <f>IF(N762="zníž. prenesená",J762,0)</f>
        <v>0</v>
      </c>
      <c r="BI762" s="149">
        <f>IF(N762="nulová",J762,0)</f>
        <v>0</v>
      </c>
      <c r="BJ762" s="203" t="s">
        <v>169</v>
      </c>
      <c r="BK762" s="150">
        <f>ROUND(I762*H762,3)</f>
        <v>0</v>
      </c>
      <c r="BL762" s="203" t="s">
        <v>168</v>
      </c>
      <c r="BM762" s="245" t="s">
        <v>780</v>
      </c>
    </row>
    <row r="763" spans="1:65" s="12" customFormat="1" x14ac:dyDescent="0.2">
      <c r="B763" s="159"/>
      <c r="D763" s="152" t="s">
        <v>174</v>
      </c>
      <c r="F763" s="161" t="s">
        <v>781</v>
      </c>
      <c r="H763" s="162">
        <v>85.406000000000006</v>
      </c>
      <c r="I763" s="163"/>
      <c r="L763" s="159"/>
      <c r="M763" s="164"/>
      <c r="N763" s="165"/>
      <c r="O763" s="165"/>
      <c r="P763" s="165"/>
      <c r="Q763" s="165"/>
      <c r="R763" s="165"/>
      <c r="S763" s="165"/>
      <c r="T763" s="166"/>
      <c r="AT763" s="160" t="s">
        <v>174</v>
      </c>
      <c r="AU763" s="160" t="s">
        <v>169</v>
      </c>
      <c r="AV763" s="12" t="s">
        <v>169</v>
      </c>
      <c r="AW763" s="12" t="s">
        <v>3</v>
      </c>
      <c r="AX763" s="12" t="s">
        <v>79</v>
      </c>
      <c r="AY763" s="160" t="s">
        <v>162</v>
      </c>
    </row>
    <row r="764" spans="1:65" s="210" customFormat="1" ht="21.75" customHeight="1" x14ac:dyDescent="0.2">
      <c r="A764" s="202"/>
      <c r="B764" s="139"/>
      <c r="C764" s="234" t="s">
        <v>782</v>
      </c>
      <c r="D764" s="234" t="s">
        <v>164</v>
      </c>
      <c r="E764" s="235" t="s">
        <v>2666</v>
      </c>
      <c r="F764" s="236" t="s">
        <v>783</v>
      </c>
      <c r="G764" s="237" t="s">
        <v>172</v>
      </c>
      <c r="H764" s="238">
        <v>4.2279999999999998</v>
      </c>
      <c r="I764" s="239"/>
      <c r="J764" s="238">
        <f>ROUND(I764*H764,3)</f>
        <v>0</v>
      </c>
      <c r="K764" s="240"/>
      <c r="L764" s="30"/>
      <c r="M764" s="241" t="s">
        <v>1</v>
      </c>
      <c r="N764" s="242" t="s">
        <v>43</v>
      </c>
      <c r="O764" s="49"/>
      <c r="P764" s="243">
        <f>O764*H764</f>
        <v>0</v>
      </c>
      <c r="Q764" s="243">
        <v>2.2151299999999998</v>
      </c>
      <c r="R764" s="243">
        <f>Q764*H764</f>
        <v>9.3655696399999986</v>
      </c>
      <c r="S764" s="243">
        <v>0</v>
      </c>
      <c r="T764" s="244">
        <f>S764*H764</f>
        <v>0</v>
      </c>
      <c r="U764" s="202"/>
      <c r="V764" s="202"/>
      <c r="W764" s="202"/>
      <c r="X764" s="202"/>
      <c r="Y764" s="202"/>
      <c r="Z764" s="202"/>
      <c r="AA764" s="202"/>
      <c r="AB764" s="202"/>
      <c r="AC764" s="202"/>
      <c r="AD764" s="202"/>
      <c r="AE764" s="202"/>
      <c r="AR764" s="245" t="s">
        <v>168</v>
      </c>
      <c r="AT764" s="245" t="s">
        <v>164</v>
      </c>
      <c r="AU764" s="245" t="s">
        <v>169</v>
      </c>
      <c r="AY764" s="203" t="s">
        <v>162</v>
      </c>
      <c r="BE764" s="149">
        <f>IF(N764="základná",J764,0)</f>
        <v>0</v>
      </c>
      <c r="BF764" s="149">
        <f>IF(N764="znížená",J764,0)</f>
        <v>0</v>
      </c>
      <c r="BG764" s="149">
        <f>IF(N764="zákl. prenesená",J764,0)</f>
        <v>0</v>
      </c>
      <c r="BH764" s="149">
        <f>IF(N764="zníž. prenesená",J764,0)</f>
        <v>0</v>
      </c>
      <c r="BI764" s="149">
        <f>IF(N764="nulová",J764,0)</f>
        <v>0</v>
      </c>
      <c r="BJ764" s="203" t="s">
        <v>169</v>
      </c>
      <c r="BK764" s="150">
        <f>ROUND(I764*H764,3)</f>
        <v>0</v>
      </c>
      <c r="BL764" s="203" t="s">
        <v>168</v>
      </c>
      <c r="BM764" s="245" t="s">
        <v>784</v>
      </c>
    </row>
    <row r="765" spans="1:65" s="12" customFormat="1" x14ac:dyDescent="0.2">
      <c r="B765" s="159"/>
      <c r="D765" s="152" t="s">
        <v>174</v>
      </c>
      <c r="E765" s="160" t="s">
        <v>1</v>
      </c>
      <c r="F765" s="161" t="s">
        <v>785</v>
      </c>
      <c r="H765" s="162">
        <v>4.2279999999999998</v>
      </c>
      <c r="I765" s="163"/>
      <c r="L765" s="159"/>
      <c r="M765" s="164"/>
      <c r="N765" s="165"/>
      <c r="O765" s="165"/>
      <c r="P765" s="165"/>
      <c r="Q765" s="165"/>
      <c r="R765" s="165"/>
      <c r="S765" s="165"/>
      <c r="T765" s="166"/>
      <c r="AT765" s="160" t="s">
        <v>174</v>
      </c>
      <c r="AU765" s="160" t="s">
        <v>169</v>
      </c>
      <c r="AV765" s="12" t="s">
        <v>169</v>
      </c>
      <c r="AW765" s="12" t="s">
        <v>32</v>
      </c>
      <c r="AX765" s="12" t="s">
        <v>79</v>
      </c>
      <c r="AY765" s="160" t="s">
        <v>162</v>
      </c>
    </row>
    <row r="766" spans="1:65" s="210" customFormat="1" ht="21.75" customHeight="1" x14ac:dyDescent="0.2">
      <c r="A766" s="202"/>
      <c r="B766" s="139"/>
      <c r="C766" s="234" t="s">
        <v>786</v>
      </c>
      <c r="D766" s="234" t="s">
        <v>164</v>
      </c>
      <c r="E766" s="235" t="s">
        <v>2667</v>
      </c>
      <c r="F766" s="236" t="s">
        <v>787</v>
      </c>
      <c r="G766" s="237" t="s">
        <v>273</v>
      </c>
      <c r="H766" s="238">
        <v>518.16499999999996</v>
      </c>
      <c r="I766" s="239"/>
      <c r="J766" s="238">
        <f>ROUND(I766*H766,3)</f>
        <v>0</v>
      </c>
      <c r="K766" s="240"/>
      <c r="L766" s="30"/>
      <c r="M766" s="241" t="s">
        <v>1</v>
      </c>
      <c r="N766" s="242" t="s">
        <v>43</v>
      </c>
      <c r="O766" s="49"/>
      <c r="P766" s="243">
        <f>O766*H766</f>
        <v>0</v>
      </c>
      <c r="Q766" s="243">
        <v>2.572E-2</v>
      </c>
      <c r="R766" s="243">
        <f>Q766*H766</f>
        <v>13.327203799999999</v>
      </c>
      <c r="S766" s="243">
        <v>0</v>
      </c>
      <c r="T766" s="244">
        <f>S766*H766</f>
        <v>0</v>
      </c>
      <c r="U766" s="202"/>
      <c r="V766" s="202"/>
      <c r="W766" s="202"/>
      <c r="X766" s="202"/>
      <c r="Y766" s="202"/>
      <c r="Z766" s="202"/>
      <c r="AA766" s="202"/>
      <c r="AB766" s="202"/>
      <c r="AC766" s="202"/>
      <c r="AD766" s="202"/>
      <c r="AE766" s="202"/>
      <c r="AR766" s="245" t="s">
        <v>168</v>
      </c>
      <c r="AT766" s="245" t="s">
        <v>164</v>
      </c>
      <c r="AU766" s="245" t="s">
        <v>169</v>
      </c>
      <c r="AY766" s="203" t="s">
        <v>162</v>
      </c>
      <c r="BE766" s="149">
        <f>IF(N766="základná",J766,0)</f>
        <v>0</v>
      </c>
      <c r="BF766" s="149">
        <f>IF(N766="znížená",J766,0)</f>
        <v>0</v>
      </c>
      <c r="BG766" s="149">
        <f>IF(N766="zákl. prenesená",J766,0)</f>
        <v>0</v>
      </c>
      <c r="BH766" s="149">
        <f>IF(N766="zníž. prenesená",J766,0)</f>
        <v>0</v>
      </c>
      <c r="BI766" s="149">
        <f>IF(N766="nulová",J766,0)</f>
        <v>0</v>
      </c>
      <c r="BJ766" s="203" t="s">
        <v>169</v>
      </c>
      <c r="BK766" s="150">
        <f>ROUND(I766*H766,3)</f>
        <v>0</v>
      </c>
      <c r="BL766" s="203" t="s">
        <v>168</v>
      </c>
      <c r="BM766" s="245" t="s">
        <v>788</v>
      </c>
    </row>
    <row r="767" spans="1:65" s="11" customFormat="1" x14ac:dyDescent="0.2">
      <c r="B767" s="151"/>
      <c r="D767" s="152" t="s">
        <v>174</v>
      </c>
      <c r="E767" s="153" t="s">
        <v>1</v>
      </c>
      <c r="F767" s="154" t="s">
        <v>789</v>
      </c>
      <c r="H767" s="153" t="s">
        <v>1</v>
      </c>
      <c r="I767" s="155"/>
      <c r="L767" s="151"/>
      <c r="M767" s="156"/>
      <c r="N767" s="157"/>
      <c r="O767" s="157"/>
      <c r="P767" s="157"/>
      <c r="Q767" s="157"/>
      <c r="R767" s="157"/>
      <c r="S767" s="157"/>
      <c r="T767" s="158"/>
      <c r="AT767" s="153" t="s">
        <v>174</v>
      </c>
      <c r="AU767" s="153" t="s">
        <v>169</v>
      </c>
      <c r="AV767" s="11" t="s">
        <v>79</v>
      </c>
      <c r="AW767" s="11" t="s">
        <v>32</v>
      </c>
      <c r="AX767" s="11" t="s">
        <v>71</v>
      </c>
      <c r="AY767" s="153" t="s">
        <v>162</v>
      </c>
    </row>
    <row r="768" spans="1:65" s="12" customFormat="1" x14ac:dyDescent="0.2">
      <c r="B768" s="159"/>
      <c r="D768" s="152" t="s">
        <v>174</v>
      </c>
      <c r="E768" s="160" t="s">
        <v>1</v>
      </c>
      <c r="F768" s="161" t="s">
        <v>790</v>
      </c>
      <c r="H768" s="162">
        <v>279.48</v>
      </c>
      <c r="I768" s="163"/>
      <c r="L768" s="159"/>
      <c r="M768" s="164"/>
      <c r="N768" s="165"/>
      <c r="O768" s="165"/>
      <c r="P768" s="165"/>
      <c r="Q768" s="165"/>
      <c r="R768" s="165"/>
      <c r="S768" s="165"/>
      <c r="T768" s="166"/>
      <c r="AT768" s="160" t="s">
        <v>174</v>
      </c>
      <c r="AU768" s="160" t="s">
        <v>169</v>
      </c>
      <c r="AV768" s="12" t="s">
        <v>169</v>
      </c>
      <c r="AW768" s="12" t="s">
        <v>32</v>
      </c>
      <c r="AX768" s="12" t="s">
        <v>71</v>
      </c>
      <c r="AY768" s="160" t="s">
        <v>162</v>
      </c>
    </row>
    <row r="769" spans="1:65" s="11" customFormat="1" x14ac:dyDescent="0.2">
      <c r="B769" s="151"/>
      <c r="D769" s="152" t="s">
        <v>174</v>
      </c>
      <c r="E769" s="153" t="s">
        <v>1</v>
      </c>
      <c r="F769" s="154" t="s">
        <v>791</v>
      </c>
      <c r="H769" s="153" t="s">
        <v>1</v>
      </c>
      <c r="I769" s="155"/>
      <c r="L769" s="151"/>
      <c r="M769" s="156"/>
      <c r="N769" s="157"/>
      <c r="O769" s="157"/>
      <c r="P769" s="157"/>
      <c r="Q769" s="157"/>
      <c r="R769" s="157"/>
      <c r="S769" s="157"/>
      <c r="T769" s="158"/>
      <c r="AT769" s="153" t="s">
        <v>174</v>
      </c>
      <c r="AU769" s="153" t="s">
        <v>169</v>
      </c>
      <c r="AV769" s="11" t="s">
        <v>79</v>
      </c>
      <c r="AW769" s="11" t="s">
        <v>32</v>
      </c>
      <c r="AX769" s="11" t="s">
        <v>71</v>
      </c>
      <c r="AY769" s="153" t="s">
        <v>162</v>
      </c>
    </row>
    <row r="770" spans="1:65" s="12" customFormat="1" x14ac:dyDescent="0.2">
      <c r="B770" s="159"/>
      <c r="D770" s="152" t="s">
        <v>174</v>
      </c>
      <c r="E770" s="160" t="s">
        <v>1</v>
      </c>
      <c r="F770" s="161" t="s">
        <v>792</v>
      </c>
      <c r="H770" s="162">
        <v>191.11500000000001</v>
      </c>
      <c r="I770" s="163"/>
      <c r="L770" s="159"/>
      <c r="M770" s="164"/>
      <c r="N770" s="165"/>
      <c r="O770" s="165"/>
      <c r="P770" s="165"/>
      <c r="Q770" s="165"/>
      <c r="R770" s="165"/>
      <c r="S770" s="165"/>
      <c r="T770" s="166"/>
      <c r="AT770" s="160" t="s">
        <v>174</v>
      </c>
      <c r="AU770" s="160" t="s">
        <v>169</v>
      </c>
      <c r="AV770" s="12" t="s">
        <v>169</v>
      </c>
      <c r="AW770" s="12" t="s">
        <v>32</v>
      </c>
      <c r="AX770" s="12" t="s">
        <v>71</v>
      </c>
      <c r="AY770" s="160" t="s">
        <v>162</v>
      </c>
    </row>
    <row r="771" spans="1:65" s="12" customFormat="1" x14ac:dyDescent="0.2">
      <c r="B771" s="159"/>
      <c r="D771" s="152" t="s">
        <v>174</v>
      </c>
      <c r="E771" s="160" t="s">
        <v>1</v>
      </c>
      <c r="F771" s="161" t="s">
        <v>793</v>
      </c>
      <c r="H771" s="162">
        <v>47.57</v>
      </c>
      <c r="I771" s="163"/>
      <c r="L771" s="159"/>
      <c r="M771" s="164"/>
      <c r="N771" s="165"/>
      <c r="O771" s="165"/>
      <c r="P771" s="165"/>
      <c r="Q771" s="165"/>
      <c r="R771" s="165"/>
      <c r="S771" s="165"/>
      <c r="T771" s="166"/>
      <c r="AT771" s="160" t="s">
        <v>174</v>
      </c>
      <c r="AU771" s="160" t="s">
        <v>169</v>
      </c>
      <c r="AV771" s="12" t="s">
        <v>169</v>
      </c>
      <c r="AW771" s="12" t="s">
        <v>32</v>
      </c>
      <c r="AX771" s="12" t="s">
        <v>71</v>
      </c>
      <c r="AY771" s="160" t="s">
        <v>162</v>
      </c>
    </row>
    <row r="772" spans="1:65" s="14" customFormat="1" x14ac:dyDescent="0.2">
      <c r="B772" s="175"/>
      <c r="D772" s="152" t="s">
        <v>174</v>
      </c>
      <c r="E772" s="176" t="s">
        <v>1</v>
      </c>
      <c r="F772" s="177" t="s">
        <v>189</v>
      </c>
      <c r="H772" s="178">
        <v>518.16500000000008</v>
      </c>
      <c r="I772" s="179"/>
      <c r="L772" s="175"/>
      <c r="M772" s="180"/>
      <c r="N772" s="181"/>
      <c r="O772" s="181"/>
      <c r="P772" s="181"/>
      <c r="Q772" s="181"/>
      <c r="R772" s="181"/>
      <c r="S772" s="181"/>
      <c r="T772" s="182"/>
      <c r="AT772" s="176" t="s">
        <v>174</v>
      </c>
      <c r="AU772" s="176" t="s">
        <v>169</v>
      </c>
      <c r="AV772" s="14" t="s">
        <v>168</v>
      </c>
      <c r="AW772" s="14" t="s">
        <v>32</v>
      </c>
      <c r="AX772" s="14" t="s">
        <v>79</v>
      </c>
      <c r="AY772" s="176" t="s">
        <v>162</v>
      </c>
    </row>
    <row r="773" spans="1:65" s="210" customFormat="1" ht="33" customHeight="1" x14ac:dyDescent="0.2">
      <c r="A773" s="202"/>
      <c r="B773" s="139"/>
      <c r="C773" s="234" t="s">
        <v>794</v>
      </c>
      <c r="D773" s="234" t="s">
        <v>164</v>
      </c>
      <c r="E773" s="235" t="s">
        <v>2668</v>
      </c>
      <c r="F773" s="236" t="s">
        <v>795</v>
      </c>
      <c r="G773" s="237" t="s">
        <v>273</v>
      </c>
      <c r="H773" s="238">
        <v>518.16499999999996</v>
      </c>
      <c r="I773" s="239"/>
      <c r="J773" s="238">
        <f>ROUND(I773*H773,3)</f>
        <v>0</v>
      </c>
      <c r="K773" s="240"/>
      <c r="L773" s="30"/>
      <c r="M773" s="241" t="s">
        <v>1</v>
      </c>
      <c r="N773" s="242" t="s">
        <v>43</v>
      </c>
      <c r="O773" s="49"/>
      <c r="P773" s="243">
        <f>O773*H773</f>
        <v>0</v>
      </c>
      <c r="Q773" s="243">
        <v>0</v>
      </c>
      <c r="R773" s="243">
        <f>Q773*H773</f>
        <v>0</v>
      </c>
      <c r="S773" s="243">
        <v>0</v>
      </c>
      <c r="T773" s="244">
        <f>S773*H773</f>
        <v>0</v>
      </c>
      <c r="U773" s="202"/>
      <c r="V773" s="202"/>
      <c r="W773" s="202"/>
      <c r="X773" s="202"/>
      <c r="Y773" s="202"/>
      <c r="Z773" s="202"/>
      <c r="AA773" s="202"/>
      <c r="AB773" s="202"/>
      <c r="AC773" s="202"/>
      <c r="AD773" s="202"/>
      <c r="AE773" s="202"/>
      <c r="AR773" s="245" t="s">
        <v>168</v>
      </c>
      <c r="AT773" s="245" t="s">
        <v>164</v>
      </c>
      <c r="AU773" s="245" t="s">
        <v>169</v>
      </c>
      <c r="AY773" s="203" t="s">
        <v>162</v>
      </c>
      <c r="BE773" s="149">
        <f>IF(N773="základná",J773,0)</f>
        <v>0</v>
      </c>
      <c r="BF773" s="149">
        <f>IF(N773="znížená",J773,0)</f>
        <v>0</v>
      </c>
      <c r="BG773" s="149">
        <f>IF(N773="zákl. prenesená",J773,0)</f>
        <v>0</v>
      </c>
      <c r="BH773" s="149">
        <f>IF(N773="zníž. prenesená",J773,0)</f>
        <v>0</v>
      </c>
      <c r="BI773" s="149">
        <f>IF(N773="nulová",J773,0)</f>
        <v>0</v>
      </c>
      <c r="BJ773" s="203" t="s">
        <v>169</v>
      </c>
      <c r="BK773" s="150">
        <f>ROUND(I773*H773,3)</f>
        <v>0</v>
      </c>
      <c r="BL773" s="203" t="s">
        <v>168</v>
      </c>
      <c r="BM773" s="245" t="s">
        <v>796</v>
      </c>
    </row>
    <row r="774" spans="1:65" s="210" customFormat="1" ht="21.75" customHeight="1" x14ac:dyDescent="0.2">
      <c r="A774" s="202"/>
      <c r="B774" s="139"/>
      <c r="C774" s="234" t="s">
        <v>797</v>
      </c>
      <c r="D774" s="234" t="s">
        <v>164</v>
      </c>
      <c r="E774" s="235" t="s">
        <v>2669</v>
      </c>
      <c r="F774" s="236" t="s">
        <v>798</v>
      </c>
      <c r="G774" s="237" t="s">
        <v>273</v>
      </c>
      <c r="H774" s="238">
        <v>518.16499999999996</v>
      </c>
      <c r="I774" s="239"/>
      <c r="J774" s="238">
        <f>ROUND(I774*H774,3)</f>
        <v>0</v>
      </c>
      <c r="K774" s="240"/>
      <c r="L774" s="30"/>
      <c r="M774" s="241" t="s">
        <v>1</v>
      </c>
      <c r="N774" s="242" t="s">
        <v>43</v>
      </c>
      <c r="O774" s="49"/>
      <c r="P774" s="243">
        <f>O774*H774</f>
        <v>0</v>
      </c>
      <c r="Q774" s="243">
        <v>2.572E-2</v>
      </c>
      <c r="R774" s="243">
        <f>Q774*H774</f>
        <v>13.327203799999999</v>
      </c>
      <c r="S774" s="243">
        <v>0</v>
      </c>
      <c r="T774" s="244">
        <f>S774*H774</f>
        <v>0</v>
      </c>
      <c r="U774" s="202"/>
      <c r="V774" s="202"/>
      <c r="W774" s="202"/>
      <c r="X774" s="202"/>
      <c r="Y774" s="202"/>
      <c r="Z774" s="202"/>
      <c r="AA774" s="202"/>
      <c r="AB774" s="202"/>
      <c r="AC774" s="202"/>
      <c r="AD774" s="202"/>
      <c r="AE774" s="202"/>
      <c r="AR774" s="245" t="s">
        <v>168</v>
      </c>
      <c r="AT774" s="245" t="s">
        <v>164</v>
      </c>
      <c r="AU774" s="245" t="s">
        <v>169</v>
      </c>
      <c r="AY774" s="203" t="s">
        <v>162</v>
      </c>
      <c r="BE774" s="149">
        <f>IF(N774="základná",J774,0)</f>
        <v>0</v>
      </c>
      <c r="BF774" s="149">
        <f>IF(N774="znížená",J774,0)</f>
        <v>0</v>
      </c>
      <c r="BG774" s="149">
        <f>IF(N774="zákl. prenesená",J774,0)</f>
        <v>0</v>
      </c>
      <c r="BH774" s="149">
        <f>IF(N774="zníž. prenesená",J774,0)</f>
        <v>0</v>
      </c>
      <c r="BI774" s="149">
        <f>IF(N774="nulová",J774,0)</f>
        <v>0</v>
      </c>
      <c r="BJ774" s="203" t="s">
        <v>169</v>
      </c>
      <c r="BK774" s="150">
        <f>ROUND(I774*H774,3)</f>
        <v>0</v>
      </c>
      <c r="BL774" s="203" t="s">
        <v>168</v>
      </c>
      <c r="BM774" s="245" t="s">
        <v>799</v>
      </c>
    </row>
    <row r="775" spans="1:65" s="210" customFormat="1" ht="33" customHeight="1" x14ac:dyDescent="0.2">
      <c r="A775" s="202"/>
      <c r="B775" s="139"/>
      <c r="C775" s="234" t="s">
        <v>800</v>
      </c>
      <c r="D775" s="234" t="s">
        <v>164</v>
      </c>
      <c r="E775" s="235" t="s">
        <v>2670</v>
      </c>
      <c r="F775" s="236" t="s">
        <v>801</v>
      </c>
      <c r="G775" s="237" t="s">
        <v>172</v>
      </c>
      <c r="H775" s="238">
        <v>127.36199999999999</v>
      </c>
      <c r="I775" s="239"/>
      <c r="J775" s="238">
        <f>ROUND(I775*H775,3)</f>
        <v>0</v>
      </c>
      <c r="K775" s="240"/>
      <c r="L775" s="30"/>
      <c r="M775" s="241" t="s">
        <v>1</v>
      </c>
      <c r="N775" s="242" t="s">
        <v>43</v>
      </c>
      <c r="O775" s="49"/>
      <c r="P775" s="243">
        <f>O775*H775</f>
        <v>0</v>
      </c>
      <c r="Q775" s="243">
        <v>0</v>
      </c>
      <c r="R775" s="243">
        <f>Q775*H775</f>
        <v>0</v>
      </c>
      <c r="S775" s="243">
        <v>0</v>
      </c>
      <c r="T775" s="244">
        <f>S775*H775</f>
        <v>0</v>
      </c>
      <c r="U775" s="202"/>
      <c r="V775" s="202"/>
      <c r="W775" s="202"/>
      <c r="X775" s="202"/>
      <c r="Y775" s="202"/>
      <c r="Z775" s="202"/>
      <c r="AA775" s="202"/>
      <c r="AB775" s="202"/>
      <c r="AC775" s="202"/>
      <c r="AD775" s="202"/>
      <c r="AE775" s="202"/>
      <c r="AR775" s="245" t="s">
        <v>168</v>
      </c>
      <c r="AT775" s="245" t="s">
        <v>164</v>
      </c>
      <c r="AU775" s="245" t="s">
        <v>169</v>
      </c>
      <c r="AY775" s="203" t="s">
        <v>162</v>
      </c>
      <c r="BE775" s="149">
        <f>IF(N775="základná",J775,0)</f>
        <v>0</v>
      </c>
      <c r="BF775" s="149">
        <f>IF(N775="znížená",J775,0)</f>
        <v>0</v>
      </c>
      <c r="BG775" s="149">
        <f>IF(N775="zákl. prenesená",J775,0)</f>
        <v>0</v>
      </c>
      <c r="BH775" s="149">
        <f>IF(N775="zníž. prenesená",J775,0)</f>
        <v>0</v>
      </c>
      <c r="BI775" s="149">
        <f>IF(N775="nulová",J775,0)</f>
        <v>0</v>
      </c>
      <c r="BJ775" s="203" t="s">
        <v>169</v>
      </c>
      <c r="BK775" s="150">
        <f>ROUND(I775*H775,3)</f>
        <v>0</v>
      </c>
      <c r="BL775" s="203" t="s">
        <v>168</v>
      </c>
      <c r="BM775" s="245" t="s">
        <v>802</v>
      </c>
    </row>
    <row r="776" spans="1:65" s="11" customFormat="1" x14ac:dyDescent="0.2">
      <c r="B776" s="151"/>
      <c r="D776" s="152" t="s">
        <v>174</v>
      </c>
      <c r="E776" s="153" t="s">
        <v>1</v>
      </c>
      <c r="F776" s="154" t="s">
        <v>803</v>
      </c>
      <c r="H776" s="153" t="s">
        <v>1</v>
      </c>
      <c r="I776" s="155"/>
      <c r="L776" s="151"/>
      <c r="M776" s="156"/>
      <c r="N776" s="157"/>
      <c r="O776" s="157"/>
      <c r="P776" s="157"/>
      <c r="Q776" s="157"/>
      <c r="R776" s="157"/>
      <c r="S776" s="157"/>
      <c r="T776" s="158"/>
      <c r="AT776" s="153" t="s">
        <v>174</v>
      </c>
      <c r="AU776" s="153" t="s">
        <v>169</v>
      </c>
      <c r="AV776" s="11" t="s">
        <v>79</v>
      </c>
      <c r="AW776" s="11" t="s">
        <v>32</v>
      </c>
      <c r="AX776" s="11" t="s">
        <v>71</v>
      </c>
      <c r="AY776" s="153" t="s">
        <v>162</v>
      </c>
    </row>
    <row r="777" spans="1:65" s="12" customFormat="1" x14ac:dyDescent="0.2">
      <c r="B777" s="159"/>
      <c r="D777" s="152" t="s">
        <v>174</v>
      </c>
      <c r="E777" s="160" t="s">
        <v>1</v>
      </c>
      <c r="F777" s="161" t="s">
        <v>804</v>
      </c>
      <c r="H777" s="162">
        <v>127.36199999999999</v>
      </c>
      <c r="I777" s="163"/>
      <c r="L777" s="159"/>
      <c r="M777" s="164"/>
      <c r="N777" s="165"/>
      <c r="O777" s="165"/>
      <c r="P777" s="165"/>
      <c r="Q777" s="165"/>
      <c r="R777" s="165"/>
      <c r="S777" s="165"/>
      <c r="T777" s="166"/>
      <c r="AT777" s="160" t="s">
        <v>174</v>
      </c>
      <c r="AU777" s="160" t="s">
        <v>169</v>
      </c>
      <c r="AV777" s="12" t="s">
        <v>169</v>
      </c>
      <c r="AW777" s="12" t="s">
        <v>32</v>
      </c>
      <c r="AX777" s="12" t="s">
        <v>79</v>
      </c>
      <c r="AY777" s="160" t="s">
        <v>162</v>
      </c>
    </row>
    <row r="778" spans="1:65" s="210" customFormat="1" ht="33" customHeight="1" x14ac:dyDescent="0.2">
      <c r="A778" s="202"/>
      <c r="B778" s="139"/>
      <c r="C778" s="234" t="s">
        <v>805</v>
      </c>
      <c r="D778" s="234" t="s">
        <v>164</v>
      </c>
      <c r="E778" s="235" t="s">
        <v>2671</v>
      </c>
      <c r="F778" s="236" t="s">
        <v>806</v>
      </c>
      <c r="G778" s="237" t="s">
        <v>172</v>
      </c>
      <c r="H778" s="238">
        <v>127.36199999999999</v>
      </c>
      <c r="I778" s="239"/>
      <c r="J778" s="238">
        <f>ROUND(I778*H778,3)</f>
        <v>0</v>
      </c>
      <c r="K778" s="240"/>
      <c r="L778" s="30"/>
      <c r="M778" s="241" t="s">
        <v>1</v>
      </c>
      <c r="N778" s="242" t="s">
        <v>43</v>
      </c>
      <c r="O778" s="49"/>
      <c r="P778" s="243">
        <f>O778*H778</f>
        <v>0</v>
      </c>
      <c r="Q778" s="243">
        <v>2.1000000000000001E-4</v>
      </c>
      <c r="R778" s="243">
        <f>Q778*H778</f>
        <v>2.6746019999999999E-2</v>
      </c>
      <c r="S778" s="243">
        <v>0</v>
      </c>
      <c r="T778" s="244">
        <f>S778*H778</f>
        <v>0</v>
      </c>
      <c r="U778" s="202"/>
      <c r="V778" s="202"/>
      <c r="W778" s="202"/>
      <c r="X778" s="202"/>
      <c r="Y778" s="202"/>
      <c r="Z778" s="202"/>
      <c r="AA778" s="202"/>
      <c r="AB778" s="202"/>
      <c r="AC778" s="202"/>
      <c r="AD778" s="202"/>
      <c r="AE778" s="202"/>
      <c r="AR778" s="245" t="s">
        <v>168</v>
      </c>
      <c r="AT778" s="245" t="s">
        <v>164</v>
      </c>
      <c r="AU778" s="245" t="s">
        <v>169</v>
      </c>
      <c r="AY778" s="203" t="s">
        <v>162</v>
      </c>
      <c r="BE778" s="149">
        <f>IF(N778="základná",J778,0)</f>
        <v>0</v>
      </c>
      <c r="BF778" s="149">
        <f>IF(N778="znížená",J778,0)</f>
        <v>0</v>
      </c>
      <c r="BG778" s="149">
        <f>IF(N778="zákl. prenesená",J778,0)</f>
        <v>0</v>
      </c>
      <c r="BH778" s="149">
        <f>IF(N778="zníž. prenesená",J778,0)</f>
        <v>0</v>
      </c>
      <c r="BI778" s="149">
        <f>IF(N778="nulová",J778,0)</f>
        <v>0</v>
      </c>
      <c r="BJ778" s="203" t="s">
        <v>169</v>
      </c>
      <c r="BK778" s="150">
        <f>ROUND(I778*H778,3)</f>
        <v>0</v>
      </c>
      <c r="BL778" s="203" t="s">
        <v>168</v>
      </c>
      <c r="BM778" s="245" t="s">
        <v>807</v>
      </c>
    </row>
    <row r="779" spans="1:65" s="210" customFormat="1" ht="33" customHeight="1" x14ac:dyDescent="0.2">
      <c r="A779" s="202"/>
      <c r="B779" s="139"/>
      <c r="C779" s="234" t="s">
        <v>808</v>
      </c>
      <c r="D779" s="234" t="s">
        <v>164</v>
      </c>
      <c r="E779" s="235" t="s">
        <v>2672</v>
      </c>
      <c r="F779" s="236" t="s">
        <v>809</v>
      </c>
      <c r="G779" s="237" t="s">
        <v>172</v>
      </c>
      <c r="H779" s="238">
        <v>127.36199999999999</v>
      </c>
      <c r="I779" s="239"/>
      <c r="J779" s="238">
        <f>ROUND(I779*H779,3)</f>
        <v>0</v>
      </c>
      <c r="K779" s="240"/>
      <c r="L779" s="30"/>
      <c r="M779" s="241" t="s">
        <v>1</v>
      </c>
      <c r="N779" s="242" t="s">
        <v>43</v>
      </c>
      <c r="O779" s="49"/>
      <c r="P779" s="243">
        <f>O779*H779</f>
        <v>0</v>
      </c>
      <c r="Q779" s="243">
        <v>0</v>
      </c>
      <c r="R779" s="243">
        <f>Q779*H779</f>
        <v>0</v>
      </c>
      <c r="S779" s="243">
        <v>0</v>
      </c>
      <c r="T779" s="244">
        <f>S779*H779</f>
        <v>0</v>
      </c>
      <c r="U779" s="202"/>
      <c r="V779" s="202"/>
      <c r="W779" s="202"/>
      <c r="X779" s="202"/>
      <c r="Y779" s="202"/>
      <c r="Z779" s="202"/>
      <c r="AA779" s="202"/>
      <c r="AB779" s="202"/>
      <c r="AC779" s="202"/>
      <c r="AD779" s="202"/>
      <c r="AE779" s="202"/>
      <c r="AR779" s="245" t="s">
        <v>168</v>
      </c>
      <c r="AT779" s="245" t="s">
        <v>164</v>
      </c>
      <c r="AU779" s="245" t="s">
        <v>169</v>
      </c>
      <c r="AY779" s="203" t="s">
        <v>162</v>
      </c>
      <c r="BE779" s="149">
        <f>IF(N779="základná",J779,0)</f>
        <v>0</v>
      </c>
      <c r="BF779" s="149">
        <f>IF(N779="znížená",J779,0)</f>
        <v>0</v>
      </c>
      <c r="BG779" s="149">
        <f>IF(N779="zákl. prenesená",J779,0)</f>
        <v>0</v>
      </c>
      <c r="BH779" s="149">
        <f>IF(N779="zníž. prenesená",J779,0)</f>
        <v>0</v>
      </c>
      <c r="BI779" s="149">
        <f>IF(N779="nulová",J779,0)</f>
        <v>0</v>
      </c>
      <c r="BJ779" s="203" t="s">
        <v>169</v>
      </c>
      <c r="BK779" s="150">
        <f>ROUND(I779*H779,3)</f>
        <v>0</v>
      </c>
      <c r="BL779" s="203" t="s">
        <v>168</v>
      </c>
      <c r="BM779" s="245" t="s">
        <v>810</v>
      </c>
    </row>
    <row r="780" spans="1:65" s="210" customFormat="1" ht="21.75" customHeight="1" x14ac:dyDescent="0.2">
      <c r="A780" s="202"/>
      <c r="B780" s="139"/>
      <c r="C780" s="234" t="s">
        <v>811</v>
      </c>
      <c r="D780" s="234" t="s">
        <v>164</v>
      </c>
      <c r="E780" s="235" t="s">
        <v>2673</v>
      </c>
      <c r="F780" s="236" t="s">
        <v>812</v>
      </c>
      <c r="G780" s="237" t="s">
        <v>273</v>
      </c>
      <c r="H780" s="238">
        <v>42.524999999999999</v>
      </c>
      <c r="I780" s="239"/>
      <c r="J780" s="238">
        <f>ROUND(I780*H780,3)</f>
        <v>0</v>
      </c>
      <c r="K780" s="240"/>
      <c r="L780" s="30"/>
      <c r="M780" s="241" t="s">
        <v>1</v>
      </c>
      <c r="N780" s="242" t="s">
        <v>43</v>
      </c>
      <c r="O780" s="49"/>
      <c r="P780" s="243">
        <f>O780*H780</f>
        <v>0</v>
      </c>
      <c r="Q780" s="243">
        <v>0</v>
      </c>
      <c r="R780" s="243">
        <f>Q780*H780</f>
        <v>0</v>
      </c>
      <c r="S780" s="243">
        <v>0</v>
      </c>
      <c r="T780" s="244">
        <f>S780*H780</f>
        <v>0</v>
      </c>
      <c r="U780" s="202"/>
      <c r="V780" s="202"/>
      <c r="W780" s="202"/>
      <c r="X780" s="202"/>
      <c r="Y780" s="202"/>
      <c r="Z780" s="202"/>
      <c r="AA780" s="202"/>
      <c r="AB780" s="202"/>
      <c r="AC780" s="202"/>
      <c r="AD780" s="202"/>
      <c r="AE780" s="202"/>
      <c r="AR780" s="245" t="s">
        <v>168</v>
      </c>
      <c r="AT780" s="245" t="s">
        <v>164</v>
      </c>
      <c r="AU780" s="245" t="s">
        <v>169</v>
      </c>
      <c r="AY780" s="203" t="s">
        <v>162</v>
      </c>
      <c r="BE780" s="149">
        <f>IF(N780="základná",J780,0)</f>
        <v>0</v>
      </c>
      <c r="BF780" s="149">
        <f>IF(N780="znížená",J780,0)</f>
        <v>0</v>
      </c>
      <c r="BG780" s="149">
        <f>IF(N780="zákl. prenesená",J780,0)</f>
        <v>0</v>
      </c>
      <c r="BH780" s="149">
        <f>IF(N780="zníž. prenesená",J780,0)</f>
        <v>0</v>
      </c>
      <c r="BI780" s="149">
        <f>IF(N780="nulová",J780,0)</f>
        <v>0</v>
      </c>
      <c r="BJ780" s="203" t="s">
        <v>169</v>
      </c>
      <c r="BK780" s="150">
        <f>ROUND(I780*H780,3)</f>
        <v>0</v>
      </c>
      <c r="BL780" s="203" t="s">
        <v>168</v>
      </c>
      <c r="BM780" s="245" t="s">
        <v>813</v>
      </c>
    </row>
    <row r="781" spans="1:65" s="12" customFormat="1" x14ac:dyDescent="0.2">
      <c r="B781" s="159"/>
      <c r="D781" s="152" t="s">
        <v>174</v>
      </c>
      <c r="E781" s="160" t="s">
        <v>1</v>
      </c>
      <c r="F781" s="161" t="s">
        <v>814</v>
      </c>
      <c r="H781" s="162">
        <v>42.524999999999999</v>
      </c>
      <c r="I781" s="163"/>
      <c r="L781" s="159"/>
      <c r="M781" s="164"/>
      <c r="N781" s="165"/>
      <c r="O781" s="165"/>
      <c r="P781" s="165"/>
      <c r="Q781" s="165"/>
      <c r="R781" s="165"/>
      <c r="S781" s="165"/>
      <c r="T781" s="166"/>
      <c r="AT781" s="160" t="s">
        <v>174</v>
      </c>
      <c r="AU781" s="160" t="s">
        <v>169</v>
      </c>
      <c r="AV781" s="12" t="s">
        <v>169</v>
      </c>
      <c r="AW781" s="12" t="s">
        <v>32</v>
      </c>
      <c r="AX781" s="12" t="s">
        <v>79</v>
      </c>
      <c r="AY781" s="160" t="s">
        <v>162</v>
      </c>
    </row>
    <row r="782" spans="1:65" s="210" customFormat="1" ht="21.75" customHeight="1" x14ac:dyDescent="0.2">
      <c r="A782" s="202"/>
      <c r="B782" s="139"/>
      <c r="C782" s="234" t="s">
        <v>815</v>
      </c>
      <c r="D782" s="234" t="s">
        <v>164</v>
      </c>
      <c r="E782" s="235" t="s">
        <v>2674</v>
      </c>
      <c r="F782" s="236" t="s">
        <v>816</v>
      </c>
      <c r="G782" s="237" t="s">
        <v>273</v>
      </c>
      <c r="H782" s="238">
        <v>42.524999999999999</v>
      </c>
      <c r="I782" s="239"/>
      <c r="J782" s="238">
        <f>ROUND(I782*H782,3)</f>
        <v>0</v>
      </c>
      <c r="K782" s="240"/>
      <c r="L782" s="30"/>
      <c r="M782" s="241" t="s">
        <v>1</v>
      </c>
      <c r="N782" s="242" t="s">
        <v>43</v>
      </c>
      <c r="O782" s="49"/>
      <c r="P782" s="243">
        <f>O782*H782</f>
        <v>0</v>
      </c>
      <c r="Q782" s="243">
        <v>1.7899999999999999E-3</v>
      </c>
      <c r="R782" s="243">
        <f>Q782*H782</f>
        <v>7.611975E-2</v>
      </c>
      <c r="S782" s="243">
        <v>0</v>
      </c>
      <c r="T782" s="244">
        <f>S782*H782</f>
        <v>0</v>
      </c>
      <c r="U782" s="202"/>
      <c r="V782" s="202"/>
      <c r="W782" s="202"/>
      <c r="X782" s="202"/>
      <c r="Y782" s="202"/>
      <c r="Z782" s="202"/>
      <c r="AA782" s="202"/>
      <c r="AB782" s="202"/>
      <c r="AC782" s="202"/>
      <c r="AD782" s="202"/>
      <c r="AE782" s="202"/>
      <c r="AR782" s="245" t="s">
        <v>168</v>
      </c>
      <c r="AT782" s="245" t="s">
        <v>164</v>
      </c>
      <c r="AU782" s="245" t="s">
        <v>169</v>
      </c>
      <c r="AY782" s="203" t="s">
        <v>162</v>
      </c>
      <c r="BE782" s="149">
        <f>IF(N782="základná",J782,0)</f>
        <v>0</v>
      </c>
      <c r="BF782" s="149">
        <f>IF(N782="znížená",J782,0)</f>
        <v>0</v>
      </c>
      <c r="BG782" s="149">
        <f>IF(N782="zákl. prenesená",J782,0)</f>
        <v>0</v>
      </c>
      <c r="BH782" s="149">
        <f>IF(N782="zníž. prenesená",J782,0)</f>
        <v>0</v>
      </c>
      <c r="BI782" s="149">
        <f>IF(N782="nulová",J782,0)</f>
        <v>0</v>
      </c>
      <c r="BJ782" s="203" t="s">
        <v>169</v>
      </c>
      <c r="BK782" s="150">
        <f>ROUND(I782*H782,3)</f>
        <v>0</v>
      </c>
      <c r="BL782" s="203" t="s">
        <v>168</v>
      </c>
      <c r="BM782" s="245" t="s">
        <v>817</v>
      </c>
    </row>
    <row r="783" spans="1:65" s="210" customFormat="1" ht="21.75" customHeight="1" x14ac:dyDescent="0.2">
      <c r="A783" s="202"/>
      <c r="B783" s="139"/>
      <c r="C783" s="234" t="s">
        <v>818</v>
      </c>
      <c r="D783" s="234" t="s">
        <v>164</v>
      </c>
      <c r="E783" s="235" t="s">
        <v>2675</v>
      </c>
      <c r="F783" s="236" t="s">
        <v>819</v>
      </c>
      <c r="G783" s="237" t="s">
        <v>273</v>
      </c>
      <c r="H783" s="238">
        <v>42.524999999999999</v>
      </c>
      <c r="I783" s="239"/>
      <c r="J783" s="238">
        <f>ROUND(I783*H783,3)</f>
        <v>0</v>
      </c>
      <c r="K783" s="240"/>
      <c r="L783" s="30"/>
      <c r="M783" s="241" t="s">
        <v>1</v>
      </c>
      <c r="N783" s="242" t="s">
        <v>43</v>
      </c>
      <c r="O783" s="49"/>
      <c r="P783" s="243">
        <f>O783*H783</f>
        <v>0</v>
      </c>
      <c r="Q783" s="243">
        <v>2.743E-2</v>
      </c>
      <c r="R783" s="243">
        <f>Q783*H783</f>
        <v>1.1664607499999999</v>
      </c>
      <c r="S783" s="243">
        <v>0</v>
      </c>
      <c r="T783" s="244">
        <f>S783*H783</f>
        <v>0</v>
      </c>
      <c r="U783" s="202"/>
      <c r="V783" s="202"/>
      <c r="W783" s="202"/>
      <c r="X783" s="202"/>
      <c r="Y783" s="202"/>
      <c r="Z783" s="202"/>
      <c r="AA783" s="202"/>
      <c r="AB783" s="202"/>
      <c r="AC783" s="202"/>
      <c r="AD783" s="202"/>
      <c r="AE783" s="202"/>
      <c r="AR783" s="245" t="s">
        <v>168</v>
      </c>
      <c r="AT783" s="245" t="s">
        <v>164</v>
      </c>
      <c r="AU783" s="245" t="s">
        <v>169</v>
      </c>
      <c r="AY783" s="203" t="s">
        <v>162</v>
      </c>
      <c r="BE783" s="149">
        <f>IF(N783="základná",J783,0)</f>
        <v>0</v>
      </c>
      <c r="BF783" s="149">
        <f>IF(N783="znížená",J783,0)</f>
        <v>0</v>
      </c>
      <c r="BG783" s="149">
        <f>IF(N783="zákl. prenesená",J783,0)</f>
        <v>0</v>
      </c>
      <c r="BH783" s="149">
        <f>IF(N783="zníž. prenesená",J783,0)</f>
        <v>0</v>
      </c>
      <c r="BI783" s="149">
        <f>IF(N783="nulová",J783,0)</f>
        <v>0</v>
      </c>
      <c r="BJ783" s="203" t="s">
        <v>169</v>
      </c>
      <c r="BK783" s="150">
        <f>ROUND(I783*H783,3)</f>
        <v>0</v>
      </c>
      <c r="BL783" s="203" t="s">
        <v>168</v>
      </c>
      <c r="BM783" s="245" t="s">
        <v>820</v>
      </c>
    </row>
    <row r="784" spans="1:65" s="210" customFormat="1" ht="16.5" customHeight="1" x14ac:dyDescent="0.2">
      <c r="A784" s="202"/>
      <c r="B784" s="139"/>
      <c r="C784" s="234" t="s">
        <v>821</v>
      </c>
      <c r="D784" s="234" t="s">
        <v>164</v>
      </c>
      <c r="E784" s="235" t="s">
        <v>2676</v>
      </c>
      <c r="F784" s="236" t="s">
        <v>822</v>
      </c>
      <c r="G784" s="237" t="s">
        <v>273</v>
      </c>
      <c r="H784" s="238">
        <v>367.3</v>
      </c>
      <c r="I784" s="239"/>
      <c r="J784" s="238">
        <f>ROUND(I784*H784,3)</f>
        <v>0</v>
      </c>
      <c r="K784" s="240"/>
      <c r="L784" s="30"/>
      <c r="M784" s="241" t="s">
        <v>1</v>
      </c>
      <c r="N784" s="242" t="s">
        <v>43</v>
      </c>
      <c r="O784" s="49"/>
      <c r="P784" s="243">
        <f>O784*H784</f>
        <v>0</v>
      </c>
      <c r="Q784" s="243">
        <v>5.0000000000000002E-5</v>
      </c>
      <c r="R784" s="243">
        <f>Q784*H784</f>
        <v>1.8365000000000003E-2</v>
      </c>
      <c r="S784" s="243">
        <v>0</v>
      </c>
      <c r="T784" s="244">
        <f>S784*H784</f>
        <v>0</v>
      </c>
      <c r="U784" s="202"/>
      <c r="V784" s="202"/>
      <c r="W784" s="202"/>
      <c r="X784" s="202"/>
      <c r="Y784" s="202"/>
      <c r="Z784" s="202"/>
      <c r="AA784" s="202"/>
      <c r="AB784" s="202"/>
      <c r="AC784" s="202"/>
      <c r="AD784" s="202"/>
      <c r="AE784" s="202"/>
      <c r="AR784" s="245" t="s">
        <v>168</v>
      </c>
      <c r="AT784" s="245" t="s">
        <v>164</v>
      </c>
      <c r="AU784" s="245" t="s">
        <v>169</v>
      </c>
      <c r="AY784" s="203" t="s">
        <v>162</v>
      </c>
      <c r="BE784" s="149">
        <f>IF(N784="základná",J784,0)</f>
        <v>0</v>
      </c>
      <c r="BF784" s="149">
        <f>IF(N784="znížená",J784,0)</f>
        <v>0</v>
      </c>
      <c r="BG784" s="149">
        <f>IF(N784="zákl. prenesená",J784,0)</f>
        <v>0</v>
      </c>
      <c r="BH784" s="149">
        <f>IF(N784="zníž. prenesená",J784,0)</f>
        <v>0</v>
      </c>
      <c r="BI784" s="149">
        <f>IF(N784="nulová",J784,0)</f>
        <v>0</v>
      </c>
      <c r="BJ784" s="203" t="s">
        <v>169</v>
      </c>
      <c r="BK784" s="150">
        <f>ROUND(I784*H784,3)</f>
        <v>0</v>
      </c>
      <c r="BL784" s="203" t="s">
        <v>168</v>
      </c>
      <c r="BM784" s="245" t="s">
        <v>823</v>
      </c>
    </row>
    <row r="785" spans="1:65" s="11" customFormat="1" x14ac:dyDescent="0.2">
      <c r="B785" s="151"/>
      <c r="D785" s="152" t="s">
        <v>174</v>
      </c>
      <c r="E785" s="153" t="s">
        <v>1</v>
      </c>
      <c r="F785" s="154" t="s">
        <v>612</v>
      </c>
      <c r="H785" s="153" t="s">
        <v>1</v>
      </c>
      <c r="I785" s="155"/>
      <c r="L785" s="151"/>
      <c r="M785" s="156"/>
      <c r="N785" s="157"/>
      <c r="O785" s="157"/>
      <c r="P785" s="157"/>
      <c r="Q785" s="157"/>
      <c r="R785" s="157"/>
      <c r="S785" s="157"/>
      <c r="T785" s="158"/>
      <c r="AT785" s="153" t="s">
        <v>174</v>
      </c>
      <c r="AU785" s="153" t="s">
        <v>169</v>
      </c>
      <c r="AV785" s="11" t="s">
        <v>79</v>
      </c>
      <c r="AW785" s="11" t="s">
        <v>32</v>
      </c>
      <c r="AX785" s="11" t="s">
        <v>71</v>
      </c>
      <c r="AY785" s="153" t="s">
        <v>162</v>
      </c>
    </row>
    <row r="786" spans="1:65" s="12" customFormat="1" ht="22.5" x14ac:dyDescent="0.2">
      <c r="B786" s="159"/>
      <c r="D786" s="152" t="s">
        <v>174</v>
      </c>
      <c r="E786" s="160" t="s">
        <v>1</v>
      </c>
      <c r="F786" s="161" t="s">
        <v>824</v>
      </c>
      <c r="H786" s="162">
        <v>208.36</v>
      </c>
      <c r="I786" s="163"/>
      <c r="L786" s="159"/>
      <c r="M786" s="164"/>
      <c r="N786" s="165"/>
      <c r="O786" s="165"/>
      <c r="P786" s="165"/>
      <c r="Q786" s="165"/>
      <c r="R786" s="165"/>
      <c r="S786" s="165"/>
      <c r="T786" s="166"/>
      <c r="AT786" s="160" t="s">
        <v>174</v>
      </c>
      <c r="AU786" s="160" t="s">
        <v>169</v>
      </c>
      <c r="AV786" s="12" t="s">
        <v>169</v>
      </c>
      <c r="AW786" s="12" t="s">
        <v>32</v>
      </c>
      <c r="AX786" s="12" t="s">
        <v>71</v>
      </c>
      <c r="AY786" s="160" t="s">
        <v>162</v>
      </c>
    </row>
    <row r="787" spans="1:65" s="11" customFormat="1" x14ac:dyDescent="0.2">
      <c r="B787" s="151"/>
      <c r="D787" s="152" t="s">
        <v>174</v>
      </c>
      <c r="E787" s="153" t="s">
        <v>1</v>
      </c>
      <c r="F787" s="154" t="s">
        <v>633</v>
      </c>
      <c r="H787" s="153" t="s">
        <v>1</v>
      </c>
      <c r="I787" s="155"/>
      <c r="L787" s="151"/>
      <c r="M787" s="156"/>
      <c r="N787" s="157"/>
      <c r="O787" s="157"/>
      <c r="P787" s="157"/>
      <c r="Q787" s="157"/>
      <c r="R787" s="157"/>
      <c r="S787" s="157"/>
      <c r="T787" s="158"/>
      <c r="AT787" s="153" t="s">
        <v>174</v>
      </c>
      <c r="AU787" s="153" t="s">
        <v>169</v>
      </c>
      <c r="AV787" s="11" t="s">
        <v>79</v>
      </c>
      <c r="AW787" s="11" t="s">
        <v>32</v>
      </c>
      <c r="AX787" s="11" t="s">
        <v>71</v>
      </c>
      <c r="AY787" s="153" t="s">
        <v>162</v>
      </c>
    </row>
    <row r="788" spans="1:65" s="12" customFormat="1" ht="22.5" x14ac:dyDescent="0.2">
      <c r="B788" s="159"/>
      <c r="D788" s="152" t="s">
        <v>174</v>
      </c>
      <c r="E788" s="160" t="s">
        <v>1</v>
      </c>
      <c r="F788" s="161" t="s">
        <v>825</v>
      </c>
      <c r="H788" s="162">
        <v>158.94</v>
      </c>
      <c r="I788" s="163"/>
      <c r="L788" s="159"/>
      <c r="M788" s="164"/>
      <c r="N788" s="165"/>
      <c r="O788" s="165"/>
      <c r="P788" s="165"/>
      <c r="Q788" s="165"/>
      <c r="R788" s="165"/>
      <c r="S788" s="165"/>
      <c r="T788" s="166"/>
      <c r="AT788" s="160" t="s">
        <v>174</v>
      </c>
      <c r="AU788" s="160" t="s">
        <v>169</v>
      </c>
      <c r="AV788" s="12" t="s">
        <v>169</v>
      </c>
      <c r="AW788" s="12" t="s">
        <v>32</v>
      </c>
      <c r="AX788" s="12" t="s">
        <v>71</v>
      </c>
      <c r="AY788" s="160" t="s">
        <v>162</v>
      </c>
    </row>
    <row r="789" spans="1:65" s="14" customFormat="1" x14ac:dyDescent="0.2">
      <c r="B789" s="175"/>
      <c r="D789" s="152" t="s">
        <v>174</v>
      </c>
      <c r="E789" s="176" t="s">
        <v>1</v>
      </c>
      <c r="F789" s="177" t="s">
        <v>189</v>
      </c>
      <c r="H789" s="178">
        <v>367.3</v>
      </c>
      <c r="I789" s="179"/>
      <c r="L789" s="175"/>
      <c r="M789" s="180"/>
      <c r="N789" s="181"/>
      <c r="O789" s="181"/>
      <c r="P789" s="181"/>
      <c r="Q789" s="181"/>
      <c r="R789" s="181"/>
      <c r="S789" s="181"/>
      <c r="T789" s="182"/>
      <c r="AT789" s="176" t="s">
        <v>174</v>
      </c>
      <c r="AU789" s="176" t="s">
        <v>169</v>
      </c>
      <c r="AV789" s="14" t="s">
        <v>168</v>
      </c>
      <c r="AW789" s="14" t="s">
        <v>32</v>
      </c>
      <c r="AX789" s="14" t="s">
        <v>79</v>
      </c>
      <c r="AY789" s="176" t="s">
        <v>162</v>
      </c>
    </row>
    <row r="790" spans="1:65" s="210" customFormat="1" ht="16.5" customHeight="1" x14ac:dyDescent="0.2">
      <c r="A790" s="202"/>
      <c r="B790" s="139"/>
      <c r="C790" s="234" t="s">
        <v>826</v>
      </c>
      <c r="D790" s="234" t="s">
        <v>164</v>
      </c>
      <c r="E790" s="235" t="s">
        <v>2677</v>
      </c>
      <c r="F790" s="236" t="s">
        <v>827</v>
      </c>
      <c r="G790" s="237" t="s">
        <v>710</v>
      </c>
      <c r="H790" s="238">
        <v>165.65</v>
      </c>
      <c r="I790" s="239"/>
      <c r="J790" s="238">
        <f>ROUND(I790*H790,3)</f>
        <v>0</v>
      </c>
      <c r="K790" s="240"/>
      <c r="L790" s="30"/>
      <c r="M790" s="241" t="s">
        <v>1</v>
      </c>
      <c r="N790" s="242" t="s">
        <v>43</v>
      </c>
      <c r="O790" s="49"/>
      <c r="P790" s="243">
        <f>O790*H790</f>
        <v>0</v>
      </c>
      <c r="Q790" s="243">
        <v>3.0000000000000001E-5</v>
      </c>
      <c r="R790" s="243">
        <f>Q790*H790</f>
        <v>4.9695E-3</v>
      </c>
      <c r="S790" s="243">
        <v>0</v>
      </c>
      <c r="T790" s="244">
        <f>S790*H790</f>
        <v>0</v>
      </c>
      <c r="U790" s="202"/>
      <c r="V790" s="202"/>
      <c r="W790" s="202"/>
      <c r="X790" s="202"/>
      <c r="Y790" s="202"/>
      <c r="Z790" s="202"/>
      <c r="AA790" s="202"/>
      <c r="AB790" s="202"/>
      <c r="AC790" s="202"/>
      <c r="AD790" s="202"/>
      <c r="AE790" s="202"/>
      <c r="AR790" s="245" t="s">
        <v>168</v>
      </c>
      <c r="AT790" s="245" t="s">
        <v>164</v>
      </c>
      <c r="AU790" s="245" t="s">
        <v>169</v>
      </c>
      <c r="AY790" s="203" t="s">
        <v>162</v>
      </c>
      <c r="BE790" s="149">
        <f>IF(N790="základná",J790,0)</f>
        <v>0</v>
      </c>
      <c r="BF790" s="149">
        <f>IF(N790="znížená",J790,0)</f>
        <v>0</v>
      </c>
      <c r="BG790" s="149">
        <f>IF(N790="zákl. prenesená",J790,0)</f>
        <v>0</v>
      </c>
      <c r="BH790" s="149">
        <f>IF(N790="zníž. prenesená",J790,0)</f>
        <v>0</v>
      </c>
      <c r="BI790" s="149">
        <f>IF(N790="nulová",J790,0)</f>
        <v>0</v>
      </c>
      <c r="BJ790" s="203" t="s">
        <v>169</v>
      </c>
      <c r="BK790" s="150">
        <f>ROUND(I790*H790,3)</f>
        <v>0</v>
      </c>
      <c r="BL790" s="203" t="s">
        <v>168</v>
      </c>
      <c r="BM790" s="245" t="s">
        <v>828</v>
      </c>
    </row>
    <row r="791" spans="1:65" s="11" customFormat="1" x14ac:dyDescent="0.2">
      <c r="B791" s="151"/>
      <c r="D791" s="152" t="s">
        <v>174</v>
      </c>
      <c r="E791" s="153" t="s">
        <v>1</v>
      </c>
      <c r="F791" s="154" t="s">
        <v>829</v>
      </c>
      <c r="H791" s="153" t="s">
        <v>1</v>
      </c>
      <c r="I791" s="155"/>
      <c r="L791" s="151"/>
      <c r="M791" s="156"/>
      <c r="N791" s="157"/>
      <c r="O791" s="157"/>
      <c r="P791" s="157"/>
      <c r="Q791" s="157"/>
      <c r="R791" s="157"/>
      <c r="S791" s="157"/>
      <c r="T791" s="158"/>
      <c r="AT791" s="153" t="s">
        <v>174</v>
      </c>
      <c r="AU791" s="153" t="s">
        <v>169</v>
      </c>
      <c r="AV791" s="11" t="s">
        <v>79</v>
      </c>
      <c r="AW791" s="11" t="s">
        <v>32</v>
      </c>
      <c r="AX791" s="11" t="s">
        <v>71</v>
      </c>
      <c r="AY791" s="153" t="s">
        <v>162</v>
      </c>
    </row>
    <row r="792" spans="1:65" s="12" customFormat="1" x14ac:dyDescent="0.2">
      <c r="B792" s="159"/>
      <c r="D792" s="152" t="s">
        <v>174</v>
      </c>
      <c r="E792" s="160" t="s">
        <v>1</v>
      </c>
      <c r="F792" s="161" t="s">
        <v>830</v>
      </c>
      <c r="H792" s="162">
        <v>131.4</v>
      </c>
      <c r="I792" s="163"/>
      <c r="L792" s="159"/>
      <c r="M792" s="164"/>
      <c r="N792" s="165"/>
      <c r="O792" s="165"/>
      <c r="P792" s="165"/>
      <c r="Q792" s="165"/>
      <c r="R792" s="165"/>
      <c r="S792" s="165"/>
      <c r="T792" s="166"/>
      <c r="AT792" s="160" t="s">
        <v>174</v>
      </c>
      <c r="AU792" s="160" t="s">
        <v>169</v>
      </c>
      <c r="AV792" s="12" t="s">
        <v>169</v>
      </c>
      <c r="AW792" s="12" t="s">
        <v>32</v>
      </c>
      <c r="AX792" s="12" t="s">
        <v>71</v>
      </c>
      <c r="AY792" s="160" t="s">
        <v>162</v>
      </c>
    </row>
    <row r="793" spans="1:65" s="11" customFormat="1" x14ac:dyDescent="0.2">
      <c r="B793" s="151"/>
      <c r="D793" s="152" t="s">
        <v>174</v>
      </c>
      <c r="E793" s="153" t="s">
        <v>1</v>
      </c>
      <c r="F793" s="154" t="s">
        <v>831</v>
      </c>
      <c r="H793" s="153" t="s">
        <v>1</v>
      </c>
      <c r="I793" s="155"/>
      <c r="L793" s="151"/>
      <c r="M793" s="156"/>
      <c r="N793" s="157"/>
      <c r="O793" s="157"/>
      <c r="P793" s="157"/>
      <c r="Q793" s="157"/>
      <c r="R793" s="157"/>
      <c r="S793" s="157"/>
      <c r="T793" s="158"/>
      <c r="AT793" s="153" t="s">
        <v>174</v>
      </c>
      <c r="AU793" s="153" t="s">
        <v>169</v>
      </c>
      <c r="AV793" s="11" t="s">
        <v>79</v>
      </c>
      <c r="AW793" s="11" t="s">
        <v>32</v>
      </c>
      <c r="AX793" s="11" t="s">
        <v>71</v>
      </c>
      <c r="AY793" s="153" t="s">
        <v>162</v>
      </c>
    </row>
    <row r="794" spans="1:65" s="12" customFormat="1" x14ac:dyDescent="0.2">
      <c r="B794" s="159"/>
      <c r="D794" s="152" t="s">
        <v>174</v>
      </c>
      <c r="E794" s="160" t="s">
        <v>1</v>
      </c>
      <c r="F794" s="161" t="s">
        <v>832</v>
      </c>
      <c r="H794" s="162">
        <v>34.25</v>
      </c>
      <c r="I794" s="163"/>
      <c r="L794" s="159"/>
      <c r="M794" s="164"/>
      <c r="N794" s="165"/>
      <c r="O794" s="165"/>
      <c r="P794" s="165"/>
      <c r="Q794" s="165"/>
      <c r="R794" s="165"/>
      <c r="S794" s="165"/>
      <c r="T794" s="166"/>
      <c r="AT794" s="160" t="s">
        <v>174</v>
      </c>
      <c r="AU794" s="160" t="s">
        <v>169</v>
      </c>
      <c r="AV794" s="12" t="s">
        <v>169</v>
      </c>
      <c r="AW794" s="12" t="s">
        <v>32</v>
      </c>
      <c r="AX794" s="12" t="s">
        <v>71</v>
      </c>
      <c r="AY794" s="160" t="s">
        <v>162</v>
      </c>
    </row>
    <row r="795" spans="1:65" s="14" customFormat="1" x14ac:dyDescent="0.2">
      <c r="B795" s="175"/>
      <c r="D795" s="152" t="s">
        <v>174</v>
      </c>
      <c r="E795" s="176" t="s">
        <v>1</v>
      </c>
      <c r="F795" s="177" t="s">
        <v>189</v>
      </c>
      <c r="H795" s="178">
        <v>165.65</v>
      </c>
      <c r="I795" s="179"/>
      <c r="L795" s="175"/>
      <c r="M795" s="180"/>
      <c r="N795" s="181"/>
      <c r="O795" s="181"/>
      <c r="P795" s="181"/>
      <c r="Q795" s="181"/>
      <c r="R795" s="181"/>
      <c r="S795" s="181"/>
      <c r="T795" s="182"/>
      <c r="AT795" s="176" t="s">
        <v>174</v>
      </c>
      <c r="AU795" s="176" t="s">
        <v>169</v>
      </c>
      <c r="AV795" s="14" t="s">
        <v>168</v>
      </c>
      <c r="AW795" s="14" t="s">
        <v>32</v>
      </c>
      <c r="AX795" s="14" t="s">
        <v>79</v>
      </c>
      <c r="AY795" s="176" t="s">
        <v>162</v>
      </c>
    </row>
    <row r="796" spans="1:65" s="210" customFormat="1" ht="16.5" customHeight="1" x14ac:dyDescent="0.2">
      <c r="A796" s="202"/>
      <c r="B796" s="139"/>
      <c r="C796" s="234" t="s">
        <v>833</v>
      </c>
      <c r="D796" s="234" t="s">
        <v>164</v>
      </c>
      <c r="E796" s="235" t="s">
        <v>2678</v>
      </c>
      <c r="F796" s="236" t="s">
        <v>834</v>
      </c>
      <c r="G796" s="237" t="s">
        <v>710</v>
      </c>
      <c r="H796" s="238">
        <v>47.7</v>
      </c>
      <c r="I796" s="239"/>
      <c r="J796" s="238">
        <f>ROUND(I796*H796,3)</f>
        <v>0</v>
      </c>
      <c r="K796" s="240"/>
      <c r="L796" s="30"/>
      <c r="M796" s="241" t="s">
        <v>1</v>
      </c>
      <c r="N796" s="242" t="s">
        <v>43</v>
      </c>
      <c r="O796" s="49"/>
      <c r="P796" s="243">
        <f>O796*H796</f>
        <v>0</v>
      </c>
      <c r="Q796" s="243">
        <v>1E-4</v>
      </c>
      <c r="R796" s="243">
        <f>Q796*H796</f>
        <v>4.7700000000000008E-3</v>
      </c>
      <c r="S796" s="243">
        <v>0</v>
      </c>
      <c r="T796" s="244">
        <f>S796*H796</f>
        <v>0</v>
      </c>
      <c r="U796" s="202"/>
      <c r="V796" s="202"/>
      <c r="W796" s="202"/>
      <c r="X796" s="202"/>
      <c r="Y796" s="202"/>
      <c r="Z796" s="202"/>
      <c r="AA796" s="202"/>
      <c r="AB796" s="202"/>
      <c r="AC796" s="202"/>
      <c r="AD796" s="202"/>
      <c r="AE796" s="202"/>
      <c r="AR796" s="245" t="s">
        <v>168</v>
      </c>
      <c r="AT796" s="245" t="s">
        <v>164</v>
      </c>
      <c r="AU796" s="245" t="s">
        <v>169</v>
      </c>
      <c r="AY796" s="203" t="s">
        <v>162</v>
      </c>
      <c r="BE796" s="149">
        <f>IF(N796="základná",J796,0)</f>
        <v>0</v>
      </c>
      <c r="BF796" s="149">
        <f>IF(N796="znížená",J796,0)</f>
        <v>0</v>
      </c>
      <c r="BG796" s="149">
        <f>IF(N796="zákl. prenesená",J796,0)</f>
        <v>0</v>
      </c>
      <c r="BH796" s="149">
        <f>IF(N796="zníž. prenesená",J796,0)</f>
        <v>0</v>
      </c>
      <c r="BI796" s="149">
        <f>IF(N796="nulová",J796,0)</f>
        <v>0</v>
      </c>
      <c r="BJ796" s="203" t="s">
        <v>169</v>
      </c>
      <c r="BK796" s="150">
        <f>ROUND(I796*H796,3)</f>
        <v>0</v>
      </c>
      <c r="BL796" s="203" t="s">
        <v>168</v>
      </c>
      <c r="BM796" s="245" t="s">
        <v>835</v>
      </c>
    </row>
    <row r="797" spans="1:65" s="12" customFormat="1" ht="22.5" x14ac:dyDescent="0.2">
      <c r="B797" s="159"/>
      <c r="D797" s="152" t="s">
        <v>174</v>
      </c>
      <c r="E797" s="160" t="s">
        <v>1</v>
      </c>
      <c r="F797" s="161" t="s">
        <v>836</v>
      </c>
      <c r="H797" s="162">
        <v>47.7</v>
      </c>
      <c r="I797" s="163"/>
      <c r="L797" s="159"/>
      <c r="M797" s="164"/>
      <c r="N797" s="165"/>
      <c r="O797" s="165"/>
      <c r="P797" s="165"/>
      <c r="Q797" s="165"/>
      <c r="R797" s="165"/>
      <c r="S797" s="165"/>
      <c r="T797" s="166"/>
      <c r="AT797" s="160" t="s">
        <v>174</v>
      </c>
      <c r="AU797" s="160" t="s">
        <v>169</v>
      </c>
      <c r="AV797" s="12" t="s">
        <v>169</v>
      </c>
      <c r="AW797" s="12" t="s">
        <v>32</v>
      </c>
      <c r="AX797" s="12" t="s">
        <v>71</v>
      </c>
      <c r="AY797" s="160" t="s">
        <v>162</v>
      </c>
    </row>
    <row r="798" spans="1:65" s="14" customFormat="1" x14ac:dyDescent="0.2">
      <c r="B798" s="175"/>
      <c r="D798" s="152" t="s">
        <v>174</v>
      </c>
      <c r="E798" s="176" t="s">
        <v>1</v>
      </c>
      <c r="F798" s="177" t="s">
        <v>189</v>
      </c>
      <c r="H798" s="178">
        <v>47.7</v>
      </c>
      <c r="I798" s="179"/>
      <c r="L798" s="175"/>
      <c r="M798" s="180"/>
      <c r="N798" s="181"/>
      <c r="O798" s="181"/>
      <c r="P798" s="181"/>
      <c r="Q798" s="181"/>
      <c r="R798" s="181"/>
      <c r="S798" s="181"/>
      <c r="T798" s="182"/>
      <c r="AT798" s="176" t="s">
        <v>174</v>
      </c>
      <c r="AU798" s="176" t="s">
        <v>169</v>
      </c>
      <c r="AV798" s="14" t="s">
        <v>168</v>
      </c>
      <c r="AW798" s="14" t="s">
        <v>32</v>
      </c>
      <c r="AX798" s="14" t="s">
        <v>79</v>
      </c>
      <c r="AY798" s="176" t="s">
        <v>162</v>
      </c>
    </row>
    <row r="799" spans="1:65" s="210" customFormat="1" ht="16.5" customHeight="1" x14ac:dyDescent="0.2">
      <c r="A799" s="202"/>
      <c r="B799" s="139"/>
      <c r="C799" s="234" t="s">
        <v>837</v>
      </c>
      <c r="D799" s="234" t="s">
        <v>164</v>
      </c>
      <c r="E799" s="235" t="s">
        <v>2679</v>
      </c>
      <c r="F799" s="236" t="s">
        <v>838</v>
      </c>
      <c r="G799" s="237" t="s">
        <v>710</v>
      </c>
      <c r="H799" s="238">
        <v>179.1</v>
      </c>
      <c r="I799" s="239"/>
      <c r="J799" s="238">
        <f>ROUND(I799*H799,3)</f>
        <v>0</v>
      </c>
      <c r="K799" s="240"/>
      <c r="L799" s="30"/>
      <c r="M799" s="241" t="s">
        <v>1</v>
      </c>
      <c r="N799" s="242" t="s">
        <v>43</v>
      </c>
      <c r="O799" s="49"/>
      <c r="P799" s="243">
        <f>O799*H799</f>
        <v>0</v>
      </c>
      <c r="Q799" s="243">
        <v>2.1000000000000001E-4</v>
      </c>
      <c r="R799" s="243">
        <f>Q799*H799</f>
        <v>3.7610999999999999E-2</v>
      </c>
      <c r="S799" s="243">
        <v>0</v>
      </c>
      <c r="T799" s="244">
        <f>S799*H799</f>
        <v>0</v>
      </c>
      <c r="U799" s="202"/>
      <c r="V799" s="202"/>
      <c r="W799" s="202"/>
      <c r="X799" s="202"/>
      <c r="Y799" s="202"/>
      <c r="Z799" s="202"/>
      <c r="AA799" s="202"/>
      <c r="AB799" s="202"/>
      <c r="AC799" s="202"/>
      <c r="AD799" s="202"/>
      <c r="AE799" s="202"/>
      <c r="AR799" s="245" t="s">
        <v>168</v>
      </c>
      <c r="AT799" s="245" t="s">
        <v>164</v>
      </c>
      <c r="AU799" s="245" t="s">
        <v>169</v>
      </c>
      <c r="AY799" s="203" t="s">
        <v>162</v>
      </c>
      <c r="BE799" s="149">
        <f>IF(N799="základná",J799,0)</f>
        <v>0</v>
      </c>
      <c r="BF799" s="149">
        <f>IF(N799="znížená",J799,0)</f>
        <v>0</v>
      </c>
      <c r="BG799" s="149">
        <f>IF(N799="zákl. prenesená",J799,0)</f>
        <v>0</v>
      </c>
      <c r="BH799" s="149">
        <f>IF(N799="zníž. prenesená",J799,0)</f>
        <v>0</v>
      </c>
      <c r="BI799" s="149">
        <f>IF(N799="nulová",J799,0)</f>
        <v>0</v>
      </c>
      <c r="BJ799" s="203" t="s">
        <v>169</v>
      </c>
      <c r="BK799" s="150">
        <f>ROUND(I799*H799,3)</f>
        <v>0</v>
      </c>
      <c r="BL799" s="203" t="s">
        <v>168</v>
      </c>
      <c r="BM799" s="245" t="s">
        <v>839</v>
      </c>
    </row>
    <row r="800" spans="1:65" s="210" customFormat="1" ht="16.5" customHeight="1" x14ac:dyDescent="0.2">
      <c r="A800" s="202"/>
      <c r="B800" s="139"/>
      <c r="C800" s="234" t="s">
        <v>840</v>
      </c>
      <c r="D800" s="234" t="s">
        <v>164</v>
      </c>
      <c r="E800" s="235" t="s">
        <v>2680</v>
      </c>
      <c r="F800" s="236" t="s">
        <v>841</v>
      </c>
      <c r="G800" s="237" t="s">
        <v>710</v>
      </c>
      <c r="H800" s="238">
        <v>179.1</v>
      </c>
      <c r="I800" s="239"/>
      <c r="J800" s="238">
        <f>ROUND(I800*H800,3)</f>
        <v>0</v>
      </c>
      <c r="K800" s="240"/>
      <c r="L800" s="30"/>
      <c r="M800" s="241" t="s">
        <v>1</v>
      </c>
      <c r="N800" s="242" t="s">
        <v>43</v>
      </c>
      <c r="O800" s="49"/>
      <c r="P800" s="243">
        <f>O800*H800</f>
        <v>0</v>
      </c>
      <c r="Q800" s="243">
        <v>6.9999999999999994E-5</v>
      </c>
      <c r="R800" s="243">
        <f>Q800*H800</f>
        <v>1.2536999999999998E-2</v>
      </c>
      <c r="S800" s="243">
        <v>0</v>
      </c>
      <c r="T800" s="244">
        <f>S800*H800</f>
        <v>0</v>
      </c>
      <c r="U800" s="202"/>
      <c r="V800" s="202"/>
      <c r="W800" s="202"/>
      <c r="X800" s="202"/>
      <c r="Y800" s="202"/>
      <c r="Z800" s="202"/>
      <c r="AA800" s="202"/>
      <c r="AB800" s="202"/>
      <c r="AC800" s="202"/>
      <c r="AD800" s="202"/>
      <c r="AE800" s="202"/>
      <c r="AR800" s="245" t="s">
        <v>168</v>
      </c>
      <c r="AT800" s="245" t="s">
        <v>164</v>
      </c>
      <c r="AU800" s="245" t="s">
        <v>169</v>
      </c>
      <c r="AY800" s="203" t="s">
        <v>162</v>
      </c>
      <c r="BE800" s="149">
        <f>IF(N800="základná",J800,0)</f>
        <v>0</v>
      </c>
      <c r="BF800" s="149">
        <f>IF(N800="znížená",J800,0)</f>
        <v>0</v>
      </c>
      <c r="BG800" s="149">
        <f>IF(N800="zákl. prenesená",J800,0)</f>
        <v>0</v>
      </c>
      <c r="BH800" s="149">
        <f>IF(N800="zníž. prenesená",J800,0)</f>
        <v>0</v>
      </c>
      <c r="BI800" s="149">
        <f>IF(N800="nulová",J800,0)</f>
        <v>0</v>
      </c>
      <c r="BJ800" s="203" t="s">
        <v>169</v>
      </c>
      <c r="BK800" s="150">
        <f>ROUND(I800*H800,3)</f>
        <v>0</v>
      </c>
      <c r="BL800" s="203" t="s">
        <v>168</v>
      </c>
      <c r="BM800" s="245" t="s">
        <v>842</v>
      </c>
    </row>
    <row r="801" spans="1:65" s="12" customFormat="1" x14ac:dyDescent="0.2">
      <c r="B801" s="159"/>
      <c r="D801" s="152" t="s">
        <v>174</v>
      </c>
      <c r="E801" s="160" t="s">
        <v>1</v>
      </c>
      <c r="F801" s="161" t="s">
        <v>843</v>
      </c>
      <c r="H801" s="162">
        <v>14.25</v>
      </c>
      <c r="I801" s="163"/>
      <c r="L801" s="159"/>
      <c r="M801" s="164"/>
      <c r="N801" s="165"/>
      <c r="O801" s="165"/>
      <c r="P801" s="165"/>
      <c r="Q801" s="165"/>
      <c r="R801" s="165"/>
      <c r="S801" s="165"/>
      <c r="T801" s="166"/>
      <c r="AT801" s="160" t="s">
        <v>174</v>
      </c>
      <c r="AU801" s="160" t="s">
        <v>169</v>
      </c>
      <c r="AV801" s="12" t="s">
        <v>169</v>
      </c>
      <c r="AW801" s="12" t="s">
        <v>32</v>
      </c>
      <c r="AX801" s="12" t="s">
        <v>71</v>
      </c>
      <c r="AY801" s="160" t="s">
        <v>162</v>
      </c>
    </row>
    <row r="802" spans="1:65" s="12" customFormat="1" x14ac:dyDescent="0.2">
      <c r="B802" s="159"/>
      <c r="D802" s="152" t="s">
        <v>174</v>
      </c>
      <c r="E802" s="160" t="s">
        <v>1</v>
      </c>
      <c r="F802" s="161" t="s">
        <v>844</v>
      </c>
      <c r="H802" s="162">
        <v>91</v>
      </c>
      <c r="I802" s="163"/>
      <c r="L802" s="159"/>
      <c r="M802" s="164"/>
      <c r="N802" s="165"/>
      <c r="O802" s="165"/>
      <c r="P802" s="165"/>
      <c r="Q802" s="165"/>
      <c r="R802" s="165"/>
      <c r="S802" s="165"/>
      <c r="T802" s="166"/>
      <c r="AT802" s="160" t="s">
        <v>174</v>
      </c>
      <c r="AU802" s="160" t="s">
        <v>169</v>
      </c>
      <c r="AV802" s="12" t="s">
        <v>169</v>
      </c>
      <c r="AW802" s="12" t="s">
        <v>32</v>
      </c>
      <c r="AX802" s="12" t="s">
        <v>71</v>
      </c>
      <c r="AY802" s="160" t="s">
        <v>162</v>
      </c>
    </row>
    <row r="803" spans="1:65" s="12" customFormat="1" x14ac:dyDescent="0.2">
      <c r="B803" s="159"/>
      <c r="D803" s="152" t="s">
        <v>174</v>
      </c>
      <c r="E803" s="160" t="s">
        <v>1</v>
      </c>
      <c r="F803" s="161" t="s">
        <v>845</v>
      </c>
      <c r="H803" s="162">
        <v>23.6</v>
      </c>
      <c r="I803" s="163"/>
      <c r="L803" s="159"/>
      <c r="M803" s="164"/>
      <c r="N803" s="165"/>
      <c r="O803" s="165"/>
      <c r="P803" s="165"/>
      <c r="Q803" s="165"/>
      <c r="R803" s="165"/>
      <c r="S803" s="165"/>
      <c r="T803" s="166"/>
      <c r="AT803" s="160" t="s">
        <v>174</v>
      </c>
      <c r="AU803" s="160" t="s">
        <v>169</v>
      </c>
      <c r="AV803" s="12" t="s">
        <v>169</v>
      </c>
      <c r="AW803" s="12" t="s">
        <v>32</v>
      </c>
      <c r="AX803" s="12" t="s">
        <v>71</v>
      </c>
      <c r="AY803" s="160" t="s">
        <v>162</v>
      </c>
    </row>
    <row r="804" spans="1:65" s="12" customFormat="1" x14ac:dyDescent="0.2">
      <c r="B804" s="159"/>
      <c r="D804" s="152" t="s">
        <v>174</v>
      </c>
      <c r="E804" s="160" t="s">
        <v>1</v>
      </c>
      <c r="F804" s="161" t="s">
        <v>846</v>
      </c>
      <c r="H804" s="162">
        <v>12.4</v>
      </c>
      <c r="I804" s="163"/>
      <c r="L804" s="159"/>
      <c r="M804" s="164"/>
      <c r="N804" s="165"/>
      <c r="O804" s="165"/>
      <c r="P804" s="165"/>
      <c r="Q804" s="165"/>
      <c r="R804" s="165"/>
      <c r="S804" s="165"/>
      <c r="T804" s="166"/>
      <c r="AT804" s="160" t="s">
        <v>174</v>
      </c>
      <c r="AU804" s="160" t="s">
        <v>169</v>
      </c>
      <c r="AV804" s="12" t="s">
        <v>169</v>
      </c>
      <c r="AW804" s="12" t="s">
        <v>32</v>
      </c>
      <c r="AX804" s="12" t="s">
        <v>71</v>
      </c>
      <c r="AY804" s="160" t="s">
        <v>162</v>
      </c>
    </row>
    <row r="805" spans="1:65" s="12" customFormat="1" x14ac:dyDescent="0.2">
      <c r="B805" s="159"/>
      <c r="D805" s="152" t="s">
        <v>174</v>
      </c>
      <c r="E805" s="160" t="s">
        <v>1</v>
      </c>
      <c r="F805" s="161" t="s">
        <v>847</v>
      </c>
      <c r="H805" s="162">
        <v>14</v>
      </c>
      <c r="I805" s="163"/>
      <c r="L805" s="159"/>
      <c r="M805" s="164"/>
      <c r="N805" s="165"/>
      <c r="O805" s="165"/>
      <c r="P805" s="165"/>
      <c r="Q805" s="165"/>
      <c r="R805" s="165"/>
      <c r="S805" s="165"/>
      <c r="T805" s="166"/>
      <c r="AT805" s="160" t="s">
        <v>174</v>
      </c>
      <c r="AU805" s="160" t="s">
        <v>169</v>
      </c>
      <c r="AV805" s="12" t="s">
        <v>169</v>
      </c>
      <c r="AW805" s="12" t="s">
        <v>32</v>
      </c>
      <c r="AX805" s="12" t="s">
        <v>71</v>
      </c>
      <c r="AY805" s="160" t="s">
        <v>162</v>
      </c>
    </row>
    <row r="806" spans="1:65" s="12" customFormat="1" x14ac:dyDescent="0.2">
      <c r="B806" s="159"/>
      <c r="D806" s="152" t="s">
        <v>174</v>
      </c>
      <c r="E806" s="160" t="s">
        <v>1</v>
      </c>
      <c r="F806" s="161" t="s">
        <v>848</v>
      </c>
      <c r="H806" s="162">
        <v>17.25</v>
      </c>
      <c r="I806" s="163"/>
      <c r="L806" s="159"/>
      <c r="M806" s="164"/>
      <c r="N806" s="165"/>
      <c r="O806" s="165"/>
      <c r="P806" s="165"/>
      <c r="Q806" s="165"/>
      <c r="R806" s="165"/>
      <c r="S806" s="165"/>
      <c r="T806" s="166"/>
      <c r="AT806" s="160" t="s">
        <v>174</v>
      </c>
      <c r="AU806" s="160" t="s">
        <v>169</v>
      </c>
      <c r="AV806" s="12" t="s">
        <v>169</v>
      </c>
      <c r="AW806" s="12" t="s">
        <v>32</v>
      </c>
      <c r="AX806" s="12" t="s">
        <v>71</v>
      </c>
      <c r="AY806" s="160" t="s">
        <v>162</v>
      </c>
    </row>
    <row r="807" spans="1:65" s="12" customFormat="1" x14ac:dyDescent="0.2">
      <c r="B807" s="159"/>
      <c r="D807" s="152" t="s">
        <v>174</v>
      </c>
      <c r="E807" s="160" t="s">
        <v>1</v>
      </c>
      <c r="F807" s="161" t="s">
        <v>849</v>
      </c>
      <c r="H807" s="162">
        <v>6.6</v>
      </c>
      <c r="I807" s="163"/>
      <c r="L807" s="159"/>
      <c r="M807" s="164"/>
      <c r="N807" s="165"/>
      <c r="O807" s="165"/>
      <c r="P807" s="165"/>
      <c r="Q807" s="165"/>
      <c r="R807" s="165"/>
      <c r="S807" s="165"/>
      <c r="T807" s="166"/>
      <c r="AT807" s="160" t="s">
        <v>174</v>
      </c>
      <c r="AU807" s="160" t="s">
        <v>169</v>
      </c>
      <c r="AV807" s="12" t="s">
        <v>169</v>
      </c>
      <c r="AW807" s="12" t="s">
        <v>32</v>
      </c>
      <c r="AX807" s="12" t="s">
        <v>71</v>
      </c>
      <c r="AY807" s="160" t="s">
        <v>162</v>
      </c>
    </row>
    <row r="808" spans="1:65" s="14" customFormat="1" x14ac:dyDescent="0.2">
      <c r="B808" s="175"/>
      <c r="D808" s="152" t="s">
        <v>174</v>
      </c>
      <c r="E808" s="176" t="s">
        <v>1</v>
      </c>
      <c r="F808" s="177" t="s">
        <v>189</v>
      </c>
      <c r="H808" s="178">
        <v>179.1</v>
      </c>
      <c r="I808" s="179"/>
      <c r="L808" s="175"/>
      <c r="M808" s="180"/>
      <c r="N808" s="181"/>
      <c r="O808" s="181"/>
      <c r="P808" s="181"/>
      <c r="Q808" s="181"/>
      <c r="R808" s="181"/>
      <c r="S808" s="181"/>
      <c r="T808" s="182"/>
      <c r="AT808" s="176" t="s">
        <v>174</v>
      </c>
      <c r="AU808" s="176" t="s">
        <v>169</v>
      </c>
      <c r="AV808" s="14" t="s">
        <v>168</v>
      </c>
      <c r="AW808" s="14" t="s">
        <v>32</v>
      </c>
      <c r="AX808" s="14" t="s">
        <v>79</v>
      </c>
      <c r="AY808" s="176" t="s">
        <v>162</v>
      </c>
    </row>
    <row r="809" spans="1:65" s="210" customFormat="1" ht="33" customHeight="1" x14ac:dyDescent="0.2">
      <c r="A809" s="202"/>
      <c r="B809" s="139"/>
      <c r="C809" s="234" t="s">
        <v>850</v>
      </c>
      <c r="D809" s="234" t="s">
        <v>164</v>
      </c>
      <c r="E809" s="235" t="s">
        <v>2681</v>
      </c>
      <c r="F809" s="236" t="s">
        <v>851</v>
      </c>
      <c r="G809" s="237" t="s">
        <v>394</v>
      </c>
      <c r="H809" s="238">
        <v>1</v>
      </c>
      <c r="I809" s="239"/>
      <c r="J809" s="238">
        <f>ROUND(I809*H809,3)</f>
        <v>0</v>
      </c>
      <c r="K809" s="240"/>
      <c r="L809" s="30"/>
      <c r="M809" s="241" t="s">
        <v>1</v>
      </c>
      <c r="N809" s="242" t="s">
        <v>43</v>
      </c>
      <c r="O809" s="49"/>
      <c r="P809" s="243">
        <f>O809*H809</f>
        <v>0</v>
      </c>
      <c r="Q809" s="243">
        <v>0</v>
      </c>
      <c r="R809" s="243">
        <f>Q809*H809</f>
        <v>0</v>
      </c>
      <c r="S809" s="243">
        <v>0</v>
      </c>
      <c r="T809" s="244">
        <f>S809*H809</f>
        <v>0</v>
      </c>
      <c r="U809" s="202"/>
      <c r="V809" s="202"/>
      <c r="W809" s="202"/>
      <c r="X809" s="202"/>
      <c r="Y809" s="202"/>
      <c r="Z809" s="202"/>
      <c r="AA809" s="202"/>
      <c r="AB809" s="202"/>
      <c r="AC809" s="202"/>
      <c r="AD809" s="202"/>
      <c r="AE809" s="202"/>
      <c r="AR809" s="245" t="s">
        <v>168</v>
      </c>
      <c r="AT809" s="245" t="s">
        <v>164</v>
      </c>
      <c r="AU809" s="245" t="s">
        <v>169</v>
      </c>
      <c r="AY809" s="203" t="s">
        <v>162</v>
      </c>
      <c r="BE809" s="149">
        <f>IF(N809="základná",J809,0)</f>
        <v>0</v>
      </c>
      <c r="BF809" s="149">
        <f>IF(N809="znížená",J809,0)</f>
        <v>0</v>
      </c>
      <c r="BG809" s="149">
        <f>IF(N809="zákl. prenesená",J809,0)</f>
        <v>0</v>
      </c>
      <c r="BH809" s="149">
        <f>IF(N809="zníž. prenesená",J809,0)</f>
        <v>0</v>
      </c>
      <c r="BI809" s="149">
        <f>IF(N809="nulová",J809,0)</f>
        <v>0</v>
      </c>
      <c r="BJ809" s="203" t="s">
        <v>169</v>
      </c>
      <c r="BK809" s="150">
        <f>ROUND(I809*H809,3)</f>
        <v>0</v>
      </c>
      <c r="BL809" s="203" t="s">
        <v>168</v>
      </c>
      <c r="BM809" s="245" t="s">
        <v>852</v>
      </c>
    </row>
    <row r="810" spans="1:65" s="12" customFormat="1" x14ac:dyDescent="0.2">
      <c r="B810" s="159"/>
      <c r="D810" s="152" t="s">
        <v>174</v>
      </c>
      <c r="E810" s="160" t="s">
        <v>1</v>
      </c>
      <c r="F810" s="161" t="s">
        <v>853</v>
      </c>
      <c r="H810" s="162">
        <v>1</v>
      </c>
      <c r="I810" s="163"/>
      <c r="L810" s="159"/>
      <c r="M810" s="164"/>
      <c r="N810" s="165"/>
      <c r="O810" s="165"/>
      <c r="P810" s="165"/>
      <c r="Q810" s="165"/>
      <c r="R810" s="165"/>
      <c r="S810" s="165"/>
      <c r="T810" s="166"/>
      <c r="AT810" s="160" t="s">
        <v>174</v>
      </c>
      <c r="AU810" s="160" t="s">
        <v>169</v>
      </c>
      <c r="AV810" s="12" t="s">
        <v>169</v>
      </c>
      <c r="AW810" s="12" t="s">
        <v>32</v>
      </c>
      <c r="AX810" s="12" t="s">
        <v>79</v>
      </c>
      <c r="AY810" s="160" t="s">
        <v>162</v>
      </c>
    </row>
    <row r="811" spans="1:65" s="210" customFormat="1" ht="16.5" customHeight="1" x14ac:dyDescent="0.2">
      <c r="A811" s="202"/>
      <c r="B811" s="139"/>
      <c r="C811" s="255" t="s">
        <v>854</v>
      </c>
      <c r="D811" s="255" t="s">
        <v>164</v>
      </c>
      <c r="E811" s="256" t="s">
        <v>2682</v>
      </c>
      <c r="F811" s="257" t="s">
        <v>2683</v>
      </c>
      <c r="G811" s="258" t="s">
        <v>166</v>
      </c>
      <c r="H811" s="259">
        <v>1</v>
      </c>
      <c r="I811" s="239"/>
      <c r="J811" s="238">
        <f>ROUND(I811*H811,3)</f>
        <v>0</v>
      </c>
      <c r="K811" s="240"/>
      <c r="L811" s="30"/>
      <c r="M811" s="241" t="s">
        <v>1</v>
      </c>
      <c r="N811" s="242" t="s">
        <v>43</v>
      </c>
      <c r="O811" s="49"/>
      <c r="P811" s="243">
        <f>O811*H811</f>
        <v>0</v>
      </c>
      <c r="Q811" s="243">
        <v>0</v>
      </c>
      <c r="R811" s="243">
        <f>Q811*H811</f>
        <v>0</v>
      </c>
      <c r="S811" s="243">
        <v>0</v>
      </c>
      <c r="T811" s="244">
        <f>S811*H811</f>
        <v>0</v>
      </c>
      <c r="U811" s="202"/>
      <c r="V811" s="202"/>
      <c r="W811" s="202"/>
      <c r="X811" s="202"/>
      <c r="Y811" s="202"/>
      <c r="Z811" s="202"/>
      <c r="AA811" s="202"/>
      <c r="AB811" s="202"/>
      <c r="AC811" s="202"/>
      <c r="AD811" s="202"/>
      <c r="AE811" s="202"/>
      <c r="AR811" s="245" t="s">
        <v>168</v>
      </c>
      <c r="AT811" s="245" t="s">
        <v>164</v>
      </c>
      <c r="AU811" s="245" t="s">
        <v>169</v>
      </c>
      <c r="AY811" s="203" t="s">
        <v>162</v>
      </c>
      <c r="BE811" s="149">
        <f>IF(N811="základná",J811,0)</f>
        <v>0</v>
      </c>
      <c r="BF811" s="149">
        <f>IF(N811="znížená",J811,0)</f>
        <v>0</v>
      </c>
      <c r="BG811" s="149">
        <f>IF(N811="zákl. prenesená",J811,0)</f>
        <v>0</v>
      </c>
      <c r="BH811" s="149">
        <f>IF(N811="zníž. prenesená",J811,0)</f>
        <v>0</v>
      </c>
      <c r="BI811" s="149">
        <f>IF(N811="nulová",J811,0)</f>
        <v>0</v>
      </c>
      <c r="BJ811" s="203" t="s">
        <v>169</v>
      </c>
      <c r="BK811" s="150">
        <f>ROUND(I811*H811,3)</f>
        <v>0</v>
      </c>
      <c r="BL811" s="203" t="s">
        <v>168</v>
      </c>
      <c r="BM811" s="245" t="s">
        <v>855</v>
      </c>
    </row>
    <row r="812" spans="1:65" s="11" customFormat="1" x14ac:dyDescent="0.2">
      <c r="B812" s="151"/>
      <c r="C812" s="260"/>
      <c r="D812" s="261" t="s">
        <v>174</v>
      </c>
      <c r="E812" s="262" t="s">
        <v>1</v>
      </c>
      <c r="F812" s="263" t="s">
        <v>2684</v>
      </c>
      <c r="G812" s="260"/>
      <c r="H812" s="262" t="s">
        <v>1</v>
      </c>
      <c r="I812" s="155"/>
      <c r="L812" s="151"/>
      <c r="M812" s="156"/>
      <c r="N812" s="157"/>
      <c r="O812" s="157"/>
      <c r="P812" s="157"/>
      <c r="Q812" s="157"/>
      <c r="R812" s="157"/>
      <c r="S812" s="157"/>
      <c r="T812" s="158"/>
      <c r="AT812" s="153" t="s">
        <v>174</v>
      </c>
      <c r="AU812" s="153" t="s">
        <v>169</v>
      </c>
      <c r="AV812" s="11" t="s">
        <v>79</v>
      </c>
      <c r="AW812" s="11" t="s">
        <v>32</v>
      </c>
      <c r="AX812" s="11" t="s">
        <v>71</v>
      </c>
      <c r="AY812" s="153" t="s">
        <v>162</v>
      </c>
    </row>
    <row r="813" spans="1:65" s="11" customFormat="1" x14ac:dyDescent="0.2">
      <c r="B813" s="151"/>
      <c r="C813" s="260"/>
      <c r="D813" s="261" t="s">
        <v>174</v>
      </c>
      <c r="E813" s="262" t="s">
        <v>1</v>
      </c>
      <c r="F813" s="263" t="s">
        <v>2685</v>
      </c>
      <c r="G813" s="260"/>
      <c r="H813" s="262" t="s">
        <v>1</v>
      </c>
      <c r="I813" s="155"/>
      <c r="L813" s="151"/>
      <c r="M813" s="156"/>
      <c r="N813" s="157"/>
      <c r="O813" s="157"/>
      <c r="P813" s="157"/>
      <c r="Q813" s="157"/>
      <c r="R813" s="157"/>
      <c r="S813" s="157"/>
      <c r="T813" s="158"/>
      <c r="AT813" s="153" t="s">
        <v>174</v>
      </c>
      <c r="AU813" s="153" t="s">
        <v>169</v>
      </c>
      <c r="AV813" s="11" t="s">
        <v>79</v>
      </c>
      <c r="AW813" s="11" t="s">
        <v>32</v>
      </c>
      <c r="AX813" s="11" t="s">
        <v>71</v>
      </c>
      <c r="AY813" s="153" t="s">
        <v>162</v>
      </c>
    </row>
    <row r="814" spans="1:65" s="11" customFormat="1" x14ac:dyDescent="0.2">
      <c r="B814" s="151"/>
      <c r="C814" s="260"/>
      <c r="D814" s="261" t="s">
        <v>174</v>
      </c>
      <c r="E814" s="262" t="s">
        <v>1</v>
      </c>
      <c r="F814" s="263" t="s">
        <v>2686</v>
      </c>
      <c r="G814" s="260"/>
      <c r="H814" s="262" t="s">
        <v>1</v>
      </c>
      <c r="I814" s="155"/>
      <c r="L814" s="151"/>
      <c r="M814" s="156"/>
      <c r="N814" s="157"/>
      <c r="O814" s="157"/>
      <c r="P814" s="157"/>
      <c r="Q814" s="157"/>
      <c r="R814" s="157"/>
      <c r="S814" s="157"/>
      <c r="T814" s="158"/>
      <c r="AT814" s="153" t="s">
        <v>174</v>
      </c>
      <c r="AU814" s="153" t="s">
        <v>169</v>
      </c>
      <c r="AV814" s="11" t="s">
        <v>79</v>
      </c>
      <c r="AW814" s="11" t="s">
        <v>32</v>
      </c>
      <c r="AX814" s="11" t="s">
        <v>71</v>
      </c>
      <c r="AY814" s="153" t="s">
        <v>162</v>
      </c>
    </row>
    <row r="815" spans="1:65" s="11" customFormat="1" ht="22.5" x14ac:dyDescent="0.2">
      <c r="B815" s="151"/>
      <c r="C815" s="260"/>
      <c r="D815" s="261" t="s">
        <v>174</v>
      </c>
      <c r="E815" s="262" t="s">
        <v>1</v>
      </c>
      <c r="F815" s="263" t="s">
        <v>2687</v>
      </c>
      <c r="G815" s="260"/>
      <c r="H815" s="262" t="s">
        <v>1</v>
      </c>
      <c r="I815" s="155"/>
      <c r="L815" s="151"/>
      <c r="M815" s="156"/>
      <c r="N815" s="157"/>
      <c r="O815" s="157"/>
      <c r="P815" s="157"/>
      <c r="Q815" s="157"/>
      <c r="R815" s="157"/>
      <c r="S815" s="157"/>
      <c r="T815" s="158"/>
      <c r="AT815" s="153" t="s">
        <v>174</v>
      </c>
      <c r="AU815" s="153" t="s">
        <v>169</v>
      </c>
      <c r="AV815" s="11" t="s">
        <v>79</v>
      </c>
      <c r="AW815" s="11" t="s">
        <v>32</v>
      </c>
      <c r="AX815" s="11" t="s">
        <v>71</v>
      </c>
      <c r="AY815" s="153" t="s">
        <v>162</v>
      </c>
    </row>
    <row r="816" spans="1:65" s="11" customFormat="1" x14ac:dyDescent="0.2">
      <c r="B816" s="151"/>
      <c r="C816" s="260"/>
      <c r="D816" s="261" t="s">
        <v>174</v>
      </c>
      <c r="E816" s="262" t="s">
        <v>1</v>
      </c>
      <c r="F816" s="263" t="s">
        <v>2688</v>
      </c>
      <c r="G816" s="260"/>
      <c r="H816" s="262" t="s">
        <v>1</v>
      </c>
      <c r="I816" s="155"/>
      <c r="L816" s="151"/>
      <c r="M816" s="156"/>
      <c r="N816" s="157"/>
      <c r="O816" s="157"/>
      <c r="P816" s="157"/>
      <c r="Q816" s="157"/>
      <c r="R816" s="157"/>
      <c r="S816" s="157"/>
      <c r="T816" s="158"/>
      <c r="AT816" s="153" t="s">
        <v>174</v>
      </c>
      <c r="AU816" s="153" t="s">
        <v>169</v>
      </c>
      <c r="AV816" s="11" t="s">
        <v>79</v>
      </c>
      <c r="AW816" s="11" t="s">
        <v>32</v>
      </c>
      <c r="AX816" s="11" t="s">
        <v>71</v>
      </c>
      <c r="AY816" s="153" t="s">
        <v>162</v>
      </c>
    </row>
    <row r="817" spans="1:65" s="11" customFormat="1" ht="22.5" x14ac:dyDescent="0.2">
      <c r="B817" s="151"/>
      <c r="C817" s="260"/>
      <c r="D817" s="261" t="s">
        <v>174</v>
      </c>
      <c r="E817" s="262" t="s">
        <v>1</v>
      </c>
      <c r="F817" s="263" t="s">
        <v>2689</v>
      </c>
      <c r="G817" s="260"/>
      <c r="H817" s="262" t="s">
        <v>1</v>
      </c>
      <c r="I817" s="155"/>
      <c r="L817" s="151"/>
      <c r="M817" s="156"/>
      <c r="N817" s="157"/>
      <c r="O817" s="157"/>
      <c r="P817" s="157"/>
      <c r="Q817" s="157"/>
      <c r="R817" s="157"/>
      <c r="S817" s="157"/>
      <c r="T817" s="158"/>
      <c r="AT817" s="153" t="s">
        <v>174</v>
      </c>
      <c r="AU817" s="153" t="s">
        <v>169</v>
      </c>
      <c r="AV817" s="11" t="s">
        <v>79</v>
      </c>
      <c r="AW817" s="11" t="s">
        <v>32</v>
      </c>
      <c r="AX817" s="11" t="s">
        <v>71</v>
      </c>
      <c r="AY817" s="153" t="s">
        <v>162</v>
      </c>
    </row>
    <row r="818" spans="1:65" s="11" customFormat="1" x14ac:dyDescent="0.2">
      <c r="B818" s="151"/>
      <c r="C818" s="260"/>
      <c r="D818" s="261" t="s">
        <v>174</v>
      </c>
      <c r="E818" s="262" t="s">
        <v>1</v>
      </c>
      <c r="F818" s="263" t="s">
        <v>2690</v>
      </c>
      <c r="G818" s="260"/>
      <c r="H818" s="262" t="s">
        <v>1</v>
      </c>
      <c r="I818" s="155"/>
      <c r="L818" s="151"/>
      <c r="M818" s="156"/>
      <c r="N818" s="157"/>
      <c r="O818" s="157"/>
      <c r="P818" s="157"/>
      <c r="Q818" s="157"/>
      <c r="R818" s="157"/>
      <c r="S818" s="157"/>
      <c r="T818" s="158"/>
      <c r="AT818" s="153" t="s">
        <v>174</v>
      </c>
      <c r="AU818" s="153" t="s">
        <v>169</v>
      </c>
      <c r="AV818" s="11" t="s">
        <v>79</v>
      </c>
      <c r="AW818" s="11" t="s">
        <v>32</v>
      </c>
      <c r="AX818" s="11" t="s">
        <v>71</v>
      </c>
      <c r="AY818" s="153" t="s">
        <v>162</v>
      </c>
    </row>
    <row r="819" spans="1:65" s="11" customFormat="1" ht="22.5" x14ac:dyDescent="0.2">
      <c r="B819" s="151"/>
      <c r="C819" s="260"/>
      <c r="D819" s="261" t="s">
        <v>174</v>
      </c>
      <c r="E819" s="262" t="s">
        <v>1</v>
      </c>
      <c r="F819" s="263" t="s">
        <v>2691</v>
      </c>
      <c r="G819" s="260"/>
      <c r="H819" s="262" t="s">
        <v>1</v>
      </c>
      <c r="I819" s="155"/>
      <c r="L819" s="151"/>
      <c r="M819" s="156"/>
      <c r="N819" s="157"/>
      <c r="O819" s="157"/>
      <c r="P819" s="157"/>
      <c r="Q819" s="157"/>
      <c r="R819" s="157"/>
      <c r="S819" s="157"/>
      <c r="T819" s="158"/>
      <c r="AT819" s="153" t="s">
        <v>174</v>
      </c>
      <c r="AU819" s="153" t="s">
        <v>169</v>
      </c>
      <c r="AV819" s="11" t="s">
        <v>79</v>
      </c>
      <c r="AW819" s="11" t="s">
        <v>32</v>
      </c>
      <c r="AX819" s="11" t="s">
        <v>71</v>
      </c>
      <c r="AY819" s="153" t="s">
        <v>162</v>
      </c>
    </row>
    <row r="820" spans="1:65" s="11" customFormat="1" x14ac:dyDescent="0.2">
      <c r="B820" s="151"/>
      <c r="C820" s="260"/>
      <c r="D820" s="261" t="s">
        <v>174</v>
      </c>
      <c r="E820" s="262" t="s">
        <v>1</v>
      </c>
      <c r="F820" s="263" t="s">
        <v>2692</v>
      </c>
      <c r="G820" s="260"/>
      <c r="H820" s="262" t="s">
        <v>1</v>
      </c>
      <c r="I820" s="155"/>
      <c r="L820" s="151"/>
      <c r="M820" s="156"/>
      <c r="N820" s="157"/>
      <c r="O820" s="157"/>
      <c r="P820" s="157"/>
      <c r="Q820" s="157"/>
      <c r="R820" s="157"/>
      <c r="S820" s="157"/>
      <c r="T820" s="158"/>
      <c r="AT820" s="153" t="s">
        <v>174</v>
      </c>
      <c r="AU820" s="153" t="s">
        <v>169</v>
      </c>
      <c r="AV820" s="11" t="s">
        <v>79</v>
      </c>
      <c r="AW820" s="11" t="s">
        <v>32</v>
      </c>
      <c r="AX820" s="11" t="s">
        <v>71</v>
      </c>
      <c r="AY820" s="153" t="s">
        <v>162</v>
      </c>
    </row>
    <row r="821" spans="1:65" s="12" customFormat="1" x14ac:dyDescent="0.2">
      <c r="B821" s="159"/>
      <c r="C821" s="260"/>
      <c r="D821" s="261" t="s">
        <v>174</v>
      </c>
      <c r="E821" s="262" t="s">
        <v>1</v>
      </c>
      <c r="F821" s="263" t="s">
        <v>79</v>
      </c>
      <c r="G821" s="260"/>
      <c r="H821" s="264">
        <v>1</v>
      </c>
      <c r="I821" s="163"/>
      <c r="L821" s="159"/>
      <c r="M821" s="164"/>
      <c r="N821" s="165"/>
      <c r="O821" s="165"/>
      <c r="P821" s="165"/>
      <c r="Q821" s="165"/>
      <c r="R821" s="165"/>
      <c r="S821" s="165"/>
      <c r="T821" s="166"/>
      <c r="AT821" s="160" t="s">
        <v>174</v>
      </c>
      <c r="AU821" s="160" t="s">
        <v>169</v>
      </c>
      <c r="AV821" s="12" t="s">
        <v>169</v>
      </c>
      <c r="AW821" s="12" t="s">
        <v>32</v>
      </c>
      <c r="AX821" s="12" t="s">
        <v>79</v>
      </c>
      <c r="AY821" s="160" t="s">
        <v>162</v>
      </c>
    </row>
    <row r="822" spans="1:65" s="10" customFormat="1" ht="22.7" customHeight="1" x14ac:dyDescent="0.2">
      <c r="B822" s="126"/>
      <c r="D822" s="127" t="s">
        <v>70</v>
      </c>
      <c r="E822" s="137" t="s">
        <v>805</v>
      </c>
      <c r="F822" s="137" t="s">
        <v>856</v>
      </c>
      <c r="I822" s="129"/>
      <c r="J822" s="138">
        <f>BK822</f>
        <v>0</v>
      </c>
      <c r="L822" s="126"/>
      <c r="M822" s="131"/>
      <c r="N822" s="132"/>
      <c r="O822" s="132"/>
      <c r="P822" s="133">
        <f>P823</f>
        <v>0</v>
      </c>
      <c r="Q822" s="132"/>
      <c r="R822" s="133">
        <f>R823</f>
        <v>0</v>
      </c>
      <c r="S822" s="132"/>
      <c r="T822" s="134">
        <f>T823</f>
        <v>0</v>
      </c>
      <c r="AR822" s="127" t="s">
        <v>79</v>
      </c>
      <c r="AT822" s="135" t="s">
        <v>70</v>
      </c>
      <c r="AU822" s="135" t="s">
        <v>79</v>
      </c>
      <c r="AY822" s="127" t="s">
        <v>162</v>
      </c>
      <c r="BK822" s="136">
        <f>BK823</f>
        <v>0</v>
      </c>
    </row>
    <row r="823" spans="1:65" s="210" customFormat="1" ht="21.75" customHeight="1" x14ac:dyDescent="0.2">
      <c r="A823" s="202"/>
      <c r="B823" s="139"/>
      <c r="C823" s="234" t="s">
        <v>857</v>
      </c>
      <c r="D823" s="234" t="s">
        <v>164</v>
      </c>
      <c r="E823" s="235" t="s">
        <v>2693</v>
      </c>
      <c r="F823" s="236" t="s">
        <v>858</v>
      </c>
      <c r="G823" s="237" t="s">
        <v>255</v>
      </c>
      <c r="H823" s="238">
        <v>725.33</v>
      </c>
      <c r="I823" s="239"/>
      <c r="J823" s="238">
        <f>ROUND(I823*H823,3)</f>
        <v>0</v>
      </c>
      <c r="K823" s="240"/>
      <c r="L823" s="30"/>
      <c r="M823" s="241" t="s">
        <v>1</v>
      </c>
      <c r="N823" s="242" t="s">
        <v>43</v>
      </c>
      <c r="O823" s="49"/>
      <c r="P823" s="243">
        <f>O823*H823</f>
        <v>0</v>
      </c>
      <c r="Q823" s="243">
        <v>0</v>
      </c>
      <c r="R823" s="243">
        <f>Q823*H823</f>
        <v>0</v>
      </c>
      <c r="S823" s="243">
        <v>0</v>
      </c>
      <c r="T823" s="244">
        <f>S823*H823</f>
        <v>0</v>
      </c>
      <c r="U823" s="202"/>
      <c r="V823" s="202"/>
      <c r="W823" s="202"/>
      <c r="X823" s="202"/>
      <c r="Y823" s="202"/>
      <c r="Z823" s="202"/>
      <c r="AA823" s="202"/>
      <c r="AB823" s="202"/>
      <c r="AC823" s="202"/>
      <c r="AD823" s="202"/>
      <c r="AE823" s="202"/>
      <c r="AR823" s="245" t="s">
        <v>168</v>
      </c>
      <c r="AT823" s="245" t="s">
        <v>164</v>
      </c>
      <c r="AU823" s="245" t="s">
        <v>169</v>
      </c>
      <c r="AY823" s="203" t="s">
        <v>162</v>
      </c>
      <c r="BE823" s="149">
        <f>IF(N823="základná",J823,0)</f>
        <v>0</v>
      </c>
      <c r="BF823" s="149">
        <f>IF(N823="znížená",J823,0)</f>
        <v>0</v>
      </c>
      <c r="BG823" s="149">
        <f>IF(N823="zákl. prenesená",J823,0)</f>
        <v>0</v>
      </c>
      <c r="BH823" s="149">
        <f>IF(N823="zníž. prenesená",J823,0)</f>
        <v>0</v>
      </c>
      <c r="BI823" s="149">
        <f>IF(N823="nulová",J823,0)</f>
        <v>0</v>
      </c>
      <c r="BJ823" s="203" t="s">
        <v>169</v>
      </c>
      <c r="BK823" s="150">
        <f>ROUND(I823*H823,3)</f>
        <v>0</v>
      </c>
      <c r="BL823" s="203" t="s">
        <v>168</v>
      </c>
      <c r="BM823" s="245" t="s">
        <v>859</v>
      </c>
    </row>
    <row r="824" spans="1:65" s="10" customFormat="1" ht="25.9" customHeight="1" x14ac:dyDescent="0.2">
      <c r="B824" s="126"/>
      <c r="D824" s="127" t="s">
        <v>70</v>
      </c>
      <c r="E824" s="128" t="s">
        <v>860</v>
      </c>
      <c r="F824" s="128" t="s">
        <v>861</v>
      </c>
      <c r="I824" s="129"/>
      <c r="J824" s="130">
        <f>BK824</f>
        <v>0</v>
      </c>
      <c r="L824" s="126"/>
      <c r="M824" s="131"/>
      <c r="N824" s="132"/>
      <c r="O824" s="132"/>
      <c r="P824" s="133">
        <f>P825+P857+P904+P968+P970+P982+P984+P1040+P1063+P1142+P1207+P1212+P1225+P1411</f>
        <v>0</v>
      </c>
      <c r="Q824" s="132"/>
      <c r="R824" s="133">
        <f>R825+R857+R904+R968+R970+R982+R984+R1040+R1063+R1142+R1207+R1212+R1225+R1411</f>
        <v>26.071890310000001</v>
      </c>
      <c r="S824" s="132"/>
      <c r="T824" s="134">
        <f>T825+T857+T904+T968+T970+T982+T984+T1040+T1063+T1142+T1207+T1212+T1225+T1411</f>
        <v>0</v>
      </c>
      <c r="AR824" s="127" t="s">
        <v>169</v>
      </c>
      <c r="AT824" s="135" t="s">
        <v>70</v>
      </c>
      <c r="AU824" s="135" t="s">
        <v>71</v>
      </c>
      <c r="AY824" s="127" t="s">
        <v>162</v>
      </c>
      <c r="BK824" s="136">
        <f>BK825+BK857+BK904+BK968+BK970+BK982+BK984+BK1040+BK1063+BK1142+BK1207+BK1212+BK1225+BK1411</f>
        <v>0</v>
      </c>
    </row>
    <row r="825" spans="1:65" s="10" customFormat="1" ht="22.7" customHeight="1" x14ac:dyDescent="0.2">
      <c r="B825" s="126"/>
      <c r="D825" s="127" t="s">
        <v>70</v>
      </c>
      <c r="E825" s="137" t="s">
        <v>862</v>
      </c>
      <c r="F825" s="137" t="s">
        <v>863</v>
      </c>
      <c r="I825" s="129"/>
      <c r="J825" s="138">
        <f>BK825</f>
        <v>0</v>
      </c>
      <c r="L825" s="126"/>
      <c r="M825" s="131"/>
      <c r="N825" s="132"/>
      <c r="O825" s="132"/>
      <c r="P825" s="133">
        <f>SUM(P826:P856)</f>
        <v>0</v>
      </c>
      <c r="Q825" s="132"/>
      <c r="R825" s="133">
        <f>SUM(R826:R856)</f>
        <v>1.1056365399999999</v>
      </c>
      <c r="S825" s="132"/>
      <c r="T825" s="134">
        <f>SUM(T826:T856)</f>
        <v>0</v>
      </c>
      <c r="AR825" s="127" t="s">
        <v>169</v>
      </c>
      <c r="AT825" s="135" t="s">
        <v>70</v>
      </c>
      <c r="AU825" s="135" t="s">
        <v>79</v>
      </c>
      <c r="AY825" s="127" t="s">
        <v>162</v>
      </c>
      <c r="BK825" s="136">
        <f>SUM(BK826:BK856)</f>
        <v>0</v>
      </c>
    </row>
    <row r="826" spans="1:65" s="210" customFormat="1" ht="21.75" customHeight="1" x14ac:dyDescent="0.2">
      <c r="A826" s="202"/>
      <c r="B826" s="139"/>
      <c r="C826" s="234" t="s">
        <v>864</v>
      </c>
      <c r="D826" s="234" t="s">
        <v>164</v>
      </c>
      <c r="E826" s="235" t="s">
        <v>2694</v>
      </c>
      <c r="F826" s="236" t="s">
        <v>865</v>
      </c>
      <c r="G826" s="237" t="s">
        <v>273</v>
      </c>
      <c r="H826" s="238">
        <v>6.2</v>
      </c>
      <c r="I826" s="239"/>
      <c r="J826" s="238">
        <f>ROUND(I826*H826,3)</f>
        <v>0</v>
      </c>
      <c r="K826" s="240"/>
      <c r="L826" s="30"/>
      <c r="M826" s="241" t="s">
        <v>1</v>
      </c>
      <c r="N826" s="242" t="s">
        <v>43</v>
      </c>
      <c r="O826" s="49"/>
      <c r="P826" s="243">
        <f>O826*H826</f>
        <v>0</v>
      </c>
      <c r="Q826" s="243">
        <v>3.5000000000000001E-3</v>
      </c>
      <c r="R826" s="243">
        <f>Q826*H826</f>
        <v>2.1700000000000001E-2</v>
      </c>
      <c r="S826" s="243">
        <v>0</v>
      </c>
      <c r="T826" s="244">
        <f>S826*H826</f>
        <v>0</v>
      </c>
      <c r="U826" s="202"/>
      <c r="V826" s="202"/>
      <c r="W826" s="202"/>
      <c r="X826" s="202"/>
      <c r="Y826" s="202"/>
      <c r="Z826" s="202"/>
      <c r="AA826" s="202"/>
      <c r="AB826" s="202"/>
      <c r="AC826" s="202"/>
      <c r="AD826" s="202"/>
      <c r="AE826" s="202"/>
      <c r="AR826" s="245" t="s">
        <v>271</v>
      </c>
      <c r="AT826" s="245" t="s">
        <v>164</v>
      </c>
      <c r="AU826" s="245" t="s">
        <v>169</v>
      </c>
      <c r="AY826" s="203" t="s">
        <v>162</v>
      </c>
      <c r="BE826" s="149">
        <f>IF(N826="základná",J826,0)</f>
        <v>0</v>
      </c>
      <c r="BF826" s="149">
        <f>IF(N826="znížená",J826,0)</f>
        <v>0</v>
      </c>
      <c r="BG826" s="149">
        <f>IF(N826="zákl. prenesená",J826,0)</f>
        <v>0</v>
      </c>
      <c r="BH826" s="149">
        <f>IF(N826="zníž. prenesená",J826,0)</f>
        <v>0</v>
      </c>
      <c r="BI826" s="149">
        <f>IF(N826="nulová",J826,0)</f>
        <v>0</v>
      </c>
      <c r="BJ826" s="203" t="s">
        <v>169</v>
      </c>
      <c r="BK826" s="150">
        <f>ROUND(I826*H826,3)</f>
        <v>0</v>
      </c>
      <c r="BL826" s="203" t="s">
        <v>271</v>
      </c>
      <c r="BM826" s="245" t="s">
        <v>866</v>
      </c>
    </row>
    <row r="827" spans="1:65" s="12" customFormat="1" x14ac:dyDescent="0.2">
      <c r="B827" s="159"/>
      <c r="D827" s="152" t="s">
        <v>174</v>
      </c>
      <c r="E827" s="160" t="s">
        <v>1</v>
      </c>
      <c r="F827" s="161" t="s">
        <v>867</v>
      </c>
      <c r="H827" s="162">
        <v>6.2</v>
      </c>
      <c r="I827" s="163"/>
      <c r="L827" s="159"/>
      <c r="M827" s="164"/>
      <c r="N827" s="165"/>
      <c r="O827" s="165"/>
      <c r="P827" s="165"/>
      <c r="Q827" s="165"/>
      <c r="R827" s="165"/>
      <c r="S827" s="165"/>
      <c r="T827" s="166"/>
      <c r="AT827" s="160" t="s">
        <v>174</v>
      </c>
      <c r="AU827" s="160" t="s">
        <v>169</v>
      </c>
      <c r="AV827" s="12" t="s">
        <v>169</v>
      </c>
      <c r="AW827" s="12" t="s">
        <v>32</v>
      </c>
      <c r="AX827" s="12" t="s">
        <v>79</v>
      </c>
      <c r="AY827" s="160" t="s">
        <v>162</v>
      </c>
    </row>
    <row r="828" spans="1:65" s="210" customFormat="1" ht="21.75" customHeight="1" x14ac:dyDescent="0.2">
      <c r="A828" s="202"/>
      <c r="B828" s="139"/>
      <c r="C828" s="234" t="s">
        <v>868</v>
      </c>
      <c r="D828" s="234" t="s">
        <v>164</v>
      </c>
      <c r="E828" s="235" t="s">
        <v>2695</v>
      </c>
      <c r="F828" s="236" t="s">
        <v>869</v>
      </c>
      <c r="G828" s="237" t="s">
        <v>273</v>
      </c>
      <c r="H828" s="238">
        <v>1.425</v>
      </c>
      <c r="I828" s="239"/>
      <c r="J828" s="238">
        <f>ROUND(I828*H828,3)</f>
        <v>0</v>
      </c>
      <c r="K828" s="240"/>
      <c r="L828" s="30"/>
      <c r="M828" s="241" t="s">
        <v>1</v>
      </c>
      <c r="N828" s="242" t="s">
        <v>43</v>
      </c>
      <c r="O828" s="49"/>
      <c r="P828" s="243">
        <f>O828*H828</f>
        <v>0</v>
      </c>
      <c r="Q828" s="243">
        <v>3.5000000000000001E-3</v>
      </c>
      <c r="R828" s="243">
        <f>Q828*H828</f>
        <v>4.9875000000000006E-3</v>
      </c>
      <c r="S828" s="243">
        <v>0</v>
      </c>
      <c r="T828" s="244">
        <f>S828*H828</f>
        <v>0</v>
      </c>
      <c r="U828" s="202"/>
      <c r="V828" s="202"/>
      <c r="W828" s="202"/>
      <c r="X828" s="202"/>
      <c r="Y828" s="202"/>
      <c r="Z828" s="202"/>
      <c r="AA828" s="202"/>
      <c r="AB828" s="202"/>
      <c r="AC828" s="202"/>
      <c r="AD828" s="202"/>
      <c r="AE828" s="202"/>
      <c r="AR828" s="245" t="s">
        <v>271</v>
      </c>
      <c r="AT828" s="245" t="s">
        <v>164</v>
      </c>
      <c r="AU828" s="245" t="s">
        <v>169</v>
      </c>
      <c r="AY828" s="203" t="s">
        <v>162</v>
      </c>
      <c r="BE828" s="149">
        <f>IF(N828="základná",J828,0)</f>
        <v>0</v>
      </c>
      <c r="BF828" s="149">
        <f>IF(N828="znížená",J828,0)</f>
        <v>0</v>
      </c>
      <c r="BG828" s="149">
        <f>IF(N828="zákl. prenesená",J828,0)</f>
        <v>0</v>
      </c>
      <c r="BH828" s="149">
        <f>IF(N828="zníž. prenesená",J828,0)</f>
        <v>0</v>
      </c>
      <c r="BI828" s="149">
        <f>IF(N828="nulová",J828,0)</f>
        <v>0</v>
      </c>
      <c r="BJ828" s="203" t="s">
        <v>169</v>
      </c>
      <c r="BK828" s="150">
        <f>ROUND(I828*H828,3)</f>
        <v>0</v>
      </c>
      <c r="BL828" s="203" t="s">
        <v>271</v>
      </c>
      <c r="BM828" s="245" t="s">
        <v>870</v>
      </c>
    </row>
    <row r="829" spans="1:65" s="11" customFormat="1" x14ac:dyDescent="0.2">
      <c r="B829" s="151"/>
      <c r="D829" s="152" t="s">
        <v>174</v>
      </c>
      <c r="E829" s="153" t="s">
        <v>1</v>
      </c>
      <c r="F829" s="154" t="s">
        <v>645</v>
      </c>
      <c r="H829" s="153" t="s">
        <v>1</v>
      </c>
      <c r="I829" s="155"/>
      <c r="L829" s="151"/>
      <c r="M829" s="156"/>
      <c r="N829" s="157"/>
      <c r="O829" s="157"/>
      <c r="P829" s="157"/>
      <c r="Q829" s="157"/>
      <c r="R829" s="157"/>
      <c r="S829" s="157"/>
      <c r="T829" s="158"/>
      <c r="AT829" s="153" t="s">
        <v>174</v>
      </c>
      <c r="AU829" s="153" t="s">
        <v>169</v>
      </c>
      <c r="AV829" s="11" t="s">
        <v>79</v>
      </c>
      <c r="AW829" s="11" t="s">
        <v>32</v>
      </c>
      <c r="AX829" s="11" t="s">
        <v>71</v>
      </c>
      <c r="AY829" s="153" t="s">
        <v>162</v>
      </c>
    </row>
    <row r="830" spans="1:65" s="12" customFormat="1" x14ac:dyDescent="0.2">
      <c r="B830" s="159"/>
      <c r="D830" s="152" t="s">
        <v>174</v>
      </c>
      <c r="E830" s="160" t="s">
        <v>1</v>
      </c>
      <c r="F830" s="161" t="s">
        <v>871</v>
      </c>
      <c r="H830" s="162">
        <v>1.425</v>
      </c>
      <c r="I830" s="163"/>
      <c r="L830" s="159"/>
      <c r="M830" s="164"/>
      <c r="N830" s="165"/>
      <c r="O830" s="165"/>
      <c r="P830" s="165"/>
      <c r="Q830" s="165"/>
      <c r="R830" s="165"/>
      <c r="S830" s="165"/>
      <c r="T830" s="166"/>
      <c r="AT830" s="160" t="s">
        <v>174</v>
      </c>
      <c r="AU830" s="160" t="s">
        <v>169</v>
      </c>
      <c r="AV830" s="12" t="s">
        <v>169</v>
      </c>
      <c r="AW830" s="12" t="s">
        <v>32</v>
      </c>
      <c r="AX830" s="12" t="s">
        <v>71</v>
      </c>
      <c r="AY830" s="160" t="s">
        <v>162</v>
      </c>
    </row>
    <row r="831" spans="1:65" s="14" customFormat="1" x14ac:dyDescent="0.2">
      <c r="B831" s="175"/>
      <c r="D831" s="152" t="s">
        <v>174</v>
      </c>
      <c r="E831" s="176" t="s">
        <v>1</v>
      </c>
      <c r="F831" s="177" t="s">
        <v>189</v>
      </c>
      <c r="H831" s="178">
        <v>1.425</v>
      </c>
      <c r="I831" s="179"/>
      <c r="L831" s="175"/>
      <c r="M831" s="180"/>
      <c r="N831" s="181"/>
      <c r="O831" s="181"/>
      <c r="P831" s="181"/>
      <c r="Q831" s="181"/>
      <c r="R831" s="181"/>
      <c r="S831" s="181"/>
      <c r="T831" s="182"/>
      <c r="AT831" s="176" t="s">
        <v>174</v>
      </c>
      <c r="AU831" s="176" t="s">
        <v>169</v>
      </c>
      <c r="AV831" s="14" t="s">
        <v>168</v>
      </c>
      <c r="AW831" s="14" t="s">
        <v>32</v>
      </c>
      <c r="AX831" s="14" t="s">
        <v>79</v>
      </c>
      <c r="AY831" s="176" t="s">
        <v>162</v>
      </c>
    </row>
    <row r="832" spans="1:65" s="210" customFormat="1" ht="21.75" customHeight="1" x14ac:dyDescent="0.2">
      <c r="A832" s="202"/>
      <c r="B832" s="139"/>
      <c r="C832" s="234" t="s">
        <v>872</v>
      </c>
      <c r="D832" s="234" t="s">
        <v>164</v>
      </c>
      <c r="E832" s="235" t="s">
        <v>2696</v>
      </c>
      <c r="F832" s="236" t="s">
        <v>873</v>
      </c>
      <c r="G832" s="237" t="s">
        <v>273</v>
      </c>
      <c r="H832" s="238">
        <v>469.45600000000002</v>
      </c>
      <c r="I832" s="239"/>
      <c r="J832" s="238">
        <f>ROUND(I832*H832,3)</f>
        <v>0</v>
      </c>
      <c r="K832" s="240"/>
      <c r="L832" s="30"/>
      <c r="M832" s="241" t="s">
        <v>1</v>
      </c>
      <c r="N832" s="242" t="s">
        <v>43</v>
      </c>
      <c r="O832" s="49"/>
      <c r="P832" s="243">
        <f>O832*H832</f>
        <v>0</v>
      </c>
      <c r="Q832" s="243">
        <v>0</v>
      </c>
      <c r="R832" s="243">
        <f>Q832*H832</f>
        <v>0</v>
      </c>
      <c r="S832" s="243">
        <v>0</v>
      </c>
      <c r="T832" s="244">
        <f>S832*H832</f>
        <v>0</v>
      </c>
      <c r="U832" s="202"/>
      <c r="V832" s="202"/>
      <c r="W832" s="202"/>
      <c r="X832" s="202"/>
      <c r="Y832" s="202"/>
      <c r="Z832" s="202"/>
      <c r="AA832" s="202"/>
      <c r="AB832" s="202"/>
      <c r="AC832" s="202"/>
      <c r="AD832" s="202"/>
      <c r="AE832" s="202"/>
      <c r="AR832" s="245" t="s">
        <v>271</v>
      </c>
      <c r="AT832" s="245" t="s">
        <v>164</v>
      </c>
      <c r="AU832" s="245" t="s">
        <v>169</v>
      </c>
      <c r="AY832" s="203" t="s">
        <v>162</v>
      </c>
      <c r="BE832" s="149">
        <f>IF(N832="základná",J832,0)</f>
        <v>0</v>
      </c>
      <c r="BF832" s="149">
        <f>IF(N832="znížená",J832,0)</f>
        <v>0</v>
      </c>
      <c r="BG832" s="149">
        <f>IF(N832="zákl. prenesená",J832,0)</f>
        <v>0</v>
      </c>
      <c r="BH832" s="149">
        <f>IF(N832="zníž. prenesená",J832,0)</f>
        <v>0</v>
      </c>
      <c r="BI832" s="149">
        <f>IF(N832="nulová",J832,0)</f>
        <v>0</v>
      </c>
      <c r="BJ832" s="203" t="s">
        <v>169</v>
      </c>
      <c r="BK832" s="150">
        <f>ROUND(I832*H832,3)</f>
        <v>0</v>
      </c>
      <c r="BL832" s="203" t="s">
        <v>271</v>
      </c>
      <c r="BM832" s="245" t="s">
        <v>874</v>
      </c>
    </row>
    <row r="833" spans="1:65" s="11" customFormat="1" x14ac:dyDescent="0.2">
      <c r="B833" s="151"/>
      <c r="D833" s="152" t="s">
        <v>174</v>
      </c>
      <c r="E833" s="153" t="s">
        <v>1</v>
      </c>
      <c r="F833" s="154" t="s">
        <v>875</v>
      </c>
      <c r="H833" s="153" t="s">
        <v>1</v>
      </c>
      <c r="I833" s="155"/>
      <c r="L833" s="151"/>
      <c r="M833" s="156"/>
      <c r="N833" s="157"/>
      <c r="O833" s="157"/>
      <c r="P833" s="157"/>
      <c r="Q833" s="157"/>
      <c r="R833" s="157"/>
      <c r="S833" s="157"/>
      <c r="T833" s="158"/>
      <c r="AT833" s="153" t="s">
        <v>174</v>
      </c>
      <c r="AU833" s="153" t="s">
        <v>169</v>
      </c>
      <c r="AV833" s="11" t="s">
        <v>79</v>
      </c>
      <c r="AW833" s="11" t="s">
        <v>32</v>
      </c>
      <c r="AX833" s="11" t="s">
        <v>71</v>
      </c>
      <c r="AY833" s="153" t="s">
        <v>162</v>
      </c>
    </row>
    <row r="834" spans="1:65" s="12" customFormat="1" x14ac:dyDescent="0.2">
      <c r="B834" s="159"/>
      <c r="D834" s="152" t="s">
        <v>174</v>
      </c>
      <c r="E834" s="160" t="s">
        <v>1</v>
      </c>
      <c r="F834" s="161" t="s">
        <v>876</v>
      </c>
      <c r="H834" s="162">
        <v>469.45600000000002</v>
      </c>
      <c r="I834" s="163"/>
      <c r="L834" s="159"/>
      <c r="M834" s="164"/>
      <c r="N834" s="165"/>
      <c r="O834" s="165"/>
      <c r="P834" s="165"/>
      <c r="Q834" s="165"/>
      <c r="R834" s="165"/>
      <c r="S834" s="165"/>
      <c r="T834" s="166"/>
      <c r="AT834" s="160" t="s">
        <v>174</v>
      </c>
      <c r="AU834" s="160" t="s">
        <v>169</v>
      </c>
      <c r="AV834" s="12" t="s">
        <v>169</v>
      </c>
      <c r="AW834" s="12" t="s">
        <v>32</v>
      </c>
      <c r="AX834" s="12" t="s">
        <v>79</v>
      </c>
      <c r="AY834" s="160" t="s">
        <v>162</v>
      </c>
    </row>
    <row r="835" spans="1:65" s="210" customFormat="1" ht="16.5" customHeight="1" x14ac:dyDescent="0.2">
      <c r="A835" s="202"/>
      <c r="B835" s="139"/>
      <c r="C835" s="234" t="s">
        <v>877</v>
      </c>
      <c r="D835" s="234" t="s">
        <v>164</v>
      </c>
      <c r="E835" s="235" t="s">
        <v>2697</v>
      </c>
      <c r="F835" s="236" t="s">
        <v>878</v>
      </c>
      <c r="G835" s="237" t="s">
        <v>273</v>
      </c>
      <c r="H835" s="238">
        <v>186.48</v>
      </c>
      <c r="I835" s="239"/>
      <c r="J835" s="238">
        <f>ROUND(I835*H835,3)</f>
        <v>0</v>
      </c>
      <c r="K835" s="240"/>
      <c r="L835" s="30"/>
      <c r="M835" s="241" t="s">
        <v>1</v>
      </c>
      <c r="N835" s="242" t="s">
        <v>43</v>
      </c>
      <c r="O835" s="49"/>
      <c r="P835" s="243">
        <f>O835*H835</f>
        <v>0</v>
      </c>
      <c r="Q835" s="243">
        <v>0</v>
      </c>
      <c r="R835" s="243">
        <f>Q835*H835</f>
        <v>0</v>
      </c>
      <c r="S835" s="243">
        <v>0</v>
      </c>
      <c r="T835" s="244">
        <f>S835*H835</f>
        <v>0</v>
      </c>
      <c r="U835" s="202"/>
      <c r="V835" s="202"/>
      <c r="W835" s="202"/>
      <c r="X835" s="202"/>
      <c r="Y835" s="202"/>
      <c r="Z835" s="202"/>
      <c r="AA835" s="202"/>
      <c r="AB835" s="202"/>
      <c r="AC835" s="202"/>
      <c r="AD835" s="202"/>
      <c r="AE835" s="202"/>
      <c r="AR835" s="245" t="s">
        <v>271</v>
      </c>
      <c r="AT835" s="245" t="s">
        <v>164</v>
      </c>
      <c r="AU835" s="245" t="s">
        <v>169</v>
      </c>
      <c r="AY835" s="203" t="s">
        <v>162</v>
      </c>
      <c r="BE835" s="149">
        <f>IF(N835="základná",J835,0)</f>
        <v>0</v>
      </c>
      <c r="BF835" s="149">
        <f>IF(N835="znížená",J835,0)</f>
        <v>0</v>
      </c>
      <c r="BG835" s="149">
        <f>IF(N835="zákl. prenesená",J835,0)</f>
        <v>0</v>
      </c>
      <c r="BH835" s="149">
        <f>IF(N835="zníž. prenesená",J835,0)</f>
        <v>0</v>
      </c>
      <c r="BI835" s="149">
        <f>IF(N835="nulová",J835,0)</f>
        <v>0</v>
      </c>
      <c r="BJ835" s="203" t="s">
        <v>169</v>
      </c>
      <c r="BK835" s="150">
        <f>ROUND(I835*H835,3)</f>
        <v>0</v>
      </c>
      <c r="BL835" s="203" t="s">
        <v>271</v>
      </c>
      <c r="BM835" s="245" t="s">
        <v>879</v>
      </c>
    </row>
    <row r="836" spans="1:65" s="11" customFormat="1" x14ac:dyDescent="0.2">
      <c r="B836" s="151"/>
      <c r="D836" s="152" t="s">
        <v>174</v>
      </c>
      <c r="E836" s="153" t="s">
        <v>1</v>
      </c>
      <c r="F836" s="154" t="s">
        <v>880</v>
      </c>
      <c r="H836" s="153" t="s">
        <v>1</v>
      </c>
      <c r="I836" s="155"/>
      <c r="L836" s="151"/>
      <c r="M836" s="156"/>
      <c r="N836" s="157"/>
      <c r="O836" s="157"/>
      <c r="P836" s="157"/>
      <c r="Q836" s="157"/>
      <c r="R836" s="157"/>
      <c r="S836" s="157"/>
      <c r="T836" s="158"/>
      <c r="AT836" s="153" t="s">
        <v>174</v>
      </c>
      <c r="AU836" s="153" t="s">
        <v>169</v>
      </c>
      <c r="AV836" s="11" t="s">
        <v>79</v>
      </c>
      <c r="AW836" s="11" t="s">
        <v>32</v>
      </c>
      <c r="AX836" s="11" t="s">
        <v>71</v>
      </c>
      <c r="AY836" s="153" t="s">
        <v>162</v>
      </c>
    </row>
    <row r="837" spans="1:65" s="11" customFormat="1" x14ac:dyDescent="0.2">
      <c r="B837" s="151"/>
      <c r="D837" s="152" t="s">
        <v>174</v>
      </c>
      <c r="E837" s="153" t="s">
        <v>1</v>
      </c>
      <c r="F837" s="154" t="s">
        <v>881</v>
      </c>
      <c r="H837" s="153" t="s">
        <v>1</v>
      </c>
      <c r="I837" s="155"/>
      <c r="L837" s="151"/>
      <c r="M837" s="156"/>
      <c r="N837" s="157"/>
      <c r="O837" s="157"/>
      <c r="P837" s="157"/>
      <c r="Q837" s="157"/>
      <c r="R837" s="157"/>
      <c r="S837" s="157"/>
      <c r="T837" s="158"/>
      <c r="AT837" s="153" t="s">
        <v>174</v>
      </c>
      <c r="AU837" s="153" t="s">
        <v>169</v>
      </c>
      <c r="AV837" s="11" t="s">
        <v>79</v>
      </c>
      <c r="AW837" s="11" t="s">
        <v>32</v>
      </c>
      <c r="AX837" s="11" t="s">
        <v>71</v>
      </c>
      <c r="AY837" s="153" t="s">
        <v>162</v>
      </c>
    </row>
    <row r="838" spans="1:65" s="12" customFormat="1" x14ac:dyDescent="0.2">
      <c r="B838" s="159"/>
      <c r="D838" s="152" t="s">
        <v>174</v>
      </c>
      <c r="E838" s="160" t="s">
        <v>1</v>
      </c>
      <c r="F838" s="161" t="s">
        <v>882</v>
      </c>
      <c r="H838" s="162">
        <v>186.48</v>
      </c>
      <c r="I838" s="163"/>
      <c r="L838" s="159"/>
      <c r="M838" s="164"/>
      <c r="N838" s="165"/>
      <c r="O838" s="165"/>
      <c r="P838" s="165"/>
      <c r="Q838" s="165"/>
      <c r="R838" s="165"/>
      <c r="S838" s="165"/>
      <c r="T838" s="166"/>
      <c r="AT838" s="160" t="s">
        <v>174</v>
      </c>
      <c r="AU838" s="160" t="s">
        <v>169</v>
      </c>
      <c r="AV838" s="12" t="s">
        <v>169</v>
      </c>
      <c r="AW838" s="12" t="s">
        <v>32</v>
      </c>
      <c r="AX838" s="12" t="s">
        <v>71</v>
      </c>
      <c r="AY838" s="160" t="s">
        <v>162</v>
      </c>
    </row>
    <row r="839" spans="1:65" s="14" customFormat="1" x14ac:dyDescent="0.2">
      <c r="B839" s="175"/>
      <c r="D839" s="152" t="s">
        <v>174</v>
      </c>
      <c r="E839" s="176" t="s">
        <v>1</v>
      </c>
      <c r="F839" s="177" t="s">
        <v>189</v>
      </c>
      <c r="H839" s="178">
        <v>186.48</v>
      </c>
      <c r="I839" s="179"/>
      <c r="L839" s="175"/>
      <c r="M839" s="180"/>
      <c r="N839" s="181"/>
      <c r="O839" s="181"/>
      <c r="P839" s="181"/>
      <c r="Q839" s="181"/>
      <c r="R839" s="181"/>
      <c r="S839" s="181"/>
      <c r="T839" s="182"/>
      <c r="AT839" s="176" t="s">
        <v>174</v>
      </c>
      <c r="AU839" s="176" t="s">
        <v>169</v>
      </c>
      <c r="AV839" s="14" t="s">
        <v>168</v>
      </c>
      <c r="AW839" s="14" t="s">
        <v>32</v>
      </c>
      <c r="AX839" s="14" t="s">
        <v>79</v>
      </c>
      <c r="AY839" s="176" t="s">
        <v>162</v>
      </c>
    </row>
    <row r="840" spans="1:65" s="210" customFormat="1" ht="16.5" customHeight="1" x14ac:dyDescent="0.2">
      <c r="A840" s="202"/>
      <c r="B840" s="139"/>
      <c r="C840" s="246" t="s">
        <v>883</v>
      </c>
      <c r="D840" s="246" t="s">
        <v>348</v>
      </c>
      <c r="E840" s="247" t="s">
        <v>2698</v>
      </c>
      <c r="F840" s="248" t="s">
        <v>2699</v>
      </c>
      <c r="G840" s="249" t="s">
        <v>273</v>
      </c>
      <c r="H840" s="250">
        <v>763.65</v>
      </c>
      <c r="I840" s="251"/>
      <c r="J840" s="250">
        <f>ROUND(I840*H840,3)</f>
        <v>0</v>
      </c>
      <c r="K840" s="252"/>
      <c r="L840" s="188"/>
      <c r="M840" s="253" t="s">
        <v>1</v>
      </c>
      <c r="N840" s="254" t="s">
        <v>43</v>
      </c>
      <c r="O840" s="49"/>
      <c r="P840" s="243">
        <f>O840*H840</f>
        <v>0</v>
      </c>
      <c r="Q840" s="243">
        <v>4.0000000000000002E-4</v>
      </c>
      <c r="R840" s="243">
        <f>Q840*H840</f>
        <v>0.30546000000000001</v>
      </c>
      <c r="S840" s="243">
        <v>0</v>
      </c>
      <c r="T840" s="244">
        <f>S840*H840</f>
        <v>0</v>
      </c>
      <c r="U840" s="202"/>
      <c r="V840" s="202"/>
      <c r="W840" s="202"/>
      <c r="X840" s="202"/>
      <c r="Y840" s="202"/>
      <c r="Z840" s="202"/>
      <c r="AA840" s="202"/>
      <c r="AB840" s="202"/>
      <c r="AC840" s="202"/>
      <c r="AD840" s="202"/>
      <c r="AE840" s="202"/>
      <c r="AR840" s="245" t="s">
        <v>362</v>
      </c>
      <c r="AT840" s="245" t="s">
        <v>348</v>
      </c>
      <c r="AU840" s="245" t="s">
        <v>169</v>
      </c>
      <c r="AY840" s="203" t="s">
        <v>162</v>
      </c>
      <c r="BE840" s="149">
        <f>IF(N840="základná",J840,0)</f>
        <v>0</v>
      </c>
      <c r="BF840" s="149">
        <f>IF(N840="znížená",J840,0)</f>
        <v>0</v>
      </c>
      <c r="BG840" s="149">
        <f>IF(N840="zákl. prenesená",J840,0)</f>
        <v>0</v>
      </c>
      <c r="BH840" s="149">
        <f>IF(N840="zníž. prenesená",J840,0)</f>
        <v>0</v>
      </c>
      <c r="BI840" s="149">
        <f>IF(N840="nulová",J840,0)</f>
        <v>0</v>
      </c>
      <c r="BJ840" s="203" t="s">
        <v>169</v>
      </c>
      <c r="BK840" s="150">
        <f>ROUND(I840*H840,3)</f>
        <v>0</v>
      </c>
      <c r="BL840" s="203" t="s">
        <v>271</v>
      </c>
      <c r="BM840" s="245" t="s">
        <v>884</v>
      </c>
    </row>
    <row r="841" spans="1:65" s="12" customFormat="1" x14ac:dyDescent="0.2">
      <c r="B841" s="159"/>
      <c r="D841" s="152" t="s">
        <v>174</v>
      </c>
      <c r="E841" s="160" t="s">
        <v>1</v>
      </c>
      <c r="F841" s="161" t="s">
        <v>885</v>
      </c>
      <c r="H841" s="162">
        <v>539.87400000000002</v>
      </c>
      <c r="I841" s="163"/>
      <c r="L841" s="159"/>
      <c r="M841" s="164"/>
      <c r="N841" s="165"/>
      <c r="O841" s="165"/>
      <c r="P841" s="165"/>
      <c r="Q841" s="165"/>
      <c r="R841" s="165"/>
      <c r="S841" s="165"/>
      <c r="T841" s="166"/>
      <c r="AT841" s="160" t="s">
        <v>174</v>
      </c>
      <c r="AU841" s="160" t="s">
        <v>169</v>
      </c>
      <c r="AV841" s="12" t="s">
        <v>169</v>
      </c>
      <c r="AW841" s="12" t="s">
        <v>32</v>
      </c>
      <c r="AX841" s="12" t="s">
        <v>71</v>
      </c>
      <c r="AY841" s="160" t="s">
        <v>162</v>
      </c>
    </row>
    <row r="842" spans="1:65" s="12" customFormat="1" x14ac:dyDescent="0.2">
      <c r="B842" s="159"/>
      <c r="D842" s="152" t="s">
        <v>174</v>
      </c>
      <c r="E842" s="160" t="s">
        <v>1</v>
      </c>
      <c r="F842" s="161" t="s">
        <v>886</v>
      </c>
      <c r="H842" s="162">
        <v>223.77600000000001</v>
      </c>
      <c r="I842" s="163"/>
      <c r="L842" s="159"/>
      <c r="M842" s="164"/>
      <c r="N842" s="165"/>
      <c r="O842" s="165"/>
      <c r="P842" s="165"/>
      <c r="Q842" s="165"/>
      <c r="R842" s="165"/>
      <c r="S842" s="165"/>
      <c r="T842" s="166"/>
      <c r="AT842" s="160" t="s">
        <v>174</v>
      </c>
      <c r="AU842" s="160" t="s">
        <v>169</v>
      </c>
      <c r="AV842" s="12" t="s">
        <v>169</v>
      </c>
      <c r="AW842" s="12" t="s">
        <v>32</v>
      </c>
      <c r="AX842" s="12" t="s">
        <v>71</v>
      </c>
      <c r="AY842" s="160" t="s">
        <v>162</v>
      </c>
    </row>
    <row r="843" spans="1:65" s="14" customFormat="1" x14ac:dyDescent="0.2">
      <c r="B843" s="175"/>
      <c r="D843" s="152" t="s">
        <v>174</v>
      </c>
      <c r="E843" s="176" t="s">
        <v>1</v>
      </c>
      <c r="F843" s="177" t="s">
        <v>189</v>
      </c>
      <c r="H843" s="178">
        <v>763.65000000000009</v>
      </c>
      <c r="I843" s="179"/>
      <c r="L843" s="175"/>
      <c r="M843" s="180"/>
      <c r="N843" s="181"/>
      <c r="O843" s="181"/>
      <c r="P843" s="181"/>
      <c r="Q843" s="181"/>
      <c r="R843" s="181"/>
      <c r="S843" s="181"/>
      <c r="T843" s="182"/>
      <c r="AT843" s="176" t="s">
        <v>174</v>
      </c>
      <c r="AU843" s="176" t="s">
        <v>169</v>
      </c>
      <c r="AV843" s="14" t="s">
        <v>168</v>
      </c>
      <c r="AW843" s="14" t="s">
        <v>32</v>
      </c>
      <c r="AX843" s="14" t="s">
        <v>79</v>
      </c>
      <c r="AY843" s="176" t="s">
        <v>162</v>
      </c>
    </row>
    <row r="844" spans="1:65" s="210" customFormat="1" ht="33" customHeight="1" x14ac:dyDescent="0.2">
      <c r="A844" s="202"/>
      <c r="B844" s="139"/>
      <c r="C844" s="234" t="s">
        <v>887</v>
      </c>
      <c r="D844" s="234" t="s">
        <v>164</v>
      </c>
      <c r="E844" s="235" t="s">
        <v>2700</v>
      </c>
      <c r="F844" s="236" t="s">
        <v>888</v>
      </c>
      <c r="G844" s="237" t="s">
        <v>273</v>
      </c>
      <c r="H844" s="238">
        <v>234.72800000000001</v>
      </c>
      <c r="I844" s="239"/>
      <c r="J844" s="238">
        <f>ROUND(I844*H844,3)</f>
        <v>0</v>
      </c>
      <c r="K844" s="240"/>
      <c r="L844" s="30"/>
      <c r="M844" s="241" t="s">
        <v>1</v>
      </c>
      <c r="N844" s="242" t="s">
        <v>43</v>
      </c>
      <c r="O844" s="49"/>
      <c r="P844" s="243">
        <f>O844*H844</f>
        <v>0</v>
      </c>
      <c r="Q844" s="243">
        <v>3.0000000000000001E-5</v>
      </c>
      <c r="R844" s="243">
        <f>Q844*H844</f>
        <v>7.0418400000000006E-3</v>
      </c>
      <c r="S844" s="243">
        <v>0</v>
      </c>
      <c r="T844" s="244">
        <f>S844*H844</f>
        <v>0</v>
      </c>
      <c r="U844" s="202"/>
      <c r="V844" s="202"/>
      <c r="W844" s="202"/>
      <c r="X844" s="202"/>
      <c r="Y844" s="202"/>
      <c r="Z844" s="202"/>
      <c r="AA844" s="202"/>
      <c r="AB844" s="202"/>
      <c r="AC844" s="202"/>
      <c r="AD844" s="202"/>
      <c r="AE844" s="202"/>
      <c r="AR844" s="245" t="s">
        <v>271</v>
      </c>
      <c r="AT844" s="245" t="s">
        <v>164</v>
      </c>
      <c r="AU844" s="245" t="s">
        <v>169</v>
      </c>
      <c r="AY844" s="203" t="s">
        <v>162</v>
      </c>
      <c r="BE844" s="149">
        <f>IF(N844="základná",J844,0)</f>
        <v>0</v>
      </c>
      <c r="BF844" s="149">
        <f>IF(N844="znížená",J844,0)</f>
        <v>0</v>
      </c>
      <c r="BG844" s="149">
        <f>IF(N844="zákl. prenesená",J844,0)</f>
        <v>0</v>
      </c>
      <c r="BH844" s="149">
        <f>IF(N844="zníž. prenesená",J844,0)</f>
        <v>0</v>
      </c>
      <c r="BI844" s="149">
        <f>IF(N844="nulová",J844,0)</f>
        <v>0</v>
      </c>
      <c r="BJ844" s="203" t="s">
        <v>169</v>
      </c>
      <c r="BK844" s="150">
        <f>ROUND(I844*H844,3)</f>
        <v>0</v>
      </c>
      <c r="BL844" s="203" t="s">
        <v>271</v>
      </c>
      <c r="BM844" s="245" t="s">
        <v>889</v>
      </c>
    </row>
    <row r="845" spans="1:65" s="11" customFormat="1" x14ac:dyDescent="0.2">
      <c r="B845" s="151"/>
      <c r="D845" s="152" t="s">
        <v>174</v>
      </c>
      <c r="E845" s="153" t="s">
        <v>1</v>
      </c>
      <c r="F845" s="154" t="s">
        <v>890</v>
      </c>
      <c r="H845" s="153" t="s">
        <v>1</v>
      </c>
      <c r="I845" s="155"/>
      <c r="L845" s="151"/>
      <c r="M845" s="156"/>
      <c r="N845" s="157"/>
      <c r="O845" s="157"/>
      <c r="P845" s="157"/>
      <c r="Q845" s="157"/>
      <c r="R845" s="157"/>
      <c r="S845" s="157"/>
      <c r="T845" s="158"/>
      <c r="AT845" s="153" t="s">
        <v>174</v>
      </c>
      <c r="AU845" s="153" t="s">
        <v>169</v>
      </c>
      <c r="AV845" s="11" t="s">
        <v>79</v>
      </c>
      <c r="AW845" s="11" t="s">
        <v>32</v>
      </c>
      <c r="AX845" s="11" t="s">
        <v>71</v>
      </c>
      <c r="AY845" s="153" t="s">
        <v>162</v>
      </c>
    </row>
    <row r="846" spans="1:65" s="12" customFormat="1" x14ac:dyDescent="0.2">
      <c r="B846" s="159"/>
      <c r="D846" s="152" t="s">
        <v>174</v>
      </c>
      <c r="E846" s="160" t="s">
        <v>1</v>
      </c>
      <c r="F846" s="161" t="s">
        <v>891</v>
      </c>
      <c r="H846" s="162">
        <v>234.72800000000001</v>
      </c>
      <c r="I846" s="163"/>
      <c r="L846" s="159"/>
      <c r="M846" s="164"/>
      <c r="N846" s="165"/>
      <c r="O846" s="165"/>
      <c r="P846" s="165"/>
      <c r="Q846" s="165"/>
      <c r="R846" s="165"/>
      <c r="S846" s="165"/>
      <c r="T846" s="166"/>
      <c r="AT846" s="160" t="s">
        <v>174</v>
      </c>
      <c r="AU846" s="160" t="s">
        <v>169</v>
      </c>
      <c r="AV846" s="12" t="s">
        <v>169</v>
      </c>
      <c r="AW846" s="12" t="s">
        <v>32</v>
      </c>
      <c r="AX846" s="12" t="s">
        <v>71</v>
      </c>
      <c r="AY846" s="160" t="s">
        <v>162</v>
      </c>
    </row>
    <row r="847" spans="1:65" s="14" customFormat="1" x14ac:dyDescent="0.2">
      <c r="B847" s="175"/>
      <c r="D847" s="152" t="s">
        <v>174</v>
      </c>
      <c r="E847" s="176" t="s">
        <v>1</v>
      </c>
      <c r="F847" s="177" t="s">
        <v>189</v>
      </c>
      <c r="H847" s="178">
        <v>234.72800000000001</v>
      </c>
      <c r="I847" s="179"/>
      <c r="L847" s="175"/>
      <c r="M847" s="180"/>
      <c r="N847" s="181"/>
      <c r="O847" s="181"/>
      <c r="P847" s="181"/>
      <c r="Q847" s="181"/>
      <c r="R847" s="181"/>
      <c r="S847" s="181"/>
      <c r="T847" s="182"/>
      <c r="AT847" s="176" t="s">
        <v>174</v>
      </c>
      <c r="AU847" s="176" t="s">
        <v>169</v>
      </c>
      <c r="AV847" s="14" t="s">
        <v>168</v>
      </c>
      <c r="AW847" s="14" t="s">
        <v>32</v>
      </c>
      <c r="AX847" s="14" t="s">
        <v>79</v>
      </c>
      <c r="AY847" s="176" t="s">
        <v>162</v>
      </c>
    </row>
    <row r="848" spans="1:65" s="210" customFormat="1" ht="21.75" customHeight="1" x14ac:dyDescent="0.2">
      <c r="A848" s="202"/>
      <c r="B848" s="139"/>
      <c r="C848" s="234" t="s">
        <v>892</v>
      </c>
      <c r="D848" s="234" t="s">
        <v>164</v>
      </c>
      <c r="E848" s="235" t="s">
        <v>2701</v>
      </c>
      <c r="F848" s="236" t="s">
        <v>893</v>
      </c>
      <c r="G848" s="237" t="s">
        <v>273</v>
      </c>
      <c r="H848" s="238">
        <v>93.24</v>
      </c>
      <c r="I848" s="239"/>
      <c r="J848" s="238">
        <f>ROUND(I848*H848,3)</f>
        <v>0</v>
      </c>
      <c r="K848" s="240"/>
      <c r="L848" s="30"/>
      <c r="M848" s="241" t="s">
        <v>1</v>
      </c>
      <c r="N848" s="242" t="s">
        <v>43</v>
      </c>
      <c r="O848" s="49"/>
      <c r="P848" s="243">
        <f>O848*H848</f>
        <v>0</v>
      </c>
      <c r="Q848" s="243">
        <v>3.0000000000000001E-5</v>
      </c>
      <c r="R848" s="243">
        <f>Q848*H848</f>
        <v>2.7972000000000001E-3</v>
      </c>
      <c r="S848" s="243">
        <v>0</v>
      </c>
      <c r="T848" s="244">
        <f>S848*H848</f>
        <v>0</v>
      </c>
      <c r="U848" s="202"/>
      <c r="V848" s="202"/>
      <c r="W848" s="202"/>
      <c r="X848" s="202"/>
      <c r="Y848" s="202"/>
      <c r="Z848" s="202"/>
      <c r="AA848" s="202"/>
      <c r="AB848" s="202"/>
      <c r="AC848" s="202"/>
      <c r="AD848" s="202"/>
      <c r="AE848" s="202"/>
      <c r="AR848" s="245" t="s">
        <v>271</v>
      </c>
      <c r="AT848" s="245" t="s">
        <v>164</v>
      </c>
      <c r="AU848" s="245" t="s">
        <v>169</v>
      </c>
      <c r="AY848" s="203" t="s">
        <v>162</v>
      </c>
      <c r="BE848" s="149">
        <f>IF(N848="základná",J848,0)</f>
        <v>0</v>
      </c>
      <c r="BF848" s="149">
        <f>IF(N848="znížená",J848,0)</f>
        <v>0</v>
      </c>
      <c r="BG848" s="149">
        <f>IF(N848="zákl. prenesená",J848,0)</f>
        <v>0</v>
      </c>
      <c r="BH848" s="149">
        <f>IF(N848="zníž. prenesená",J848,0)</f>
        <v>0</v>
      </c>
      <c r="BI848" s="149">
        <f>IF(N848="nulová",J848,0)</f>
        <v>0</v>
      </c>
      <c r="BJ848" s="203" t="s">
        <v>169</v>
      </c>
      <c r="BK848" s="150">
        <f>ROUND(I848*H848,3)</f>
        <v>0</v>
      </c>
      <c r="BL848" s="203" t="s">
        <v>271</v>
      </c>
      <c r="BM848" s="245" t="s">
        <v>894</v>
      </c>
    </row>
    <row r="849" spans="1:65" s="11" customFormat="1" x14ac:dyDescent="0.2">
      <c r="B849" s="151"/>
      <c r="D849" s="152" t="s">
        <v>174</v>
      </c>
      <c r="E849" s="153" t="s">
        <v>1</v>
      </c>
      <c r="F849" s="154" t="s">
        <v>895</v>
      </c>
      <c r="H849" s="153" t="s">
        <v>1</v>
      </c>
      <c r="I849" s="155"/>
      <c r="L849" s="151"/>
      <c r="M849" s="156"/>
      <c r="N849" s="157"/>
      <c r="O849" s="157"/>
      <c r="P849" s="157"/>
      <c r="Q849" s="157"/>
      <c r="R849" s="157"/>
      <c r="S849" s="157"/>
      <c r="T849" s="158"/>
      <c r="AT849" s="153" t="s">
        <v>174</v>
      </c>
      <c r="AU849" s="153" t="s">
        <v>169</v>
      </c>
      <c r="AV849" s="11" t="s">
        <v>79</v>
      </c>
      <c r="AW849" s="11" t="s">
        <v>32</v>
      </c>
      <c r="AX849" s="11" t="s">
        <v>71</v>
      </c>
      <c r="AY849" s="153" t="s">
        <v>162</v>
      </c>
    </row>
    <row r="850" spans="1:65" s="12" customFormat="1" x14ac:dyDescent="0.2">
      <c r="B850" s="159"/>
      <c r="D850" s="152" t="s">
        <v>174</v>
      </c>
      <c r="E850" s="160" t="s">
        <v>1</v>
      </c>
      <c r="F850" s="161" t="s">
        <v>896</v>
      </c>
      <c r="H850" s="162">
        <v>93.24</v>
      </c>
      <c r="I850" s="163"/>
      <c r="L850" s="159"/>
      <c r="M850" s="164"/>
      <c r="N850" s="165"/>
      <c r="O850" s="165"/>
      <c r="P850" s="165"/>
      <c r="Q850" s="165"/>
      <c r="R850" s="165"/>
      <c r="S850" s="165"/>
      <c r="T850" s="166"/>
      <c r="AT850" s="160" t="s">
        <v>174</v>
      </c>
      <c r="AU850" s="160" t="s">
        <v>169</v>
      </c>
      <c r="AV850" s="12" t="s">
        <v>169</v>
      </c>
      <c r="AW850" s="12" t="s">
        <v>32</v>
      </c>
      <c r="AX850" s="12" t="s">
        <v>71</v>
      </c>
      <c r="AY850" s="160" t="s">
        <v>162</v>
      </c>
    </row>
    <row r="851" spans="1:65" s="14" customFormat="1" x14ac:dyDescent="0.2">
      <c r="B851" s="175"/>
      <c r="D851" s="152" t="s">
        <v>174</v>
      </c>
      <c r="E851" s="176" t="s">
        <v>1</v>
      </c>
      <c r="F851" s="177" t="s">
        <v>189</v>
      </c>
      <c r="H851" s="178">
        <v>93.24</v>
      </c>
      <c r="I851" s="179"/>
      <c r="L851" s="175"/>
      <c r="M851" s="180"/>
      <c r="N851" s="181"/>
      <c r="O851" s="181"/>
      <c r="P851" s="181"/>
      <c r="Q851" s="181"/>
      <c r="R851" s="181"/>
      <c r="S851" s="181"/>
      <c r="T851" s="182"/>
      <c r="AT851" s="176" t="s">
        <v>174</v>
      </c>
      <c r="AU851" s="176" t="s">
        <v>169</v>
      </c>
      <c r="AV851" s="14" t="s">
        <v>168</v>
      </c>
      <c r="AW851" s="14" t="s">
        <v>32</v>
      </c>
      <c r="AX851" s="14" t="s">
        <v>79</v>
      </c>
      <c r="AY851" s="176" t="s">
        <v>162</v>
      </c>
    </row>
    <row r="852" spans="1:65" s="210" customFormat="1" ht="21.75" customHeight="1" x14ac:dyDescent="0.2">
      <c r="A852" s="202"/>
      <c r="B852" s="139"/>
      <c r="C852" s="246" t="s">
        <v>897</v>
      </c>
      <c r="D852" s="246" t="s">
        <v>348</v>
      </c>
      <c r="E852" s="247" t="s">
        <v>2702</v>
      </c>
      <c r="F852" s="248" t="s">
        <v>898</v>
      </c>
      <c r="G852" s="249" t="s">
        <v>273</v>
      </c>
      <c r="H852" s="250">
        <v>381.82499999999999</v>
      </c>
      <c r="I852" s="251"/>
      <c r="J852" s="250">
        <f>ROUND(I852*H852,3)</f>
        <v>0</v>
      </c>
      <c r="K852" s="252"/>
      <c r="L852" s="188"/>
      <c r="M852" s="253" t="s">
        <v>1</v>
      </c>
      <c r="N852" s="254" t="s">
        <v>43</v>
      </c>
      <c r="O852" s="49"/>
      <c r="P852" s="243">
        <f>O852*H852</f>
        <v>0</v>
      </c>
      <c r="Q852" s="243">
        <v>2E-3</v>
      </c>
      <c r="R852" s="243">
        <f>Q852*H852</f>
        <v>0.76364999999999994</v>
      </c>
      <c r="S852" s="243">
        <v>0</v>
      </c>
      <c r="T852" s="244">
        <f>S852*H852</f>
        <v>0</v>
      </c>
      <c r="U852" s="202"/>
      <c r="V852" s="202"/>
      <c r="W852" s="202"/>
      <c r="X852" s="202"/>
      <c r="Y852" s="202"/>
      <c r="Z852" s="202"/>
      <c r="AA852" s="202"/>
      <c r="AB852" s="202"/>
      <c r="AC852" s="202"/>
      <c r="AD852" s="202"/>
      <c r="AE852" s="202"/>
      <c r="AR852" s="245" t="s">
        <v>362</v>
      </c>
      <c r="AT852" s="245" t="s">
        <v>348</v>
      </c>
      <c r="AU852" s="245" t="s">
        <v>169</v>
      </c>
      <c r="AY852" s="203" t="s">
        <v>162</v>
      </c>
      <c r="BE852" s="149">
        <f>IF(N852="základná",J852,0)</f>
        <v>0</v>
      </c>
      <c r="BF852" s="149">
        <f>IF(N852="znížená",J852,0)</f>
        <v>0</v>
      </c>
      <c r="BG852" s="149">
        <f>IF(N852="zákl. prenesená",J852,0)</f>
        <v>0</v>
      </c>
      <c r="BH852" s="149">
        <f>IF(N852="zníž. prenesená",J852,0)</f>
        <v>0</v>
      </c>
      <c r="BI852" s="149">
        <f>IF(N852="nulová",J852,0)</f>
        <v>0</v>
      </c>
      <c r="BJ852" s="203" t="s">
        <v>169</v>
      </c>
      <c r="BK852" s="150">
        <f>ROUND(I852*H852,3)</f>
        <v>0</v>
      </c>
      <c r="BL852" s="203" t="s">
        <v>271</v>
      </c>
      <c r="BM852" s="245" t="s">
        <v>899</v>
      </c>
    </row>
    <row r="853" spans="1:65" s="12" customFormat="1" x14ac:dyDescent="0.2">
      <c r="B853" s="159"/>
      <c r="D853" s="152" t="s">
        <v>174</v>
      </c>
      <c r="E853" s="160" t="s">
        <v>1</v>
      </c>
      <c r="F853" s="161" t="s">
        <v>900</v>
      </c>
      <c r="H853" s="162">
        <v>269.93700000000001</v>
      </c>
      <c r="I853" s="163"/>
      <c r="L853" s="159"/>
      <c r="M853" s="164"/>
      <c r="N853" s="165"/>
      <c r="O853" s="165"/>
      <c r="P853" s="165"/>
      <c r="Q853" s="165"/>
      <c r="R853" s="165"/>
      <c r="S853" s="165"/>
      <c r="T853" s="166"/>
      <c r="AT853" s="160" t="s">
        <v>174</v>
      </c>
      <c r="AU853" s="160" t="s">
        <v>169</v>
      </c>
      <c r="AV853" s="12" t="s">
        <v>169</v>
      </c>
      <c r="AW853" s="12" t="s">
        <v>32</v>
      </c>
      <c r="AX853" s="12" t="s">
        <v>71</v>
      </c>
      <c r="AY853" s="160" t="s">
        <v>162</v>
      </c>
    </row>
    <row r="854" spans="1:65" s="12" customFormat="1" x14ac:dyDescent="0.2">
      <c r="B854" s="159"/>
      <c r="D854" s="152" t="s">
        <v>174</v>
      </c>
      <c r="E854" s="160" t="s">
        <v>1</v>
      </c>
      <c r="F854" s="161" t="s">
        <v>901</v>
      </c>
      <c r="H854" s="162">
        <v>111.88800000000001</v>
      </c>
      <c r="I854" s="163"/>
      <c r="L854" s="159"/>
      <c r="M854" s="164"/>
      <c r="N854" s="165"/>
      <c r="O854" s="165"/>
      <c r="P854" s="165"/>
      <c r="Q854" s="165"/>
      <c r="R854" s="165"/>
      <c r="S854" s="165"/>
      <c r="T854" s="166"/>
      <c r="AT854" s="160" t="s">
        <v>174</v>
      </c>
      <c r="AU854" s="160" t="s">
        <v>169</v>
      </c>
      <c r="AV854" s="12" t="s">
        <v>169</v>
      </c>
      <c r="AW854" s="12" t="s">
        <v>32</v>
      </c>
      <c r="AX854" s="12" t="s">
        <v>71</v>
      </c>
      <c r="AY854" s="160" t="s">
        <v>162</v>
      </c>
    </row>
    <row r="855" spans="1:65" s="14" customFormat="1" x14ac:dyDescent="0.2">
      <c r="B855" s="175"/>
      <c r="D855" s="152" t="s">
        <v>174</v>
      </c>
      <c r="E855" s="176" t="s">
        <v>1</v>
      </c>
      <c r="F855" s="177" t="s">
        <v>189</v>
      </c>
      <c r="H855" s="178">
        <v>381.82500000000005</v>
      </c>
      <c r="I855" s="179"/>
      <c r="L855" s="175"/>
      <c r="M855" s="180"/>
      <c r="N855" s="181"/>
      <c r="O855" s="181"/>
      <c r="P855" s="181"/>
      <c r="Q855" s="181"/>
      <c r="R855" s="181"/>
      <c r="S855" s="181"/>
      <c r="T855" s="182"/>
      <c r="AT855" s="176" t="s">
        <v>174</v>
      </c>
      <c r="AU855" s="176" t="s">
        <v>169</v>
      </c>
      <c r="AV855" s="14" t="s">
        <v>168</v>
      </c>
      <c r="AW855" s="14" t="s">
        <v>32</v>
      </c>
      <c r="AX855" s="14" t="s">
        <v>79</v>
      </c>
      <c r="AY855" s="176" t="s">
        <v>162</v>
      </c>
    </row>
    <row r="856" spans="1:65" s="210" customFormat="1" ht="21.75" customHeight="1" x14ac:dyDescent="0.2">
      <c r="A856" s="202"/>
      <c r="B856" s="139"/>
      <c r="C856" s="234" t="s">
        <v>902</v>
      </c>
      <c r="D856" s="234" t="s">
        <v>164</v>
      </c>
      <c r="E856" s="235" t="s">
        <v>2703</v>
      </c>
      <c r="F856" s="236" t="s">
        <v>903</v>
      </c>
      <c r="G856" s="237" t="s">
        <v>904</v>
      </c>
      <c r="H856" s="239"/>
      <c r="I856" s="239"/>
      <c r="J856" s="238">
        <f>ROUND(I856*H856,3)</f>
        <v>0</v>
      </c>
      <c r="K856" s="240"/>
      <c r="L856" s="30"/>
      <c r="M856" s="241" t="s">
        <v>1</v>
      </c>
      <c r="N856" s="242" t="s">
        <v>43</v>
      </c>
      <c r="O856" s="49"/>
      <c r="P856" s="243">
        <f>O856*H856</f>
        <v>0</v>
      </c>
      <c r="Q856" s="243">
        <v>0</v>
      </c>
      <c r="R856" s="243">
        <f>Q856*H856</f>
        <v>0</v>
      </c>
      <c r="S856" s="243">
        <v>0</v>
      </c>
      <c r="T856" s="244">
        <f>S856*H856</f>
        <v>0</v>
      </c>
      <c r="U856" s="202"/>
      <c r="V856" s="202"/>
      <c r="W856" s="202"/>
      <c r="X856" s="202"/>
      <c r="Y856" s="202"/>
      <c r="Z856" s="202"/>
      <c r="AA856" s="202"/>
      <c r="AB856" s="202"/>
      <c r="AC856" s="202"/>
      <c r="AD856" s="202"/>
      <c r="AE856" s="202"/>
      <c r="AR856" s="245" t="s">
        <v>271</v>
      </c>
      <c r="AT856" s="245" t="s">
        <v>164</v>
      </c>
      <c r="AU856" s="245" t="s">
        <v>169</v>
      </c>
      <c r="AY856" s="203" t="s">
        <v>162</v>
      </c>
      <c r="BE856" s="149">
        <f>IF(N856="základná",J856,0)</f>
        <v>0</v>
      </c>
      <c r="BF856" s="149">
        <f>IF(N856="znížená",J856,0)</f>
        <v>0</v>
      </c>
      <c r="BG856" s="149">
        <f>IF(N856="zákl. prenesená",J856,0)</f>
        <v>0</v>
      </c>
      <c r="BH856" s="149">
        <f>IF(N856="zníž. prenesená",J856,0)</f>
        <v>0</v>
      </c>
      <c r="BI856" s="149">
        <f>IF(N856="nulová",J856,0)</f>
        <v>0</v>
      </c>
      <c r="BJ856" s="203" t="s">
        <v>169</v>
      </c>
      <c r="BK856" s="150">
        <f>ROUND(I856*H856,3)</f>
        <v>0</v>
      </c>
      <c r="BL856" s="203" t="s">
        <v>271</v>
      </c>
      <c r="BM856" s="245" t="s">
        <v>905</v>
      </c>
    </row>
    <row r="857" spans="1:65" s="10" customFormat="1" ht="22.7" customHeight="1" x14ac:dyDescent="0.2">
      <c r="B857" s="126"/>
      <c r="D857" s="127" t="s">
        <v>70</v>
      </c>
      <c r="E857" s="137" t="s">
        <v>906</v>
      </c>
      <c r="F857" s="137" t="s">
        <v>907</v>
      </c>
      <c r="I857" s="129"/>
      <c r="J857" s="138">
        <f>BK857</f>
        <v>0</v>
      </c>
      <c r="L857" s="126"/>
      <c r="M857" s="131"/>
      <c r="N857" s="132"/>
      <c r="O857" s="132"/>
      <c r="P857" s="133">
        <f>SUM(P858:P903)</f>
        <v>0</v>
      </c>
      <c r="Q857" s="132"/>
      <c r="R857" s="133">
        <f>SUM(R858:R903)</f>
        <v>2.7552971600000005</v>
      </c>
      <c r="S857" s="132"/>
      <c r="T857" s="134">
        <f>SUM(T858:T903)</f>
        <v>0</v>
      </c>
      <c r="AR857" s="127" t="s">
        <v>169</v>
      </c>
      <c r="AT857" s="135" t="s">
        <v>70</v>
      </c>
      <c r="AU857" s="135" t="s">
        <v>79</v>
      </c>
      <c r="AY857" s="127" t="s">
        <v>162</v>
      </c>
      <c r="BK857" s="136">
        <f>SUM(BK858:BK903)</f>
        <v>0</v>
      </c>
    </row>
    <row r="858" spans="1:65" s="210" customFormat="1" ht="21.75" customHeight="1" x14ac:dyDescent="0.2">
      <c r="A858" s="202"/>
      <c r="B858" s="139"/>
      <c r="C858" s="234" t="s">
        <v>908</v>
      </c>
      <c r="D858" s="234" t="s">
        <v>164</v>
      </c>
      <c r="E858" s="235" t="s">
        <v>2704</v>
      </c>
      <c r="F858" s="236" t="s">
        <v>909</v>
      </c>
      <c r="G858" s="237" t="s">
        <v>273</v>
      </c>
      <c r="H858" s="238">
        <v>541.63</v>
      </c>
      <c r="I858" s="239"/>
      <c r="J858" s="238">
        <f>ROUND(I858*H858,3)</f>
        <v>0</v>
      </c>
      <c r="K858" s="240"/>
      <c r="L858" s="30"/>
      <c r="M858" s="241" t="s">
        <v>1</v>
      </c>
      <c r="N858" s="242" t="s">
        <v>43</v>
      </c>
      <c r="O858" s="49"/>
      <c r="P858" s="243">
        <f>O858*H858</f>
        <v>0</v>
      </c>
      <c r="Q858" s="243">
        <v>0</v>
      </c>
      <c r="R858" s="243">
        <f>Q858*H858</f>
        <v>0</v>
      </c>
      <c r="S858" s="243">
        <v>0</v>
      </c>
      <c r="T858" s="244">
        <f>S858*H858</f>
        <v>0</v>
      </c>
      <c r="U858" s="202"/>
      <c r="V858" s="202"/>
      <c r="W858" s="202"/>
      <c r="X858" s="202"/>
      <c r="Y858" s="202"/>
      <c r="Z858" s="202"/>
      <c r="AA858" s="202"/>
      <c r="AB858" s="202"/>
      <c r="AC858" s="202"/>
      <c r="AD858" s="202"/>
      <c r="AE858" s="202"/>
      <c r="AR858" s="245" t="s">
        <v>271</v>
      </c>
      <c r="AT858" s="245" t="s">
        <v>164</v>
      </c>
      <c r="AU858" s="245" t="s">
        <v>169</v>
      </c>
      <c r="AY858" s="203" t="s">
        <v>162</v>
      </c>
      <c r="BE858" s="149">
        <f>IF(N858="základná",J858,0)</f>
        <v>0</v>
      </c>
      <c r="BF858" s="149">
        <f>IF(N858="znížená",J858,0)</f>
        <v>0</v>
      </c>
      <c r="BG858" s="149">
        <f>IF(N858="zákl. prenesená",J858,0)</f>
        <v>0</v>
      </c>
      <c r="BH858" s="149">
        <f>IF(N858="zníž. prenesená",J858,0)</f>
        <v>0</v>
      </c>
      <c r="BI858" s="149">
        <f>IF(N858="nulová",J858,0)</f>
        <v>0</v>
      </c>
      <c r="BJ858" s="203" t="s">
        <v>169</v>
      </c>
      <c r="BK858" s="150">
        <f>ROUND(I858*H858,3)</f>
        <v>0</v>
      </c>
      <c r="BL858" s="203" t="s">
        <v>271</v>
      </c>
      <c r="BM858" s="245" t="s">
        <v>910</v>
      </c>
    </row>
    <row r="859" spans="1:65" s="11" customFormat="1" x14ac:dyDescent="0.2">
      <c r="B859" s="151"/>
      <c r="D859" s="152" t="s">
        <v>174</v>
      </c>
      <c r="E859" s="153" t="s">
        <v>1</v>
      </c>
      <c r="F859" s="154" t="s">
        <v>737</v>
      </c>
      <c r="H859" s="153" t="s">
        <v>1</v>
      </c>
      <c r="I859" s="155"/>
      <c r="L859" s="151"/>
      <c r="M859" s="156"/>
      <c r="N859" s="157"/>
      <c r="O859" s="157"/>
      <c r="P859" s="157"/>
      <c r="Q859" s="157"/>
      <c r="R859" s="157"/>
      <c r="S859" s="157"/>
      <c r="T859" s="158"/>
      <c r="AT859" s="153" t="s">
        <v>174</v>
      </c>
      <c r="AU859" s="153" t="s">
        <v>169</v>
      </c>
      <c r="AV859" s="11" t="s">
        <v>79</v>
      </c>
      <c r="AW859" s="11" t="s">
        <v>32</v>
      </c>
      <c r="AX859" s="11" t="s">
        <v>71</v>
      </c>
      <c r="AY859" s="153" t="s">
        <v>162</v>
      </c>
    </row>
    <row r="860" spans="1:65" s="12" customFormat="1" ht="22.5" x14ac:dyDescent="0.2">
      <c r="B860" s="159"/>
      <c r="D860" s="152" t="s">
        <v>174</v>
      </c>
      <c r="E860" s="160" t="s">
        <v>1</v>
      </c>
      <c r="F860" s="161" t="s">
        <v>911</v>
      </c>
      <c r="H860" s="162">
        <v>442.92</v>
      </c>
      <c r="I860" s="163"/>
      <c r="L860" s="159"/>
      <c r="M860" s="164"/>
      <c r="N860" s="165"/>
      <c r="O860" s="165"/>
      <c r="P860" s="165"/>
      <c r="Q860" s="165"/>
      <c r="R860" s="165"/>
      <c r="S860" s="165"/>
      <c r="T860" s="166"/>
      <c r="AT860" s="160" t="s">
        <v>174</v>
      </c>
      <c r="AU860" s="160" t="s">
        <v>169</v>
      </c>
      <c r="AV860" s="12" t="s">
        <v>169</v>
      </c>
      <c r="AW860" s="12" t="s">
        <v>32</v>
      </c>
      <c r="AX860" s="12" t="s">
        <v>71</v>
      </c>
      <c r="AY860" s="160" t="s">
        <v>162</v>
      </c>
    </row>
    <row r="861" spans="1:65" s="12" customFormat="1" x14ac:dyDescent="0.2">
      <c r="B861" s="159"/>
      <c r="D861" s="152" t="s">
        <v>174</v>
      </c>
      <c r="E861" s="160" t="s">
        <v>1</v>
      </c>
      <c r="F861" s="161" t="s">
        <v>912</v>
      </c>
      <c r="H861" s="162">
        <v>98.71</v>
      </c>
      <c r="I861" s="163"/>
      <c r="L861" s="159"/>
      <c r="M861" s="164"/>
      <c r="N861" s="165"/>
      <c r="O861" s="165"/>
      <c r="P861" s="165"/>
      <c r="Q861" s="165"/>
      <c r="R861" s="165"/>
      <c r="S861" s="165"/>
      <c r="T861" s="166"/>
      <c r="AT861" s="160" t="s">
        <v>174</v>
      </c>
      <c r="AU861" s="160" t="s">
        <v>169</v>
      </c>
      <c r="AV861" s="12" t="s">
        <v>169</v>
      </c>
      <c r="AW861" s="12" t="s">
        <v>32</v>
      </c>
      <c r="AX861" s="12" t="s">
        <v>71</v>
      </c>
      <c r="AY861" s="160" t="s">
        <v>162</v>
      </c>
    </row>
    <row r="862" spans="1:65" s="14" customFormat="1" x14ac:dyDescent="0.2">
      <c r="B862" s="175"/>
      <c r="D862" s="152" t="s">
        <v>174</v>
      </c>
      <c r="E862" s="176" t="s">
        <v>1</v>
      </c>
      <c r="F862" s="177" t="s">
        <v>189</v>
      </c>
      <c r="H862" s="178">
        <v>541.63</v>
      </c>
      <c r="I862" s="179"/>
      <c r="L862" s="175"/>
      <c r="M862" s="180"/>
      <c r="N862" s="181"/>
      <c r="O862" s="181"/>
      <c r="P862" s="181"/>
      <c r="Q862" s="181"/>
      <c r="R862" s="181"/>
      <c r="S862" s="181"/>
      <c r="T862" s="182"/>
      <c r="AT862" s="176" t="s">
        <v>174</v>
      </c>
      <c r="AU862" s="176" t="s">
        <v>169</v>
      </c>
      <c r="AV862" s="14" t="s">
        <v>168</v>
      </c>
      <c r="AW862" s="14" t="s">
        <v>32</v>
      </c>
      <c r="AX862" s="14" t="s">
        <v>79</v>
      </c>
      <c r="AY862" s="176" t="s">
        <v>162</v>
      </c>
    </row>
    <row r="863" spans="1:65" s="210" customFormat="1" ht="16.5" customHeight="1" x14ac:dyDescent="0.2">
      <c r="A863" s="202"/>
      <c r="B863" s="139"/>
      <c r="C863" s="246" t="s">
        <v>913</v>
      </c>
      <c r="D863" s="246" t="s">
        <v>348</v>
      </c>
      <c r="E863" s="247" t="s">
        <v>2698</v>
      </c>
      <c r="F863" s="248" t="s">
        <v>2699</v>
      </c>
      <c r="G863" s="249" t="s">
        <v>273</v>
      </c>
      <c r="H863" s="250">
        <v>622.875</v>
      </c>
      <c r="I863" s="251"/>
      <c r="J863" s="250">
        <f>ROUND(I863*H863,3)</f>
        <v>0</v>
      </c>
      <c r="K863" s="252"/>
      <c r="L863" s="188"/>
      <c r="M863" s="253" t="s">
        <v>1</v>
      </c>
      <c r="N863" s="254" t="s">
        <v>43</v>
      </c>
      <c r="O863" s="49"/>
      <c r="P863" s="243">
        <f>O863*H863</f>
        <v>0</v>
      </c>
      <c r="Q863" s="243">
        <v>4.0000000000000002E-4</v>
      </c>
      <c r="R863" s="243">
        <f>Q863*H863</f>
        <v>0.24915000000000001</v>
      </c>
      <c r="S863" s="243">
        <v>0</v>
      </c>
      <c r="T863" s="244">
        <f>S863*H863</f>
        <v>0</v>
      </c>
      <c r="U863" s="202"/>
      <c r="V863" s="202"/>
      <c r="W863" s="202"/>
      <c r="X863" s="202"/>
      <c r="Y863" s="202"/>
      <c r="Z863" s="202"/>
      <c r="AA863" s="202"/>
      <c r="AB863" s="202"/>
      <c r="AC863" s="202"/>
      <c r="AD863" s="202"/>
      <c r="AE863" s="202"/>
      <c r="AR863" s="245" t="s">
        <v>362</v>
      </c>
      <c r="AT863" s="245" t="s">
        <v>348</v>
      </c>
      <c r="AU863" s="245" t="s">
        <v>169</v>
      </c>
      <c r="AY863" s="203" t="s">
        <v>162</v>
      </c>
      <c r="BE863" s="149">
        <f>IF(N863="základná",J863,0)</f>
        <v>0</v>
      </c>
      <c r="BF863" s="149">
        <f>IF(N863="znížená",J863,0)</f>
        <v>0</v>
      </c>
      <c r="BG863" s="149">
        <f>IF(N863="zákl. prenesená",J863,0)</f>
        <v>0</v>
      </c>
      <c r="BH863" s="149">
        <f>IF(N863="zníž. prenesená",J863,0)</f>
        <v>0</v>
      </c>
      <c r="BI863" s="149">
        <f>IF(N863="nulová",J863,0)</f>
        <v>0</v>
      </c>
      <c r="BJ863" s="203" t="s">
        <v>169</v>
      </c>
      <c r="BK863" s="150">
        <f>ROUND(I863*H863,3)</f>
        <v>0</v>
      </c>
      <c r="BL863" s="203" t="s">
        <v>271</v>
      </c>
      <c r="BM863" s="245" t="s">
        <v>914</v>
      </c>
    </row>
    <row r="864" spans="1:65" s="12" customFormat="1" x14ac:dyDescent="0.2">
      <c r="B864" s="159"/>
      <c r="D864" s="152" t="s">
        <v>174</v>
      </c>
      <c r="E864" s="160" t="s">
        <v>1</v>
      </c>
      <c r="F864" s="161" t="s">
        <v>915</v>
      </c>
      <c r="H864" s="162">
        <v>622.875</v>
      </c>
      <c r="I864" s="163"/>
      <c r="L864" s="159"/>
      <c r="M864" s="164"/>
      <c r="N864" s="165"/>
      <c r="O864" s="165"/>
      <c r="P864" s="165"/>
      <c r="Q864" s="165"/>
      <c r="R864" s="165"/>
      <c r="S864" s="165"/>
      <c r="T864" s="166"/>
      <c r="AT864" s="160" t="s">
        <v>174</v>
      </c>
      <c r="AU864" s="160" t="s">
        <v>169</v>
      </c>
      <c r="AV864" s="12" t="s">
        <v>169</v>
      </c>
      <c r="AW864" s="12" t="s">
        <v>32</v>
      </c>
      <c r="AX864" s="12" t="s">
        <v>79</v>
      </c>
      <c r="AY864" s="160" t="s">
        <v>162</v>
      </c>
    </row>
    <row r="865" spans="1:65" s="210" customFormat="1" ht="21.75" customHeight="1" x14ac:dyDescent="0.2">
      <c r="A865" s="202"/>
      <c r="B865" s="139"/>
      <c r="C865" s="234" t="s">
        <v>916</v>
      </c>
      <c r="D865" s="234" t="s">
        <v>164</v>
      </c>
      <c r="E865" s="235" t="s">
        <v>2705</v>
      </c>
      <c r="F865" s="236" t="s">
        <v>917</v>
      </c>
      <c r="G865" s="237" t="s">
        <v>273</v>
      </c>
      <c r="H865" s="238">
        <v>262.65899999999999</v>
      </c>
      <c r="I865" s="239"/>
      <c r="J865" s="238">
        <f>ROUND(I865*H865,3)</f>
        <v>0</v>
      </c>
      <c r="K865" s="240"/>
      <c r="L865" s="30"/>
      <c r="M865" s="241" t="s">
        <v>1</v>
      </c>
      <c r="N865" s="242" t="s">
        <v>43</v>
      </c>
      <c r="O865" s="49"/>
      <c r="P865" s="243">
        <f>O865*H865</f>
        <v>0</v>
      </c>
      <c r="Q865" s="243">
        <v>5.4000000000000001E-4</v>
      </c>
      <c r="R865" s="243">
        <f>Q865*H865</f>
        <v>0.14183586000000001</v>
      </c>
      <c r="S865" s="243">
        <v>0</v>
      </c>
      <c r="T865" s="244">
        <f>S865*H865</f>
        <v>0</v>
      </c>
      <c r="U865" s="202"/>
      <c r="V865" s="202"/>
      <c r="W865" s="202"/>
      <c r="X865" s="202"/>
      <c r="Y865" s="202"/>
      <c r="Z865" s="202"/>
      <c r="AA865" s="202"/>
      <c r="AB865" s="202"/>
      <c r="AC865" s="202"/>
      <c r="AD865" s="202"/>
      <c r="AE865" s="202"/>
      <c r="AR865" s="245" t="s">
        <v>271</v>
      </c>
      <c r="AT865" s="245" t="s">
        <v>164</v>
      </c>
      <c r="AU865" s="245" t="s">
        <v>169</v>
      </c>
      <c r="AY865" s="203" t="s">
        <v>162</v>
      </c>
      <c r="BE865" s="149">
        <f>IF(N865="základná",J865,0)</f>
        <v>0</v>
      </c>
      <c r="BF865" s="149">
        <f>IF(N865="znížená",J865,0)</f>
        <v>0</v>
      </c>
      <c r="BG865" s="149">
        <f>IF(N865="zákl. prenesená",J865,0)</f>
        <v>0</v>
      </c>
      <c r="BH865" s="149">
        <f>IF(N865="zníž. prenesená",J865,0)</f>
        <v>0</v>
      </c>
      <c r="BI865" s="149">
        <f>IF(N865="nulová",J865,0)</f>
        <v>0</v>
      </c>
      <c r="BJ865" s="203" t="s">
        <v>169</v>
      </c>
      <c r="BK865" s="150">
        <f>ROUND(I865*H865,3)</f>
        <v>0</v>
      </c>
      <c r="BL865" s="203" t="s">
        <v>271</v>
      </c>
      <c r="BM865" s="245" t="s">
        <v>918</v>
      </c>
    </row>
    <row r="866" spans="1:65" s="11" customFormat="1" x14ac:dyDescent="0.2">
      <c r="B866" s="151"/>
      <c r="D866" s="152" t="s">
        <v>174</v>
      </c>
      <c r="E866" s="153" t="s">
        <v>1</v>
      </c>
      <c r="F866" s="154" t="s">
        <v>737</v>
      </c>
      <c r="H866" s="153" t="s">
        <v>1</v>
      </c>
      <c r="I866" s="155"/>
      <c r="L866" s="151"/>
      <c r="M866" s="156"/>
      <c r="N866" s="157"/>
      <c r="O866" s="157"/>
      <c r="P866" s="157"/>
      <c r="Q866" s="157"/>
      <c r="R866" s="157"/>
      <c r="S866" s="157"/>
      <c r="T866" s="158"/>
      <c r="AT866" s="153" t="s">
        <v>174</v>
      </c>
      <c r="AU866" s="153" t="s">
        <v>169</v>
      </c>
      <c r="AV866" s="11" t="s">
        <v>79</v>
      </c>
      <c r="AW866" s="11" t="s">
        <v>32</v>
      </c>
      <c r="AX866" s="11" t="s">
        <v>71</v>
      </c>
      <c r="AY866" s="153" t="s">
        <v>162</v>
      </c>
    </row>
    <row r="867" spans="1:65" s="12" customFormat="1" x14ac:dyDescent="0.2">
      <c r="B867" s="159"/>
      <c r="D867" s="152" t="s">
        <v>174</v>
      </c>
      <c r="E867" s="160" t="s">
        <v>1</v>
      </c>
      <c r="F867" s="161" t="s">
        <v>919</v>
      </c>
      <c r="H867" s="162">
        <v>184.898</v>
      </c>
      <c r="I867" s="163"/>
      <c r="L867" s="159"/>
      <c r="M867" s="164"/>
      <c r="N867" s="165"/>
      <c r="O867" s="165"/>
      <c r="P867" s="165"/>
      <c r="Q867" s="165"/>
      <c r="R867" s="165"/>
      <c r="S867" s="165"/>
      <c r="T867" s="166"/>
      <c r="AT867" s="160" t="s">
        <v>174</v>
      </c>
      <c r="AU867" s="160" t="s">
        <v>169</v>
      </c>
      <c r="AV867" s="12" t="s">
        <v>169</v>
      </c>
      <c r="AW867" s="12" t="s">
        <v>32</v>
      </c>
      <c r="AX867" s="12" t="s">
        <v>71</v>
      </c>
      <c r="AY867" s="160" t="s">
        <v>162</v>
      </c>
    </row>
    <row r="868" spans="1:65" s="11" customFormat="1" x14ac:dyDescent="0.2">
      <c r="B868" s="151"/>
      <c r="D868" s="152" t="s">
        <v>174</v>
      </c>
      <c r="E868" s="153" t="s">
        <v>1</v>
      </c>
      <c r="F868" s="154" t="s">
        <v>920</v>
      </c>
      <c r="H868" s="153" t="s">
        <v>1</v>
      </c>
      <c r="I868" s="155"/>
      <c r="L868" s="151"/>
      <c r="M868" s="156"/>
      <c r="N868" s="157"/>
      <c r="O868" s="157"/>
      <c r="P868" s="157"/>
      <c r="Q868" s="157"/>
      <c r="R868" s="157"/>
      <c r="S868" s="157"/>
      <c r="T868" s="158"/>
      <c r="AT868" s="153" t="s">
        <v>174</v>
      </c>
      <c r="AU868" s="153" t="s">
        <v>169</v>
      </c>
      <c r="AV868" s="11" t="s">
        <v>79</v>
      </c>
      <c r="AW868" s="11" t="s">
        <v>32</v>
      </c>
      <c r="AX868" s="11" t="s">
        <v>71</v>
      </c>
      <c r="AY868" s="153" t="s">
        <v>162</v>
      </c>
    </row>
    <row r="869" spans="1:65" s="12" customFormat="1" x14ac:dyDescent="0.2">
      <c r="B869" s="159"/>
      <c r="D869" s="152" t="s">
        <v>174</v>
      </c>
      <c r="E869" s="160" t="s">
        <v>1</v>
      </c>
      <c r="F869" s="161" t="s">
        <v>921</v>
      </c>
      <c r="H869" s="162">
        <v>31.14</v>
      </c>
      <c r="I869" s="163"/>
      <c r="L869" s="159"/>
      <c r="M869" s="164"/>
      <c r="N869" s="165"/>
      <c r="O869" s="165"/>
      <c r="P869" s="165"/>
      <c r="Q869" s="165"/>
      <c r="R869" s="165"/>
      <c r="S869" s="165"/>
      <c r="T869" s="166"/>
      <c r="AT869" s="160" t="s">
        <v>174</v>
      </c>
      <c r="AU869" s="160" t="s">
        <v>169</v>
      </c>
      <c r="AV869" s="12" t="s">
        <v>169</v>
      </c>
      <c r="AW869" s="12" t="s">
        <v>32</v>
      </c>
      <c r="AX869" s="12" t="s">
        <v>71</v>
      </c>
      <c r="AY869" s="160" t="s">
        <v>162</v>
      </c>
    </row>
    <row r="870" spans="1:65" s="13" customFormat="1" x14ac:dyDescent="0.2">
      <c r="B870" s="167"/>
      <c r="D870" s="152" t="s">
        <v>174</v>
      </c>
      <c r="E870" s="168" t="s">
        <v>1</v>
      </c>
      <c r="F870" s="169" t="s">
        <v>182</v>
      </c>
      <c r="H870" s="170">
        <v>216.03800000000001</v>
      </c>
      <c r="I870" s="171"/>
      <c r="L870" s="167"/>
      <c r="M870" s="172"/>
      <c r="N870" s="173"/>
      <c r="O870" s="173"/>
      <c r="P870" s="173"/>
      <c r="Q870" s="173"/>
      <c r="R870" s="173"/>
      <c r="S870" s="173"/>
      <c r="T870" s="174"/>
      <c r="AT870" s="168" t="s">
        <v>174</v>
      </c>
      <c r="AU870" s="168" t="s">
        <v>169</v>
      </c>
      <c r="AV870" s="13" t="s">
        <v>183</v>
      </c>
      <c r="AW870" s="13" t="s">
        <v>32</v>
      </c>
      <c r="AX870" s="13" t="s">
        <v>71</v>
      </c>
      <c r="AY870" s="168" t="s">
        <v>162</v>
      </c>
    </row>
    <row r="871" spans="1:65" s="11" customFormat="1" x14ac:dyDescent="0.2">
      <c r="B871" s="151"/>
      <c r="D871" s="152" t="s">
        <v>174</v>
      </c>
      <c r="E871" s="153" t="s">
        <v>1</v>
      </c>
      <c r="F871" s="154" t="s">
        <v>922</v>
      </c>
      <c r="H871" s="153" t="s">
        <v>1</v>
      </c>
      <c r="I871" s="155"/>
      <c r="L871" s="151"/>
      <c r="M871" s="156"/>
      <c r="N871" s="157"/>
      <c r="O871" s="157"/>
      <c r="P871" s="157"/>
      <c r="Q871" s="157"/>
      <c r="R871" s="157"/>
      <c r="S871" s="157"/>
      <c r="T871" s="158"/>
      <c r="AT871" s="153" t="s">
        <v>174</v>
      </c>
      <c r="AU871" s="153" t="s">
        <v>169</v>
      </c>
      <c r="AV871" s="11" t="s">
        <v>79</v>
      </c>
      <c r="AW871" s="11" t="s">
        <v>32</v>
      </c>
      <c r="AX871" s="11" t="s">
        <v>71</v>
      </c>
      <c r="AY871" s="153" t="s">
        <v>162</v>
      </c>
    </row>
    <row r="872" spans="1:65" s="12" customFormat="1" x14ac:dyDescent="0.2">
      <c r="B872" s="159"/>
      <c r="D872" s="152" t="s">
        <v>174</v>
      </c>
      <c r="E872" s="160" t="s">
        <v>1</v>
      </c>
      <c r="F872" s="161" t="s">
        <v>923</v>
      </c>
      <c r="H872" s="162">
        <v>37.604999999999997</v>
      </c>
      <c r="I872" s="163"/>
      <c r="L872" s="159"/>
      <c r="M872" s="164"/>
      <c r="N872" s="165"/>
      <c r="O872" s="165"/>
      <c r="P872" s="165"/>
      <c r="Q872" s="165"/>
      <c r="R872" s="165"/>
      <c r="S872" s="165"/>
      <c r="T872" s="166"/>
      <c r="AT872" s="160" t="s">
        <v>174</v>
      </c>
      <c r="AU872" s="160" t="s">
        <v>169</v>
      </c>
      <c r="AV872" s="12" t="s">
        <v>169</v>
      </c>
      <c r="AW872" s="12" t="s">
        <v>32</v>
      </c>
      <c r="AX872" s="12" t="s">
        <v>71</v>
      </c>
      <c r="AY872" s="160" t="s">
        <v>162</v>
      </c>
    </row>
    <row r="873" spans="1:65" s="11" customFormat="1" x14ac:dyDescent="0.2">
      <c r="B873" s="151"/>
      <c r="D873" s="152" t="s">
        <v>174</v>
      </c>
      <c r="E873" s="153" t="s">
        <v>1</v>
      </c>
      <c r="F873" s="154" t="s">
        <v>920</v>
      </c>
      <c r="H873" s="153" t="s">
        <v>1</v>
      </c>
      <c r="I873" s="155"/>
      <c r="L873" s="151"/>
      <c r="M873" s="156"/>
      <c r="N873" s="157"/>
      <c r="O873" s="157"/>
      <c r="P873" s="157"/>
      <c r="Q873" s="157"/>
      <c r="R873" s="157"/>
      <c r="S873" s="157"/>
      <c r="T873" s="158"/>
      <c r="AT873" s="153" t="s">
        <v>174</v>
      </c>
      <c r="AU873" s="153" t="s">
        <v>169</v>
      </c>
      <c r="AV873" s="11" t="s">
        <v>79</v>
      </c>
      <c r="AW873" s="11" t="s">
        <v>32</v>
      </c>
      <c r="AX873" s="11" t="s">
        <v>71</v>
      </c>
      <c r="AY873" s="153" t="s">
        <v>162</v>
      </c>
    </row>
    <row r="874" spans="1:65" s="12" customFormat="1" x14ac:dyDescent="0.2">
      <c r="B874" s="159"/>
      <c r="D874" s="152" t="s">
        <v>174</v>
      </c>
      <c r="E874" s="160" t="s">
        <v>1</v>
      </c>
      <c r="F874" s="161" t="s">
        <v>924</v>
      </c>
      <c r="H874" s="162">
        <v>9.016</v>
      </c>
      <c r="I874" s="163"/>
      <c r="L874" s="159"/>
      <c r="M874" s="164"/>
      <c r="N874" s="165"/>
      <c r="O874" s="165"/>
      <c r="P874" s="165"/>
      <c r="Q874" s="165"/>
      <c r="R874" s="165"/>
      <c r="S874" s="165"/>
      <c r="T874" s="166"/>
      <c r="AT874" s="160" t="s">
        <v>174</v>
      </c>
      <c r="AU874" s="160" t="s">
        <v>169</v>
      </c>
      <c r="AV874" s="12" t="s">
        <v>169</v>
      </c>
      <c r="AW874" s="12" t="s">
        <v>32</v>
      </c>
      <c r="AX874" s="12" t="s">
        <v>71</v>
      </c>
      <c r="AY874" s="160" t="s">
        <v>162</v>
      </c>
    </row>
    <row r="875" spans="1:65" s="13" customFormat="1" x14ac:dyDescent="0.2">
      <c r="B875" s="167"/>
      <c r="D875" s="152" t="s">
        <v>174</v>
      </c>
      <c r="E875" s="168" t="s">
        <v>1</v>
      </c>
      <c r="F875" s="169" t="s">
        <v>182</v>
      </c>
      <c r="H875" s="170">
        <v>46.620999999999995</v>
      </c>
      <c r="I875" s="171"/>
      <c r="L875" s="167"/>
      <c r="M875" s="172"/>
      <c r="N875" s="173"/>
      <c r="O875" s="173"/>
      <c r="P875" s="173"/>
      <c r="Q875" s="173"/>
      <c r="R875" s="173"/>
      <c r="S875" s="173"/>
      <c r="T875" s="174"/>
      <c r="AT875" s="168" t="s">
        <v>174</v>
      </c>
      <c r="AU875" s="168" t="s">
        <v>169</v>
      </c>
      <c r="AV875" s="13" t="s">
        <v>183</v>
      </c>
      <c r="AW875" s="13" t="s">
        <v>32</v>
      </c>
      <c r="AX875" s="13" t="s">
        <v>71</v>
      </c>
      <c r="AY875" s="168" t="s">
        <v>162</v>
      </c>
    </row>
    <row r="876" spans="1:65" s="14" customFormat="1" x14ac:dyDescent="0.2">
      <c r="B876" s="175"/>
      <c r="D876" s="152" t="s">
        <v>174</v>
      </c>
      <c r="E876" s="176" t="s">
        <v>1</v>
      </c>
      <c r="F876" s="177" t="s">
        <v>189</v>
      </c>
      <c r="H876" s="178">
        <v>262.65899999999999</v>
      </c>
      <c r="I876" s="179"/>
      <c r="L876" s="175"/>
      <c r="M876" s="180"/>
      <c r="N876" s="181"/>
      <c r="O876" s="181"/>
      <c r="P876" s="181"/>
      <c r="Q876" s="181"/>
      <c r="R876" s="181"/>
      <c r="S876" s="181"/>
      <c r="T876" s="182"/>
      <c r="AT876" s="176" t="s">
        <v>174</v>
      </c>
      <c r="AU876" s="176" t="s">
        <v>169</v>
      </c>
      <c r="AV876" s="14" t="s">
        <v>168</v>
      </c>
      <c r="AW876" s="14" t="s">
        <v>32</v>
      </c>
      <c r="AX876" s="14" t="s">
        <v>79</v>
      </c>
      <c r="AY876" s="176" t="s">
        <v>162</v>
      </c>
    </row>
    <row r="877" spans="1:65" s="210" customFormat="1" ht="21.75" customHeight="1" x14ac:dyDescent="0.2">
      <c r="A877" s="202"/>
      <c r="B877" s="139"/>
      <c r="C877" s="246" t="s">
        <v>925</v>
      </c>
      <c r="D877" s="246" t="s">
        <v>348</v>
      </c>
      <c r="E877" s="247" t="s">
        <v>2706</v>
      </c>
      <c r="F877" s="248" t="s">
        <v>926</v>
      </c>
      <c r="G877" s="249" t="s">
        <v>273</v>
      </c>
      <c r="H877" s="250">
        <v>302.05799999999999</v>
      </c>
      <c r="I877" s="251"/>
      <c r="J877" s="250">
        <f>ROUND(I877*H877,3)</f>
        <v>0</v>
      </c>
      <c r="K877" s="252"/>
      <c r="L877" s="188"/>
      <c r="M877" s="253" t="s">
        <v>1</v>
      </c>
      <c r="N877" s="254" t="s">
        <v>43</v>
      </c>
      <c r="O877" s="49"/>
      <c r="P877" s="243">
        <f>O877*H877</f>
        <v>0</v>
      </c>
      <c r="Q877" s="243">
        <v>4.2500000000000003E-3</v>
      </c>
      <c r="R877" s="243">
        <f>Q877*H877</f>
        <v>1.2837465000000001</v>
      </c>
      <c r="S877" s="243">
        <v>0</v>
      </c>
      <c r="T877" s="244">
        <f>S877*H877</f>
        <v>0</v>
      </c>
      <c r="U877" s="202"/>
      <c r="V877" s="202"/>
      <c r="W877" s="202"/>
      <c r="X877" s="202"/>
      <c r="Y877" s="202"/>
      <c r="Z877" s="202"/>
      <c r="AA877" s="202"/>
      <c r="AB877" s="202"/>
      <c r="AC877" s="202"/>
      <c r="AD877" s="202"/>
      <c r="AE877" s="202"/>
      <c r="AR877" s="245" t="s">
        <v>362</v>
      </c>
      <c r="AT877" s="245" t="s">
        <v>348</v>
      </c>
      <c r="AU877" s="245" t="s">
        <v>169</v>
      </c>
      <c r="AY877" s="203" t="s">
        <v>162</v>
      </c>
      <c r="BE877" s="149">
        <f>IF(N877="základná",J877,0)</f>
        <v>0</v>
      </c>
      <c r="BF877" s="149">
        <f>IF(N877="znížená",J877,0)</f>
        <v>0</v>
      </c>
      <c r="BG877" s="149">
        <f>IF(N877="zákl. prenesená",J877,0)</f>
        <v>0</v>
      </c>
      <c r="BH877" s="149">
        <f>IF(N877="zníž. prenesená",J877,0)</f>
        <v>0</v>
      </c>
      <c r="BI877" s="149">
        <f>IF(N877="nulová",J877,0)</f>
        <v>0</v>
      </c>
      <c r="BJ877" s="203" t="s">
        <v>169</v>
      </c>
      <c r="BK877" s="150">
        <f>ROUND(I877*H877,3)</f>
        <v>0</v>
      </c>
      <c r="BL877" s="203" t="s">
        <v>271</v>
      </c>
      <c r="BM877" s="245" t="s">
        <v>927</v>
      </c>
    </row>
    <row r="878" spans="1:65" s="12" customFormat="1" x14ac:dyDescent="0.2">
      <c r="B878" s="159"/>
      <c r="D878" s="152" t="s">
        <v>174</v>
      </c>
      <c r="E878" s="160" t="s">
        <v>1</v>
      </c>
      <c r="F878" s="161" t="s">
        <v>928</v>
      </c>
      <c r="H878" s="162">
        <v>302.05799999999999</v>
      </c>
      <c r="I878" s="163"/>
      <c r="L878" s="159"/>
      <c r="M878" s="164"/>
      <c r="N878" s="165"/>
      <c r="O878" s="165"/>
      <c r="P878" s="165"/>
      <c r="Q878" s="165"/>
      <c r="R878" s="165"/>
      <c r="S878" s="165"/>
      <c r="T878" s="166"/>
      <c r="AT878" s="160" t="s">
        <v>174</v>
      </c>
      <c r="AU878" s="160" t="s">
        <v>169</v>
      </c>
      <c r="AV878" s="12" t="s">
        <v>169</v>
      </c>
      <c r="AW878" s="12" t="s">
        <v>32</v>
      </c>
      <c r="AX878" s="12" t="s">
        <v>79</v>
      </c>
      <c r="AY878" s="160" t="s">
        <v>162</v>
      </c>
    </row>
    <row r="879" spans="1:65" s="210" customFormat="1" ht="21.75" customHeight="1" x14ac:dyDescent="0.2">
      <c r="A879" s="202"/>
      <c r="B879" s="139"/>
      <c r="C879" s="234" t="s">
        <v>929</v>
      </c>
      <c r="D879" s="234" t="s">
        <v>164</v>
      </c>
      <c r="E879" s="235" t="s">
        <v>2707</v>
      </c>
      <c r="F879" s="236" t="s">
        <v>930</v>
      </c>
      <c r="G879" s="237" t="s">
        <v>273</v>
      </c>
      <c r="H879" s="238">
        <v>270.815</v>
      </c>
      <c r="I879" s="239"/>
      <c r="J879" s="238">
        <f>ROUND(I879*H879,3)</f>
        <v>0</v>
      </c>
      <c r="K879" s="240"/>
      <c r="L879" s="30"/>
      <c r="M879" s="241" t="s">
        <v>1</v>
      </c>
      <c r="N879" s="242" t="s">
        <v>43</v>
      </c>
      <c r="O879" s="49"/>
      <c r="P879" s="243">
        <f>O879*H879</f>
        <v>0</v>
      </c>
      <c r="Q879" s="243">
        <v>0</v>
      </c>
      <c r="R879" s="243">
        <f>Q879*H879</f>
        <v>0</v>
      </c>
      <c r="S879" s="243">
        <v>0</v>
      </c>
      <c r="T879" s="244">
        <f>S879*H879</f>
        <v>0</v>
      </c>
      <c r="U879" s="202"/>
      <c r="V879" s="202"/>
      <c r="W879" s="202"/>
      <c r="X879" s="202"/>
      <c r="Y879" s="202"/>
      <c r="Z879" s="202"/>
      <c r="AA879" s="202"/>
      <c r="AB879" s="202"/>
      <c r="AC879" s="202"/>
      <c r="AD879" s="202"/>
      <c r="AE879" s="202"/>
      <c r="AR879" s="245" t="s">
        <v>271</v>
      </c>
      <c r="AT879" s="245" t="s">
        <v>164</v>
      </c>
      <c r="AU879" s="245" t="s">
        <v>169</v>
      </c>
      <c r="AY879" s="203" t="s">
        <v>162</v>
      </c>
      <c r="BE879" s="149">
        <f>IF(N879="základná",J879,0)</f>
        <v>0</v>
      </c>
      <c r="BF879" s="149">
        <f>IF(N879="znížená",J879,0)</f>
        <v>0</v>
      </c>
      <c r="BG879" s="149">
        <f>IF(N879="zákl. prenesená",J879,0)</f>
        <v>0</v>
      </c>
      <c r="BH879" s="149">
        <f>IF(N879="zníž. prenesená",J879,0)</f>
        <v>0</v>
      </c>
      <c r="BI879" s="149">
        <f>IF(N879="nulová",J879,0)</f>
        <v>0</v>
      </c>
      <c r="BJ879" s="203" t="s">
        <v>169</v>
      </c>
      <c r="BK879" s="150">
        <f>ROUND(I879*H879,3)</f>
        <v>0</v>
      </c>
      <c r="BL879" s="203" t="s">
        <v>271</v>
      </c>
      <c r="BM879" s="245" t="s">
        <v>931</v>
      </c>
    </row>
    <row r="880" spans="1:65" s="11" customFormat="1" x14ac:dyDescent="0.2">
      <c r="B880" s="151"/>
      <c r="D880" s="152" t="s">
        <v>174</v>
      </c>
      <c r="E880" s="153" t="s">
        <v>1</v>
      </c>
      <c r="F880" s="154" t="s">
        <v>737</v>
      </c>
      <c r="H880" s="153" t="s">
        <v>1</v>
      </c>
      <c r="I880" s="155"/>
      <c r="L880" s="151"/>
      <c r="M880" s="156"/>
      <c r="N880" s="157"/>
      <c r="O880" s="157"/>
      <c r="P880" s="157"/>
      <c r="Q880" s="157"/>
      <c r="R880" s="157"/>
      <c r="S880" s="157"/>
      <c r="T880" s="158"/>
      <c r="AT880" s="153" t="s">
        <v>174</v>
      </c>
      <c r="AU880" s="153" t="s">
        <v>169</v>
      </c>
      <c r="AV880" s="11" t="s">
        <v>79</v>
      </c>
      <c r="AW880" s="11" t="s">
        <v>32</v>
      </c>
      <c r="AX880" s="11" t="s">
        <v>71</v>
      </c>
      <c r="AY880" s="153" t="s">
        <v>162</v>
      </c>
    </row>
    <row r="881" spans="1:65" s="12" customFormat="1" x14ac:dyDescent="0.2">
      <c r="B881" s="159"/>
      <c r="D881" s="152" t="s">
        <v>174</v>
      </c>
      <c r="E881" s="160" t="s">
        <v>1</v>
      </c>
      <c r="F881" s="161" t="s">
        <v>932</v>
      </c>
      <c r="H881" s="162">
        <v>181.238</v>
      </c>
      <c r="I881" s="163"/>
      <c r="L881" s="159"/>
      <c r="M881" s="164"/>
      <c r="N881" s="165"/>
      <c r="O881" s="165"/>
      <c r="P881" s="165"/>
      <c r="Q881" s="165"/>
      <c r="R881" s="165"/>
      <c r="S881" s="165"/>
      <c r="T881" s="166"/>
      <c r="AT881" s="160" t="s">
        <v>174</v>
      </c>
      <c r="AU881" s="160" t="s">
        <v>169</v>
      </c>
      <c r="AV881" s="12" t="s">
        <v>169</v>
      </c>
      <c r="AW881" s="12" t="s">
        <v>32</v>
      </c>
      <c r="AX881" s="12" t="s">
        <v>71</v>
      </c>
      <c r="AY881" s="160" t="s">
        <v>162</v>
      </c>
    </row>
    <row r="882" spans="1:65" s="11" customFormat="1" x14ac:dyDescent="0.2">
      <c r="B882" s="151"/>
      <c r="D882" s="152" t="s">
        <v>174</v>
      </c>
      <c r="E882" s="153" t="s">
        <v>1</v>
      </c>
      <c r="F882" s="154" t="s">
        <v>933</v>
      </c>
      <c r="H882" s="153" t="s">
        <v>1</v>
      </c>
      <c r="I882" s="155"/>
      <c r="L882" s="151"/>
      <c r="M882" s="156"/>
      <c r="N882" s="157"/>
      <c r="O882" s="157"/>
      <c r="P882" s="157"/>
      <c r="Q882" s="157"/>
      <c r="R882" s="157"/>
      <c r="S882" s="157"/>
      <c r="T882" s="158"/>
      <c r="AT882" s="153" t="s">
        <v>174</v>
      </c>
      <c r="AU882" s="153" t="s">
        <v>169</v>
      </c>
      <c r="AV882" s="11" t="s">
        <v>79</v>
      </c>
      <c r="AW882" s="11" t="s">
        <v>32</v>
      </c>
      <c r="AX882" s="11" t="s">
        <v>71</v>
      </c>
      <c r="AY882" s="153" t="s">
        <v>162</v>
      </c>
    </row>
    <row r="883" spans="1:65" s="12" customFormat="1" x14ac:dyDescent="0.2">
      <c r="B883" s="159"/>
      <c r="D883" s="152" t="s">
        <v>174</v>
      </c>
      <c r="E883" s="160" t="s">
        <v>1</v>
      </c>
      <c r="F883" s="161" t="s">
        <v>934</v>
      </c>
      <c r="H883" s="162">
        <v>40.222000000000001</v>
      </c>
      <c r="I883" s="163"/>
      <c r="L883" s="159"/>
      <c r="M883" s="164"/>
      <c r="N883" s="165"/>
      <c r="O883" s="165"/>
      <c r="P883" s="165"/>
      <c r="Q883" s="165"/>
      <c r="R883" s="165"/>
      <c r="S883" s="165"/>
      <c r="T883" s="166"/>
      <c r="AT883" s="160" t="s">
        <v>174</v>
      </c>
      <c r="AU883" s="160" t="s">
        <v>169</v>
      </c>
      <c r="AV883" s="12" t="s">
        <v>169</v>
      </c>
      <c r="AW883" s="12" t="s">
        <v>32</v>
      </c>
      <c r="AX883" s="12" t="s">
        <v>71</v>
      </c>
      <c r="AY883" s="160" t="s">
        <v>162</v>
      </c>
    </row>
    <row r="884" spans="1:65" s="13" customFormat="1" x14ac:dyDescent="0.2">
      <c r="B884" s="167"/>
      <c r="D884" s="152" t="s">
        <v>174</v>
      </c>
      <c r="E884" s="168" t="s">
        <v>1</v>
      </c>
      <c r="F884" s="169" t="s">
        <v>182</v>
      </c>
      <c r="H884" s="170">
        <v>221.46</v>
      </c>
      <c r="I884" s="171"/>
      <c r="L884" s="167"/>
      <c r="M884" s="172"/>
      <c r="N884" s="173"/>
      <c r="O884" s="173"/>
      <c r="P884" s="173"/>
      <c r="Q884" s="173"/>
      <c r="R884" s="173"/>
      <c r="S884" s="173"/>
      <c r="T884" s="174"/>
      <c r="AT884" s="168" t="s">
        <v>174</v>
      </c>
      <c r="AU884" s="168" t="s">
        <v>169</v>
      </c>
      <c r="AV884" s="13" t="s">
        <v>183</v>
      </c>
      <c r="AW884" s="13" t="s">
        <v>32</v>
      </c>
      <c r="AX884" s="13" t="s">
        <v>71</v>
      </c>
      <c r="AY884" s="168" t="s">
        <v>162</v>
      </c>
    </row>
    <row r="885" spans="1:65" s="11" customFormat="1" x14ac:dyDescent="0.2">
      <c r="B885" s="151"/>
      <c r="D885" s="152" t="s">
        <v>174</v>
      </c>
      <c r="E885" s="153" t="s">
        <v>1</v>
      </c>
      <c r="F885" s="154" t="s">
        <v>922</v>
      </c>
      <c r="H885" s="153" t="s">
        <v>1</v>
      </c>
      <c r="I885" s="155"/>
      <c r="L885" s="151"/>
      <c r="M885" s="156"/>
      <c r="N885" s="157"/>
      <c r="O885" s="157"/>
      <c r="P885" s="157"/>
      <c r="Q885" s="157"/>
      <c r="R885" s="157"/>
      <c r="S885" s="157"/>
      <c r="T885" s="158"/>
      <c r="AT885" s="153" t="s">
        <v>174</v>
      </c>
      <c r="AU885" s="153" t="s">
        <v>169</v>
      </c>
      <c r="AV885" s="11" t="s">
        <v>79</v>
      </c>
      <c r="AW885" s="11" t="s">
        <v>32</v>
      </c>
      <c r="AX885" s="11" t="s">
        <v>71</v>
      </c>
      <c r="AY885" s="153" t="s">
        <v>162</v>
      </c>
    </row>
    <row r="886" spans="1:65" s="12" customFormat="1" x14ac:dyDescent="0.2">
      <c r="B886" s="159"/>
      <c r="D886" s="152" t="s">
        <v>174</v>
      </c>
      <c r="E886" s="160" t="s">
        <v>1</v>
      </c>
      <c r="F886" s="161" t="s">
        <v>935</v>
      </c>
      <c r="H886" s="162">
        <v>36.380000000000003</v>
      </c>
      <c r="I886" s="163"/>
      <c r="L886" s="159"/>
      <c r="M886" s="164"/>
      <c r="N886" s="165"/>
      <c r="O886" s="165"/>
      <c r="P886" s="165"/>
      <c r="Q886" s="165"/>
      <c r="R886" s="165"/>
      <c r="S886" s="165"/>
      <c r="T886" s="166"/>
      <c r="AT886" s="160" t="s">
        <v>174</v>
      </c>
      <c r="AU886" s="160" t="s">
        <v>169</v>
      </c>
      <c r="AV886" s="12" t="s">
        <v>169</v>
      </c>
      <c r="AW886" s="12" t="s">
        <v>32</v>
      </c>
      <c r="AX886" s="12" t="s">
        <v>71</v>
      </c>
      <c r="AY886" s="160" t="s">
        <v>162</v>
      </c>
    </row>
    <row r="887" spans="1:65" s="11" customFormat="1" x14ac:dyDescent="0.2">
      <c r="B887" s="151"/>
      <c r="D887" s="152" t="s">
        <v>174</v>
      </c>
      <c r="E887" s="153" t="s">
        <v>1</v>
      </c>
      <c r="F887" s="154" t="s">
        <v>933</v>
      </c>
      <c r="H887" s="153" t="s">
        <v>1</v>
      </c>
      <c r="I887" s="155"/>
      <c r="L887" s="151"/>
      <c r="M887" s="156"/>
      <c r="N887" s="157"/>
      <c r="O887" s="157"/>
      <c r="P887" s="157"/>
      <c r="Q887" s="157"/>
      <c r="R887" s="157"/>
      <c r="S887" s="157"/>
      <c r="T887" s="158"/>
      <c r="AT887" s="153" t="s">
        <v>174</v>
      </c>
      <c r="AU887" s="153" t="s">
        <v>169</v>
      </c>
      <c r="AV887" s="11" t="s">
        <v>79</v>
      </c>
      <c r="AW887" s="11" t="s">
        <v>32</v>
      </c>
      <c r="AX887" s="11" t="s">
        <v>71</v>
      </c>
      <c r="AY887" s="153" t="s">
        <v>162</v>
      </c>
    </row>
    <row r="888" spans="1:65" s="12" customFormat="1" x14ac:dyDescent="0.2">
      <c r="B888" s="159"/>
      <c r="D888" s="152" t="s">
        <v>174</v>
      </c>
      <c r="E888" s="160" t="s">
        <v>1</v>
      </c>
      <c r="F888" s="161" t="s">
        <v>936</v>
      </c>
      <c r="H888" s="162">
        <v>11.37</v>
      </c>
      <c r="I888" s="163"/>
      <c r="L888" s="159"/>
      <c r="M888" s="164"/>
      <c r="N888" s="165"/>
      <c r="O888" s="165"/>
      <c r="P888" s="165"/>
      <c r="Q888" s="165"/>
      <c r="R888" s="165"/>
      <c r="S888" s="165"/>
      <c r="T888" s="166"/>
      <c r="AT888" s="160" t="s">
        <v>174</v>
      </c>
      <c r="AU888" s="160" t="s">
        <v>169</v>
      </c>
      <c r="AV888" s="12" t="s">
        <v>169</v>
      </c>
      <c r="AW888" s="12" t="s">
        <v>32</v>
      </c>
      <c r="AX888" s="12" t="s">
        <v>71</v>
      </c>
      <c r="AY888" s="160" t="s">
        <v>162</v>
      </c>
    </row>
    <row r="889" spans="1:65" s="12" customFormat="1" x14ac:dyDescent="0.2">
      <c r="B889" s="159"/>
      <c r="D889" s="152" t="s">
        <v>174</v>
      </c>
      <c r="E889" s="160" t="s">
        <v>1</v>
      </c>
      <c r="F889" s="161" t="s">
        <v>937</v>
      </c>
      <c r="H889" s="162">
        <v>1.605</v>
      </c>
      <c r="I889" s="163"/>
      <c r="L889" s="159"/>
      <c r="M889" s="164"/>
      <c r="N889" s="165"/>
      <c r="O889" s="165"/>
      <c r="P889" s="165"/>
      <c r="Q889" s="165"/>
      <c r="R889" s="165"/>
      <c r="S889" s="165"/>
      <c r="T889" s="166"/>
      <c r="AT889" s="160" t="s">
        <v>174</v>
      </c>
      <c r="AU889" s="160" t="s">
        <v>169</v>
      </c>
      <c r="AV889" s="12" t="s">
        <v>169</v>
      </c>
      <c r="AW889" s="12" t="s">
        <v>32</v>
      </c>
      <c r="AX889" s="12" t="s">
        <v>71</v>
      </c>
      <c r="AY889" s="160" t="s">
        <v>162</v>
      </c>
    </row>
    <row r="890" spans="1:65" s="13" customFormat="1" x14ac:dyDescent="0.2">
      <c r="B890" s="167"/>
      <c r="D890" s="152" t="s">
        <v>174</v>
      </c>
      <c r="E890" s="168" t="s">
        <v>1</v>
      </c>
      <c r="F890" s="169" t="s">
        <v>182</v>
      </c>
      <c r="H890" s="170">
        <v>49.354999999999997</v>
      </c>
      <c r="I890" s="171"/>
      <c r="L890" s="167"/>
      <c r="M890" s="172"/>
      <c r="N890" s="173"/>
      <c r="O890" s="173"/>
      <c r="P890" s="173"/>
      <c r="Q890" s="173"/>
      <c r="R890" s="173"/>
      <c r="S890" s="173"/>
      <c r="T890" s="174"/>
      <c r="AT890" s="168" t="s">
        <v>174</v>
      </c>
      <c r="AU890" s="168" t="s">
        <v>169</v>
      </c>
      <c r="AV890" s="13" t="s">
        <v>183</v>
      </c>
      <c r="AW890" s="13" t="s">
        <v>32</v>
      </c>
      <c r="AX890" s="13" t="s">
        <v>71</v>
      </c>
      <c r="AY890" s="168" t="s">
        <v>162</v>
      </c>
    </row>
    <row r="891" spans="1:65" s="14" customFormat="1" x14ac:dyDescent="0.2">
      <c r="B891" s="175"/>
      <c r="D891" s="152" t="s">
        <v>174</v>
      </c>
      <c r="E891" s="176" t="s">
        <v>1</v>
      </c>
      <c r="F891" s="177" t="s">
        <v>189</v>
      </c>
      <c r="H891" s="178">
        <v>270.81500000000005</v>
      </c>
      <c r="I891" s="179"/>
      <c r="L891" s="175"/>
      <c r="M891" s="180"/>
      <c r="N891" s="181"/>
      <c r="O891" s="181"/>
      <c r="P891" s="181"/>
      <c r="Q891" s="181"/>
      <c r="R891" s="181"/>
      <c r="S891" s="181"/>
      <c r="T891" s="182"/>
      <c r="AT891" s="176" t="s">
        <v>174</v>
      </c>
      <c r="AU891" s="176" t="s">
        <v>169</v>
      </c>
      <c r="AV891" s="14" t="s">
        <v>168</v>
      </c>
      <c r="AW891" s="14" t="s">
        <v>32</v>
      </c>
      <c r="AX891" s="14" t="s">
        <v>79</v>
      </c>
      <c r="AY891" s="176" t="s">
        <v>162</v>
      </c>
    </row>
    <row r="892" spans="1:65" s="210" customFormat="1" ht="21.75" customHeight="1" x14ac:dyDescent="0.2">
      <c r="A892" s="202"/>
      <c r="B892" s="139"/>
      <c r="C892" s="246" t="s">
        <v>938</v>
      </c>
      <c r="D892" s="246" t="s">
        <v>348</v>
      </c>
      <c r="E892" s="247" t="s">
        <v>2708</v>
      </c>
      <c r="F892" s="248" t="s">
        <v>2709</v>
      </c>
      <c r="G892" s="249" t="s">
        <v>273</v>
      </c>
      <c r="H892" s="250">
        <v>311.43700000000001</v>
      </c>
      <c r="I892" s="251"/>
      <c r="J892" s="250">
        <f>ROUND(I892*H892,3)</f>
        <v>0</v>
      </c>
      <c r="K892" s="252"/>
      <c r="L892" s="188"/>
      <c r="M892" s="253" t="s">
        <v>1</v>
      </c>
      <c r="N892" s="254" t="s">
        <v>43</v>
      </c>
      <c r="O892" s="49"/>
      <c r="P892" s="243">
        <f>O892*H892</f>
        <v>0</v>
      </c>
      <c r="Q892" s="243">
        <v>1.9E-3</v>
      </c>
      <c r="R892" s="243">
        <f>Q892*H892</f>
        <v>0.59173030000000004</v>
      </c>
      <c r="S892" s="243">
        <v>0</v>
      </c>
      <c r="T892" s="244">
        <f>S892*H892</f>
        <v>0</v>
      </c>
      <c r="U892" s="202"/>
      <c r="V892" s="202"/>
      <c r="W892" s="202"/>
      <c r="X892" s="202"/>
      <c r="Y892" s="202"/>
      <c r="Z892" s="202"/>
      <c r="AA892" s="202"/>
      <c r="AB892" s="202"/>
      <c r="AC892" s="202"/>
      <c r="AD892" s="202"/>
      <c r="AE892" s="202"/>
      <c r="AR892" s="245" t="s">
        <v>362</v>
      </c>
      <c r="AT892" s="245" t="s">
        <v>348</v>
      </c>
      <c r="AU892" s="245" t="s">
        <v>169</v>
      </c>
      <c r="AY892" s="203" t="s">
        <v>162</v>
      </c>
      <c r="BE892" s="149">
        <f>IF(N892="základná",J892,0)</f>
        <v>0</v>
      </c>
      <c r="BF892" s="149">
        <f>IF(N892="znížená",J892,0)</f>
        <v>0</v>
      </c>
      <c r="BG892" s="149">
        <f>IF(N892="zákl. prenesená",J892,0)</f>
        <v>0</v>
      </c>
      <c r="BH892" s="149">
        <f>IF(N892="zníž. prenesená",J892,0)</f>
        <v>0</v>
      </c>
      <c r="BI892" s="149">
        <f>IF(N892="nulová",J892,0)</f>
        <v>0</v>
      </c>
      <c r="BJ892" s="203" t="s">
        <v>169</v>
      </c>
      <c r="BK892" s="150">
        <f>ROUND(I892*H892,3)</f>
        <v>0</v>
      </c>
      <c r="BL892" s="203" t="s">
        <v>271</v>
      </c>
      <c r="BM892" s="245" t="s">
        <v>939</v>
      </c>
    </row>
    <row r="893" spans="1:65" s="12" customFormat="1" x14ac:dyDescent="0.2">
      <c r="B893" s="159"/>
      <c r="D893" s="152" t="s">
        <v>174</v>
      </c>
      <c r="E893" s="160" t="s">
        <v>1</v>
      </c>
      <c r="F893" s="161" t="s">
        <v>940</v>
      </c>
      <c r="H893" s="162">
        <v>311.43700000000001</v>
      </c>
      <c r="I893" s="163"/>
      <c r="L893" s="159"/>
      <c r="M893" s="164"/>
      <c r="N893" s="165"/>
      <c r="O893" s="165"/>
      <c r="P893" s="165"/>
      <c r="Q893" s="165"/>
      <c r="R893" s="165"/>
      <c r="S893" s="165"/>
      <c r="T893" s="166"/>
      <c r="AT893" s="160" t="s">
        <v>174</v>
      </c>
      <c r="AU893" s="160" t="s">
        <v>169</v>
      </c>
      <c r="AV893" s="12" t="s">
        <v>169</v>
      </c>
      <c r="AW893" s="12" t="s">
        <v>32</v>
      </c>
      <c r="AX893" s="12" t="s">
        <v>79</v>
      </c>
      <c r="AY893" s="160" t="s">
        <v>162</v>
      </c>
    </row>
    <row r="894" spans="1:65" s="210" customFormat="1" ht="21.75" customHeight="1" x14ac:dyDescent="0.2">
      <c r="A894" s="202"/>
      <c r="B894" s="139"/>
      <c r="C894" s="234" t="s">
        <v>941</v>
      </c>
      <c r="D894" s="234" t="s">
        <v>164</v>
      </c>
      <c r="E894" s="235" t="s">
        <v>2710</v>
      </c>
      <c r="F894" s="236" t="s">
        <v>942</v>
      </c>
      <c r="G894" s="237" t="s">
        <v>394</v>
      </c>
      <c r="H894" s="238">
        <v>5</v>
      </c>
      <c r="I894" s="239"/>
      <c r="J894" s="238">
        <f>ROUND(I894*H894,3)</f>
        <v>0</v>
      </c>
      <c r="K894" s="240"/>
      <c r="L894" s="30"/>
      <c r="M894" s="241" t="s">
        <v>1</v>
      </c>
      <c r="N894" s="242" t="s">
        <v>43</v>
      </c>
      <c r="O894" s="49"/>
      <c r="P894" s="243">
        <f>O894*H894</f>
        <v>0</v>
      </c>
      <c r="Q894" s="243">
        <v>9.0000000000000006E-5</v>
      </c>
      <c r="R894" s="243">
        <f>Q894*H894</f>
        <v>4.5000000000000004E-4</v>
      </c>
      <c r="S894" s="243">
        <v>0</v>
      </c>
      <c r="T894" s="244">
        <f>S894*H894</f>
        <v>0</v>
      </c>
      <c r="U894" s="202"/>
      <c r="V894" s="202"/>
      <c r="W894" s="202"/>
      <c r="X894" s="202"/>
      <c r="Y894" s="202"/>
      <c r="Z894" s="202"/>
      <c r="AA894" s="202"/>
      <c r="AB894" s="202"/>
      <c r="AC894" s="202"/>
      <c r="AD894" s="202"/>
      <c r="AE894" s="202"/>
      <c r="AR894" s="245" t="s">
        <v>271</v>
      </c>
      <c r="AT894" s="245" t="s">
        <v>164</v>
      </c>
      <c r="AU894" s="245" t="s">
        <v>169</v>
      </c>
      <c r="AY894" s="203" t="s">
        <v>162</v>
      </c>
      <c r="BE894" s="149">
        <f>IF(N894="základná",J894,0)</f>
        <v>0</v>
      </c>
      <c r="BF894" s="149">
        <f>IF(N894="znížená",J894,0)</f>
        <v>0</v>
      </c>
      <c r="BG894" s="149">
        <f>IF(N894="zákl. prenesená",J894,0)</f>
        <v>0</v>
      </c>
      <c r="BH894" s="149">
        <f>IF(N894="zníž. prenesená",J894,0)</f>
        <v>0</v>
      </c>
      <c r="BI894" s="149">
        <f>IF(N894="nulová",J894,0)</f>
        <v>0</v>
      </c>
      <c r="BJ894" s="203" t="s">
        <v>169</v>
      </c>
      <c r="BK894" s="150">
        <f>ROUND(I894*H894,3)</f>
        <v>0</v>
      </c>
      <c r="BL894" s="203" t="s">
        <v>271</v>
      </c>
      <c r="BM894" s="245" t="s">
        <v>943</v>
      </c>
    </row>
    <row r="895" spans="1:65" s="210" customFormat="1" ht="21.75" customHeight="1" x14ac:dyDescent="0.2">
      <c r="A895" s="202"/>
      <c r="B895" s="139"/>
      <c r="C895" s="246" t="s">
        <v>944</v>
      </c>
      <c r="D895" s="246" t="s">
        <v>348</v>
      </c>
      <c r="E895" s="247" t="s">
        <v>2708</v>
      </c>
      <c r="F895" s="248" t="s">
        <v>2709</v>
      </c>
      <c r="G895" s="249" t="s">
        <v>273</v>
      </c>
      <c r="H895" s="250">
        <v>0.57499999999999996</v>
      </c>
      <c r="I895" s="251"/>
      <c r="J895" s="250">
        <f>ROUND(I895*H895,3)</f>
        <v>0</v>
      </c>
      <c r="K895" s="252"/>
      <c r="L895" s="188"/>
      <c r="M895" s="253" t="s">
        <v>1</v>
      </c>
      <c r="N895" s="254" t="s">
        <v>43</v>
      </c>
      <c r="O895" s="49"/>
      <c r="P895" s="243">
        <f>O895*H895</f>
        <v>0</v>
      </c>
      <c r="Q895" s="243">
        <v>1.9E-3</v>
      </c>
      <c r="R895" s="243">
        <f>Q895*H895</f>
        <v>1.0924999999999999E-3</v>
      </c>
      <c r="S895" s="243">
        <v>0</v>
      </c>
      <c r="T895" s="244">
        <f>S895*H895</f>
        <v>0</v>
      </c>
      <c r="U895" s="202"/>
      <c r="V895" s="202"/>
      <c r="W895" s="202"/>
      <c r="X895" s="202"/>
      <c r="Y895" s="202"/>
      <c r="Z895" s="202"/>
      <c r="AA895" s="202"/>
      <c r="AB895" s="202"/>
      <c r="AC895" s="202"/>
      <c r="AD895" s="202"/>
      <c r="AE895" s="202"/>
      <c r="AR895" s="245" t="s">
        <v>362</v>
      </c>
      <c r="AT895" s="245" t="s">
        <v>348</v>
      </c>
      <c r="AU895" s="245" t="s">
        <v>169</v>
      </c>
      <c r="AY895" s="203" t="s">
        <v>162</v>
      </c>
      <c r="BE895" s="149">
        <f>IF(N895="základná",J895,0)</f>
        <v>0</v>
      </c>
      <c r="BF895" s="149">
        <f>IF(N895="znížená",J895,0)</f>
        <v>0</v>
      </c>
      <c r="BG895" s="149">
        <f>IF(N895="zákl. prenesená",J895,0)</f>
        <v>0</v>
      </c>
      <c r="BH895" s="149">
        <f>IF(N895="zníž. prenesená",J895,0)</f>
        <v>0</v>
      </c>
      <c r="BI895" s="149">
        <f>IF(N895="nulová",J895,0)</f>
        <v>0</v>
      </c>
      <c r="BJ895" s="203" t="s">
        <v>169</v>
      </c>
      <c r="BK895" s="150">
        <f>ROUND(I895*H895,3)</f>
        <v>0</v>
      </c>
      <c r="BL895" s="203" t="s">
        <v>271</v>
      </c>
      <c r="BM895" s="245" t="s">
        <v>945</v>
      </c>
    </row>
    <row r="896" spans="1:65" s="12" customFormat="1" x14ac:dyDescent="0.2">
      <c r="B896" s="159"/>
      <c r="D896" s="152" t="s">
        <v>174</v>
      </c>
      <c r="E896" s="160" t="s">
        <v>1</v>
      </c>
      <c r="F896" s="161" t="s">
        <v>946</v>
      </c>
      <c r="H896" s="162">
        <v>0.57499999999999996</v>
      </c>
      <c r="I896" s="163"/>
      <c r="L896" s="159"/>
      <c r="M896" s="164"/>
      <c r="N896" s="165"/>
      <c r="O896" s="165"/>
      <c r="P896" s="165"/>
      <c r="Q896" s="165"/>
      <c r="R896" s="165"/>
      <c r="S896" s="165"/>
      <c r="T896" s="166"/>
      <c r="AT896" s="160" t="s">
        <v>174</v>
      </c>
      <c r="AU896" s="160" t="s">
        <v>169</v>
      </c>
      <c r="AV896" s="12" t="s">
        <v>169</v>
      </c>
      <c r="AW896" s="12" t="s">
        <v>32</v>
      </c>
      <c r="AX896" s="12" t="s">
        <v>79</v>
      </c>
      <c r="AY896" s="160" t="s">
        <v>162</v>
      </c>
    </row>
    <row r="897" spans="1:65" s="210" customFormat="1" ht="21.75" customHeight="1" x14ac:dyDescent="0.2">
      <c r="A897" s="202"/>
      <c r="B897" s="139"/>
      <c r="C897" s="234" t="s">
        <v>947</v>
      </c>
      <c r="D897" s="234" t="s">
        <v>164</v>
      </c>
      <c r="E897" s="235" t="s">
        <v>2711</v>
      </c>
      <c r="F897" s="236" t="s">
        <v>948</v>
      </c>
      <c r="G897" s="237" t="s">
        <v>394</v>
      </c>
      <c r="H897" s="238">
        <v>10</v>
      </c>
      <c r="I897" s="239"/>
      <c r="J897" s="238">
        <f>ROUND(I897*H897,3)</f>
        <v>0</v>
      </c>
      <c r="K897" s="240"/>
      <c r="L897" s="30"/>
      <c r="M897" s="241" t="s">
        <v>1</v>
      </c>
      <c r="N897" s="242" t="s">
        <v>43</v>
      </c>
      <c r="O897" s="49"/>
      <c r="P897" s="243">
        <f>O897*H897</f>
        <v>0</v>
      </c>
      <c r="Q897" s="243">
        <v>1.0000000000000001E-5</v>
      </c>
      <c r="R897" s="243">
        <f>Q897*H897</f>
        <v>1E-4</v>
      </c>
      <c r="S897" s="243">
        <v>0</v>
      </c>
      <c r="T897" s="244">
        <f>S897*H897</f>
        <v>0</v>
      </c>
      <c r="U897" s="202"/>
      <c r="V897" s="202"/>
      <c r="W897" s="202"/>
      <c r="X897" s="202"/>
      <c r="Y897" s="202"/>
      <c r="Z897" s="202"/>
      <c r="AA897" s="202"/>
      <c r="AB897" s="202"/>
      <c r="AC897" s="202"/>
      <c r="AD897" s="202"/>
      <c r="AE897" s="202"/>
      <c r="AR897" s="245" t="s">
        <v>271</v>
      </c>
      <c r="AT897" s="245" t="s">
        <v>164</v>
      </c>
      <c r="AU897" s="245" t="s">
        <v>169</v>
      </c>
      <c r="AY897" s="203" t="s">
        <v>162</v>
      </c>
      <c r="BE897" s="149">
        <f>IF(N897="základná",J897,0)</f>
        <v>0</v>
      </c>
      <c r="BF897" s="149">
        <f>IF(N897="znížená",J897,0)</f>
        <v>0</v>
      </c>
      <c r="BG897" s="149">
        <f>IF(N897="zákl. prenesená",J897,0)</f>
        <v>0</v>
      </c>
      <c r="BH897" s="149">
        <f>IF(N897="zníž. prenesená",J897,0)</f>
        <v>0</v>
      </c>
      <c r="BI897" s="149">
        <f>IF(N897="nulová",J897,0)</f>
        <v>0</v>
      </c>
      <c r="BJ897" s="203" t="s">
        <v>169</v>
      </c>
      <c r="BK897" s="150">
        <f>ROUND(I897*H897,3)</f>
        <v>0</v>
      </c>
      <c r="BL897" s="203" t="s">
        <v>271</v>
      </c>
      <c r="BM897" s="245" t="s">
        <v>949</v>
      </c>
    </row>
    <row r="898" spans="1:65" s="210" customFormat="1" ht="21.75" customHeight="1" x14ac:dyDescent="0.2">
      <c r="A898" s="202"/>
      <c r="B898" s="139"/>
      <c r="C898" s="246" t="s">
        <v>950</v>
      </c>
      <c r="D898" s="246" t="s">
        <v>348</v>
      </c>
      <c r="E898" s="247" t="s">
        <v>2712</v>
      </c>
      <c r="F898" s="248" t="s">
        <v>2713</v>
      </c>
      <c r="G898" s="249" t="s">
        <v>273</v>
      </c>
      <c r="H898" s="250">
        <v>0.4</v>
      </c>
      <c r="I898" s="251"/>
      <c r="J898" s="250">
        <f>ROUND(I898*H898,3)</f>
        <v>0</v>
      </c>
      <c r="K898" s="252"/>
      <c r="L898" s="188"/>
      <c r="M898" s="253" t="s">
        <v>1</v>
      </c>
      <c r="N898" s="254" t="s">
        <v>43</v>
      </c>
      <c r="O898" s="49"/>
      <c r="P898" s="243">
        <f>O898*H898</f>
        <v>0</v>
      </c>
      <c r="Q898" s="243">
        <v>2.5400000000000002E-3</v>
      </c>
      <c r="R898" s="243">
        <f>Q898*H898</f>
        <v>1.0160000000000002E-3</v>
      </c>
      <c r="S898" s="243">
        <v>0</v>
      </c>
      <c r="T898" s="244">
        <f>S898*H898</f>
        <v>0</v>
      </c>
      <c r="U898" s="202"/>
      <c r="V898" s="202"/>
      <c r="W898" s="202"/>
      <c r="X898" s="202"/>
      <c r="Y898" s="202"/>
      <c r="Z898" s="202"/>
      <c r="AA898" s="202"/>
      <c r="AB898" s="202"/>
      <c r="AC898" s="202"/>
      <c r="AD898" s="202"/>
      <c r="AE898" s="202"/>
      <c r="AR898" s="245" t="s">
        <v>362</v>
      </c>
      <c r="AT898" s="245" t="s">
        <v>348</v>
      </c>
      <c r="AU898" s="245" t="s">
        <v>169</v>
      </c>
      <c r="AY898" s="203" t="s">
        <v>162</v>
      </c>
      <c r="BE898" s="149">
        <f>IF(N898="základná",J898,0)</f>
        <v>0</v>
      </c>
      <c r="BF898" s="149">
        <f>IF(N898="znížená",J898,0)</f>
        <v>0</v>
      </c>
      <c r="BG898" s="149">
        <f>IF(N898="zákl. prenesená",J898,0)</f>
        <v>0</v>
      </c>
      <c r="BH898" s="149">
        <f>IF(N898="zníž. prenesená",J898,0)</f>
        <v>0</v>
      </c>
      <c r="BI898" s="149">
        <f>IF(N898="nulová",J898,0)</f>
        <v>0</v>
      </c>
      <c r="BJ898" s="203" t="s">
        <v>169</v>
      </c>
      <c r="BK898" s="150">
        <f>ROUND(I898*H898,3)</f>
        <v>0</v>
      </c>
      <c r="BL898" s="203" t="s">
        <v>271</v>
      </c>
      <c r="BM898" s="245" t="s">
        <v>951</v>
      </c>
    </row>
    <row r="899" spans="1:65" s="12" customFormat="1" x14ac:dyDescent="0.2">
      <c r="B899" s="159"/>
      <c r="D899" s="152" t="s">
        <v>174</v>
      </c>
      <c r="E899" s="160" t="s">
        <v>1</v>
      </c>
      <c r="F899" s="161" t="s">
        <v>952</v>
      </c>
      <c r="H899" s="162">
        <v>0.4</v>
      </c>
      <c r="I899" s="163"/>
      <c r="L899" s="159"/>
      <c r="M899" s="164"/>
      <c r="N899" s="165"/>
      <c r="O899" s="165"/>
      <c r="P899" s="165"/>
      <c r="Q899" s="165"/>
      <c r="R899" s="165"/>
      <c r="S899" s="165"/>
      <c r="T899" s="166"/>
      <c r="AT899" s="160" t="s">
        <v>174</v>
      </c>
      <c r="AU899" s="160" t="s">
        <v>169</v>
      </c>
      <c r="AV899" s="12" t="s">
        <v>169</v>
      </c>
      <c r="AW899" s="12" t="s">
        <v>32</v>
      </c>
      <c r="AX899" s="12" t="s">
        <v>79</v>
      </c>
      <c r="AY899" s="160" t="s">
        <v>162</v>
      </c>
    </row>
    <row r="900" spans="1:65" s="210" customFormat="1" ht="21.75" customHeight="1" x14ac:dyDescent="0.2">
      <c r="A900" s="202"/>
      <c r="B900" s="139"/>
      <c r="C900" s="234" t="s">
        <v>953</v>
      </c>
      <c r="D900" s="234" t="s">
        <v>164</v>
      </c>
      <c r="E900" s="235" t="s">
        <v>2714</v>
      </c>
      <c r="F900" s="236" t="s">
        <v>954</v>
      </c>
      <c r="G900" s="237" t="s">
        <v>710</v>
      </c>
      <c r="H900" s="238">
        <v>80</v>
      </c>
      <c r="I900" s="239"/>
      <c r="J900" s="238">
        <f>ROUND(I900*H900,3)</f>
        <v>0</v>
      </c>
      <c r="K900" s="240"/>
      <c r="L900" s="30"/>
      <c r="M900" s="241" t="s">
        <v>1</v>
      </c>
      <c r="N900" s="242" t="s">
        <v>43</v>
      </c>
      <c r="O900" s="49"/>
      <c r="P900" s="243">
        <f>O900*H900</f>
        <v>0</v>
      </c>
      <c r="Q900" s="243">
        <v>3.0000000000000001E-5</v>
      </c>
      <c r="R900" s="243">
        <f>Q900*H900</f>
        <v>2.4000000000000002E-3</v>
      </c>
      <c r="S900" s="243">
        <v>0</v>
      </c>
      <c r="T900" s="244">
        <f>S900*H900</f>
        <v>0</v>
      </c>
      <c r="U900" s="202"/>
      <c r="V900" s="202"/>
      <c r="W900" s="202"/>
      <c r="X900" s="202"/>
      <c r="Y900" s="202"/>
      <c r="Z900" s="202"/>
      <c r="AA900" s="202"/>
      <c r="AB900" s="202"/>
      <c r="AC900" s="202"/>
      <c r="AD900" s="202"/>
      <c r="AE900" s="202"/>
      <c r="AR900" s="245" t="s">
        <v>271</v>
      </c>
      <c r="AT900" s="245" t="s">
        <v>164</v>
      </c>
      <c r="AU900" s="245" t="s">
        <v>169</v>
      </c>
      <c r="AY900" s="203" t="s">
        <v>162</v>
      </c>
      <c r="BE900" s="149">
        <f>IF(N900="základná",J900,0)</f>
        <v>0</v>
      </c>
      <c r="BF900" s="149">
        <f>IF(N900="znížená",J900,0)</f>
        <v>0</v>
      </c>
      <c r="BG900" s="149">
        <f>IF(N900="zákl. prenesená",J900,0)</f>
        <v>0</v>
      </c>
      <c r="BH900" s="149">
        <f>IF(N900="zníž. prenesená",J900,0)</f>
        <v>0</v>
      </c>
      <c r="BI900" s="149">
        <f>IF(N900="nulová",J900,0)</f>
        <v>0</v>
      </c>
      <c r="BJ900" s="203" t="s">
        <v>169</v>
      </c>
      <c r="BK900" s="150">
        <f>ROUND(I900*H900,3)</f>
        <v>0</v>
      </c>
      <c r="BL900" s="203" t="s">
        <v>271</v>
      </c>
      <c r="BM900" s="245" t="s">
        <v>955</v>
      </c>
    </row>
    <row r="901" spans="1:65" s="210" customFormat="1" ht="16.5" customHeight="1" x14ac:dyDescent="0.2">
      <c r="A901" s="202"/>
      <c r="B901" s="139"/>
      <c r="C901" s="246" t="s">
        <v>956</v>
      </c>
      <c r="D901" s="246" t="s">
        <v>348</v>
      </c>
      <c r="E901" s="247" t="s">
        <v>2715</v>
      </c>
      <c r="F901" s="248" t="s">
        <v>957</v>
      </c>
      <c r="G901" s="249" t="s">
        <v>394</v>
      </c>
      <c r="H901" s="250">
        <v>640</v>
      </c>
      <c r="I901" s="251"/>
      <c r="J901" s="250">
        <f>ROUND(I901*H901,3)</f>
        <v>0</v>
      </c>
      <c r="K901" s="252"/>
      <c r="L901" s="188"/>
      <c r="M901" s="253" t="s">
        <v>1</v>
      </c>
      <c r="N901" s="254" t="s">
        <v>43</v>
      </c>
      <c r="O901" s="49"/>
      <c r="P901" s="243">
        <f>O901*H901</f>
        <v>0</v>
      </c>
      <c r="Q901" s="243">
        <v>3.5E-4</v>
      </c>
      <c r="R901" s="243">
        <f>Q901*H901</f>
        <v>0.224</v>
      </c>
      <c r="S901" s="243">
        <v>0</v>
      </c>
      <c r="T901" s="244">
        <f>S901*H901</f>
        <v>0</v>
      </c>
      <c r="U901" s="202"/>
      <c r="V901" s="202"/>
      <c r="W901" s="202"/>
      <c r="X901" s="202"/>
      <c r="Y901" s="202"/>
      <c r="Z901" s="202"/>
      <c r="AA901" s="202"/>
      <c r="AB901" s="202"/>
      <c r="AC901" s="202"/>
      <c r="AD901" s="202"/>
      <c r="AE901" s="202"/>
      <c r="AR901" s="245" t="s">
        <v>362</v>
      </c>
      <c r="AT901" s="245" t="s">
        <v>348</v>
      </c>
      <c r="AU901" s="245" t="s">
        <v>169</v>
      </c>
      <c r="AY901" s="203" t="s">
        <v>162</v>
      </c>
      <c r="BE901" s="149">
        <f>IF(N901="základná",J901,0)</f>
        <v>0</v>
      </c>
      <c r="BF901" s="149">
        <f>IF(N901="znížená",J901,0)</f>
        <v>0</v>
      </c>
      <c r="BG901" s="149">
        <f>IF(N901="zákl. prenesená",J901,0)</f>
        <v>0</v>
      </c>
      <c r="BH901" s="149">
        <f>IF(N901="zníž. prenesená",J901,0)</f>
        <v>0</v>
      </c>
      <c r="BI901" s="149">
        <f>IF(N901="nulová",J901,0)</f>
        <v>0</v>
      </c>
      <c r="BJ901" s="203" t="s">
        <v>169</v>
      </c>
      <c r="BK901" s="150">
        <f>ROUND(I901*H901,3)</f>
        <v>0</v>
      </c>
      <c r="BL901" s="203" t="s">
        <v>271</v>
      </c>
      <c r="BM901" s="245" t="s">
        <v>958</v>
      </c>
    </row>
    <row r="902" spans="1:65" s="210" customFormat="1" ht="21.75" customHeight="1" x14ac:dyDescent="0.2">
      <c r="A902" s="202"/>
      <c r="B902" s="139"/>
      <c r="C902" s="246" t="s">
        <v>959</v>
      </c>
      <c r="D902" s="246" t="s">
        <v>348</v>
      </c>
      <c r="E902" s="247" t="s">
        <v>2716</v>
      </c>
      <c r="F902" s="248" t="s">
        <v>2717</v>
      </c>
      <c r="G902" s="249" t="s">
        <v>273</v>
      </c>
      <c r="H902" s="250">
        <v>32.799999999999997</v>
      </c>
      <c r="I902" s="251"/>
      <c r="J902" s="250">
        <f>ROUND(I902*H902,3)</f>
        <v>0</v>
      </c>
      <c r="K902" s="252"/>
      <c r="L902" s="188"/>
      <c r="M902" s="253" t="s">
        <v>1</v>
      </c>
      <c r="N902" s="254" t="s">
        <v>43</v>
      </c>
      <c r="O902" s="49"/>
      <c r="P902" s="243">
        <f>O902*H902</f>
        <v>0</v>
      </c>
      <c r="Q902" s="243">
        <v>7.92E-3</v>
      </c>
      <c r="R902" s="243">
        <f>Q902*H902</f>
        <v>0.25977599999999995</v>
      </c>
      <c r="S902" s="243">
        <v>0</v>
      </c>
      <c r="T902" s="244">
        <f>S902*H902</f>
        <v>0</v>
      </c>
      <c r="U902" s="202"/>
      <c r="V902" s="202"/>
      <c r="W902" s="202"/>
      <c r="X902" s="202"/>
      <c r="Y902" s="202"/>
      <c r="Z902" s="202"/>
      <c r="AA902" s="202"/>
      <c r="AB902" s="202"/>
      <c r="AC902" s="202"/>
      <c r="AD902" s="202"/>
      <c r="AE902" s="202"/>
      <c r="AR902" s="245" t="s">
        <v>362</v>
      </c>
      <c r="AT902" s="245" t="s">
        <v>348</v>
      </c>
      <c r="AU902" s="245" t="s">
        <v>169</v>
      </c>
      <c r="AY902" s="203" t="s">
        <v>162</v>
      </c>
      <c r="BE902" s="149">
        <f>IF(N902="základná",J902,0)</f>
        <v>0</v>
      </c>
      <c r="BF902" s="149">
        <f>IF(N902="znížená",J902,0)</f>
        <v>0</v>
      </c>
      <c r="BG902" s="149">
        <f>IF(N902="zákl. prenesená",J902,0)</f>
        <v>0</v>
      </c>
      <c r="BH902" s="149">
        <f>IF(N902="zníž. prenesená",J902,0)</f>
        <v>0</v>
      </c>
      <c r="BI902" s="149">
        <f>IF(N902="nulová",J902,0)</f>
        <v>0</v>
      </c>
      <c r="BJ902" s="203" t="s">
        <v>169</v>
      </c>
      <c r="BK902" s="150">
        <f>ROUND(I902*H902,3)</f>
        <v>0</v>
      </c>
      <c r="BL902" s="203" t="s">
        <v>271</v>
      </c>
      <c r="BM902" s="245" t="s">
        <v>960</v>
      </c>
    </row>
    <row r="903" spans="1:65" s="210" customFormat="1" ht="21.75" customHeight="1" x14ac:dyDescent="0.2">
      <c r="A903" s="202"/>
      <c r="B903" s="139"/>
      <c r="C903" s="234" t="s">
        <v>961</v>
      </c>
      <c r="D903" s="234" t="s">
        <v>164</v>
      </c>
      <c r="E903" s="235" t="s">
        <v>2718</v>
      </c>
      <c r="F903" s="236" t="s">
        <v>962</v>
      </c>
      <c r="G903" s="237" t="s">
        <v>904</v>
      </c>
      <c r="H903" s="239"/>
      <c r="I903" s="239"/>
      <c r="J903" s="238">
        <f>ROUND(I903*H903,3)</f>
        <v>0</v>
      </c>
      <c r="K903" s="240"/>
      <c r="L903" s="30"/>
      <c r="M903" s="241" t="s">
        <v>1</v>
      </c>
      <c r="N903" s="242" t="s">
        <v>43</v>
      </c>
      <c r="O903" s="49"/>
      <c r="P903" s="243">
        <f>O903*H903</f>
        <v>0</v>
      </c>
      <c r="Q903" s="243">
        <v>0</v>
      </c>
      <c r="R903" s="243">
        <f>Q903*H903</f>
        <v>0</v>
      </c>
      <c r="S903" s="243">
        <v>0</v>
      </c>
      <c r="T903" s="244">
        <f>S903*H903</f>
        <v>0</v>
      </c>
      <c r="U903" s="202"/>
      <c r="V903" s="202"/>
      <c r="W903" s="202"/>
      <c r="X903" s="202"/>
      <c r="Y903" s="202"/>
      <c r="Z903" s="202"/>
      <c r="AA903" s="202"/>
      <c r="AB903" s="202"/>
      <c r="AC903" s="202"/>
      <c r="AD903" s="202"/>
      <c r="AE903" s="202"/>
      <c r="AR903" s="245" t="s">
        <v>271</v>
      </c>
      <c r="AT903" s="245" t="s">
        <v>164</v>
      </c>
      <c r="AU903" s="245" t="s">
        <v>169</v>
      </c>
      <c r="AY903" s="203" t="s">
        <v>162</v>
      </c>
      <c r="BE903" s="149">
        <f>IF(N903="základná",J903,0)</f>
        <v>0</v>
      </c>
      <c r="BF903" s="149">
        <f>IF(N903="znížená",J903,0)</f>
        <v>0</v>
      </c>
      <c r="BG903" s="149">
        <f>IF(N903="zákl. prenesená",J903,0)</f>
        <v>0</v>
      </c>
      <c r="BH903" s="149">
        <f>IF(N903="zníž. prenesená",J903,0)</f>
        <v>0</v>
      </c>
      <c r="BI903" s="149">
        <f>IF(N903="nulová",J903,0)</f>
        <v>0</v>
      </c>
      <c r="BJ903" s="203" t="s">
        <v>169</v>
      </c>
      <c r="BK903" s="150">
        <f>ROUND(I903*H903,3)</f>
        <v>0</v>
      </c>
      <c r="BL903" s="203" t="s">
        <v>271</v>
      </c>
      <c r="BM903" s="245" t="s">
        <v>963</v>
      </c>
    </row>
    <row r="904" spans="1:65" s="10" customFormat="1" ht="22.7" customHeight="1" x14ac:dyDescent="0.2">
      <c r="B904" s="126"/>
      <c r="D904" s="127" t="s">
        <v>70</v>
      </c>
      <c r="E904" s="137" t="s">
        <v>964</v>
      </c>
      <c r="F904" s="137" t="s">
        <v>965</v>
      </c>
      <c r="I904" s="129"/>
      <c r="J904" s="138">
        <f>BK904</f>
        <v>0</v>
      </c>
      <c r="L904" s="126"/>
      <c r="M904" s="131"/>
      <c r="N904" s="132"/>
      <c r="O904" s="132"/>
      <c r="P904" s="133">
        <f>SUM(P905:P967)</f>
        <v>0</v>
      </c>
      <c r="Q904" s="132"/>
      <c r="R904" s="133">
        <f>SUM(R905:R967)</f>
        <v>9.0007990299999996</v>
      </c>
      <c r="S904" s="132"/>
      <c r="T904" s="134">
        <f>SUM(T905:T967)</f>
        <v>0</v>
      </c>
      <c r="AR904" s="127" t="s">
        <v>169</v>
      </c>
      <c r="AT904" s="135" t="s">
        <v>70</v>
      </c>
      <c r="AU904" s="135" t="s">
        <v>79</v>
      </c>
      <c r="AY904" s="127" t="s">
        <v>162</v>
      </c>
      <c r="BK904" s="136">
        <f>SUM(BK905:BK967)</f>
        <v>0</v>
      </c>
    </row>
    <row r="905" spans="1:65" s="210" customFormat="1" ht="16.5" customHeight="1" x14ac:dyDescent="0.2">
      <c r="A905" s="202"/>
      <c r="B905" s="139"/>
      <c r="C905" s="234" t="s">
        <v>966</v>
      </c>
      <c r="D905" s="234" t="s">
        <v>164</v>
      </c>
      <c r="E905" s="235" t="s">
        <v>2719</v>
      </c>
      <c r="F905" s="236" t="s">
        <v>967</v>
      </c>
      <c r="G905" s="237" t="s">
        <v>273</v>
      </c>
      <c r="H905" s="238">
        <v>356.74</v>
      </c>
      <c r="I905" s="239"/>
      <c r="J905" s="238">
        <f>ROUND(I905*H905,3)</f>
        <v>0</v>
      </c>
      <c r="K905" s="240"/>
      <c r="L905" s="30"/>
      <c r="M905" s="241" t="s">
        <v>1</v>
      </c>
      <c r="N905" s="242" t="s">
        <v>43</v>
      </c>
      <c r="O905" s="49"/>
      <c r="P905" s="243">
        <f>O905*H905</f>
        <v>0</v>
      </c>
      <c r="Q905" s="243">
        <v>0</v>
      </c>
      <c r="R905" s="243">
        <f>Q905*H905</f>
        <v>0</v>
      </c>
      <c r="S905" s="243">
        <v>0</v>
      </c>
      <c r="T905" s="244">
        <f>S905*H905</f>
        <v>0</v>
      </c>
      <c r="U905" s="202"/>
      <c r="V905" s="202"/>
      <c r="W905" s="202"/>
      <c r="X905" s="202"/>
      <c r="Y905" s="202"/>
      <c r="Z905" s="202"/>
      <c r="AA905" s="202"/>
      <c r="AB905" s="202"/>
      <c r="AC905" s="202"/>
      <c r="AD905" s="202"/>
      <c r="AE905" s="202"/>
      <c r="AR905" s="245" t="s">
        <v>271</v>
      </c>
      <c r="AT905" s="245" t="s">
        <v>164</v>
      </c>
      <c r="AU905" s="245" t="s">
        <v>169</v>
      </c>
      <c r="AY905" s="203" t="s">
        <v>162</v>
      </c>
      <c r="BE905" s="149">
        <f>IF(N905="základná",J905,0)</f>
        <v>0</v>
      </c>
      <c r="BF905" s="149">
        <f>IF(N905="znížená",J905,0)</f>
        <v>0</v>
      </c>
      <c r="BG905" s="149">
        <f>IF(N905="zákl. prenesená",J905,0)</f>
        <v>0</v>
      </c>
      <c r="BH905" s="149">
        <f>IF(N905="zníž. prenesená",J905,0)</f>
        <v>0</v>
      </c>
      <c r="BI905" s="149">
        <f>IF(N905="nulová",J905,0)</f>
        <v>0</v>
      </c>
      <c r="BJ905" s="203" t="s">
        <v>169</v>
      </c>
      <c r="BK905" s="150">
        <f>ROUND(I905*H905,3)</f>
        <v>0</v>
      </c>
      <c r="BL905" s="203" t="s">
        <v>271</v>
      </c>
      <c r="BM905" s="245" t="s">
        <v>968</v>
      </c>
    </row>
    <row r="906" spans="1:65" s="12" customFormat="1" x14ac:dyDescent="0.2">
      <c r="B906" s="159"/>
      <c r="D906" s="152" t="s">
        <v>174</v>
      </c>
      <c r="E906" s="160" t="s">
        <v>1</v>
      </c>
      <c r="F906" s="161" t="s">
        <v>969</v>
      </c>
      <c r="H906" s="162">
        <v>197.8</v>
      </c>
      <c r="I906" s="163"/>
      <c r="L906" s="159"/>
      <c r="M906" s="164"/>
      <c r="N906" s="165"/>
      <c r="O906" s="165"/>
      <c r="P906" s="165"/>
      <c r="Q906" s="165"/>
      <c r="R906" s="165"/>
      <c r="S906" s="165"/>
      <c r="T906" s="166"/>
      <c r="AT906" s="160" t="s">
        <v>174</v>
      </c>
      <c r="AU906" s="160" t="s">
        <v>169</v>
      </c>
      <c r="AV906" s="12" t="s">
        <v>169</v>
      </c>
      <c r="AW906" s="12" t="s">
        <v>32</v>
      </c>
      <c r="AX906" s="12" t="s">
        <v>71</v>
      </c>
      <c r="AY906" s="160" t="s">
        <v>162</v>
      </c>
    </row>
    <row r="907" spans="1:65" s="12" customFormat="1" x14ac:dyDescent="0.2">
      <c r="B907" s="159"/>
      <c r="D907" s="152" t="s">
        <v>174</v>
      </c>
      <c r="E907" s="160" t="s">
        <v>1</v>
      </c>
      <c r="F907" s="161" t="s">
        <v>970</v>
      </c>
      <c r="H907" s="162">
        <v>158.94</v>
      </c>
      <c r="I907" s="163"/>
      <c r="L907" s="159"/>
      <c r="M907" s="164"/>
      <c r="N907" s="165"/>
      <c r="O907" s="165"/>
      <c r="P907" s="165"/>
      <c r="Q907" s="165"/>
      <c r="R907" s="165"/>
      <c r="S907" s="165"/>
      <c r="T907" s="166"/>
      <c r="AT907" s="160" t="s">
        <v>174</v>
      </c>
      <c r="AU907" s="160" t="s">
        <v>169</v>
      </c>
      <c r="AV907" s="12" t="s">
        <v>169</v>
      </c>
      <c r="AW907" s="12" t="s">
        <v>32</v>
      </c>
      <c r="AX907" s="12" t="s">
        <v>71</v>
      </c>
      <c r="AY907" s="160" t="s">
        <v>162</v>
      </c>
    </row>
    <row r="908" spans="1:65" s="14" customFormat="1" x14ac:dyDescent="0.2">
      <c r="B908" s="175"/>
      <c r="D908" s="152" t="s">
        <v>174</v>
      </c>
      <c r="E908" s="176" t="s">
        <v>1</v>
      </c>
      <c r="F908" s="177" t="s">
        <v>189</v>
      </c>
      <c r="H908" s="178">
        <v>356.74</v>
      </c>
      <c r="I908" s="179"/>
      <c r="L908" s="175"/>
      <c r="M908" s="180"/>
      <c r="N908" s="181"/>
      <c r="O908" s="181"/>
      <c r="P908" s="181"/>
      <c r="Q908" s="181"/>
      <c r="R908" s="181"/>
      <c r="S908" s="181"/>
      <c r="T908" s="182"/>
      <c r="AT908" s="176" t="s">
        <v>174</v>
      </c>
      <c r="AU908" s="176" t="s">
        <v>169</v>
      </c>
      <c r="AV908" s="14" t="s">
        <v>168</v>
      </c>
      <c r="AW908" s="14" t="s">
        <v>32</v>
      </c>
      <c r="AX908" s="14" t="s">
        <v>79</v>
      </c>
      <c r="AY908" s="176" t="s">
        <v>162</v>
      </c>
    </row>
    <row r="909" spans="1:65" s="210" customFormat="1" ht="16.5" customHeight="1" x14ac:dyDescent="0.2">
      <c r="A909" s="202"/>
      <c r="B909" s="139"/>
      <c r="C909" s="246" t="s">
        <v>971</v>
      </c>
      <c r="D909" s="246" t="s">
        <v>348</v>
      </c>
      <c r="E909" s="247" t="s">
        <v>2720</v>
      </c>
      <c r="F909" s="248" t="s">
        <v>972</v>
      </c>
      <c r="G909" s="249" t="s">
        <v>273</v>
      </c>
      <c r="H909" s="250">
        <v>410.25099999999998</v>
      </c>
      <c r="I909" s="251"/>
      <c r="J909" s="250">
        <f>ROUND(I909*H909,3)</f>
        <v>0</v>
      </c>
      <c r="K909" s="252"/>
      <c r="L909" s="188"/>
      <c r="M909" s="253" t="s">
        <v>1</v>
      </c>
      <c r="N909" s="254" t="s">
        <v>43</v>
      </c>
      <c r="O909" s="49"/>
      <c r="P909" s="243">
        <f>O909*H909</f>
        <v>0</v>
      </c>
      <c r="Q909" s="243">
        <v>1E-4</v>
      </c>
      <c r="R909" s="243">
        <f>Q909*H909</f>
        <v>4.1025100000000002E-2</v>
      </c>
      <c r="S909" s="243">
        <v>0</v>
      </c>
      <c r="T909" s="244">
        <f>S909*H909</f>
        <v>0</v>
      </c>
      <c r="U909" s="202"/>
      <c r="V909" s="202"/>
      <c r="W909" s="202"/>
      <c r="X909" s="202"/>
      <c r="Y909" s="202"/>
      <c r="Z909" s="202"/>
      <c r="AA909" s="202"/>
      <c r="AB909" s="202"/>
      <c r="AC909" s="202"/>
      <c r="AD909" s="202"/>
      <c r="AE909" s="202"/>
      <c r="AR909" s="245" t="s">
        <v>362</v>
      </c>
      <c r="AT909" s="245" t="s">
        <v>348</v>
      </c>
      <c r="AU909" s="245" t="s">
        <v>169</v>
      </c>
      <c r="AY909" s="203" t="s">
        <v>162</v>
      </c>
      <c r="BE909" s="149">
        <f>IF(N909="základná",J909,0)</f>
        <v>0</v>
      </c>
      <c r="BF909" s="149">
        <f>IF(N909="znížená",J909,0)</f>
        <v>0</v>
      </c>
      <c r="BG909" s="149">
        <f>IF(N909="zákl. prenesená",J909,0)</f>
        <v>0</v>
      </c>
      <c r="BH909" s="149">
        <f>IF(N909="zníž. prenesená",J909,0)</f>
        <v>0</v>
      </c>
      <c r="BI909" s="149">
        <f>IF(N909="nulová",J909,0)</f>
        <v>0</v>
      </c>
      <c r="BJ909" s="203" t="s">
        <v>169</v>
      </c>
      <c r="BK909" s="150">
        <f>ROUND(I909*H909,3)</f>
        <v>0</v>
      </c>
      <c r="BL909" s="203" t="s">
        <v>271</v>
      </c>
      <c r="BM909" s="245" t="s">
        <v>973</v>
      </c>
    </row>
    <row r="910" spans="1:65" s="12" customFormat="1" x14ac:dyDescent="0.2">
      <c r="B910" s="159"/>
      <c r="D910" s="152" t="s">
        <v>174</v>
      </c>
      <c r="E910" s="160" t="s">
        <v>1</v>
      </c>
      <c r="F910" s="161" t="s">
        <v>974</v>
      </c>
      <c r="H910" s="162">
        <v>410.25099999999998</v>
      </c>
      <c r="I910" s="163"/>
      <c r="L910" s="159"/>
      <c r="M910" s="164"/>
      <c r="N910" s="165"/>
      <c r="O910" s="165"/>
      <c r="P910" s="165"/>
      <c r="Q910" s="165"/>
      <c r="R910" s="165"/>
      <c r="S910" s="165"/>
      <c r="T910" s="166"/>
      <c r="AT910" s="160" t="s">
        <v>174</v>
      </c>
      <c r="AU910" s="160" t="s">
        <v>169</v>
      </c>
      <c r="AV910" s="12" t="s">
        <v>169</v>
      </c>
      <c r="AW910" s="12" t="s">
        <v>32</v>
      </c>
      <c r="AX910" s="12" t="s">
        <v>79</v>
      </c>
      <c r="AY910" s="160" t="s">
        <v>162</v>
      </c>
    </row>
    <row r="911" spans="1:65" s="210" customFormat="1" ht="21.75" customHeight="1" x14ac:dyDescent="0.2">
      <c r="A911" s="202"/>
      <c r="B911" s="139"/>
      <c r="C911" s="234" t="s">
        <v>975</v>
      </c>
      <c r="D911" s="234" t="s">
        <v>164</v>
      </c>
      <c r="E911" s="235" t="s">
        <v>2721</v>
      </c>
      <c r="F911" s="236" t="s">
        <v>976</v>
      </c>
      <c r="G911" s="237" t="s">
        <v>273</v>
      </c>
      <c r="H911" s="238">
        <v>356.74</v>
      </c>
      <c r="I911" s="239"/>
      <c r="J911" s="238">
        <f>ROUND(I911*H911,3)</f>
        <v>0</v>
      </c>
      <c r="K911" s="240"/>
      <c r="L911" s="30"/>
      <c r="M911" s="241" t="s">
        <v>1</v>
      </c>
      <c r="N911" s="242" t="s">
        <v>43</v>
      </c>
      <c r="O911" s="49"/>
      <c r="P911" s="243">
        <f>O911*H911</f>
        <v>0</v>
      </c>
      <c r="Q911" s="243">
        <v>0</v>
      </c>
      <c r="R911" s="243">
        <f>Q911*H911</f>
        <v>0</v>
      </c>
      <c r="S911" s="243">
        <v>0</v>
      </c>
      <c r="T911" s="244">
        <f>S911*H911</f>
        <v>0</v>
      </c>
      <c r="U911" s="202"/>
      <c r="V911" s="202"/>
      <c r="W911" s="202"/>
      <c r="X911" s="202"/>
      <c r="Y911" s="202"/>
      <c r="Z911" s="202"/>
      <c r="AA911" s="202"/>
      <c r="AB911" s="202"/>
      <c r="AC911" s="202"/>
      <c r="AD911" s="202"/>
      <c r="AE911" s="202"/>
      <c r="AR911" s="245" t="s">
        <v>271</v>
      </c>
      <c r="AT911" s="245" t="s">
        <v>164</v>
      </c>
      <c r="AU911" s="245" t="s">
        <v>169</v>
      </c>
      <c r="AY911" s="203" t="s">
        <v>162</v>
      </c>
      <c r="BE911" s="149">
        <f>IF(N911="základná",J911,0)</f>
        <v>0</v>
      </c>
      <c r="BF911" s="149">
        <f>IF(N911="znížená",J911,0)</f>
        <v>0</v>
      </c>
      <c r="BG911" s="149">
        <f>IF(N911="zákl. prenesená",J911,0)</f>
        <v>0</v>
      </c>
      <c r="BH911" s="149">
        <f>IF(N911="zníž. prenesená",J911,0)</f>
        <v>0</v>
      </c>
      <c r="BI911" s="149">
        <f>IF(N911="nulová",J911,0)</f>
        <v>0</v>
      </c>
      <c r="BJ911" s="203" t="s">
        <v>169</v>
      </c>
      <c r="BK911" s="150">
        <f>ROUND(I911*H911,3)</f>
        <v>0</v>
      </c>
      <c r="BL911" s="203" t="s">
        <v>271</v>
      </c>
      <c r="BM911" s="245" t="s">
        <v>977</v>
      </c>
    </row>
    <row r="912" spans="1:65" s="11" customFormat="1" x14ac:dyDescent="0.2">
      <c r="B912" s="151"/>
      <c r="D912" s="152" t="s">
        <v>174</v>
      </c>
      <c r="E912" s="153" t="s">
        <v>1</v>
      </c>
      <c r="F912" s="154" t="s">
        <v>978</v>
      </c>
      <c r="H912" s="153" t="s">
        <v>1</v>
      </c>
      <c r="I912" s="155"/>
      <c r="L912" s="151"/>
      <c r="M912" s="156"/>
      <c r="N912" s="157"/>
      <c r="O912" s="157"/>
      <c r="P912" s="157"/>
      <c r="Q912" s="157"/>
      <c r="R912" s="157"/>
      <c r="S912" s="157"/>
      <c r="T912" s="158"/>
      <c r="AT912" s="153" t="s">
        <v>174</v>
      </c>
      <c r="AU912" s="153" t="s">
        <v>169</v>
      </c>
      <c r="AV912" s="11" t="s">
        <v>79</v>
      </c>
      <c r="AW912" s="11" t="s">
        <v>32</v>
      </c>
      <c r="AX912" s="11" t="s">
        <v>71</v>
      </c>
      <c r="AY912" s="153" t="s">
        <v>162</v>
      </c>
    </row>
    <row r="913" spans="1:65" s="12" customFormat="1" x14ac:dyDescent="0.2">
      <c r="B913" s="159"/>
      <c r="D913" s="152" t="s">
        <v>174</v>
      </c>
      <c r="E913" s="160" t="s">
        <v>1</v>
      </c>
      <c r="F913" s="161" t="s">
        <v>969</v>
      </c>
      <c r="H913" s="162">
        <v>197.8</v>
      </c>
      <c r="I913" s="163"/>
      <c r="L913" s="159"/>
      <c r="M913" s="164"/>
      <c r="N913" s="165"/>
      <c r="O913" s="165"/>
      <c r="P913" s="165"/>
      <c r="Q913" s="165"/>
      <c r="R913" s="165"/>
      <c r="S913" s="165"/>
      <c r="T913" s="166"/>
      <c r="AT913" s="160" t="s">
        <v>174</v>
      </c>
      <c r="AU913" s="160" t="s">
        <v>169</v>
      </c>
      <c r="AV913" s="12" t="s">
        <v>169</v>
      </c>
      <c r="AW913" s="12" t="s">
        <v>32</v>
      </c>
      <c r="AX913" s="12" t="s">
        <v>71</v>
      </c>
      <c r="AY913" s="160" t="s">
        <v>162</v>
      </c>
    </row>
    <row r="914" spans="1:65" s="11" customFormat="1" x14ac:dyDescent="0.2">
      <c r="B914" s="151"/>
      <c r="D914" s="152" t="s">
        <v>174</v>
      </c>
      <c r="E914" s="153" t="s">
        <v>1</v>
      </c>
      <c r="F914" s="154" t="s">
        <v>2722</v>
      </c>
      <c r="H914" s="153" t="s">
        <v>1</v>
      </c>
      <c r="I914" s="155"/>
      <c r="L914" s="151"/>
      <c r="M914" s="156"/>
      <c r="N914" s="157"/>
      <c r="O914" s="157"/>
      <c r="P914" s="157"/>
      <c r="Q914" s="157"/>
      <c r="R914" s="157"/>
      <c r="S914" s="157"/>
      <c r="T914" s="158"/>
      <c r="AT914" s="153" t="s">
        <v>174</v>
      </c>
      <c r="AU914" s="153" t="s">
        <v>169</v>
      </c>
      <c r="AV914" s="11" t="s">
        <v>79</v>
      </c>
      <c r="AW914" s="11" t="s">
        <v>32</v>
      </c>
      <c r="AX914" s="11" t="s">
        <v>71</v>
      </c>
      <c r="AY914" s="153" t="s">
        <v>162</v>
      </c>
    </row>
    <row r="915" spans="1:65" s="12" customFormat="1" x14ac:dyDescent="0.2">
      <c r="B915" s="159"/>
      <c r="D915" s="152" t="s">
        <v>174</v>
      </c>
      <c r="E915" s="160" t="s">
        <v>1</v>
      </c>
      <c r="F915" s="161" t="s">
        <v>970</v>
      </c>
      <c r="H915" s="162">
        <v>158.94</v>
      </c>
      <c r="I915" s="163"/>
      <c r="L915" s="159"/>
      <c r="M915" s="164"/>
      <c r="N915" s="165"/>
      <c r="O915" s="165"/>
      <c r="P915" s="165"/>
      <c r="Q915" s="165"/>
      <c r="R915" s="165"/>
      <c r="S915" s="165"/>
      <c r="T915" s="166"/>
      <c r="AT915" s="160" t="s">
        <v>174</v>
      </c>
      <c r="AU915" s="160" t="s">
        <v>169</v>
      </c>
      <c r="AV915" s="12" t="s">
        <v>169</v>
      </c>
      <c r="AW915" s="12" t="s">
        <v>32</v>
      </c>
      <c r="AX915" s="12" t="s">
        <v>71</v>
      </c>
      <c r="AY915" s="160" t="s">
        <v>162</v>
      </c>
    </row>
    <row r="916" spans="1:65" s="14" customFormat="1" x14ac:dyDescent="0.2">
      <c r="B916" s="175"/>
      <c r="D916" s="152" t="s">
        <v>174</v>
      </c>
      <c r="E916" s="176" t="s">
        <v>1</v>
      </c>
      <c r="F916" s="177" t="s">
        <v>189</v>
      </c>
      <c r="H916" s="178">
        <v>356.74</v>
      </c>
      <c r="I916" s="179"/>
      <c r="L916" s="175"/>
      <c r="M916" s="180"/>
      <c r="N916" s="181"/>
      <c r="O916" s="181"/>
      <c r="P916" s="181"/>
      <c r="Q916" s="181"/>
      <c r="R916" s="181"/>
      <c r="S916" s="181"/>
      <c r="T916" s="182"/>
      <c r="AT916" s="176" t="s">
        <v>174</v>
      </c>
      <c r="AU916" s="176" t="s">
        <v>169</v>
      </c>
      <c r="AV916" s="14" t="s">
        <v>168</v>
      </c>
      <c r="AW916" s="14" t="s">
        <v>32</v>
      </c>
      <c r="AX916" s="14" t="s">
        <v>79</v>
      </c>
      <c r="AY916" s="176" t="s">
        <v>162</v>
      </c>
    </row>
    <row r="917" spans="1:65" s="210" customFormat="1" ht="16.5" customHeight="1" x14ac:dyDescent="0.2">
      <c r="A917" s="202"/>
      <c r="B917" s="139"/>
      <c r="C917" s="246" t="s">
        <v>979</v>
      </c>
      <c r="D917" s="246" t="s">
        <v>348</v>
      </c>
      <c r="E917" s="247" t="s">
        <v>2723</v>
      </c>
      <c r="F917" s="248" t="s">
        <v>2724</v>
      </c>
      <c r="G917" s="249" t="s">
        <v>273</v>
      </c>
      <c r="H917" s="250">
        <v>162.119</v>
      </c>
      <c r="I917" s="251"/>
      <c r="J917" s="250">
        <f>ROUND(I917*H917,3)</f>
        <v>0</v>
      </c>
      <c r="K917" s="252"/>
      <c r="L917" s="188"/>
      <c r="M917" s="253" t="s">
        <v>1</v>
      </c>
      <c r="N917" s="254" t="s">
        <v>43</v>
      </c>
      <c r="O917" s="49"/>
      <c r="P917" s="243">
        <f>O917*H917</f>
        <v>0</v>
      </c>
      <c r="Q917" s="243">
        <v>2.9999999999999997E-4</v>
      </c>
      <c r="R917" s="243">
        <f>Q917*H917</f>
        <v>4.8635699999999997E-2</v>
      </c>
      <c r="S917" s="243">
        <v>0</v>
      </c>
      <c r="T917" s="244">
        <f>S917*H917</f>
        <v>0</v>
      </c>
      <c r="U917" s="202"/>
      <c r="V917" s="202"/>
      <c r="W917" s="202"/>
      <c r="X917" s="202"/>
      <c r="Y917" s="202"/>
      <c r="Z917" s="202"/>
      <c r="AA917" s="202"/>
      <c r="AB917" s="202"/>
      <c r="AC917" s="202"/>
      <c r="AD917" s="202"/>
      <c r="AE917" s="202"/>
      <c r="AR917" s="245" t="s">
        <v>362</v>
      </c>
      <c r="AT917" s="245" t="s">
        <v>348</v>
      </c>
      <c r="AU917" s="245" t="s">
        <v>169</v>
      </c>
      <c r="AY917" s="203" t="s">
        <v>162</v>
      </c>
      <c r="BE917" s="149">
        <f>IF(N917="základná",J917,0)</f>
        <v>0</v>
      </c>
      <c r="BF917" s="149">
        <f>IF(N917="znížená",J917,0)</f>
        <v>0</v>
      </c>
      <c r="BG917" s="149">
        <f>IF(N917="zákl. prenesená",J917,0)</f>
        <v>0</v>
      </c>
      <c r="BH917" s="149">
        <f>IF(N917="zníž. prenesená",J917,0)</f>
        <v>0</v>
      </c>
      <c r="BI917" s="149">
        <f>IF(N917="nulová",J917,0)</f>
        <v>0</v>
      </c>
      <c r="BJ917" s="203" t="s">
        <v>169</v>
      </c>
      <c r="BK917" s="150">
        <f>ROUND(I917*H917,3)</f>
        <v>0</v>
      </c>
      <c r="BL917" s="203" t="s">
        <v>271</v>
      </c>
      <c r="BM917" s="245" t="s">
        <v>980</v>
      </c>
    </row>
    <row r="918" spans="1:65" s="12" customFormat="1" x14ac:dyDescent="0.2">
      <c r="B918" s="159"/>
      <c r="D918" s="152" t="s">
        <v>174</v>
      </c>
      <c r="E918" s="160" t="s">
        <v>1</v>
      </c>
      <c r="F918" s="161" t="s">
        <v>981</v>
      </c>
      <c r="H918" s="162">
        <v>162.119</v>
      </c>
      <c r="I918" s="163"/>
      <c r="L918" s="159"/>
      <c r="M918" s="164"/>
      <c r="N918" s="165"/>
      <c r="O918" s="165"/>
      <c r="P918" s="165"/>
      <c r="Q918" s="165"/>
      <c r="R918" s="165"/>
      <c r="S918" s="165"/>
      <c r="T918" s="166"/>
      <c r="AT918" s="160" t="s">
        <v>174</v>
      </c>
      <c r="AU918" s="160" t="s">
        <v>169</v>
      </c>
      <c r="AV918" s="12" t="s">
        <v>169</v>
      </c>
      <c r="AW918" s="12" t="s">
        <v>32</v>
      </c>
      <c r="AX918" s="12" t="s">
        <v>79</v>
      </c>
      <c r="AY918" s="160" t="s">
        <v>162</v>
      </c>
    </row>
    <row r="919" spans="1:65" s="210" customFormat="1" ht="21.75" customHeight="1" x14ac:dyDescent="0.2">
      <c r="A919" s="202"/>
      <c r="B919" s="139"/>
      <c r="C919" s="246" t="s">
        <v>982</v>
      </c>
      <c r="D919" s="246" t="s">
        <v>348</v>
      </c>
      <c r="E919" s="247" t="s">
        <v>2725</v>
      </c>
      <c r="F919" s="248" t="s">
        <v>2726</v>
      </c>
      <c r="G919" s="249" t="s">
        <v>273</v>
      </c>
      <c r="H919" s="250">
        <v>201.756</v>
      </c>
      <c r="I919" s="251"/>
      <c r="J919" s="250">
        <f>ROUND(I919*H919,3)</f>
        <v>0</v>
      </c>
      <c r="K919" s="252"/>
      <c r="L919" s="188"/>
      <c r="M919" s="253" t="s">
        <v>1</v>
      </c>
      <c r="N919" s="254" t="s">
        <v>43</v>
      </c>
      <c r="O919" s="49"/>
      <c r="P919" s="243">
        <f>O919*H919</f>
        <v>0</v>
      </c>
      <c r="Q919" s="243">
        <v>1.6000000000000001E-3</v>
      </c>
      <c r="R919" s="243">
        <f>Q919*H919</f>
        <v>0.32280960000000003</v>
      </c>
      <c r="S919" s="243">
        <v>0</v>
      </c>
      <c r="T919" s="244">
        <f>S919*H919</f>
        <v>0</v>
      </c>
      <c r="U919" s="202"/>
      <c r="V919" s="202"/>
      <c r="W919" s="202"/>
      <c r="X919" s="202"/>
      <c r="Y919" s="202"/>
      <c r="Z919" s="202"/>
      <c r="AA919" s="202"/>
      <c r="AB919" s="202"/>
      <c r="AC919" s="202"/>
      <c r="AD919" s="202"/>
      <c r="AE919" s="202"/>
      <c r="AR919" s="245" t="s">
        <v>362</v>
      </c>
      <c r="AT919" s="245" t="s">
        <v>348</v>
      </c>
      <c r="AU919" s="245" t="s">
        <v>169</v>
      </c>
      <c r="AY919" s="203" t="s">
        <v>162</v>
      </c>
      <c r="BE919" s="149">
        <f>IF(N919="základná",J919,0)</f>
        <v>0</v>
      </c>
      <c r="BF919" s="149">
        <f>IF(N919="znížená",J919,0)</f>
        <v>0</v>
      </c>
      <c r="BG919" s="149">
        <f>IF(N919="zákl. prenesená",J919,0)</f>
        <v>0</v>
      </c>
      <c r="BH919" s="149">
        <f>IF(N919="zníž. prenesená",J919,0)</f>
        <v>0</v>
      </c>
      <c r="BI919" s="149">
        <f>IF(N919="nulová",J919,0)</f>
        <v>0</v>
      </c>
      <c r="BJ919" s="203" t="s">
        <v>169</v>
      </c>
      <c r="BK919" s="150">
        <f>ROUND(I919*H919,3)</f>
        <v>0</v>
      </c>
      <c r="BL919" s="203" t="s">
        <v>271</v>
      </c>
      <c r="BM919" s="245" t="s">
        <v>983</v>
      </c>
    </row>
    <row r="920" spans="1:65" s="12" customFormat="1" x14ac:dyDescent="0.2">
      <c r="B920" s="159"/>
      <c r="D920" s="152" t="s">
        <v>174</v>
      </c>
      <c r="E920" s="160" t="s">
        <v>1</v>
      </c>
      <c r="F920" s="161" t="s">
        <v>984</v>
      </c>
      <c r="H920" s="162">
        <v>201.756</v>
      </c>
      <c r="I920" s="163"/>
      <c r="L920" s="159"/>
      <c r="M920" s="164"/>
      <c r="N920" s="165"/>
      <c r="O920" s="165"/>
      <c r="P920" s="165"/>
      <c r="Q920" s="165"/>
      <c r="R920" s="165"/>
      <c r="S920" s="165"/>
      <c r="T920" s="166"/>
      <c r="AT920" s="160" t="s">
        <v>174</v>
      </c>
      <c r="AU920" s="160" t="s">
        <v>169</v>
      </c>
      <c r="AV920" s="12" t="s">
        <v>169</v>
      </c>
      <c r="AW920" s="12" t="s">
        <v>32</v>
      </c>
      <c r="AX920" s="12" t="s">
        <v>79</v>
      </c>
      <c r="AY920" s="160" t="s">
        <v>162</v>
      </c>
    </row>
    <row r="921" spans="1:65" s="210" customFormat="1" ht="21.75" customHeight="1" x14ac:dyDescent="0.2">
      <c r="A921" s="202"/>
      <c r="B921" s="139"/>
      <c r="C921" s="234" t="s">
        <v>985</v>
      </c>
      <c r="D921" s="234" t="s">
        <v>164</v>
      </c>
      <c r="E921" s="235" t="s">
        <v>2727</v>
      </c>
      <c r="F921" s="236" t="s">
        <v>986</v>
      </c>
      <c r="G921" s="237" t="s">
        <v>273</v>
      </c>
      <c r="H921" s="238">
        <v>95.76</v>
      </c>
      <c r="I921" s="239"/>
      <c r="J921" s="238">
        <f>ROUND(I921*H921,3)</f>
        <v>0</v>
      </c>
      <c r="K921" s="240"/>
      <c r="L921" s="30"/>
      <c r="M921" s="241" t="s">
        <v>1</v>
      </c>
      <c r="N921" s="242" t="s">
        <v>43</v>
      </c>
      <c r="O921" s="49"/>
      <c r="P921" s="243">
        <f>O921*H921</f>
        <v>0</v>
      </c>
      <c r="Q921" s="243">
        <v>0</v>
      </c>
      <c r="R921" s="243">
        <f>Q921*H921</f>
        <v>0</v>
      </c>
      <c r="S921" s="243">
        <v>0</v>
      </c>
      <c r="T921" s="244">
        <f>S921*H921</f>
        <v>0</v>
      </c>
      <c r="U921" s="202"/>
      <c r="V921" s="202"/>
      <c r="W921" s="202"/>
      <c r="X921" s="202"/>
      <c r="Y921" s="202"/>
      <c r="Z921" s="202"/>
      <c r="AA921" s="202"/>
      <c r="AB921" s="202"/>
      <c r="AC921" s="202"/>
      <c r="AD921" s="202"/>
      <c r="AE921" s="202"/>
      <c r="AR921" s="245" t="s">
        <v>271</v>
      </c>
      <c r="AT921" s="245" t="s">
        <v>164</v>
      </c>
      <c r="AU921" s="245" t="s">
        <v>169</v>
      </c>
      <c r="AY921" s="203" t="s">
        <v>162</v>
      </c>
      <c r="BE921" s="149">
        <f>IF(N921="základná",J921,0)</f>
        <v>0</v>
      </c>
      <c r="BF921" s="149">
        <f>IF(N921="znížená",J921,0)</f>
        <v>0</v>
      </c>
      <c r="BG921" s="149">
        <f>IF(N921="zákl. prenesená",J921,0)</f>
        <v>0</v>
      </c>
      <c r="BH921" s="149">
        <f>IF(N921="zníž. prenesená",J921,0)</f>
        <v>0</v>
      </c>
      <c r="BI921" s="149">
        <f>IF(N921="nulová",J921,0)</f>
        <v>0</v>
      </c>
      <c r="BJ921" s="203" t="s">
        <v>169</v>
      </c>
      <c r="BK921" s="150">
        <f>ROUND(I921*H921,3)</f>
        <v>0</v>
      </c>
      <c r="BL921" s="203" t="s">
        <v>271</v>
      </c>
      <c r="BM921" s="245" t="s">
        <v>987</v>
      </c>
    </row>
    <row r="922" spans="1:65" s="11" customFormat="1" x14ac:dyDescent="0.2">
      <c r="B922" s="151"/>
      <c r="D922" s="152" t="s">
        <v>174</v>
      </c>
      <c r="E922" s="153" t="s">
        <v>1</v>
      </c>
      <c r="F922" s="154" t="s">
        <v>2728</v>
      </c>
      <c r="H922" s="153" t="s">
        <v>1</v>
      </c>
      <c r="I922" s="155"/>
      <c r="L922" s="151"/>
      <c r="M922" s="156"/>
      <c r="N922" s="157"/>
      <c r="O922" s="157"/>
      <c r="P922" s="157"/>
      <c r="Q922" s="157"/>
      <c r="R922" s="157"/>
      <c r="S922" s="157"/>
      <c r="T922" s="158"/>
      <c r="AT922" s="153" t="s">
        <v>174</v>
      </c>
      <c r="AU922" s="153" t="s">
        <v>169</v>
      </c>
      <c r="AV922" s="11" t="s">
        <v>79</v>
      </c>
      <c r="AW922" s="11" t="s">
        <v>32</v>
      </c>
      <c r="AX922" s="11" t="s">
        <v>71</v>
      </c>
      <c r="AY922" s="153" t="s">
        <v>162</v>
      </c>
    </row>
    <row r="923" spans="1:65" s="12" customFormat="1" x14ac:dyDescent="0.2">
      <c r="B923" s="159"/>
      <c r="D923" s="152" t="s">
        <v>174</v>
      </c>
      <c r="E923" s="160" t="s">
        <v>1</v>
      </c>
      <c r="F923" s="161" t="s">
        <v>988</v>
      </c>
      <c r="H923" s="162">
        <v>95.76</v>
      </c>
      <c r="I923" s="163"/>
      <c r="L923" s="159"/>
      <c r="M923" s="164"/>
      <c r="N923" s="165"/>
      <c r="O923" s="165"/>
      <c r="P923" s="165"/>
      <c r="Q923" s="165"/>
      <c r="R923" s="165"/>
      <c r="S923" s="165"/>
      <c r="T923" s="166"/>
      <c r="AT923" s="160" t="s">
        <v>174</v>
      </c>
      <c r="AU923" s="160" t="s">
        <v>169</v>
      </c>
      <c r="AV923" s="12" t="s">
        <v>169</v>
      </c>
      <c r="AW923" s="12" t="s">
        <v>32</v>
      </c>
      <c r="AX923" s="12" t="s">
        <v>79</v>
      </c>
      <c r="AY923" s="160" t="s">
        <v>162</v>
      </c>
    </row>
    <row r="924" spans="1:65" s="210" customFormat="1" ht="16.5" customHeight="1" x14ac:dyDescent="0.2">
      <c r="A924" s="202"/>
      <c r="B924" s="139"/>
      <c r="C924" s="246" t="s">
        <v>989</v>
      </c>
      <c r="D924" s="246" t="s">
        <v>348</v>
      </c>
      <c r="E924" s="247" t="s">
        <v>2729</v>
      </c>
      <c r="F924" s="248" t="s">
        <v>990</v>
      </c>
      <c r="G924" s="249" t="s">
        <v>273</v>
      </c>
      <c r="H924" s="250">
        <v>97.674999999999997</v>
      </c>
      <c r="I924" s="251"/>
      <c r="J924" s="250">
        <f>ROUND(I924*H924,3)</f>
        <v>0</v>
      </c>
      <c r="K924" s="252"/>
      <c r="L924" s="188"/>
      <c r="M924" s="253" t="s">
        <v>1</v>
      </c>
      <c r="N924" s="254" t="s">
        <v>43</v>
      </c>
      <c r="O924" s="49"/>
      <c r="P924" s="243">
        <f>O924*H924</f>
        <v>0</v>
      </c>
      <c r="Q924" s="243">
        <v>5.5500000000000002E-3</v>
      </c>
      <c r="R924" s="243">
        <f>Q924*H924</f>
        <v>0.54209625000000006</v>
      </c>
      <c r="S924" s="243">
        <v>0</v>
      </c>
      <c r="T924" s="244">
        <f>S924*H924</f>
        <v>0</v>
      </c>
      <c r="U924" s="202"/>
      <c r="V924" s="202"/>
      <c r="W924" s="202"/>
      <c r="X924" s="202"/>
      <c r="Y924" s="202"/>
      <c r="Z924" s="202"/>
      <c r="AA924" s="202"/>
      <c r="AB924" s="202"/>
      <c r="AC924" s="202"/>
      <c r="AD924" s="202"/>
      <c r="AE924" s="202"/>
      <c r="AR924" s="245" t="s">
        <v>362</v>
      </c>
      <c r="AT924" s="245" t="s">
        <v>348</v>
      </c>
      <c r="AU924" s="245" t="s">
        <v>169</v>
      </c>
      <c r="AY924" s="203" t="s">
        <v>162</v>
      </c>
      <c r="BE924" s="149">
        <f>IF(N924="základná",J924,0)</f>
        <v>0</v>
      </c>
      <c r="BF924" s="149">
        <f>IF(N924="znížená",J924,0)</f>
        <v>0</v>
      </c>
      <c r="BG924" s="149">
        <f>IF(N924="zákl. prenesená",J924,0)</f>
        <v>0</v>
      </c>
      <c r="BH924" s="149">
        <f>IF(N924="zníž. prenesená",J924,0)</f>
        <v>0</v>
      </c>
      <c r="BI924" s="149">
        <f>IF(N924="nulová",J924,0)</f>
        <v>0</v>
      </c>
      <c r="BJ924" s="203" t="s">
        <v>169</v>
      </c>
      <c r="BK924" s="150">
        <f>ROUND(I924*H924,3)</f>
        <v>0</v>
      </c>
      <c r="BL924" s="203" t="s">
        <v>271</v>
      </c>
      <c r="BM924" s="245" t="s">
        <v>991</v>
      </c>
    </row>
    <row r="925" spans="1:65" s="12" customFormat="1" x14ac:dyDescent="0.2">
      <c r="B925" s="159"/>
      <c r="D925" s="152" t="s">
        <v>174</v>
      </c>
      <c r="E925" s="160" t="s">
        <v>1</v>
      </c>
      <c r="F925" s="161" t="s">
        <v>992</v>
      </c>
      <c r="H925" s="162">
        <v>97.674999999999997</v>
      </c>
      <c r="I925" s="163"/>
      <c r="L925" s="159"/>
      <c r="M925" s="164"/>
      <c r="N925" s="165"/>
      <c r="O925" s="165"/>
      <c r="P925" s="165"/>
      <c r="Q925" s="165"/>
      <c r="R925" s="165"/>
      <c r="S925" s="165"/>
      <c r="T925" s="166"/>
      <c r="AT925" s="160" t="s">
        <v>174</v>
      </c>
      <c r="AU925" s="160" t="s">
        <v>169</v>
      </c>
      <c r="AV925" s="12" t="s">
        <v>169</v>
      </c>
      <c r="AW925" s="12" t="s">
        <v>32</v>
      </c>
      <c r="AX925" s="12" t="s">
        <v>79</v>
      </c>
      <c r="AY925" s="160" t="s">
        <v>162</v>
      </c>
    </row>
    <row r="926" spans="1:65" s="210" customFormat="1" ht="21.75" customHeight="1" x14ac:dyDescent="0.2">
      <c r="A926" s="202"/>
      <c r="B926" s="139"/>
      <c r="C926" s="234" t="s">
        <v>993</v>
      </c>
      <c r="D926" s="234" t="s">
        <v>164</v>
      </c>
      <c r="E926" s="235" t="s">
        <v>2730</v>
      </c>
      <c r="F926" s="236" t="s">
        <v>994</v>
      </c>
      <c r="G926" s="237" t="s">
        <v>273</v>
      </c>
      <c r="H926" s="238">
        <v>398.85599999999999</v>
      </c>
      <c r="I926" s="239"/>
      <c r="J926" s="238">
        <f>ROUND(I926*H926,3)</f>
        <v>0</v>
      </c>
      <c r="K926" s="240"/>
      <c r="L926" s="30"/>
      <c r="M926" s="241" t="s">
        <v>1</v>
      </c>
      <c r="N926" s="242" t="s">
        <v>43</v>
      </c>
      <c r="O926" s="49"/>
      <c r="P926" s="243">
        <f>O926*H926</f>
        <v>0</v>
      </c>
      <c r="Q926" s="243">
        <v>0</v>
      </c>
      <c r="R926" s="243">
        <f>Q926*H926</f>
        <v>0</v>
      </c>
      <c r="S926" s="243">
        <v>0</v>
      </c>
      <c r="T926" s="244">
        <f>S926*H926</f>
        <v>0</v>
      </c>
      <c r="U926" s="202"/>
      <c r="V926" s="202"/>
      <c r="W926" s="202"/>
      <c r="X926" s="202"/>
      <c r="Y926" s="202"/>
      <c r="Z926" s="202"/>
      <c r="AA926" s="202"/>
      <c r="AB926" s="202"/>
      <c r="AC926" s="202"/>
      <c r="AD926" s="202"/>
      <c r="AE926" s="202"/>
      <c r="AR926" s="245" t="s">
        <v>271</v>
      </c>
      <c r="AT926" s="245" t="s">
        <v>164</v>
      </c>
      <c r="AU926" s="245" t="s">
        <v>169</v>
      </c>
      <c r="AY926" s="203" t="s">
        <v>162</v>
      </c>
      <c r="BE926" s="149">
        <f>IF(N926="základná",J926,0)</f>
        <v>0</v>
      </c>
      <c r="BF926" s="149">
        <f>IF(N926="znížená",J926,0)</f>
        <v>0</v>
      </c>
      <c r="BG926" s="149">
        <f>IF(N926="zákl. prenesená",J926,0)</f>
        <v>0</v>
      </c>
      <c r="BH926" s="149">
        <f>IF(N926="zníž. prenesená",J926,0)</f>
        <v>0</v>
      </c>
      <c r="BI926" s="149">
        <f>IF(N926="nulová",J926,0)</f>
        <v>0</v>
      </c>
      <c r="BJ926" s="203" t="s">
        <v>169</v>
      </c>
      <c r="BK926" s="150">
        <f>ROUND(I926*H926,3)</f>
        <v>0</v>
      </c>
      <c r="BL926" s="203" t="s">
        <v>271</v>
      </c>
      <c r="BM926" s="245" t="s">
        <v>995</v>
      </c>
    </row>
    <row r="927" spans="1:65" s="11" customFormat="1" x14ac:dyDescent="0.2">
      <c r="B927" s="151"/>
      <c r="D927" s="152" t="s">
        <v>174</v>
      </c>
      <c r="E927" s="153" t="s">
        <v>1</v>
      </c>
      <c r="F927" s="154" t="s">
        <v>737</v>
      </c>
      <c r="H927" s="153" t="s">
        <v>1</v>
      </c>
      <c r="I927" s="155"/>
      <c r="L927" s="151"/>
      <c r="M927" s="156"/>
      <c r="N927" s="157"/>
      <c r="O927" s="157"/>
      <c r="P927" s="157"/>
      <c r="Q927" s="157"/>
      <c r="R927" s="157"/>
      <c r="S927" s="157"/>
      <c r="T927" s="158"/>
      <c r="AT927" s="153" t="s">
        <v>174</v>
      </c>
      <c r="AU927" s="153" t="s">
        <v>169</v>
      </c>
      <c r="AV927" s="11" t="s">
        <v>79</v>
      </c>
      <c r="AW927" s="11" t="s">
        <v>32</v>
      </c>
      <c r="AX927" s="11" t="s">
        <v>71</v>
      </c>
      <c r="AY927" s="153" t="s">
        <v>162</v>
      </c>
    </row>
    <row r="928" spans="1:65" s="11" customFormat="1" x14ac:dyDescent="0.2">
      <c r="B928" s="151"/>
      <c r="D928" s="152" t="s">
        <v>174</v>
      </c>
      <c r="E928" s="153" t="s">
        <v>1</v>
      </c>
      <c r="F928" s="154" t="s">
        <v>2731</v>
      </c>
      <c r="H928" s="153" t="s">
        <v>1</v>
      </c>
      <c r="I928" s="155"/>
      <c r="L928" s="151"/>
      <c r="M928" s="156"/>
      <c r="N928" s="157"/>
      <c r="O928" s="157"/>
      <c r="P928" s="157"/>
      <c r="Q928" s="157"/>
      <c r="R928" s="157"/>
      <c r="S928" s="157"/>
      <c r="T928" s="158"/>
      <c r="AT928" s="153" t="s">
        <v>174</v>
      </c>
      <c r="AU928" s="153" t="s">
        <v>169</v>
      </c>
      <c r="AV928" s="11" t="s">
        <v>79</v>
      </c>
      <c r="AW928" s="11" t="s">
        <v>32</v>
      </c>
      <c r="AX928" s="11" t="s">
        <v>71</v>
      </c>
      <c r="AY928" s="153" t="s">
        <v>162</v>
      </c>
    </row>
    <row r="929" spans="1:65" s="12" customFormat="1" x14ac:dyDescent="0.2">
      <c r="B929" s="159"/>
      <c r="D929" s="152" t="s">
        <v>174</v>
      </c>
      <c r="E929" s="160" t="s">
        <v>1</v>
      </c>
      <c r="F929" s="161" t="s">
        <v>996</v>
      </c>
      <c r="H929" s="162">
        <v>181.238</v>
      </c>
      <c r="I929" s="163"/>
      <c r="L929" s="159"/>
      <c r="M929" s="164"/>
      <c r="N929" s="165"/>
      <c r="O929" s="165"/>
      <c r="P929" s="165"/>
      <c r="Q929" s="165"/>
      <c r="R929" s="165"/>
      <c r="S929" s="165"/>
      <c r="T929" s="166"/>
      <c r="AT929" s="160" t="s">
        <v>174</v>
      </c>
      <c r="AU929" s="160" t="s">
        <v>169</v>
      </c>
      <c r="AV929" s="12" t="s">
        <v>169</v>
      </c>
      <c r="AW929" s="12" t="s">
        <v>32</v>
      </c>
      <c r="AX929" s="12" t="s">
        <v>71</v>
      </c>
      <c r="AY929" s="160" t="s">
        <v>162</v>
      </c>
    </row>
    <row r="930" spans="1:65" s="11" customFormat="1" x14ac:dyDescent="0.2">
      <c r="B930" s="151"/>
      <c r="D930" s="152" t="s">
        <v>174</v>
      </c>
      <c r="E930" s="153" t="s">
        <v>1</v>
      </c>
      <c r="F930" s="154" t="s">
        <v>2732</v>
      </c>
      <c r="H930" s="153" t="s">
        <v>1</v>
      </c>
      <c r="I930" s="155"/>
      <c r="L930" s="151"/>
      <c r="M930" s="156"/>
      <c r="N930" s="157"/>
      <c r="O930" s="157"/>
      <c r="P930" s="157"/>
      <c r="Q930" s="157"/>
      <c r="R930" s="157"/>
      <c r="S930" s="157"/>
      <c r="T930" s="158"/>
      <c r="AT930" s="153" t="s">
        <v>174</v>
      </c>
      <c r="AU930" s="153" t="s">
        <v>169</v>
      </c>
      <c r="AV930" s="11" t="s">
        <v>79</v>
      </c>
      <c r="AW930" s="11" t="s">
        <v>32</v>
      </c>
      <c r="AX930" s="11" t="s">
        <v>71</v>
      </c>
      <c r="AY930" s="153" t="s">
        <v>162</v>
      </c>
    </row>
    <row r="931" spans="1:65" s="12" customFormat="1" x14ac:dyDescent="0.2">
      <c r="B931" s="159"/>
      <c r="D931" s="152" t="s">
        <v>174</v>
      </c>
      <c r="E931" s="160" t="s">
        <v>1</v>
      </c>
      <c r="F931" s="161" t="s">
        <v>996</v>
      </c>
      <c r="H931" s="162">
        <v>181.238</v>
      </c>
      <c r="I931" s="163"/>
      <c r="L931" s="159"/>
      <c r="M931" s="164"/>
      <c r="N931" s="165"/>
      <c r="O931" s="165"/>
      <c r="P931" s="165"/>
      <c r="Q931" s="165"/>
      <c r="R931" s="165"/>
      <c r="S931" s="165"/>
      <c r="T931" s="166"/>
      <c r="AT931" s="160" t="s">
        <v>174</v>
      </c>
      <c r="AU931" s="160" t="s">
        <v>169</v>
      </c>
      <c r="AV931" s="12" t="s">
        <v>169</v>
      </c>
      <c r="AW931" s="12" t="s">
        <v>32</v>
      </c>
      <c r="AX931" s="12" t="s">
        <v>71</v>
      </c>
      <c r="AY931" s="160" t="s">
        <v>162</v>
      </c>
    </row>
    <row r="932" spans="1:65" s="11" customFormat="1" x14ac:dyDescent="0.2">
      <c r="B932" s="151"/>
      <c r="D932" s="152" t="s">
        <v>174</v>
      </c>
      <c r="E932" s="153" t="s">
        <v>1</v>
      </c>
      <c r="F932" s="154" t="s">
        <v>922</v>
      </c>
      <c r="H932" s="153" t="s">
        <v>1</v>
      </c>
      <c r="I932" s="155"/>
      <c r="L932" s="151"/>
      <c r="M932" s="156"/>
      <c r="N932" s="157"/>
      <c r="O932" s="157"/>
      <c r="P932" s="157"/>
      <c r="Q932" s="157"/>
      <c r="R932" s="157"/>
      <c r="S932" s="157"/>
      <c r="T932" s="158"/>
      <c r="AT932" s="153" t="s">
        <v>174</v>
      </c>
      <c r="AU932" s="153" t="s">
        <v>169</v>
      </c>
      <c r="AV932" s="11" t="s">
        <v>79</v>
      </c>
      <c r="AW932" s="11" t="s">
        <v>32</v>
      </c>
      <c r="AX932" s="11" t="s">
        <v>71</v>
      </c>
      <c r="AY932" s="153" t="s">
        <v>162</v>
      </c>
    </row>
    <row r="933" spans="1:65" s="11" customFormat="1" x14ac:dyDescent="0.2">
      <c r="B933" s="151"/>
      <c r="D933" s="152" t="s">
        <v>174</v>
      </c>
      <c r="E933" s="153" t="s">
        <v>1</v>
      </c>
      <c r="F933" s="154" t="s">
        <v>2733</v>
      </c>
      <c r="H933" s="153" t="s">
        <v>1</v>
      </c>
      <c r="I933" s="155"/>
      <c r="L933" s="151"/>
      <c r="M933" s="156"/>
      <c r="N933" s="157"/>
      <c r="O933" s="157"/>
      <c r="P933" s="157"/>
      <c r="Q933" s="157"/>
      <c r="R933" s="157"/>
      <c r="S933" s="157"/>
      <c r="T933" s="158"/>
      <c r="AT933" s="153" t="s">
        <v>174</v>
      </c>
      <c r="AU933" s="153" t="s">
        <v>169</v>
      </c>
      <c r="AV933" s="11" t="s">
        <v>79</v>
      </c>
      <c r="AW933" s="11" t="s">
        <v>32</v>
      </c>
      <c r="AX933" s="11" t="s">
        <v>71</v>
      </c>
      <c r="AY933" s="153" t="s">
        <v>162</v>
      </c>
    </row>
    <row r="934" spans="1:65" s="12" customFormat="1" x14ac:dyDescent="0.2">
      <c r="B934" s="159"/>
      <c r="D934" s="152" t="s">
        <v>174</v>
      </c>
      <c r="E934" s="160" t="s">
        <v>1</v>
      </c>
      <c r="F934" s="161" t="s">
        <v>997</v>
      </c>
      <c r="H934" s="162">
        <v>36.380000000000003</v>
      </c>
      <c r="I934" s="163"/>
      <c r="L934" s="159"/>
      <c r="M934" s="164"/>
      <c r="N934" s="165"/>
      <c r="O934" s="165"/>
      <c r="P934" s="165"/>
      <c r="Q934" s="165"/>
      <c r="R934" s="165"/>
      <c r="S934" s="165"/>
      <c r="T934" s="166"/>
      <c r="AT934" s="160" t="s">
        <v>174</v>
      </c>
      <c r="AU934" s="160" t="s">
        <v>169</v>
      </c>
      <c r="AV934" s="12" t="s">
        <v>169</v>
      </c>
      <c r="AW934" s="12" t="s">
        <v>32</v>
      </c>
      <c r="AX934" s="12" t="s">
        <v>71</v>
      </c>
      <c r="AY934" s="160" t="s">
        <v>162</v>
      </c>
    </row>
    <row r="935" spans="1:65" s="14" customFormat="1" x14ac:dyDescent="0.2">
      <c r="B935" s="175"/>
      <c r="D935" s="152" t="s">
        <v>174</v>
      </c>
      <c r="E935" s="176" t="s">
        <v>1</v>
      </c>
      <c r="F935" s="177" t="s">
        <v>189</v>
      </c>
      <c r="H935" s="178">
        <v>398.85599999999999</v>
      </c>
      <c r="I935" s="179"/>
      <c r="L935" s="175"/>
      <c r="M935" s="180"/>
      <c r="N935" s="181"/>
      <c r="O935" s="181"/>
      <c r="P935" s="181"/>
      <c r="Q935" s="181"/>
      <c r="R935" s="181"/>
      <c r="S935" s="181"/>
      <c r="T935" s="182"/>
      <c r="AT935" s="176" t="s">
        <v>174</v>
      </c>
      <c r="AU935" s="176" t="s">
        <v>169</v>
      </c>
      <c r="AV935" s="14" t="s">
        <v>168</v>
      </c>
      <c r="AW935" s="14" t="s">
        <v>32</v>
      </c>
      <c r="AX935" s="14" t="s">
        <v>79</v>
      </c>
      <c r="AY935" s="176" t="s">
        <v>162</v>
      </c>
    </row>
    <row r="936" spans="1:65" s="210" customFormat="1" ht="21.75" customHeight="1" x14ac:dyDescent="0.2">
      <c r="A936" s="202"/>
      <c r="B936" s="139"/>
      <c r="C936" s="246" t="s">
        <v>998</v>
      </c>
      <c r="D936" s="246" t="s">
        <v>348</v>
      </c>
      <c r="E936" s="247" t="s">
        <v>2734</v>
      </c>
      <c r="F936" s="248" t="s">
        <v>999</v>
      </c>
      <c r="G936" s="249" t="s">
        <v>273</v>
      </c>
      <c r="H936" s="250">
        <v>37.107999999999997</v>
      </c>
      <c r="I936" s="251"/>
      <c r="J936" s="250">
        <f>ROUND(I936*H936,3)</f>
        <v>0</v>
      </c>
      <c r="K936" s="252"/>
      <c r="L936" s="188"/>
      <c r="M936" s="253" t="s">
        <v>1</v>
      </c>
      <c r="N936" s="254" t="s">
        <v>43</v>
      </c>
      <c r="O936" s="49"/>
      <c r="P936" s="243">
        <f>O936*H936</f>
        <v>0</v>
      </c>
      <c r="Q936" s="243">
        <v>6.96E-3</v>
      </c>
      <c r="R936" s="243">
        <f>Q936*H936</f>
        <v>0.25827168</v>
      </c>
      <c r="S936" s="243">
        <v>0</v>
      </c>
      <c r="T936" s="244">
        <f>S936*H936</f>
        <v>0</v>
      </c>
      <c r="U936" s="202"/>
      <c r="V936" s="202"/>
      <c r="W936" s="202"/>
      <c r="X936" s="202"/>
      <c r="Y936" s="202"/>
      <c r="Z936" s="202"/>
      <c r="AA936" s="202"/>
      <c r="AB936" s="202"/>
      <c r="AC936" s="202"/>
      <c r="AD936" s="202"/>
      <c r="AE936" s="202"/>
      <c r="AR936" s="245" t="s">
        <v>362</v>
      </c>
      <c r="AT936" s="245" t="s">
        <v>348</v>
      </c>
      <c r="AU936" s="245" t="s">
        <v>169</v>
      </c>
      <c r="AY936" s="203" t="s">
        <v>162</v>
      </c>
      <c r="BE936" s="149">
        <f>IF(N936="základná",J936,0)</f>
        <v>0</v>
      </c>
      <c r="BF936" s="149">
        <f>IF(N936="znížená",J936,0)</f>
        <v>0</v>
      </c>
      <c r="BG936" s="149">
        <f>IF(N936="zákl. prenesená",J936,0)</f>
        <v>0</v>
      </c>
      <c r="BH936" s="149">
        <f>IF(N936="zníž. prenesená",J936,0)</f>
        <v>0</v>
      </c>
      <c r="BI936" s="149">
        <f>IF(N936="nulová",J936,0)</f>
        <v>0</v>
      </c>
      <c r="BJ936" s="203" t="s">
        <v>169</v>
      </c>
      <c r="BK936" s="150">
        <f>ROUND(I936*H936,3)</f>
        <v>0</v>
      </c>
      <c r="BL936" s="203" t="s">
        <v>271</v>
      </c>
      <c r="BM936" s="245" t="s">
        <v>1000</v>
      </c>
    </row>
    <row r="937" spans="1:65" s="12" customFormat="1" x14ac:dyDescent="0.2">
      <c r="B937" s="159"/>
      <c r="D937" s="152" t="s">
        <v>174</v>
      </c>
      <c r="E937" s="160" t="s">
        <v>1</v>
      </c>
      <c r="F937" s="161" t="s">
        <v>1001</v>
      </c>
      <c r="H937" s="162">
        <v>37.107999999999997</v>
      </c>
      <c r="I937" s="163"/>
      <c r="L937" s="159"/>
      <c r="M937" s="164"/>
      <c r="N937" s="165"/>
      <c r="O937" s="165"/>
      <c r="P937" s="165"/>
      <c r="Q937" s="165"/>
      <c r="R937" s="165"/>
      <c r="S937" s="165"/>
      <c r="T937" s="166"/>
      <c r="AT937" s="160" t="s">
        <v>174</v>
      </c>
      <c r="AU937" s="160" t="s">
        <v>169</v>
      </c>
      <c r="AV937" s="12" t="s">
        <v>169</v>
      </c>
      <c r="AW937" s="12" t="s">
        <v>32</v>
      </c>
      <c r="AX937" s="12" t="s">
        <v>79</v>
      </c>
      <c r="AY937" s="160" t="s">
        <v>162</v>
      </c>
    </row>
    <row r="938" spans="1:65" s="210" customFormat="1" ht="33" customHeight="1" x14ac:dyDescent="0.2">
      <c r="A938" s="202"/>
      <c r="B938" s="139"/>
      <c r="C938" s="246" t="s">
        <v>1002</v>
      </c>
      <c r="D938" s="246" t="s">
        <v>348</v>
      </c>
      <c r="E938" s="247" t="s">
        <v>2735</v>
      </c>
      <c r="F938" s="248" t="s">
        <v>2736</v>
      </c>
      <c r="G938" s="249" t="s">
        <v>273</v>
      </c>
      <c r="H938" s="250">
        <v>184.86199999999999</v>
      </c>
      <c r="I938" s="251"/>
      <c r="J938" s="250">
        <f>ROUND(I938*H938,3)</f>
        <v>0</v>
      </c>
      <c r="K938" s="252"/>
      <c r="L938" s="188"/>
      <c r="M938" s="253" t="s">
        <v>1</v>
      </c>
      <c r="N938" s="254" t="s">
        <v>43</v>
      </c>
      <c r="O938" s="49"/>
      <c r="P938" s="243">
        <f>O938*H938</f>
        <v>0</v>
      </c>
      <c r="Q938" s="243">
        <v>2.0799999999999999E-2</v>
      </c>
      <c r="R938" s="243">
        <f>Q938*H938</f>
        <v>3.8451295999999999</v>
      </c>
      <c r="S938" s="243">
        <v>0</v>
      </c>
      <c r="T938" s="244">
        <f>S938*H938</f>
        <v>0</v>
      </c>
      <c r="U938" s="202"/>
      <c r="V938" s="202"/>
      <c r="W938" s="202"/>
      <c r="X938" s="202"/>
      <c r="Y938" s="202"/>
      <c r="Z938" s="202"/>
      <c r="AA938" s="202"/>
      <c r="AB938" s="202"/>
      <c r="AC938" s="202"/>
      <c r="AD938" s="202"/>
      <c r="AE938" s="202"/>
      <c r="AR938" s="245" t="s">
        <v>362</v>
      </c>
      <c r="AT938" s="245" t="s">
        <v>348</v>
      </c>
      <c r="AU938" s="245" t="s">
        <v>169</v>
      </c>
      <c r="AY938" s="203" t="s">
        <v>162</v>
      </c>
      <c r="BE938" s="149">
        <f>IF(N938="základná",J938,0)</f>
        <v>0</v>
      </c>
      <c r="BF938" s="149">
        <f>IF(N938="znížená",J938,0)</f>
        <v>0</v>
      </c>
      <c r="BG938" s="149">
        <f>IF(N938="zákl. prenesená",J938,0)</f>
        <v>0</v>
      </c>
      <c r="BH938" s="149">
        <f>IF(N938="zníž. prenesená",J938,0)</f>
        <v>0</v>
      </c>
      <c r="BI938" s="149">
        <f>IF(N938="nulová",J938,0)</f>
        <v>0</v>
      </c>
      <c r="BJ938" s="203" t="s">
        <v>169</v>
      </c>
      <c r="BK938" s="150">
        <f>ROUND(I938*H938,3)</f>
        <v>0</v>
      </c>
      <c r="BL938" s="203" t="s">
        <v>271</v>
      </c>
      <c r="BM938" s="245" t="s">
        <v>1003</v>
      </c>
    </row>
    <row r="939" spans="1:65" s="12" customFormat="1" x14ac:dyDescent="0.2">
      <c r="B939" s="159"/>
      <c r="D939" s="152" t="s">
        <v>174</v>
      </c>
      <c r="E939" s="160" t="s">
        <v>1</v>
      </c>
      <c r="F939" s="161" t="s">
        <v>1004</v>
      </c>
      <c r="H939" s="162">
        <v>184.86199999999999</v>
      </c>
      <c r="I939" s="163"/>
      <c r="L939" s="159"/>
      <c r="M939" s="164"/>
      <c r="N939" s="165"/>
      <c r="O939" s="165"/>
      <c r="P939" s="165"/>
      <c r="Q939" s="165"/>
      <c r="R939" s="165"/>
      <c r="S939" s="165"/>
      <c r="T939" s="166"/>
      <c r="AT939" s="160" t="s">
        <v>174</v>
      </c>
      <c r="AU939" s="160" t="s">
        <v>169</v>
      </c>
      <c r="AV939" s="12" t="s">
        <v>169</v>
      </c>
      <c r="AW939" s="12" t="s">
        <v>32</v>
      </c>
      <c r="AX939" s="12" t="s">
        <v>79</v>
      </c>
      <c r="AY939" s="160" t="s">
        <v>162</v>
      </c>
    </row>
    <row r="940" spans="1:65" s="210" customFormat="1" ht="33" customHeight="1" x14ac:dyDescent="0.2">
      <c r="A940" s="202"/>
      <c r="B940" s="139"/>
      <c r="C940" s="246" t="s">
        <v>1005</v>
      </c>
      <c r="D940" s="246" t="s">
        <v>348</v>
      </c>
      <c r="E940" s="247" t="s">
        <v>2737</v>
      </c>
      <c r="F940" s="248" t="s">
        <v>2738</v>
      </c>
      <c r="G940" s="249" t="s">
        <v>273</v>
      </c>
      <c r="H940" s="250">
        <v>184.86199999999999</v>
      </c>
      <c r="I940" s="251"/>
      <c r="J940" s="250">
        <f>ROUND(I940*H940,3)</f>
        <v>0</v>
      </c>
      <c r="K940" s="252"/>
      <c r="L940" s="188"/>
      <c r="M940" s="253" t="s">
        <v>1</v>
      </c>
      <c r="N940" s="254" t="s">
        <v>43</v>
      </c>
      <c r="O940" s="49"/>
      <c r="P940" s="243">
        <f>O940*H940</f>
        <v>0</v>
      </c>
      <c r="Q940" s="243">
        <v>1.7999999999999999E-2</v>
      </c>
      <c r="R940" s="243">
        <f>Q940*H940</f>
        <v>3.3275159999999997</v>
      </c>
      <c r="S940" s="243">
        <v>0</v>
      </c>
      <c r="T940" s="244">
        <f>S940*H940</f>
        <v>0</v>
      </c>
      <c r="U940" s="202"/>
      <c r="V940" s="202"/>
      <c r="W940" s="202"/>
      <c r="X940" s="202"/>
      <c r="Y940" s="202"/>
      <c r="Z940" s="202"/>
      <c r="AA940" s="202"/>
      <c r="AB940" s="202"/>
      <c r="AC940" s="202"/>
      <c r="AD940" s="202"/>
      <c r="AE940" s="202"/>
      <c r="AR940" s="245" t="s">
        <v>362</v>
      </c>
      <c r="AT940" s="245" t="s">
        <v>348</v>
      </c>
      <c r="AU940" s="245" t="s">
        <v>169</v>
      </c>
      <c r="AY940" s="203" t="s">
        <v>162</v>
      </c>
      <c r="BE940" s="149">
        <f>IF(N940="základná",J940,0)</f>
        <v>0</v>
      </c>
      <c r="BF940" s="149">
        <f>IF(N940="znížená",J940,0)</f>
        <v>0</v>
      </c>
      <c r="BG940" s="149">
        <f>IF(N940="zákl. prenesená",J940,0)</f>
        <v>0</v>
      </c>
      <c r="BH940" s="149">
        <f>IF(N940="zníž. prenesená",J940,0)</f>
        <v>0</v>
      </c>
      <c r="BI940" s="149">
        <f>IF(N940="nulová",J940,0)</f>
        <v>0</v>
      </c>
      <c r="BJ940" s="203" t="s">
        <v>169</v>
      </c>
      <c r="BK940" s="150">
        <f>ROUND(I940*H940,3)</f>
        <v>0</v>
      </c>
      <c r="BL940" s="203" t="s">
        <v>271</v>
      </c>
      <c r="BM940" s="245" t="s">
        <v>1006</v>
      </c>
    </row>
    <row r="941" spans="1:65" s="12" customFormat="1" x14ac:dyDescent="0.2">
      <c r="B941" s="159"/>
      <c r="D941" s="152" t="s">
        <v>174</v>
      </c>
      <c r="E941" s="160" t="s">
        <v>1</v>
      </c>
      <c r="F941" s="161" t="s">
        <v>1004</v>
      </c>
      <c r="H941" s="162">
        <v>184.86199999999999</v>
      </c>
      <c r="I941" s="163"/>
      <c r="L941" s="159"/>
      <c r="M941" s="164"/>
      <c r="N941" s="165"/>
      <c r="O941" s="165"/>
      <c r="P941" s="165"/>
      <c r="Q941" s="165"/>
      <c r="R941" s="165"/>
      <c r="S941" s="165"/>
      <c r="T941" s="166"/>
      <c r="AT941" s="160" t="s">
        <v>174</v>
      </c>
      <c r="AU941" s="160" t="s">
        <v>169</v>
      </c>
      <c r="AV941" s="12" t="s">
        <v>169</v>
      </c>
      <c r="AW941" s="12" t="s">
        <v>32</v>
      </c>
      <c r="AX941" s="12" t="s">
        <v>79</v>
      </c>
      <c r="AY941" s="160" t="s">
        <v>162</v>
      </c>
    </row>
    <row r="942" spans="1:65" s="210" customFormat="1" ht="21.75" customHeight="1" x14ac:dyDescent="0.2">
      <c r="A942" s="202"/>
      <c r="B942" s="139"/>
      <c r="C942" s="234" t="s">
        <v>1007</v>
      </c>
      <c r="D942" s="234" t="s">
        <v>164</v>
      </c>
      <c r="E942" s="235" t="s">
        <v>2739</v>
      </c>
      <c r="F942" s="236" t="s">
        <v>1008</v>
      </c>
      <c r="G942" s="237" t="s">
        <v>273</v>
      </c>
      <c r="H942" s="238">
        <v>217.61799999999999</v>
      </c>
      <c r="I942" s="239"/>
      <c r="J942" s="238">
        <f>ROUND(I942*H942,3)</f>
        <v>0</v>
      </c>
      <c r="K942" s="240"/>
      <c r="L942" s="30"/>
      <c r="M942" s="241" t="s">
        <v>1</v>
      </c>
      <c r="N942" s="242" t="s">
        <v>43</v>
      </c>
      <c r="O942" s="49"/>
      <c r="P942" s="243">
        <f>O942*H942</f>
        <v>0</v>
      </c>
      <c r="Q942" s="243">
        <v>0</v>
      </c>
      <c r="R942" s="243">
        <f>Q942*H942</f>
        <v>0</v>
      </c>
      <c r="S942" s="243">
        <v>0</v>
      </c>
      <c r="T942" s="244">
        <f>S942*H942</f>
        <v>0</v>
      </c>
      <c r="U942" s="202"/>
      <c r="V942" s="202"/>
      <c r="W942" s="202"/>
      <c r="X942" s="202"/>
      <c r="Y942" s="202"/>
      <c r="Z942" s="202"/>
      <c r="AA942" s="202"/>
      <c r="AB942" s="202"/>
      <c r="AC942" s="202"/>
      <c r="AD942" s="202"/>
      <c r="AE942" s="202"/>
      <c r="AR942" s="245" t="s">
        <v>271</v>
      </c>
      <c r="AT942" s="245" t="s">
        <v>164</v>
      </c>
      <c r="AU942" s="245" t="s">
        <v>169</v>
      </c>
      <c r="AY942" s="203" t="s">
        <v>162</v>
      </c>
      <c r="BE942" s="149">
        <f>IF(N942="základná",J942,0)</f>
        <v>0</v>
      </c>
      <c r="BF942" s="149">
        <f>IF(N942="znížená",J942,0)</f>
        <v>0</v>
      </c>
      <c r="BG942" s="149">
        <f>IF(N942="zákl. prenesená",J942,0)</f>
        <v>0</v>
      </c>
      <c r="BH942" s="149">
        <f>IF(N942="zníž. prenesená",J942,0)</f>
        <v>0</v>
      </c>
      <c r="BI942" s="149">
        <f>IF(N942="nulová",J942,0)</f>
        <v>0</v>
      </c>
      <c r="BJ942" s="203" t="s">
        <v>169</v>
      </c>
      <c r="BK942" s="150">
        <f>ROUND(I942*H942,3)</f>
        <v>0</v>
      </c>
      <c r="BL942" s="203" t="s">
        <v>271</v>
      </c>
      <c r="BM942" s="245" t="s">
        <v>1009</v>
      </c>
    </row>
    <row r="943" spans="1:65" s="11" customFormat="1" x14ac:dyDescent="0.2">
      <c r="B943" s="151"/>
      <c r="D943" s="152" t="s">
        <v>174</v>
      </c>
      <c r="E943" s="153" t="s">
        <v>1</v>
      </c>
      <c r="F943" s="154" t="s">
        <v>737</v>
      </c>
      <c r="H943" s="153" t="s">
        <v>1</v>
      </c>
      <c r="I943" s="155"/>
      <c r="L943" s="151"/>
      <c r="M943" s="156"/>
      <c r="N943" s="157"/>
      <c r="O943" s="157"/>
      <c r="P943" s="157"/>
      <c r="Q943" s="157"/>
      <c r="R943" s="157"/>
      <c r="S943" s="157"/>
      <c r="T943" s="158"/>
      <c r="AT943" s="153" t="s">
        <v>174</v>
      </c>
      <c r="AU943" s="153" t="s">
        <v>169</v>
      </c>
      <c r="AV943" s="11" t="s">
        <v>79</v>
      </c>
      <c r="AW943" s="11" t="s">
        <v>32</v>
      </c>
      <c r="AX943" s="11" t="s">
        <v>71</v>
      </c>
      <c r="AY943" s="153" t="s">
        <v>162</v>
      </c>
    </row>
    <row r="944" spans="1:65" s="12" customFormat="1" x14ac:dyDescent="0.2">
      <c r="B944" s="159"/>
      <c r="D944" s="152" t="s">
        <v>174</v>
      </c>
      <c r="E944" s="160" t="s">
        <v>1</v>
      </c>
      <c r="F944" s="161" t="s">
        <v>1010</v>
      </c>
      <c r="H944" s="162">
        <v>181.238</v>
      </c>
      <c r="I944" s="163"/>
      <c r="L944" s="159"/>
      <c r="M944" s="164"/>
      <c r="N944" s="165"/>
      <c r="O944" s="165"/>
      <c r="P944" s="165"/>
      <c r="Q944" s="165"/>
      <c r="R944" s="165"/>
      <c r="S944" s="165"/>
      <c r="T944" s="166"/>
      <c r="AT944" s="160" t="s">
        <v>174</v>
      </c>
      <c r="AU944" s="160" t="s">
        <v>169</v>
      </c>
      <c r="AV944" s="12" t="s">
        <v>169</v>
      </c>
      <c r="AW944" s="12" t="s">
        <v>32</v>
      </c>
      <c r="AX944" s="12" t="s">
        <v>71</v>
      </c>
      <c r="AY944" s="160" t="s">
        <v>162</v>
      </c>
    </row>
    <row r="945" spans="1:65" s="11" customFormat="1" x14ac:dyDescent="0.2">
      <c r="B945" s="151"/>
      <c r="D945" s="152" t="s">
        <v>174</v>
      </c>
      <c r="E945" s="153" t="s">
        <v>1</v>
      </c>
      <c r="F945" s="154" t="s">
        <v>922</v>
      </c>
      <c r="H945" s="153" t="s">
        <v>1</v>
      </c>
      <c r="I945" s="155"/>
      <c r="L945" s="151"/>
      <c r="M945" s="156"/>
      <c r="N945" s="157"/>
      <c r="O945" s="157"/>
      <c r="P945" s="157"/>
      <c r="Q945" s="157"/>
      <c r="R945" s="157"/>
      <c r="S945" s="157"/>
      <c r="T945" s="158"/>
      <c r="AT945" s="153" t="s">
        <v>174</v>
      </c>
      <c r="AU945" s="153" t="s">
        <v>169</v>
      </c>
      <c r="AV945" s="11" t="s">
        <v>79</v>
      </c>
      <c r="AW945" s="11" t="s">
        <v>32</v>
      </c>
      <c r="AX945" s="11" t="s">
        <v>71</v>
      </c>
      <c r="AY945" s="153" t="s">
        <v>162</v>
      </c>
    </row>
    <row r="946" spans="1:65" s="12" customFormat="1" x14ac:dyDescent="0.2">
      <c r="B946" s="159"/>
      <c r="D946" s="152" t="s">
        <v>174</v>
      </c>
      <c r="E946" s="160" t="s">
        <v>1</v>
      </c>
      <c r="F946" s="161" t="s">
        <v>1011</v>
      </c>
      <c r="H946" s="162">
        <v>36.380000000000003</v>
      </c>
      <c r="I946" s="163"/>
      <c r="L946" s="159"/>
      <c r="M946" s="164"/>
      <c r="N946" s="165"/>
      <c r="O946" s="165"/>
      <c r="P946" s="165"/>
      <c r="Q946" s="165"/>
      <c r="R946" s="165"/>
      <c r="S946" s="165"/>
      <c r="T946" s="166"/>
      <c r="AT946" s="160" t="s">
        <v>174</v>
      </c>
      <c r="AU946" s="160" t="s">
        <v>169</v>
      </c>
      <c r="AV946" s="12" t="s">
        <v>169</v>
      </c>
      <c r="AW946" s="12" t="s">
        <v>32</v>
      </c>
      <c r="AX946" s="12" t="s">
        <v>71</v>
      </c>
      <c r="AY946" s="160" t="s">
        <v>162</v>
      </c>
    </row>
    <row r="947" spans="1:65" s="14" customFormat="1" x14ac:dyDescent="0.2">
      <c r="B947" s="175"/>
      <c r="D947" s="152" t="s">
        <v>174</v>
      </c>
      <c r="E947" s="176" t="s">
        <v>1</v>
      </c>
      <c r="F947" s="177" t="s">
        <v>189</v>
      </c>
      <c r="H947" s="178">
        <v>217.61799999999999</v>
      </c>
      <c r="I947" s="179"/>
      <c r="L947" s="175"/>
      <c r="M947" s="180"/>
      <c r="N947" s="181"/>
      <c r="O947" s="181"/>
      <c r="P947" s="181"/>
      <c r="Q947" s="181"/>
      <c r="R947" s="181"/>
      <c r="S947" s="181"/>
      <c r="T947" s="182"/>
      <c r="AT947" s="176" t="s">
        <v>174</v>
      </c>
      <c r="AU947" s="176" t="s">
        <v>169</v>
      </c>
      <c r="AV947" s="14" t="s">
        <v>168</v>
      </c>
      <c r="AW947" s="14" t="s">
        <v>32</v>
      </c>
      <c r="AX947" s="14" t="s">
        <v>79</v>
      </c>
      <c r="AY947" s="176" t="s">
        <v>162</v>
      </c>
    </row>
    <row r="948" spans="1:65" s="210" customFormat="1" ht="21.75" customHeight="1" x14ac:dyDescent="0.2">
      <c r="A948" s="202"/>
      <c r="B948" s="139"/>
      <c r="C948" s="246" t="s">
        <v>1012</v>
      </c>
      <c r="D948" s="246" t="s">
        <v>348</v>
      </c>
      <c r="E948" s="247" t="s">
        <v>2740</v>
      </c>
      <c r="F948" s="248" t="s">
        <v>1013</v>
      </c>
      <c r="G948" s="249" t="s">
        <v>172</v>
      </c>
      <c r="H948" s="250">
        <v>11.098000000000001</v>
      </c>
      <c r="I948" s="251"/>
      <c r="J948" s="250">
        <f>ROUND(I948*H948,3)</f>
        <v>0</v>
      </c>
      <c r="K948" s="252"/>
      <c r="L948" s="188"/>
      <c r="M948" s="253" t="s">
        <v>1</v>
      </c>
      <c r="N948" s="254" t="s">
        <v>43</v>
      </c>
      <c r="O948" s="49"/>
      <c r="P948" s="243">
        <f>O948*H948</f>
        <v>0</v>
      </c>
      <c r="Q948" s="243">
        <v>1.9199999999999998E-2</v>
      </c>
      <c r="R948" s="243">
        <f>Q948*H948</f>
        <v>0.21308159999999998</v>
      </c>
      <c r="S948" s="243">
        <v>0</v>
      </c>
      <c r="T948" s="244">
        <f>S948*H948</f>
        <v>0</v>
      </c>
      <c r="U948" s="202"/>
      <c r="V948" s="202"/>
      <c r="W948" s="202"/>
      <c r="X948" s="202"/>
      <c r="Y948" s="202"/>
      <c r="Z948" s="202"/>
      <c r="AA948" s="202"/>
      <c r="AB948" s="202"/>
      <c r="AC948" s="202"/>
      <c r="AD948" s="202"/>
      <c r="AE948" s="202"/>
      <c r="AR948" s="245" t="s">
        <v>362</v>
      </c>
      <c r="AT948" s="245" t="s">
        <v>348</v>
      </c>
      <c r="AU948" s="245" t="s">
        <v>169</v>
      </c>
      <c r="AY948" s="203" t="s">
        <v>162</v>
      </c>
      <c r="BE948" s="149">
        <f>IF(N948="základná",J948,0)</f>
        <v>0</v>
      </c>
      <c r="BF948" s="149">
        <f>IF(N948="znížená",J948,0)</f>
        <v>0</v>
      </c>
      <c r="BG948" s="149">
        <f>IF(N948="zákl. prenesená",J948,0)</f>
        <v>0</v>
      </c>
      <c r="BH948" s="149">
        <f>IF(N948="zníž. prenesená",J948,0)</f>
        <v>0</v>
      </c>
      <c r="BI948" s="149">
        <f>IF(N948="nulová",J948,0)</f>
        <v>0</v>
      </c>
      <c r="BJ948" s="203" t="s">
        <v>169</v>
      </c>
      <c r="BK948" s="150">
        <f>ROUND(I948*H948,3)</f>
        <v>0</v>
      </c>
      <c r="BL948" s="203" t="s">
        <v>271</v>
      </c>
      <c r="BM948" s="245" t="s">
        <v>1014</v>
      </c>
    </row>
    <row r="949" spans="1:65" s="11" customFormat="1" x14ac:dyDescent="0.2">
      <c r="B949" s="151"/>
      <c r="D949" s="152" t="s">
        <v>174</v>
      </c>
      <c r="E949" s="153" t="s">
        <v>1</v>
      </c>
      <c r="F949" s="154" t="s">
        <v>737</v>
      </c>
      <c r="H949" s="153" t="s">
        <v>1</v>
      </c>
      <c r="I949" s="155"/>
      <c r="L949" s="151"/>
      <c r="M949" s="156"/>
      <c r="N949" s="157"/>
      <c r="O949" s="157"/>
      <c r="P949" s="157"/>
      <c r="Q949" s="157"/>
      <c r="R949" s="157"/>
      <c r="S949" s="157"/>
      <c r="T949" s="158"/>
      <c r="AT949" s="153" t="s">
        <v>174</v>
      </c>
      <c r="AU949" s="153" t="s">
        <v>169</v>
      </c>
      <c r="AV949" s="11" t="s">
        <v>79</v>
      </c>
      <c r="AW949" s="11" t="s">
        <v>32</v>
      </c>
      <c r="AX949" s="11" t="s">
        <v>71</v>
      </c>
      <c r="AY949" s="153" t="s">
        <v>162</v>
      </c>
    </row>
    <row r="950" spans="1:65" s="12" customFormat="1" x14ac:dyDescent="0.2">
      <c r="B950" s="159"/>
      <c r="D950" s="152" t="s">
        <v>174</v>
      </c>
      <c r="E950" s="160" t="s">
        <v>1</v>
      </c>
      <c r="F950" s="161" t="s">
        <v>1015</v>
      </c>
      <c r="H950" s="162">
        <v>9.2430000000000003</v>
      </c>
      <c r="I950" s="163"/>
      <c r="L950" s="159"/>
      <c r="M950" s="164"/>
      <c r="N950" s="165"/>
      <c r="O950" s="165"/>
      <c r="P950" s="165"/>
      <c r="Q950" s="165"/>
      <c r="R950" s="165"/>
      <c r="S950" s="165"/>
      <c r="T950" s="166"/>
      <c r="AT950" s="160" t="s">
        <v>174</v>
      </c>
      <c r="AU950" s="160" t="s">
        <v>169</v>
      </c>
      <c r="AV950" s="12" t="s">
        <v>169</v>
      </c>
      <c r="AW950" s="12" t="s">
        <v>32</v>
      </c>
      <c r="AX950" s="12" t="s">
        <v>71</v>
      </c>
      <c r="AY950" s="160" t="s">
        <v>162</v>
      </c>
    </row>
    <row r="951" spans="1:65" s="11" customFormat="1" x14ac:dyDescent="0.2">
      <c r="B951" s="151"/>
      <c r="D951" s="152" t="s">
        <v>174</v>
      </c>
      <c r="E951" s="153" t="s">
        <v>1</v>
      </c>
      <c r="F951" s="154" t="s">
        <v>922</v>
      </c>
      <c r="H951" s="153" t="s">
        <v>1</v>
      </c>
      <c r="I951" s="155"/>
      <c r="L951" s="151"/>
      <c r="M951" s="156"/>
      <c r="N951" s="157"/>
      <c r="O951" s="157"/>
      <c r="P951" s="157"/>
      <c r="Q951" s="157"/>
      <c r="R951" s="157"/>
      <c r="S951" s="157"/>
      <c r="T951" s="158"/>
      <c r="AT951" s="153" t="s">
        <v>174</v>
      </c>
      <c r="AU951" s="153" t="s">
        <v>169</v>
      </c>
      <c r="AV951" s="11" t="s">
        <v>79</v>
      </c>
      <c r="AW951" s="11" t="s">
        <v>32</v>
      </c>
      <c r="AX951" s="11" t="s">
        <v>71</v>
      </c>
      <c r="AY951" s="153" t="s">
        <v>162</v>
      </c>
    </row>
    <row r="952" spans="1:65" s="12" customFormat="1" x14ac:dyDescent="0.2">
      <c r="B952" s="159"/>
      <c r="D952" s="152" t="s">
        <v>174</v>
      </c>
      <c r="E952" s="160" t="s">
        <v>1</v>
      </c>
      <c r="F952" s="161" t="s">
        <v>1016</v>
      </c>
      <c r="H952" s="162">
        <v>1.855</v>
      </c>
      <c r="I952" s="163"/>
      <c r="L952" s="159"/>
      <c r="M952" s="164"/>
      <c r="N952" s="165"/>
      <c r="O952" s="165"/>
      <c r="P952" s="165"/>
      <c r="Q952" s="165"/>
      <c r="R952" s="165"/>
      <c r="S952" s="165"/>
      <c r="T952" s="166"/>
      <c r="AT952" s="160" t="s">
        <v>174</v>
      </c>
      <c r="AU952" s="160" t="s">
        <v>169</v>
      </c>
      <c r="AV952" s="12" t="s">
        <v>169</v>
      </c>
      <c r="AW952" s="12" t="s">
        <v>32</v>
      </c>
      <c r="AX952" s="12" t="s">
        <v>71</v>
      </c>
      <c r="AY952" s="160" t="s">
        <v>162</v>
      </c>
    </row>
    <row r="953" spans="1:65" s="14" customFormat="1" x14ac:dyDescent="0.2">
      <c r="B953" s="175"/>
      <c r="D953" s="152" t="s">
        <v>174</v>
      </c>
      <c r="E953" s="176" t="s">
        <v>1</v>
      </c>
      <c r="F953" s="177" t="s">
        <v>189</v>
      </c>
      <c r="H953" s="178">
        <v>11.098000000000001</v>
      </c>
      <c r="I953" s="179"/>
      <c r="L953" s="175"/>
      <c r="M953" s="180"/>
      <c r="N953" s="181"/>
      <c r="O953" s="181"/>
      <c r="P953" s="181"/>
      <c r="Q953" s="181"/>
      <c r="R953" s="181"/>
      <c r="S953" s="181"/>
      <c r="T953" s="182"/>
      <c r="AT953" s="176" t="s">
        <v>174</v>
      </c>
      <c r="AU953" s="176" t="s">
        <v>169</v>
      </c>
      <c r="AV953" s="14" t="s">
        <v>168</v>
      </c>
      <c r="AW953" s="14" t="s">
        <v>32</v>
      </c>
      <c r="AX953" s="14" t="s">
        <v>79</v>
      </c>
      <c r="AY953" s="176" t="s">
        <v>162</v>
      </c>
    </row>
    <row r="954" spans="1:65" s="210" customFormat="1" ht="16.5" customHeight="1" x14ac:dyDescent="0.2">
      <c r="A954" s="202"/>
      <c r="B954" s="139"/>
      <c r="C954" s="234" t="s">
        <v>1017</v>
      </c>
      <c r="D954" s="234" t="s">
        <v>164</v>
      </c>
      <c r="E954" s="235" t="s">
        <v>2741</v>
      </c>
      <c r="F954" s="236" t="s">
        <v>1018</v>
      </c>
      <c r="G954" s="237" t="s">
        <v>273</v>
      </c>
      <c r="H954" s="238">
        <v>70.744</v>
      </c>
      <c r="I954" s="239"/>
      <c r="J954" s="238">
        <f>ROUND(I954*H954,3)</f>
        <v>0</v>
      </c>
      <c r="K954" s="240"/>
      <c r="L954" s="30"/>
      <c r="M954" s="241" t="s">
        <v>1</v>
      </c>
      <c r="N954" s="242" t="s">
        <v>43</v>
      </c>
      <c r="O954" s="49"/>
      <c r="P954" s="243">
        <f>O954*H954</f>
        <v>0</v>
      </c>
      <c r="Q954" s="243">
        <v>4.0000000000000001E-3</v>
      </c>
      <c r="R954" s="243">
        <f>Q954*H954</f>
        <v>0.28297600000000001</v>
      </c>
      <c r="S954" s="243">
        <v>0</v>
      </c>
      <c r="T954" s="244">
        <f>S954*H954</f>
        <v>0</v>
      </c>
      <c r="U954" s="202"/>
      <c r="V954" s="202"/>
      <c r="W954" s="202"/>
      <c r="X954" s="202"/>
      <c r="Y954" s="202"/>
      <c r="Z954" s="202"/>
      <c r="AA954" s="202"/>
      <c r="AB954" s="202"/>
      <c r="AC954" s="202"/>
      <c r="AD954" s="202"/>
      <c r="AE954" s="202"/>
      <c r="AR954" s="245" t="s">
        <v>271</v>
      </c>
      <c r="AT954" s="245" t="s">
        <v>164</v>
      </c>
      <c r="AU954" s="245" t="s">
        <v>169</v>
      </c>
      <c r="AY954" s="203" t="s">
        <v>162</v>
      </c>
      <c r="BE954" s="149">
        <f>IF(N954="základná",J954,0)</f>
        <v>0</v>
      </c>
      <c r="BF954" s="149">
        <f>IF(N954="znížená",J954,0)</f>
        <v>0</v>
      </c>
      <c r="BG954" s="149">
        <f>IF(N954="zákl. prenesená",J954,0)</f>
        <v>0</v>
      </c>
      <c r="BH954" s="149">
        <f>IF(N954="zníž. prenesená",J954,0)</f>
        <v>0</v>
      </c>
      <c r="BI954" s="149">
        <f>IF(N954="nulová",J954,0)</f>
        <v>0</v>
      </c>
      <c r="BJ954" s="203" t="s">
        <v>169</v>
      </c>
      <c r="BK954" s="150">
        <f>ROUND(I954*H954,3)</f>
        <v>0</v>
      </c>
      <c r="BL954" s="203" t="s">
        <v>271</v>
      </c>
      <c r="BM954" s="245" t="s">
        <v>1019</v>
      </c>
    </row>
    <row r="955" spans="1:65" s="11" customFormat="1" x14ac:dyDescent="0.2">
      <c r="B955" s="151"/>
      <c r="D955" s="152" t="s">
        <v>174</v>
      </c>
      <c r="E955" s="153" t="s">
        <v>1</v>
      </c>
      <c r="F955" s="154" t="s">
        <v>737</v>
      </c>
      <c r="H955" s="153" t="s">
        <v>1</v>
      </c>
      <c r="I955" s="155"/>
      <c r="L955" s="151"/>
      <c r="M955" s="156"/>
      <c r="N955" s="157"/>
      <c r="O955" s="157"/>
      <c r="P955" s="157"/>
      <c r="Q955" s="157"/>
      <c r="R955" s="157"/>
      <c r="S955" s="157"/>
      <c r="T955" s="158"/>
      <c r="AT955" s="153" t="s">
        <v>174</v>
      </c>
      <c r="AU955" s="153" t="s">
        <v>169</v>
      </c>
      <c r="AV955" s="11" t="s">
        <v>79</v>
      </c>
      <c r="AW955" s="11" t="s">
        <v>32</v>
      </c>
      <c r="AX955" s="11" t="s">
        <v>71</v>
      </c>
      <c r="AY955" s="153" t="s">
        <v>162</v>
      </c>
    </row>
    <row r="956" spans="1:65" s="12" customFormat="1" x14ac:dyDescent="0.2">
      <c r="B956" s="159"/>
      <c r="D956" s="152" t="s">
        <v>174</v>
      </c>
      <c r="E956" s="160" t="s">
        <v>1</v>
      </c>
      <c r="F956" s="161" t="s">
        <v>1020</v>
      </c>
      <c r="H956" s="162">
        <v>52.938000000000002</v>
      </c>
      <c r="I956" s="163"/>
      <c r="L956" s="159"/>
      <c r="M956" s="164"/>
      <c r="N956" s="165"/>
      <c r="O956" s="165"/>
      <c r="P956" s="165"/>
      <c r="Q956" s="165"/>
      <c r="R956" s="165"/>
      <c r="S956" s="165"/>
      <c r="T956" s="166"/>
      <c r="AT956" s="160" t="s">
        <v>174</v>
      </c>
      <c r="AU956" s="160" t="s">
        <v>169</v>
      </c>
      <c r="AV956" s="12" t="s">
        <v>169</v>
      </c>
      <c r="AW956" s="12" t="s">
        <v>32</v>
      </c>
      <c r="AX956" s="12" t="s">
        <v>71</v>
      </c>
      <c r="AY956" s="160" t="s">
        <v>162</v>
      </c>
    </row>
    <row r="957" spans="1:65" s="11" customFormat="1" x14ac:dyDescent="0.2">
      <c r="B957" s="151"/>
      <c r="D957" s="152" t="s">
        <v>174</v>
      </c>
      <c r="E957" s="153" t="s">
        <v>1</v>
      </c>
      <c r="F957" s="154" t="s">
        <v>922</v>
      </c>
      <c r="H957" s="153" t="s">
        <v>1</v>
      </c>
      <c r="I957" s="155"/>
      <c r="L957" s="151"/>
      <c r="M957" s="156"/>
      <c r="N957" s="157"/>
      <c r="O957" s="157"/>
      <c r="P957" s="157"/>
      <c r="Q957" s="157"/>
      <c r="R957" s="157"/>
      <c r="S957" s="157"/>
      <c r="T957" s="158"/>
      <c r="AT957" s="153" t="s">
        <v>174</v>
      </c>
      <c r="AU957" s="153" t="s">
        <v>169</v>
      </c>
      <c r="AV957" s="11" t="s">
        <v>79</v>
      </c>
      <c r="AW957" s="11" t="s">
        <v>32</v>
      </c>
      <c r="AX957" s="11" t="s">
        <v>71</v>
      </c>
      <c r="AY957" s="153" t="s">
        <v>162</v>
      </c>
    </row>
    <row r="958" spans="1:65" s="12" customFormat="1" x14ac:dyDescent="0.2">
      <c r="B958" s="159"/>
      <c r="D958" s="152" t="s">
        <v>174</v>
      </c>
      <c r="E958" s="160" t="s">
        <v>1</v>
      </c>
      <c r="F958" s="161" t="s">
        <v>924</v>
      </c>
      <c r="H958" s="162">
        <v>9.016</v>
      </c>
      <c r="I958" s="163"/>
      <c r="L958" s="159"/>
      <c r="M958" s="164"/>
      <c r="N958" s="165"/>
      <c r="O958" s="165"/>
      <c r="P958" s="165"/>
      <c r="Q958" s="165"/>
      <c r="R958" s="165"/>
      <c r="S958" s="165"/>
      <c r="T958" s="166"/>
      <c r="AT958" s="160" t="s">
        <v>174</v>
      </c>
      <c r="AU958" s="160" t="s">
        <v>169</v>
      </c>
      <c r="AV958" s="12" t="s">
        <v>169</v>
      </c>
      <c r="AW958" s="12" t="s">
        <v>32</v>
      </c>
      <c r="AX958" s="12" t="s">
        <v>71</v>
      </c>
      <c r="AY958" s="160" t="s">
        <v>162</v>
      </c>
    </row>
    <row r="959" spans="1:65" s="12" customFormat="1" x14ac:dyDescent="0.2">
      <c r="B959" s="159"/>
      <c r="D959" s="152" t="s">
        <v>174</v>
      </c>
      <c r="E959" s="160" t="s">
        <v>1</v>
      </c>
      <c r="F959" s="161" t="s">
        <v>1021</v>
      </c>
      <c r="H959" s="162">
        <v>7.7</v>
      </c>
      <c r="I959" s="163"/>
      <c r="L959" s="159"/>
      <c r="M959" s="164"/>
      <c r="N959" s="165"/>
      <c r="O959" s="165"/>
      <c r="P959" s="165"/>
      <c r="Q959" s="165"/>
      <c r="R959" s="165"/>
      <c r="S959" s="165"/>
      <c r="T959" s="166"/>
      <c r="AT959" s="160" t="s">
        <v>174</v>
      </c>
      <c r="AU959" s="160" t="s">
        <v>169</v>
      </c>
      <c r="AV959" s="12" t="s">
        <v>169</v>
      </c>
      <c r="AW959" s="12" t="s">
        <v>32</v>
      </c>
      <c r="AX959" s="12" t="s">
        <v>71</v>
      </c>
      <c r="AY959" s="160" t="s">
        <v>162</v>
      </c>
    </row>
    <row r="960" spans="1:65" s="12" customFormat="1" x14ac:dyDescent="0.2">
      <c r="B960" s="159"/>
      <c r="D960" s="152" t="s">
        <v>174</v>
      </c>
      <c r="E960" s="160" t="s">
        <v>1</v>
      </c>
      <c r="F960" s="161" t="s">
        <v>1022</v>
      </c>
      <c r="H960" s="162">
        <v>1.0900000000000001</v>
      </c>
      <c r="I960" s="163"/>
      <c r="L960" s="159"/>
      <c r="M960" s="164"/>
      <c r="N960" s="165"/>
      <c r="O960" s="165"/>
      <c r="P960" s="165"/>
      <c r="Q960" s="165"/>
      <c r="R960" s="165"/>
      <c r="S960" s="165"/>
      <c r="T960" s="166"/>
      <c r="AT960" s="160" t="s">
        <v>174</v>
      </c>
      <c r="AU960" s="160" t="s">
        <v>169</v>
      </c>
      <c r="AV960" s="12" t="s">
        <v>169</v>
      </c>
      <c r="AW960" s="12" t="s">
        <v>32</v>
      </c>
      <c r="AX960" s="12" t="s">
        <v>71</v>
      </c>
      <c r="AY960" s="160" t="s">
        <v>162</v>
      </c>
    </row>
    <row r="961" spans="1:65" s="14" customFormat="1" x14ac:dyDescent="0.2">
      <c r="B961" s="175"/>
      <c r="D961" s="152" t="s">
        <v>174</v>
      </c>
      <c r="E961" s="176" t="s">
        <v>1</v>
      </c>
      <c r="F961" s="177" t="s">
        <v>189</v>
      </c>
      <c r="H961" s="178">
        <v>70.744</v>
      </c>
      <c r="I961" s="179"/>
      <c r="L961" s="175"/>
      <c r="M961" s="180"/>
      <c r="N961" s="181"/>
      <c r="O961" s="181"/>
      <c r="P961" s="181"/>
      <c r="Q961" s="181"/>
      <c r="R961" s="181"/>
      <c r="S961" s="181"/>
      <c r="T961" s="182"/>
      <c r="AT961" s="176" t="s">
        <v>174</v>
      </c>
      <c r="AU961" s="176" t="s">
        <v>169</v>
      </c>
      <c r="AV961" s="14" t="s">
        <v>168</v>
      </c>
      <c r="AW961" s="14" t="s">
        <v>32</v>
      </c>
      <c r="AX961" s="14" t="s">
        <v>79</v>
      </c>
      <c r="AY961" s="176" t="s">
        <v>162</v>
      </c>
    </row>
    <row r="962" spans="1:65" s="210" customFormat="1" ht="16.5" customHeight="1" x14ac:dyDescent="0.2">
      <c r="A962" s="202"/>
      <c r="B962" s="139"/>
      <c r="C962" s="246" t="s">
        <v>1023</v>
      </c>
      <c r="D962" s="246" t="s">
        <v>348</v>
      </c>
      <c r="E962" s="247" t="s">
        <v>2742</v>
      </c>
      <c r="F962" s="248" t="s">
        <v>1024</v>
      </c>
      <c r="G962" s="249" t="s">
        <v>273</v>
      </c>
      <c r="H962" s="250">
        <v>72.159000000000006</v>
      </c>
      <c r="I962" s="251"/>
      <c r="J962" s="250">
        <f>ROUND(I962*H962,3)</f>
        <v>0</v>
      </c>
      <c r="K962" s="252"/>
      <c r="L962" s="188"/>
      <c r="M962" s="253" t="s">
        <v>1</v>
      </c>
      <c r="N962" s="254" t="s">
        <v>43</v>
      </c>
      <c r="O962" s="49"/>
      <c r="P962" s="243">
        <f>O962*H962</f>
        <v>0</v>
      </c>
      <c r="Q962" s="243">
        <v>1.5E-3</v>
      </c>
      <c r="R962" s="243">
        <f>Q962*H962</f>
        <v>0.10823850000000002</v>
      </c>
      <c r="S962" s="243">
        <v>0</v>
      </c>
      <c r="T962" s="244">
        <f>S962*H962</f>
        <v>0</v>
      </c>
      <c r="U962" s="202"/>
      <c r="V962" s="202"/>
      <c r="W962" s="202"/>
      <c r="X962" s="202"/>
      <c r="Y962" s="202"/>
      <c r="Z962" s="202"/>
      <c r="AA962" s="202"/>
      <c r="AB962" s="202"/>
      <c r="AC962" s="202"/>
      <c r="AD962" s="202"/>
      <c r="AE962" s="202"/>
      <c r="AR962" s="245" t="s">
        <v>362</v>
      </c>
      <c r="AT962" s="245" t="s">
        <v>348</v>
      </c>
      <c r="AU962" s="245" t="s">
        <v>169</v>
      </c>
      <c r="AY962" s="203" t="s">
        <v>162</v>
      </c>
      <c r="BE962" s="149">
        <f>IF(N962="základná",J962,0)</f>
        <v>0</v>
      </c>
      <c r="BF962" s="149">
        <f>IF(N962="znížená",J962,0)</f>
        <v>0</v>
      </c>
      <c r="BG962" s="149">
        <f>IF(N962="zákl. prenesená",J962,0)</f>
        <v>0</v>
      </c>
      <c r="BH962" s="149">
        <f>IF(N962="zníž. prenesená",J962,0)</f>
        <v>0</v>
      </c>
      <c r="BI962" s="149">
        <f>IF(N962="nulová",J962,0)</f>
        <v>0</v>
      </c>
      <c r="BJ962" s="203" t="s">
        <v>169</v>
      </c>
      <c r="BK962" s="150">
        <f>ROUND(I962*H962,3)</f>
        <v>0</v>
      </c>
      <c r="BL962" s="203" t="s">
        <v>271</v>
      </c>
      <c r="BM962" s="245" t="s">
        <v>1025</v>
      </c>
    </row>
    <row r="963" spans="1:65" s="12" customFormat="1" x14ac:dyDescent="0.2">
      <c r="B963" s="159"/>
      <c r="D963" s="152" t="s">
        <v>174</v>
      </c>
      <c r="E963" s="160" t="s">
        <v>1</v>
      </c>
      <c r="F963" s="161" t="s">
        <v>1026</v>
      </c>
      <c r="H963" s="162">
        <v>72.159000000000006</v>
      </c>
      <c r="I963" s="163"/>
      <c r="L963" s="159"/>
      <c r="M963" s="164"/>
      <c r="N963" s="165"/>
      <c r="O963" s="165"/>
      <c r="P963" s="165"/>
      <c r="Q963" s="165"/>
      <c r="R963" s="165"/>
      <c r="S963" s="165"/>
      <c r="T963" s="166"/>
      <c r="AT963" s="160" t="s">
        <v>174</v>
      </c>
      <c r="AU963" s="160" t="s">
        <v>169</v>
      </c>
      <c r="AV963" s="12" t="s">
        <v>169</v>
      </c>
      <c r="AW963" s="12" t="s">
        <v>32</v>
      </c>
      <c r="AX963" s="12" t="s">
        <v>79</v>
      </c>
      <c r="AY963" s="160" t="s">
        <v>162</v>
      </c>
    </row>
    <row r="964" spans="1:65" s="210" customFormat="1" ht="21.75" customHeight="1" x14ac:dyDescent="0.2">
      <c r="A964" s="202"/>
      <c r="B964" s="139"/>
      <c r="C964" s="234" t="s">
        <v>1027</v>
      </c>
      <c r="D964" s="234" t="s">
        <v>164</v>
      </c>
      <c r="E964" s="235" t="s">
        <v>2743</v>
      </c>
      <c r="F964" s="236" t="s">
        <v>1028</v>
      </c>
      <c r="G964" s="237" t="s">
        <v>710</v>
      </c>
      <c r="H964" s="238">
        <v>367.3</v>
      </c>
      <c r="I964" s="239"/>
      <c r="J964" s="238">
        <f>ROUND(I964*H964,3)</f>
        <v>0</v>
      </c>
      <c r="K964" s="240"/>
      <c r="L964" s="30"/>
      <c r="M964" s="241" t="s">
        <v>1</v>
      </c>
      <c r="N964" s="242" t="s">
        <v>43</v>
      </c>
      <c r="O964" s="49"/>
      <c r="P964" s="243">
        <f>O964*H964</f>
        <v>0</v>
      </c>
      <c r="Q964" s="243">
        <v>3.0000000000000001E-5</v>
      </c>
      <c r="R964" s="243">
        <f>Q964*H964</f>
        <v>1.1019000000000001E-2</v>
      </c>
      <c r="S964" s="243">
        <v>0</v>
      </c>
      <c r="T964" s="244">
        <f>S964*H964</f>
        <v>0</v>
      </c>
      <c r="U964" s="202"/>
      <c r="V964" s="202"/>
      <c r="W964" s="202"/>
      <c r="X964" s="202"/>
      <c r="Y964" s="202"/>
      <c r="Z964" s="202"/>
      <c r="AA964" s="202"/>
      <c r="AB964" s="202"/>
      <c r="AC964" s="202"/>
      <c r="AD964" s="202"/>
      <c r="AE964" s="202"/>
      <c r="AR964" s="245" t="s">
        <v>271</v>
      </c>
      <c r="AT964" s="245" t="s">
        <v>164</v>
      </c>
      <c r="AU964" s="245" t="s">
        <v>169</v>
      </c>
      <c r="AY964" s="203" t="s">
        <v>162</v>
      </c>
      <c r="BE964" s="149">
        <f>IF(N964="základná",J964,0)</f>
        <v>0</v>
      </c>
      <c r="BF964" s="149">
        <f>IF(N964="znížená",J964,0)</f>
        <v>0</v>
      </c>
      <c r="BG964" s="149">
        <f>IF(N964="zákl. prenesená",J964,0)</f>
        <v>0</v>
      </c>
      <c r="BH964" s="149">
        <f>IF(N964="zníž. prenesená",J964,0)</f>
        <v>0</v>
      </c>
      <c r="BI964" s="149">
        <f>IF(N964="nulová",J964,0)</f>
        <v>0</v>
      </c>
      <c r="BJ964" s="203" t="s">
        <v>169</v>
      </c>
      <c r="BK964" s="150">
        <f>ROUND(I964*H964,3)</f>
        <v>0</v>
      </c>
      <c r="BL964" s="203" t="s">
        <v>271</v>
      </c>
      <c r="BM964" s="245" t="s">
        <v>1029</v>
      </c>
    </row>
    <row r="965" spans="1:65" s="11" customFormat="1" x14ac:dyDescent="0.2">
      <c r="B965" s="151"/>
      <c r="D965" s="152" t="s">
        <v>174</v>
      </c>
      <c r="E965" s="153" t="s">
        <v>1</v>
      </c>
      <c r="F965" s="154" t="s">
        <v>1030</v>
      </c>
      <c r="H965" s="153" t="s">
        <v>1</v>
      </c>
      <c r="I965" s="155"/>
      <c r="L965" s="151"/>
      <c r="M965" s="156"/>
      <c r="N965" s="157"/>
      <c r="O965" s="157"/>
      <c r="P965" s="157"/>
      <c r="Q965" s="157"/>
      <c r="R965" s="157"/>
      <c r="S965" s="157"/>
      <c r="T965" s="158"/>
      <c r="AT965" s="153" t="s">
        <v>174</v>
      </c>
      <c r="AU965" s="153" t="s">
        <v>169</v>
      </c>
      <c r="AV965" s="11" t="s">
        <v>79</v>
      </c>
      <c r="AW965" s="11" t="s">
        <v>32</v>
      </c>
      <c r="AX965" s="11" t="s">
        <v>71</v>
      </c>
      <c r="AY965" s="153" t="s">
        <v>162</v>
      </c>
    </row>
    <row r="966" spans="1:65" s="12" customFormat="1" x14ac:dyDescent="0.2">
      <c r="B966" s="159"/>
      <c r="D966" s="152" t="s">
        <v>174</v>
      </c>
      <c r="E966" s="160" t="s">
        <v>1</v>
      </c>
      <c r="F966" s="161" t="s">
        <v>1031</v>
      </c>
      <c r="H966" s="162">
        <v>367.3</v>
      </c>
      <c r="I966" s="163"/>
      <c r="L966" s="159"/>
      <c r="M966" s="164"/>
      <c r="N966" s="165"/>
      <c r="O966" s="165"/>
      <c r="P966" s="165"/>
      <c r="Q966" s="165"/>
      <c r="R966" s="165"/>
      <c r="S966" s="165"/>
      <c r="T966" s="166"/>
      <c r="AT966" s="160" t="s">
        <v>174</v>
      </c>
      <c r="AU966" s="160" t="s">
        <v>169</v>
      </c>
      <c r="AV966" s="12" t="s">
        <v>169</v>
      </c>
      <c r="AW966" s="12" t="s">
        <v>32</v>
      </c>
      <c r="AX966" s="12" t="s">
        <v>79</v>
      </c>
      <c r="AY966" s="160" t="s">
        <v>162</v>
      </c>
    </row>
    <row r="967" spans="1:65" s="210" customFormat="1" ht="21.75" customHeight="1" x14ac:dyDescent="0.2">
      <c r="A967" s="202"/>
      <c r="B967" s="139"/>
      <c r="C967" s="234" t="s">
        <v>1032</v>
      </c>
      <c r="D967" s="234" t="s">
        <v>164</v>
      </c>
      <c r="E967" s="235" t="s">
        <v>2744</v>
      </c>
      <c r="F967" s="236" t="s">
        <v>1033</v>
      </c>
      <c r="G967" s="237" t="s">
        <v>904</v>
      </c>
      <c r="H967" s="239"/>
      <c r="I967" s="239"/>
      <c r="J967" s="238">
        <f>ROUND(I967*H967,3)</f>
        <v>0</v>
      </c>
      <c r="K967" s="240"/>
      <c r="L967" s="30"/>
      <c r="M967" s="241" t="s">
        <v>1</v>
      </c>
      <c r="N967" s="242" t="s">
        <v>43</v>
      </c>
      <c r="O967" s="49"/>
      <c r="P967" s="243">
        <f>O967*H967</f>
        <v>0</v>
      </c>
      <c r="Q967" s="243">
        <v>0</v>
      </c>
      <c r="R967" s="243">
        <f>Q967*H967</f>
        <v>0</v>
      </c>
      <c r="S967" s="243">
        <v>0</v>
      </c>
      <c r="T967" s="244">
        <f>S967*H967</f>
        <v>0</v>
      </c>
      <c r="U967" s="202"/>
      <c r="V967" s="202"/>
      <c r="W967" s="202"/>
      <c r="X967" s="202"/>
      <c r="Y967" s="202"/>
      <c r="Z967" s="202"/>
      <c r="AA967" s="202"/>
      <c r="AB967" s="202"/>
      <c r="AC967" s="202"/>
      <c r="AD967" s="202"/>
      <c r="AE967" s="202"/>
      <c r="AR967" s="245" t="s">
        <v>271</v>
      </c>
      <c r="AT967" s="245" t="s">
        <v>164</v>
      </c>
      <c r="AU967" s="245" t="s">
        <v>169</v>
      </c>
      <c r="AY967" s="203" t="s">
        <v>162</v>
      </c>
      <c r="BE967" s="149">
        <f>IF(N967="základná",J967,0)</f>
        <v>0</v>
      </c>
      <c r="BF967" s="149">
        <f>IF(N967="znížená",J967,0)</f>
        <v>0</v>
      </c>
      <c r="BG967" s="149">
        <f>IF(N967="zákl. prenesená",J967,0)</f>
        <v>0</v>
      </c>
      <c r="BH967" s="149">
        <f>IF(N967="zníž. prenesená",J967,0)</f>
        <v>0</v>
      </c>
      <c r="BI967" s="149">
        <f>IF(N967="nulová",J967,0)</f>
        <v>0</v>
      </c>
      <c r="BJ967" s="203" t="s">
        <v>169</v>
      </c>
      <c r="BK967" s="150">
        <f>ROUND(I967*H967,3)</f>
        <v>0</v>
      </c>
      <c r="BL967" s="203" t="s">
        <v>271</v>
      </c>
      <c r="BM967" s="245" t="s">
        <v>1034</v>
      </c>
    </row>
    <row r="968" spans="1:65" s="10" customFormat="1" ht="22.7" customHeight="1" x14ac:dyDescent="0.2">
      <c r="B968" s="126"/>
      <c r="D968" s="127" t="s">
        <v>70</v>
      </c>
      <c r="E968" s="137" t="s">
        <v>1035</v>
      </c>
      <c r="F968" s="137" t="s">
        <v>1036</v>
      </c>
      <c r="I968" s="129"/>
      <c r="J968" s="138">
        <f>BK968</f>
        <v>0</v>
      </c>
      <c r="L968" s="126"/>
      <c r="M968" s="131"/>
      <c r="N968" s="132"/>
      <c r="O968" s="132"/>
      <c r="P968" s="133">
        <f>P969</f>
        <v>0</v>
      </c>
      <c r="Q968" s="132"/>
      <c r="R968" s="133">
        <f>R969</f>
        <v>0</v>
      </c>
      <c r="S968" s="132"/>
      <c r="T968" s="134">
        <f>T969</f>
        <v>0</v>
      </c>
      <c r="AR968" s="127" t="s">
        <v>169</v>
      </c>
      <c r="AT968" s="135" t="s">
        <v>70</v>
      </c>
      <c r="AU968" s="135" t="s">
        <v>79</v>
      </c>
      <c r="AY968" s="127" t="s">
        <v>162</v>
      </c>
      <c r="BK968" s="136">
        <f>BK969</f>
        <v>0</v>
      </c>
    </row>
    <row r="969" spans="1:65" s="210" customFormat="1" ht="21.75" customHeight="1" x14ac:dyDescent="0.2">
      <c r="A969" s="202"/>
      <c r="B969" s="139"/>
      <c r="C969" s="234" t="s">
        <v>1037</v>
      </c>
      <c r="D969" s="234" t="s">
        <v>164</v>
      </c>
      <c r="E969" s="235" t="s">
        <v>2745</v>
      </c>
      <c r="F969" s="236" t="s">
        <v>1038</v>
      </c>
      <c r="G969" s="237" t="s">
        <v>166</v>
      </c>
      <c r="H969" s="238">
        <v>1</v>
      </c>
      <c r="I969" s="239"/>
      <c r="J969" s="238">
        <f>ROUND(I969*H969,3)</f>
        <v>0</v>
      </c>
      <c r="K969" s="240"/>
      <c r="L969" s="30"/>
      <c r="M969" s="241" t="s">
        <v>1</v>
      </c>
      <c r="N969" s="242" t="s">
        <v>43</v>
      </c>
      <c r="O969" s="49"/>
      <c r="P969" s="243">
        <f>O969*H969</f>
        <v>0</v>
      </c>
      <c r="Q969" s="243">
        <v>0</v>
      </c>
      <c r="R969" s="243">
        <f>Q969*H969</f>
        <v>0</v>
      </c>
      <c r="S969" s="243">
        <v>0</v>
      </c>
      <c r="T969" s="244">
        <f>S969*H969</f>
        <v>0</v>
      </c>
      <c r="U969" s="202"/>
      <c r="V969" s="202"/>
      <c r="W969" s="202"/>
      <c r="X969" s="202"/>
      <c r="Y969" s="202"/>
      <c r="Z969" s="202"/>
      <c r="AA969" s="202"/>
      <c r="AB969" s="202"/>
      <c r="AC969" s="202"/>
      <c r="AD969" s="202"/>
      <c r="AE969" s="202"/>
      <c r="AR969" s="245" t="s">
        <v>271</v>
      </c>
      <c r="AT969" s="245" t="s">
        <v>164</v>
      </c>
      <c r="AU969" s="245" t="s">
        <v>169</v>
      </c>
      <c r="AY969" s="203" t="s">
        <v>162</v>
      </c>
      <c r="BE969" s="149">
        <f>IF(N969="základná",J969,0)</f>
        <v>0</v>
      </c>
      <c r="BF969" s="149">
        <f>IF(N969="znížená",J969,0)</f>
        <v>0</v>
      </c>
      <c r="BG969" s="149">
        <f>IF(N969="zákl. prenesená",J969,0)</f>
        <v>0</v>
      </c>
      <c r="BH969" s="149">
        <f>IF(N969="zníž. prenesená",J969,0)</f>
        <v>0</v>
      </c>
      <c r="BI969" s="149">
        <f>IF(N969="nulová",J969,0)</f>
        <v>0</v>
      </c>
      <c r="BJ969" s="203" t="s">
        <v>169</v>
      </c>
      <c r="BK969" s="150">
        <f>ROUND(I969*H969,3)</f>
        <v>0</v>
      </c>
      <c r="BL969" s="203" t="s">
        <v>271</v>
      </c>
      <c r="BM969" s="245" t="s">
        <v>1039</v>
      </c>
    </row>
    <row r="970" spans="1:65" s="10" customFormat="1" ht="22.7" customHeight="1" x14ac:dyDescent="0.2">
      <c r="B970" s="126"/>
      <c r="D970" s="127" t="s">
        <v>70</v>
      </c>
      <c r="E970" s="137" t="s">
        <v>1040</v>
      </c>
      <c r="F970" s="137" t="s">
        <v>1041</v>
      </c>
      <c r="I970" s="129"/>
      <c r="J970" s="138">
        <f>BK970</f>
        <v>0</v>
      </c>
      <c r="L970" s="126"/>
      <c r="M970" s="131"/>
      <c r="N970" s="132"/>
      <c r="O970" s="132"/>
      <c r="P970" s="133">
        <f>SUM(P971:P981)</f>
        <v>0</v>
      </c>
      <c r="Q970" s="132"/>
      <c r="R970" s="133">
        <f>SUM(R971:R981)</f>
        <v>4.6000000000000006E-2</v>
      </c>
      <c r="S970" s="132"/>
      <c r="T970" s="134">
        <f>SUM(T971:T981)</f>
        <v>0</v>
      </c>
      <c r="AR970" s="127" t="s">
        <v>169</v>
      </c>
      <c r="AT970" s="135" t="s">
        <v>70</v>
      </c>
      <c r="AU970" s="135" t="s">
        <v>79</v>
      </c>
      <c r="AY970" s="127" t="s">
        <v>162</v>
      </c>
      <c r="BK970" s="136">
        <f>SUM(BK971:BK981)</f>
        <v>0</v>
      </c>
    </row>
    <row r="971" spans="1:65" s="210" customFormat="1" ht="16.5" customHeight="1" x14ac:dyDescent="0.2">
      <c r="A971" s="202"/>
      <c r="B971" s="139"/>
      <c r="C971" s="234" t="s">
        <v>1042</v>
      </c>
      <c r="D971" s="234" t="s">
        <v>164</v>
      </c>
      <c r="E971" s="235" t="s">
        <v>2746</v>
      </c>
      <c r="F971" s="236" t="s">
        <v>1043</v>
      </c>
      <c r="G971" s="237" t="s">
        <v>1044</v>
      </c>
      <c r="H971" s="238">
        <v>20</v>
      </c>
      <c r="I971" s="239"/>
      <c r="J971" s="238">
        <f>ROUND(I971*H971,3)</f>
        <v>0</v>
      </c>
      <c r="K971" s="240"/>
      <c r="L971" s="30"/>
      <c r="M971" s="241" t="s">
        <v>1</v>
      </c>
      <c r="N971" s="242" t="s">
        <v>43</v>
      </c>
      <c r="O971" s="49"/>
      <c r="P971" s="243">
        <f>O971*H971</f>
        <v>0</v>
      </c>
      <c r="Q971" s="243">
        <v>0</v>
      </c>
      <c r="R971" s="243">
        <f>Q971*H971</f>
        <v>0</v>
      </c>
      <c r="S971" s="243">
        <v>0</v>
      </c>
      <c r="T971" s="244">
        <f>S971*H971</f>
        <v>0</v>
      </c>
      <c r="U971" s="202"/>
      <c r="V971" s="202"/>
      <c r="W971" s="202"/>
      <c r="X971" s="202"/>
      <c r="Y971" s="202"/>
      <c r="Z971" s="202"/>
      <c r="AA971" s="202"/>
      <c r="AB971" s="202"/>
      <c r="AC971" s="202"/>
      <c r="AD971" s="202"/>
      <c r="AE971" s="202"/>
      <c r="AR971" s="245" t="s">
        <v>271</v>
      </c>
      <c r="AT971" s="245" t="s">
        <v>164</v>
      </c>
      <c r="AU971" s="245" t="s">
        <v>169</v>
      </c>
      <c r="AY971" s="203" t="s">
        <v>162</v>
      </c>
      <c r="BE971" s="149">
        <f>IF(N971="základná",J971,0)</f>
        <v>0</v>
      </c>
      <c r="BF971" s="149">
        <f>IF(N971="znížená",J971,0)</f>
        <v>0</v>
      </c>
      <c r="BG971" s="149">
        <f>IF(N971="zákl. prenesená",J971,0)</f>
        <v>0</v>
      </c>
      <c r="BH971" s="149">
        <f>IF(N971="zníž. prenesená",J971,0)</f>
        <v>0</v>
      </c>
      <c r="BI971" s="149">
        <f>IF(N971="nulová",J971,0)</f>
        <v>0</v>
      </c>
      <c r="BJ971" s="203" t="s">
        <v>169</v>
      </c>
      <c r="BK971" s="150">
        <f>ROUND(I971*H971,3)</f>
        <v>0</v>
      </c>
      <c r="BL971" s="203" t="s">
        <v>271</v>
      </c>
      <c r="BM971" s="245" t="s">
        <v>1045</v>
      </c>
    </row>
    <row r="972" spans="1:65" s="11" customFormat="1" x14ac:dyDescent="0.2">
      <c r="B972" s="151"/>
      <c r="D972" s="152" t="s">
        <v>174</v>
      </c>
      <c r="E972" s="153" t="s">
        <v>1</v>
      </c>
      <c r="F972" s="154" t="s">
        <v>1046</v>
      </c>
      <c r="H972" s="153" t="s">
        <v>1</v>
      </c>
      <c r="I972" s="155"/>
      <c r="L972" s="151"/>
      <c r="M972" s="156"/>
      <c r="N972" s="157"/>
      <c r="O972" s="157"/>
      <c r="P972" s="157"/>
      <c r="Q972" s="157"/>
      <c r="R972" s="157"/>
      <c r="S972" s="157"/>
      <c r="T972" s="158"/>
      <c r="AT972" s="153" t="s">
        <v>174</v>
      </c>
      <c r="AU972" s="153" t="s">
        <v>169</v>
      </c>
      <c r="AV972" s="11" t="s">
        <v>79</v>
      </c>
      <c r="AW972" s="11" t="s">
        <v>32</v>
      </c>
      <c r="AX972" s="11" t="s">
        <v>71</v>
      </c>
      <c r="AY972" s="153" t="s">
        <v>162</v>
      </c>
    </row>
    <row r="973" spans="1:65" s="12" customFormat="1" x14ac:dyDescent="0.2">
      <c r="B973" s="159"/>
      <c r="D973" s="152" t="s">
        <v>174</v>
      </c>
      <c r="E973" s="160" t="s">
        <v>1</v>
      </c>
      <c r="F973" s="161" t="s">
        <v>1047</v>
      </c>
      <c r="H973" s="162">
        <v>20</v>
      </c>
      <c r="I973" s="163"/>
      <c r="L973" s="159"/>
      <c r="M973" s="164"/>
      <c r="N973" s="165"/>
      <c r="O973" s="165"/>
      <c r="P973" s="165"/>
      <c r="Q973" s="165"/>
      <c r="R973" s="165"/>
      <c r="S973" s="165"/>
      <c r="T973" s="166"/>
      <c r="AT973" s="160" t="s">
        <v>174</v>
      </c>
      <c r="AU973" s="160" t="s">
        <v>169</v>
      </c>
      <c r="AV973" s="12" t="s">
        <v>169</v>
      </c>
      <c r="AW973" s="12" t="s">
        <v>32</v>
      </c>
      <c r="AX973" s="12" t="s">
        <v>71</v>
      </c>
      <c r="AY973" s="160" t="s">
        <v>162</v>
      </c>
    </row>
    <row r="974" spans="1:65" s="14" customFormat="1" x14ac:dyDescent="0.2">
      <c r="B974" s="175"/>
      <c r="D974" s="152" t="s">
        <v>174</v>
      </c>
      <c r="E974" s="176" t="s">
        <v>1</v>
      </c>
      <c r="F974" s="177" t="s">
        <v>189</v>
      </c>
      <c r="H974" s="178">
        <v>20</v>
      </c>
      <c r="I974" s="179"/>
      <c r="L974" s="175"/>
      <c r="M974" s="180"/>
      <c r="N974" s="181"/>
      <c r="O974" s="181"/>
      <c r="P974" s="181"/>
      <c r="Q974" s="181"/>
      <c r="R974" s="181"/>
      <c r="S974" s="181"/>
      <c r="T974" s="182"/>
      <c r="AT974" s="176" t="s">
        <v>174</v>
      </c>
      <c r="AU974" s="176" t="s">
        <v>169</v>
      </c>
      <c r="AV974" s="14" t="s">
        <v>168</v>
      </c>
      <c r="AW974" s="14" t="s">
        <v>32</v>
      </c>
      <c r="AX974" s="14" t="s">
        <v>79</v>
      </c>
      <c r="AY974" s="176" t="s">
        <v>162</v>
      </c>
    </row>
    <row r="975" spans="1:65" s="210" customFormat="1" ht="21.75" customHeight="1" x14ac:dyDescent="0.2">
      <c r="A975" s="202"/>
      <c r="B975" s="139"/>
      <c r="C975" s="246" t="s">
        <v>1048</v>
      </c>
      <c r="D975" s="246" t="s">
        <v>348</v>
      </c>
      <c r="E975" s="247" t="s">
        <v>2747</v>
      </c>
      <c r="F975" s="248" t="s">
        <v>1049</v>
      </c>
      <c r="G975" s="249" t="s">
        <v>394</v>
      </c>
      <c r="H975" s="250">
        <v>8</v>
      </c>
      <c r="I975" s="251"/>
      <c r="J975" s="250">
        <f t="shared" ref="J975:J981" si="0">ROUND(I975*H975,3)</f>
        <v>0</v>
      </c>
      <c r="K975" s="252"/>
      <c r="L975" s="188"/>
      <c r="M975" s="253" t="s">
        <v>1</v>
      </c>
      <c r="N975" s="254" t="s">
        <v>43</v>
      </c>
      <c r="O975" s="49"/>
      <c r="P975" s="243">
        <f t="shared" ref="P975:P981" si="1">O975*H975</f>
        <v>0</v>
      </c>
      <c r="Q975" s="243">
        <v>2E-3</v>
      </c>
      <c r="R975" s="243">
        <f t="shared" ref="R975:R981" si="2">Q975*H975</f>
        <v>1.6E-2</v>
      </c>
      <c r="S975" s="243">
        <v>0</v>
      </c>
      <c r="T975" s="244">
        <f t="shared" ref="T975:T981" si="3">S975*H975</f>
        <v>0</v>
      </c>
      <c r="U975" s="202"/>
      <c r="V975" s="202"/>
      <c r="W975" s="202"/>
      <c r="X975" s="202"/>
      <c r="Y975" s="202"/>
      <c r="Z975" s="202"/>
      <c r="AA975" s="202"/>
      <c r="AB975" s="202"/>
      <c r="AC975" s="202"/>
      <c r="AD975" s="202"/>
      <c r="AE975" s="202"/>
      <c r="AR975" s="245" t="s">
        <v>362</v>
      </c>
      <c r="AT975" s="245" t="s">
        <v>348</v>
      </c>
      <c r="AU975" s="245" t="s">
        <v>169</v>
      </c>
      <c r="AY975" s="203" t="s">
        <v>162</v>
      </c>
      <c r="BE975" s="149">
        <f t="shared" ref="BE975:BE981" si="4">IF(N975="základná",J975,0)</f>
        <v>0</v>
      </c>
      <c r="BF975" s="149">
        <f t="shared" ref="BF975:BF981" si="5">IF(N975="znížená",J975,0)</f>
        <v>0</v>
      </c>
      <c r="BG975" s="149">
        <f t="shared" ref="BG975:BG981" si="6">IF(N975="zákl. prenesená",J975,0)</f>
        <v>0</v>
      </c>
      <c r="BH975" s="149">
        <f t="shared" ref="BH975:BH981" si="7">IF(N975="zníž. prenesená",J975,0)</f>
        <v>0</v>
      </c>
      <c r="BI975" s="149">
        <f t="shared" ref="BI975:BI981" si="8">IF(N975="nulová",J975,0)</f>
        <v>0</v>
      </c>
      <c r="BJ975" s="203" t="s">
        <v>169</v>
      </c>
      <c r="BK975" s="150">
        <f t="shared" ref="BK975:BK981" si="9">ROUND(I975*H975,3)</f>
        <v>0</v>
      </c>
      <c r="BL975" s="203" t="s">
        <v>271</v>
      </c>
      <c r="BM975" s="245" t="s">
        <v>1050</v>
      </c>
    </row>
    <row r="976" spans="1:65" s="210" customFormat="1" ht="21.75" customHeight="1" x14ac:dyDescent="0.2">
      <c r="A976" s="202"/>
      <c r="B976" s="139"/>
      <c r="C976" s="246" t="s">
        <v>1051</v>
      </c>
      <c r="D976" s="246" t="s">
        <v>348</v>
      </c>
      <c r="E976" s="247" t="s">
        <v>2748</v>
      </c>
      <c r="F976" s="248" t="s">
        <v>1052</v>
      </c>
      <c r="G976" s="249" t="s">
        <v>394</v>
      </c>
      <c r="H976" s="250">
        <v>8</v>
      </c>
      <c r="I976" s="251"/>
      <c r="J976" s="250">
        <f t="shared" si="0"/>
        <v>0</v>
      </c>
      <c r="K976" s="252"/>
      <c r="L976" s="188"/>
      <c r="M976" s="253" t="s">
        <v>1</v>
      </c>
      <c r="N976" s="254" t="s">
        <v>43</v>
      </c>
      <c r="O976" s="49"/>
      <c r="P976" s="243">
        <f t="shared" si="1"/>
        <v>0</v>
      </c>
      <c r="Q976" s="243">
        <v>2E-3</v>
      </c>
      <c r="R976" s="243">
        <f t="shared" si="2"/>
        <v>1.6E-2</v>
      </c>
      <c r="S976" s="243">
        <v>0</v>
      </c>
      <c r="T976" s="244">
        <f t="shared" si="3"/>
        <v>0</v>
      </c>
      <c r="U976" s="202"/>
      <c r="V976" s="202"/>
      <c r="W976" s="202"/>
      <c r="X976" s="202"/>
      <c r="Y976" s="202"/>
      <c r="Z976" s="202"/>
      <c r="AA976" s="202"/>
      <c r="AB976" s="202"/>
      <c r="AC976" s="202"/>
      <c r="AD976" s="202"/>
      <c r="AE976" s="202"/>
      <c r="AR976" s="245" t="s">
        <v>362</v>
      </c>
      <c r="AT976" s="245" t="s">
        <v>348</v>
      </c>
      <c r="AU976" s="245" t="s">
        <v>169</v>
      </c>
      <c r="AY976" s="203" t="s">
        <v>162</v>
      </c>
      <c r="BE976" s="149">
        <f t="shared" si="4"/>
        <v>0</v>
      </c>
      <c r="BF976" s="149">
        <f t="shared" si="5"/>
        <v>0</v>
      </c>
      <c r="BG976" s="149">
        <f t="shared" si="6"/>
        <v>0</v>
      </c>
      <c r="BH976" s="149">
        <f t="shared" si="7"/>
        <v>0</v>
      </c>
      <c r="BI976" s="149">
        <f t="shared" si="8"/>
        <v>0</v>
      </c>
      <c r="BJ976" s="203" t="s">
        <v>169</v>
      </c>
      <c r="BK976" s="150">
        <f t="shared" si="9"/>
        <v>0</v>
      </c>
      <c r="BL976" s="203" t="s">
        <v>271</v>
      </c>
      <c r="BM976" s="245" t="s">
        <v>1053</v>
      </c>
    </row>
    <row r="977" spans="1:65" s="210" customFormat="1" ht="21.75" customHeight="1" x14ac:dyDescent="0.2">
      <c r="A977" s="202"/>
      <c r="B977" s="139"/>
      <c r="C977" s="246" t="s">
        <v>1054</v>
      </c>
      <c r="D977" s="246" t="s">
        <v>348</v>
      </c>
      <c r="E977" s="247" t="s">
        <v>2749</v>
      </c>
      <c r="F977" s="248" t="s">
        <v>1055</v>
      </c>
      <c r="G977" s="249" t="s">
        <v>394</v>
      </c>
      <c r="H977" s="250">
        <v>2</v>
      </c>
      <c r="I977" s="251"/>
      <c r="J977" s="250">
        <f t="shared" si="0"/>
        <v>0</v>
      </c>
      <c r="K977" s="252"/>
      <c r="L977" s="188"/>
      <c r="M977" s="253" t="s">
        <v>1</v>
      </c>
      <c r="N977" s="254" t="s">
        <v>43</v>
      </c>
      <c r="O977" s="49"/>
      <c r="P977" s="243">
        <f t="shared" si="1"/>
        <v>0</v>
      </c>
      <c r="Q977" s="243">
        <v>2E-3</v>
      </c>
      <c r="R977" s="243">
        <f t="shared" si="2"/>
        <v>4.0000000000000001E-3</v>
      </c>
      <c r="S977" s="243">
        <v>0</v>
      </c>
      <c r="T977" s="244">
        <f t="shared" si="3"/>
        <v>0</v>
      </c>
      <c r="U977" s="202"/>
      <c r="V977" s="202"/>
      <c r="W977" s="202"/>
      <c r="X977" s="202"/>
      <c r="Y977" s="202"/>
      <c r="Z977" s="202"/>
      <c r="AA977" s="202"/>
      <c r="AB977" s="202"/>
      <c r="AC977" s="202"/>
      <c r="AD977" s="202"/>
      <c r="AE977" s="202"/>
      <c r="AR977" s="245" t="s">
        <v>362</v>
      </c>
      <c r="AT977" s="245" t="s">
        <v>348</v>
      </c>
      <c r="AU977" s="245" t="s">
        <v>169</v>
      </c>
      <c r="AY977" s="203" t="s">
        <v>162</v>
      </c>
      <c r="BE977" s="149">
        <f t="shared" si="4"/>
        <v>0</v>
      </c>
      <c r="BF977" s="149">
        <f t="shared" si="5"/>
        <v>0</v>
      </c>
      <c r="BG977" s="149">
        <f t="shared" si="6"/>
        <v>0</v>
      </c>
      <c r="BH977" s="149">
        <f t="shared" si="7"/>
        <v>0</v>
      </c>
      <c r="BI977" s="149">
        <f t="shared" si="8"/>
        <v>0</v>
      </c>
      <c r="BJ977" s="203" t="s">
        <v>169</v>
      </c>
      <c r="BK977" s="150">
        <f t="shared" si="9"/>
        <v>0</v>
      </c>
      <c r="BL977" s="203" t="s">
        <v>271</v>
      </c>
      <c r="BM977" s="245" t="s">
        <v>1056</v>
      </c>
    </row>
    <row r="978" spans="1:65" s="210" customFormat="1" ht="21.75" customHeight="1" x14ac:dyDescent="0.2">
      <c r="A978" s="202"/>
      <c r="B978" s="139"/>
      <c r="C978" s="246" t="s">
        <v>1057</v>
      </c>
      <c r="D978" s="246" t="s">
        <v>348</v>
      </c>
      <c r="E978" s="247" t="s">
        <v>2750</v>
      </c>
      <c r="F978" s="248" t="s">
        <v>1058</v>
      </c>
      <c r="G978" s="249" t="s">
        <v>394</v>
      </c>
      <c r="H978" s="250">
        <v>2</v>
      </c>
      <c r="I978" s="251"/>
      <c r="J978" s="250">
        <f t="shared" si="0"/>
        <v>0</v>
      </c>
      <c r="K978" s="252"/>
      <c r="L978" s="188"/>
      <c r="M978" s="253" t="s">
        <v>1</v>
      </c>
      <c r="N978" s="254" t="s">
        <v>43</v>
      </c>
      <c r="O978" s="49"/>
      <c r="P978" s="243">
        <f t="shared" si="1"/>
        <v>0</v>
      </c>
      <c r="Q978" s="243">
        <v>2E-3</v>
      </c>
      <c r="R978" s="243">
        <f t="shared" si="2"/>
        <v>4.0000000000000001E-3</v>
      </c>
      <c r="S978" s="243">
        <v>0</v>
      </c>
      <c r="T978" s="244">
        <f t="shared" si="3"/>
        <v>0</v>
      </c>
      <c r="U978" s="202"/>
      <c r="V978" s="202"/>
      <c r="W978" s="202"/>
      <c r="X978" s="202"/>
      <c r="Y978" s="202"/>
      <c r="Z978" s="202"/>
      <c r="AA978" s="202"/>
      <c r="AB978" s="202"/>
      <c r="AC978" s="202"/>
      <c r="AD978" s="202"/>
      <c r="AE978" s="202"/>
      <c r="AR978" s="245" t="s">
        <v>362</v>
      </c>
      <c r="AT978" s="245" t="s">
        <v>348</v>
      </c>
      <c r="AU978" s="245" t="s">
        <v>169</v>
      </c>
      <c r="AY978" s="203" t="s">
        <v>162</v>
      </c>
      <c r="BE978" s="149">
        <f t="shared" si="4"/>
        <v>0</v>
      </c>
      <c r="BF978" s="149">
        <f t="shared" si="5"/>
        <v>0</v>
      </c>
      <c r="BG978" s="149">
        <f t="shared" si="6"/>
        <v>0</v>
      </c>
      <c r="BH978" s="149">
        <f t="shared" si="7"/>
        <v>0</v>
      </c>
      <c r="BI978" s="149">
        <f t="shared" si="8"/>
        <v>0</v>
      </c>
      <c r="BJ978" s="203" t="s">
        <v>169</v>
      </c>
      <c r="BK978" s="150">
        <f t="shared" si="9"/>
        <v>0</v>
      </c>
      <c r="BL978" s="203" t="s">
        <v>271</v>
      </c>
      <c r="BM978" s="245" t="s">
        <v>1059</v>
      </c>
    </row>
    <row r="979" spans="1:65" s="210" customFormat="1" ht="21.75" customHeight="1" x14ac:dyDescent="0.2">
      <c r="A979" s="202"/>
      <c r="B979" s="139"/>
      <c r="C979" s="234" t="s">
        <v>1060</v>
      </c>
      <c r="D979" s="234" t="s">
        <v>164</v>
      </c>
      <c r="E979" s="235" t="s">
        <v>2751</v>
      </c>
      <c r="F979" s="236" t="s">
        <v>1061</v>
      </c>
      <c r="G979" s="237" t="s">
        <v>1044</v>
      </c>
      <c r="H979" s="238">
        <v>2</v>
      </c>
      <c r="I979" s="239"/>
      <c r="J979" s="238">
        <f t="shared" si="0"/>
        <v>0</v>
      </c>
      <c r="K979" s="240"/>
      <c r="L979" s="30"/>
      <c r="M979" s="241" t="s">
        <v>1</v>
      </c>
      <c r="N979" s="242" t="s">
        <v>43</v>
      </c>
      <c r="O979" s="49"/>
      <c r="P979" s="243">
        <f t="shared" si="1"/>
        <v>0</v>
      </c>
      <c r="Q979" s="243">
        <v>0</v>
      </c>
      <c r="R979" s="243">
        <f t="shared" si="2"/>
        <v>0</v>
      </c>
      <c r="S979" s="243">
        <v>0</v>
      </c>
      <c r="T979" s="244">
        <f t="shared" si="3"/>
        <v>0</v>
      </c>
      <c r="U979" s="202"/>
      <c r="V979" s="202"/>
      <c r="W979" s="202"/>
      <c r="X979" s="202"/>
      <c r="Y979" s="202"/>
      <c r="Z979" s="202"/>
      <c r="AA979" s="202"/>
      <c r="AB979" s="202"/>
      <c r="AC979" s="202"/>
      <c r="AD979" s="202"/>
      <c r="AE979" s="202"/>
      <c r="AR979" s="245" t="s">
        <v>271</v>
      </c>
      <c r="AT979" s="245" t="s">
        <v>164</v>
      </c>
      <c r="AU979" s="245" t="s">
        <v>169</v>
      </c>
      <c r="AY979" s="203" t="s">
        <v>162</v>
      </c>
      <c r="BE979" s="149">
        <f t="shared" si="4"/>
        <v>0</v>
      </c>
      <c r="BF979" s="149">
        <f t="shared" si="5"/>
        <v>0</v>
      </c>
      <c r="BG979" s="149">
        <f t="shared" si="6"/>
        <v>0</v>
      </c>
      <c r="BH979" s="149">
        <f t="shared" si="7"/>
        <v>0</v>
      </c>
      <c r="BI979" s="149">
        <f t="shared" si="8"/>
        <v>0</v>
      </c>
      <c r="BJ979" s="203" t="s">
        <v>169</v>
      </c>
      <c r="BK979" s="150">
        <f t="shared" si="9"/>
        <v>0</v>
      </c>
      <c r="BL979" s="203" t="s">
        <v>271</v>
      </c>
      <c r="BM979" s="245" t="s">
        <v>1062</v>
      </c>
    </row>
    <row r="980" spans="1:65" s="210" customFormat="1" ht="21.75" customHeight="1" x14ac:dyDescent="0.2">
      <c r="A980" s="202"/>
      <c r="B980" s="139"/>
      <c r="C980" s="246" t="s">
        <v>1063</v>
      </c>
      <c r="D980" s="246" t="s">
        <v>348</v>
      </c>
      <c r="E980" s="247" t="s">
        <v>2752</v>
      </c>
      <c r="F980" s="248" t="s">
        <v>1064</v>
      </c>
      <c r="G980" s="249" t="s">
        <v>394</v>
      </c>
      <c r="H980" s="250">
        <v>2</v>
      </c>
      <c r="I980" s="251"/>
      <c r="J980" s="250">
        <f t="shared" si="0"/>
        <v>0</v>
      </c>
      <c r="K980" s="252"/>
      <c r="L980" s="188"/>
      <c r="M980" s="253" t="s">
        <v>1</v>
      </c>
      <c r="N980" s="254" t="s">
        <v>43</v>
      </c>
      <c r="O980" s="49"/>
      <c r="P980" s="243">
        <f t="shared" si="1"/>
        <v>0</v>
      </c>
      <c r="Q980" s="243">
        <v>3.0000000000000001E-3</v>
      </c>
      <c r="R980" s="243">
        <f t="shared" si="2"/>
        <v>6.0000000000000001E-3</v>
      </c>
      <c r="S980" s="243">
        <v>0</v>
      </c>
      <c r="T980" s="244">
        <f t="shared" si="3"/>
        <v>0</v>
      </c>
      <c r="U980" s="202"/>
      <c r="V980" s="202"/>
      <c r="W980" s="202"/>
      <c r="X980" s="202"/>
      <c r="Y980" s="202"/>
      <c r="Z980" s="202"/>
      <c r="AA980" s="202"/>
      <c r="AB980" s="202"/>
      <c r="AC980" s="202"/>
      <c r="AD980" s="202"/>
      <c r="AE980" s="202"/>
      <c r="AR980" s="245" t="s">
        <v>362</v>
      </c>
      <c r="AT980" s="245" t="s">
        <v>348</v>
      </c>
      <c r="AU980" s="245" t="s">
        <v>169</v>
      </c>
      <c r="AY980" s="203" t="s">
        <v>162</v>
      </c>
      <c r="BE980" s="149">
        <f t="shared" si="4"/>
        <v>0</v>
      </c>
      <c r="BF980" s="149">
        <f t="shared" si="5"/>
        <v>0</v>
      </c>
      <c r="BG980" s="149">
        <f t="shared" si="6"/>
        <v>0</v>
      </c>
      <c r="BH980" s="149">
        <f t="shared" si="7"/>
        <v>0</v>
      </c>
      <c r="BI980" s="149">
        <f t="shared" si="8"/>
        <v>0</v>
      </c>
      <c r="BJ980" s="203" t="s">
        <v>169</v>
      </c>
      <c r="BK980" s="150">
        <f t="shared" si="9"/>
        <v>0</v>
      </c>
      <c r="BL980" s="203" t="s">
        <v>271</v>
      </c>
      <c r="BM980" s="245" t="s">
        <v>1065</v>
      </c>
    </row>
    <row r="981" spans="1:65" s="210" customFormat="1" ht="21.75" customHeight="1" x14ac:dyDescent="0.2">
      <c r="A981" s="202"/>
      <c r="B981" s="139"/>
      <c r="C981" s="234" t="s">
        <v>1066</v>
      </c>
      <c r="D981" s="234" t="s">
        <v>164</v>
      </c>
      <c r="E981" s="235" t="s">
        <v>2753</v>
      </c>
      <c r="F981" s="236" t="s">
        <v>1067</v>
      </c>
      <c r="G981" s="237" t="s">
        <v>904</v>
      </c>
      <c r="H981" s="239"/>
      <c r="I981" s="239"/>
      <c r="J981" s="238">
        <f t="shared" si="0"/>
        <v>0</v>
      </c>
      <c r="K981" s="240"/>
      <c r="L981" s="30"/>
      <c r="M981" s="241" t="s">
        <v>1</v>
      </c>
      <c r="N981" s="242" t="s">
        <v>43</v>
      </c>
      <c r="O981" s="49"/>
      <c r="P981" s="243">
        <f t="shared" si="1"/>
        <v>0</v>
      </c>
      <c r="Q981" s="243">
        <v>0</v>
      </c>
      <c r="R981" s="243">
        <f t="shared" si="2"/>
        <v>0</v>
      </c>
      <c r="S981" s="243">
        <v>0</v>
      </c>
      <c r="T981" s="244">
        <f t="shared" si="3"/>
        <v>0</v>
      </c>
      <c r="U981" s="202"/>
      <c r="V981" s="202"/>
      <c r="W981" s="202"/>
      <c r="X981" s="202"/>
      <c r="Y981" s="202"/>
      <c r="Z981" s="202"/>
      <c r="AA981" s="202"/>
      <c r="AB981" s="202"/>
      <c r="AC981" s="202"/>
      <c r="AD981" s="202"/>
      <c r="AE981" s="202"/>
      <c r="AR981" s="245" t="s">
        <v>271</v>
      </c>
      <c r="AT981" s="245" t="s">
        <v>164</v>
      </c>
      <c r="AU981" s="245" t="s">
        <v>169</v>
      </c>
      <c r="AY981" s="203" t="s">
        <v>162</v>
      </c>
      <c r="BE981" s="149">
        <f t="shared" si="4"/>
        <v>0</v>
      </c>
      <c r="BF981" s="149">
        <f t="shared" si="5"/>
        <v>0</v>
      </c>
      <c r="BG981" s="149">
        <f t="shared" si="6"/>
        <v>0</v>
      </c>
      <c r="BH981" s="149">
        <f t="shared" si="7"/>
        <v>0</v>
      </c>
      <c r="BI981" s="149">
        <f t="shared" si="8"/>
        <v>0</v>
      </c>
      <c r="BJ981" s="203" t="s">
        <v>169</v>
      </c>
      <c r="BK981" s="150">
        <f t="shared" si="9"/>
        <v>0</v>
      </c>
      <c r="BL981" s="203" t="s">
        <v>271</v>
      </c>
      <c r="BM981" s="245" t="s">
        <v>1068</v>
      </c>
    </row>
    <row r="982" spans="1:65" s="10" customFormat="1" ht="22.7" customHeight="1" x14ac:dyDescent="0.2">
      <c r="B982" s="126"/>
      <c r="D982" s="127" t="s">
        <v>70</v>
      </c>
      <c r="E982" s="137" t="s">
        <v>1069</v>
      </c>
      <c r="F982" s="137" t="s">
        <v>1070</v>
      </c>
      <c r="I982" s="129"/>
      <c r="J982" s="138">
        <f>BK982</f>
        <v>0</v>
      </c>
      <c r="L982" s="126"/>
      <c r="M982" s="131"/>
      <c r="N982" s="132"/>
      <c r="O982" s="132"/>
      <c r="P982" s="133">
        <f>P983</f>
        <v>0</v>
      </c>
      <c r="Q982" s="132"/>
      <c r="R982" s="133">
        <f>R983</f>
        <v>0</v>
      </c>
      <c r="S982" s="132"/>
      <c r="T982" s="134">
        <f>T983</f>
        <v>0</v>
      </c>
      <c r="AR982" s="127" t="s">
        <v>169</v>
      </c>
      <c r="AT982" s="135" t="s">
        <v>70</v>
      </c>
      <c r="AU982" s="135" t="s">
        <v>79</v>
      </c>
      <c r="AY982" s="127" t="s">
        <v>162</v>
      </c>
      <c r="BK982" s="136">
        <f>BK983</f>
        <v>0</v>
      </c>
    </row>
    <row r="983" spans="1:65" s="210" customFormat="1" ht="21.75" customHeight="1" x14ac:dyDescent="0.2">
      <c r="A983" s="202"/>
      <c r="B983" s="139"/>
      <c r="C983" s="234" t="s">
        <v>1071</v>
      </c>
      <c r="D983" s="234" t="s">
        <v>164</v>
      </c>
      <c r="E983" s="235" t="s">
        <v>2754</v>
      </c>
      <c r="F983" s="236" t="s">
        <v>1072</v>
      </c>
      <c r="G983" s="237" t="s">
        <v>166</v>
      </c>
      <c r="H983" s="238">
        <v>1</v>
      </c>
      <c r="I983" s="239"/>
      <c r="J983" s="238">
        <f>ROUND(I983*H983,3)</f>
        <v>0</v>
      </c>
      <c r="K983" s="240"/>
      <c r="L983" s="30"/>
      <c r="M983" s="241" t="s">
        <v>1</v>
      </c>
      <c r="N983" s="242" t="s">
        <v>43</v>
      </c>
      <c r="O983" s="49"/>
      <c r="P983" s="243">
        <f>O983*H983</f>
        <v>0</v>
      </c>
      <c r="Q983" s="243">
        <v>0</v>
      </c>
      <c r="R983" s="243">
        <f>Q983*H983</f>
        <v>0</v>
      </c>
      <c r="S983" s="243">
        <v>0</v>
      </c>
      <c r="T983" s="244">
        <f>S983*H983</f>
        <v>0</v>
      </c>
      <c r="U983" s="202"/>
      <c r="V983" s="202"/>
      <c r="W983" s="202"/>
      <c r="X983" s="202"/>
      <c r="Y983" s="202"/>
      <c r="Z983" s="202"/>
      <c r="AA983" s="202"/>
      <c r="AB983" s="202"/>
      <c r="AC983" s="202"/>
      <c r="AD983" s="202"/>
      <c r="AE983" s="202"/>
      <c r="AR983" s="245" t="s">
        <v>271</v>
      </c>
      <c r="AT983" s="245" t="s">
        <v>164</v>
      </c>
      <c r="AU983" s="245" t="s">
        <v>169</v>
      </c>
      <c r="AY983" s="203" t="s">
        <v>162</v>
      </c>
      <c r="BE983" s="149">
        <f>IF(N983="základná",J983,0)</f>
        <v>0</v>
      </c>
      <c r="BF983" s="149">
        <f>IF(N983="znížená",J983,0)</f>
        <v>0</v>
      </c>
      <c r="BG983" s="149">
        <f>IF(N983="zákl. prenesená",J983,0)</f>
        <v>0</v>
      </c>
      <c r="BH983" s="149">
        <f>IF(N983="zníž. prenesená",J983,0)</f>
        <v>0</v>
      </c>
      <c r="BI983" s="149">
        <f>IF(N983="nulová",J983,0)</f>
        <v>0</v>
      </c>
      <c r="BJ983" s="203" t="s">
        <v>169</v>
      </c>
      <c r="BK983" s="150">
        <f>ROUND(I983*H983,3)</f>
        <v>0</v>
      </c>
      <c r="BL983" s="203" t="s">
        <v>271</v>
      </c>
      <c r="BM983" s="245" t="s">
        <v>1073</v>
      </c>
    </row>
    <row r="984" spans="1:65" s="10" customFormat="1" ht="22.7" customHeight="1" x14ac:dyDescent="0.2">
      <c r="B984" s="126"/>
      <c r="D984" s="127" t="s">
        <v>70</v>
      </c>
      <c r="E984" s="137" t="s">
        <v>1074</v>
      </c>
      <c r="F984" s="137" t="s">
        <v>1075</v>
      </c>
      <c r="I984" s="129"/>
      <c r="J984" s="138">
        <f>BK984</f>
        <v>0</v>
      </c>
      <c r="L984" s="126"/>
      <c r="M984" s="131"/>
      <c r="N984" s="132"/>
      <c r="O984" s="132"/>
      <c r="P984" s="133">
        <f>SUM(P985:P1039)</f>
        <v>0</v>
      </c>
      <c r="Q984" s="132"/>
      <c r="R984" s="133">
        <f>SUM(R985:R1039)</f>
        <v>9.8256358100000014</v>
      </c>
      <c r="S984" s="132"/>
      <c r="T984" s="134">
        <f>SUM(T985:T1039)</f>
        <v>0</v>
      </c>
      <c r="AR984" s="127" t="s">
        <v>169</v>
      </c>
      <c r="AT984" s="135" t="s">
        <v>70</v>
      </c>
      <c r="AU984" s="135" t="s">
        <v>79</v>
      </c>
      <c r="AY984" s="127" t="s">
        <v>162</v>
      </c>
      <c r="BK984" s="136">
        <f>SUM(BK985:BK1039)</f>
        <v>0</v>
      </c>
    </row>
    <row r="985" spans="1:65" s="210" customFormat="1" ht="44.25" customHeight="1" x14ac:dyDescent="0.2">
      <c r="A985" s="202"/>
      <c r="B985" s="139"/>
      <c r="C985" s="234" t="s">
        <v>1076</v>
      </c>
      <c r="D985" s="234" t="s">
        <v>164</v>
      </c>
      <c r="E985" s="235" t="s">
        <v>2755</v>
      </c>
      <c r="F985" s="236" t="s">
        <v>2756</v>
      </c>
      <c r="G985" s="237" t="s">
        <v>273</v>
      </c>
      <c r="H985" s="238">
        <v>267.27100000000002</v>
      </c>
      <c r="I985" s="239"/>
      <c r="J985" s="238">
        <f>ROUND(I985*H985,3)</f>
        <v>0</v>
      </c>
      <c r="K985" s="240"/>
      <c r="L985" s="30"/>
      <c r="M985" s="241" t="s">
        <v>1</v>
      </c>
      <c r="N985" s="242" t="s">
        <v>43</v>
      </c>
      <c r="O985" s="49"/>
      <c r="P985" s="243">
        <f>O985*H985</f>
        <v>0</v>
      </c>
      <c r="Q985" s="243">
        <v>2.8080000000000001E-2</v>
      </c>
      <c r="R985" s="243">
        <f>Q985*H985</f>
        <v>7.5049696800000003</v>
      </c>
      <c r="S985" s="243">
        <v>0</v>
      </c>
      <c r="T985" s="244">
        <f>S985*H985</f>
        <v>0</v>
      </c>
      <c r="U985" s="202"/>
      <c r="V985" s="202"/>
      <c r="W985" s="202"/>
      <c r="X985" s="202"/>
      <c r="Y985" s="202"/>
      <c r="Z985" s="202"/>
      <c r="AA985" s="202"/>
      <c r="AB985" s="202"/>
      <c r="AC985" s="202"/>
      <c r="AD985" s="202"/>
      <c r="AE985" s="202"/>
      <c r="AR985" s="245" t="s">
        <v>271</v>
      </c>
      <c r="AT985" s="245" t="s">
        <v>164</v>
      </c>
      <c r="AU985" s="245" t="s">
        <v>169</v>
      </c>
      <c r="AY985" s="203" t="s">
        <v>162</v>
      </c>
      <c r="BE985" s="149">
        <f>IF(N985="základná",J985,0)</f>
        <v>0</v>
      </c>
      <c r="BF985" s="149">
        <f>IF(N985="znížená",J985,0)</f>
        <v>0</v>
      </c>
      <c r="BG985" s="149">
        <f>IF(N985="zákl. prenesená",J985,0)</f>
        <v>0</v>
      </c>
      <c r="BH985" s="149">
        <f>IF(N985="zníž. prenesená",J985,0)</f>
        <v>0</v>
      </c>
      <c r="BI985" s="149">
        <f>IF(N985="nulová",J985,0)</f>
        <v>0</v>
      </c>
      <c r="BJ985" s="203" t="s">
        <v>169</v>
      </c>
      <c r="BK985" s="150">
        <f>ROUND(I985*H985,3)</f>
        <v>0</v>
      </c>
      <c r="BL985" s="203" t="s">
        <v>271</v>
      </c>
      <c r="BM985" s="245" t="s">
        <v>1077</v>
      </c>
    </row>
    <row r="986" spans="1:65" s="11" customFormat="1" ht="22.5" x14ac:dyDescent="0.2">
      <c r="B986" s="151"/>
      <c r="D986" s="152" t="s">
        <v>174</v>
      </c>
      <c r="E986" s="153" t="s">
        <v>1</v>
      </c>
      <c r="F986" s="154" t="s">
        <v>1078</v>
      </c>
      <c r="H986" s="153" t="s">
        <v>1</v>
      </c>
      <c r="I986" s="155"/>
      <c r="L986" s="151"/>
      <c r="M986" s="156"/>
      <c r="N986" s="157"/>
      <c r="O986" s="157"/>
      <c r="P986" s="157"/>
      <c r="Q986" s="157"/>
      <c r="R986" s="157"/>
      <c r="S986" s="157"/>
      <c r="T986" s="158"/>
      <c r="AT986" s="153" t="s">
        <v>174</v>
      </c>
      <c r="AU986" s="153" t="s">
        <v>169</v>
      </c>
      <c r="AV986" s="11" t="s">
        <v>79</v>
      </c>
      <c r="AW986" s="11" t="s">
        <v>32</v>
      </c>
      <c r="AX986" s="11" t="s">
        <v>71</v>
      </c>
      <c r="AY986" s="153" t="s">
        <v>162</v>
      </c>
    </row>
    <row r="987" spans="1:65" s="11" customFormat="1" x14ac:dyDescent="0.2">
      <c r="B987" s="151"/>
      <c r="D987" s="152" t="s">
        <v>174</v>
      </c>
      <c r="E987" s="153" t="s">
        <v>1</v>
      </c>
      <c r="F987" s="154" t="s">
        <v>612</v>
      </c>
      <c r="H987" s="153" t="s">
        <v>1</v>
      </c>
      <c r="I987" s="155"/>
      <c r="L987" s="151"/>
      <c r="M987" s="156"/>
      <c r="N987" s="157"/>
      <c r="O987" s="157"/>
      <c r="P987" s="157"/>
      <c r="Q987" s="157"/>
      <c r="R987" s="157"/>
      <c r="S987" s="157"/>
      <c r="T987" s="158"/>
      <c r="AT987" s="153" t="s">
        <v>174</v>
      </c>
      <c r="AU987" s="153" t="s">
        <v>169</v>
      </c>
      <c r="AV987" s="11" t="s">
        <v>79</v>
      </c>
      <c r="AW987" s="11" t="s">
        <v>32</v>
      </c>
      <c r="AX987" s="11" t="s">
        <v>71</v>
      </c>
      <c r="AY987" s="153" t="s">
        <v>162</v>
      </c>
    </row>
    <row r="988" spans="1:65" s="11" customFormat="1" x14ac:dyDescent="0.2">
      <c r="B988" s="151"/>
      <c r="D988" s="152" t="s">
        <v>174</v>
      </c>
      <c r="E988" s="153" t="s">
        <v>1</v>
      </c>
      <c r="F988" s="154" t="s">
        <v>1079</v>
      </c>
      <c r="H988" s="153" t="s">
        <v>1</v>
      </c>
      <c r="I988" s="155"/>
      <c r="L988" s="151"/>
      <c r="M988" s="156"/>
      <c r="N988" s="157"/>
      <c r="O988" s="157"/>
      <c r="P988" s="157"/>
      <c r="Q988" s="157"/>
      <c r="R988" s="157"/>
      <c r="S988" s="157"/>
      <c r="T988" s="158"/>
      <c r="AT988" s="153" t="s">
        <v>174</v>
      </c>
      <c r="AU988" s="153" t="s">
        <v>169</v>
      </c>
      <c r="AV988" s="11" t="s">
        <v>79</v>
      </c>
      <c r="AW988" s="11" t="s">
        <v>32</v>
      </c>
      <c r="AX988" s="11" t="s">
        <v>71</v>
      </c>
      <c r="AY988" s="153" t="s">
        <v>162</v>
      </c>
    </row>
    <row r="989" spans="1:65" s="11" customFormat="1" x14ac:dyDescent="0.2">
      <c r="B989" s="151"/>
      <c r="D989" s="152" t="s">
        <v>174</v>
      </c>
      <c r="E989" s="153" t="s">
        <v>1</v>
      </c>
      <c r="F989" s="154" t="s">
        <v>1080</v>
      </c>
      <c r="H989" s="153" t="s">
        <v>1</v>
      </c>
      <c r="I989" s="155"/>
      <c r="L989" s="151"/>
      <c r="M989" s="156"/>
      <c r="N989" s="157"/>
      <c r="O989" s="157"/>
      <c r="P989" s="157"/>
      <c r="Q989" s="157"/>
      <c r="R989" s="157"/>
      <c r="S989" s="157"/>
      <c r="T989" s="158"/>
      <c r="AT989" s="153" t="s">
        <v>174</v>
      </c>
      <c r="AU989" s="153" t="s">
        <v>169</v>
      </c>
      <c r="AV989" s="11" t="s">
        <v>79</v>
      </c>
      <c r="AW989" s="11" t="s">
        <v>32</v>
      </c>
      <c r="AX989" s="11" t="s">
        <v>71</v>
      </c>
      <c r="AY989" s="153" t="s">
        <v>162</v>
      </c>
    </row>
    <row r="990" spans="1:65" s="11" customFormat="1" x14ac:dyDescent="0.2">
      <c r="B990" s="151"/>
      <c r="D990" s="152" t="s">
        <v>174</v>
      </c>
      <c r="E990" s="153" t="s">
        <v>1</v>
      </c>
      <c r="F990" s="154" t="s">
        <v>1081</v>
      </c>
      <c r="H990" s="153" t="s">
        <v>1</v>
      </c>
      <c r="I990" s="155"/>
      <c r="L990" s="151"/>
      <c r="M990" s="156"/>
      <c r="N990" s="157"/>
      <c r="O990" s="157"/>
      <c r="P990" s="157"/>
      <c r="Q990" s="157"/>
      <c r="R990" s="157"/>
      <c r="S990" s="157"/>
      <c r="T990" s="158"/>
      <c r="AT990" s="153" t="s">
        <v>174</v>
      </c>
      <c r="AU990" s="153" t="s">
        <v>169</v>
      </c>
      <c r="AV990" s="11" t="s">
        <v>79</v>
      </c>
      <c r="AW990" s="11" t="s">
        <v>32</v>
      </c>
      <c r="AX990" s="11" t="s">
        <v>71</v>
      </c>
      <c r="AY990" s="153" t="s">
        <v>162</v>
      </c>
    </row>
    <row r="991" spans="1:65" s="12" customFormat="1" x14ac:dyDescent="0.2">
      <c r="B991" s="159"/>
      <c r="D991" s="152" t="s">
        <v>174</v>
      </c>
      <c r="E991" s="160" t="s">
        <v>1</v>
      </c>
      <c r="F991" s="161" t="s">
        <v>1082</v>
      </c>
      <c r="H991" s="162">
        <v>33.33</v>
      </c>
      <c r="I991" s="163"/>
      <c r="L991" s="159"/>
      <c r="M991" s="164"/>
      <c r="N991" s="165"/>
      <c r="O991" s="165"/>
      <c r="P991" s="165"/>
      <c r="Q991" s="165"/>
      <c r="R991" s="165"/>
      <c r="S991" s="165"/>
      <c r="T991" s="166"/>
      <c r="AT991" s="160" t="s">
        <v>174</v>
      </c>
      <c r="AU991" s="160" t="s">
        <v>169</v>
      </c>
      <c r="AV991" s="12" t="s">
        <v>169</v>
      </c>
      <c r="AW991" s="12" t="s">
        <v>32</v>
      </c>
      <c r="AX991" s="12" t="s">
        <v>71</v>
      </c>
      <c r="AY991" s="160" t="s">
        <v>162</v>
      </c>
    </row>
    <row r="992" spans="1:65" s="12" customFormat="1" x14ac:dyDescent="0.2">
      <c r="B992" s="159"/>
      <c r="D992" s="152" t="s">
        <v>174</v>
      </c>
      <c r="E992" s="160" t="s">
        <v>1</v>
      </c>
      <c r="F992" s="161" t="s">
        <v>1083</v>
      </c>
      <c r="H992" s="162">
        <v>-4.3339999999999996</v>
      </c>
      <c r="I992" s="163"/>
      <c r="L992" s="159"/>
      <c r="M992" s="164"/>
      <c r="N992" s="165"/>
      <c r="O992" s="165"/>
      <c r="P992" s="165"/>
      <c r="Q992" s="165"/>
      <c r="R992" s="165"/>
      <c r="S992" s="165"/>
      <c r="T992" s="166"/>
      <c r="AT992" s="160" t="s">
        <v>174</v>
      </c>
      <c r="AU992" s="160" t="s">
        <v>169</v>
      </c>
      <c r="AV992" s="12" t="s">
        <v>169</v>
      </c>
      <c r="AW992" s="12" t="s">
        <v>32</v>
      </c>
      <c r="AX992" s="12" t="s">
        <v>71</v>
      </c>
      <c r="AY992" s="160" t="s">
        <v>162</v>
      </c>
    </row>
    <row r="993" spans="2:51" s="13" customFormat="1" x14ac:dyDescent="0.2">
      <c r="B993" s="167"/>
      <c r="D993" s="152" t="s">
        <v>174</v>
      </c>
      <c r="E993" s="168" t="s">
        <v>1</v>
      </c>
      <c r="F993" s="169" t="s">
        <v>182</v>
      </c>
      <c r="H993" s="170">
        <v>28.995999999999999</v>
      </c>
      <c r="I993" s="171"/>
      <c r="L993" s="167"/>
      <c r="M993" s="172"/>
      <c r="N993" s="173"/>
      <c r="O993" s="173"/>
      <c r="P993" s="173"/>
      <c r="Q993" s="173"/>
      <c r="R993" s="173"/>
      <c r="S993" s="173"/>
      <c r="T993" s="174"/>
      <c r="AT993" s="168" t="s">
        <v>174</v>
      </c>
      <c r="AU993" s="168" t="s">
        <v>169</v>
      </c>
      <c r="AV993" s="13" t="s">
        <v>183</v>
      </c>
      <c r="AW993" s="13" t="s">
        <v>32</v>
      </c>
      <c r="AX993" s="13" t="s">
        <v>71</v>
      </c>
      <c r="AY993" s="168" t="s">
        <v>162</v>
      </c>
    </row>
    <row r="994" spans="2:51" s="11" customFormat="1" x14ac:dyDescent="0.2">
      <c r="B994" s="151"/>
      <c r="D994" s="152" t="s">
        <v>174</v>
      </c>
      <c r="E994" s="153" t="s">
        <v>1</v>
      </c>
      <c r="F994" s="154" t="s">
        <v>1084</v>
      </c>
      <c r="H994" s="153" t="s">
        <v>1</v>
      </c>
      <c r="I994" s="155"/>
      <c r="L994" s="151"/>
      <c r="M994" s="156"/>
      <c r="N994" s="157"/>
      <c r="O994" s="157"/>
      <c r="P994" s="157"/>
      <c r="Q994" s="157"/>
      <c r="R994" s="157"/>
      <c r="S994" s="157"/>
      <c r="T994" s="158"/>
      <c r="AT994" s="153" t="s">
        <v>174</v>
      </c>
      <c r="AU994" s="153" t="s">
        <v>169</v>
      </c>
      <c r="AV994" s="11" t="s">
        <v>79</v>
      </c>
      <c r="AW994" s="11" t="s">
        <v>32</v>
      </c>
      <c r="AX994" s="11" t="s">
        <v>71</v>
      </c>
      <c r="AY994" s="153" t="s">
        <v>162</v>
      </c>
    </row>
    <row r="995" spans="2:51" s="12" customFormat="1" x14ac:dyDescent="0.2">
      <c r="B995" s="159"/>
      <c r="D995" s="152" t="s">
        <v>174</v>
      </c>
      <c r="E995" s="160" t="s">
        <v>1</v>
      </c>
      <c r="F995" s="161" t="s">
        <v>1085</v>
      </c>
      <c r="H995" s="162">
        <v>11.814</v>
      </c>
      <c r="I995" s="163"/>
      <c r="L995" s="159"/>
      <c r="M995" s="164"/>
      <c r="N995" s="165"/>
      <c r="O995" s="165"/>
      <c r="P995" s="165"/>
      <c r="Q995" s="165"/>
      <c r="R995" s="165"/>
      <c r="S995" s="165"/>
      <c r="T995" s="166"/>
      <c r="AT995" s="160" t="s">
        <v>174</v>
      </c>
      <c r="AU995" s="160" t="s">
        <v>169</v>
      </c>
      <c r="AV995" s="12" t="s">
        <v>169</v>
      </c>
      <c r="AW995" s="12" t="s">
        <v>32</v>
      </c>
      <c r="AX995" s="12" t="s">
        <v>71</v>
      </c>
      <c r="AY995" s="160" t="s">
        <v>162</v>
      </c>
    </row>
    <row r="996" spans="2:51" s="13" customFormat="1" x14ac:dyDescent="0.2">
      <c r="B996" s="167"/>
      <c r="D996" s="152" t="s">
        <v>174</v>
      </c>
      <c r="E996" s="168" t="s">
        <v>1</v>
      </c>
      <c r="F996" s="169" t="s">
        <v>182</v>
      </c>
      <c r="H996" s="170">
        <v>11.814</v>
      </c>
      <c r="I996" s="171"/>
      <c r="L996" s="167"/>
      <c r="M996" s="172"/>
      <c r="N996" s="173"/>
      <c r="O996" s="173"/>
      <c r="P996" s="173"/>
      <c r="Q996" s="173"/>
      <c r="R996" s="173"/>
      <c r="S996" s="173"/>
      <c r="T996" s="174"/>
      <c r="AT996" s="168" t="s">
        <v>174</v>
      </c>
      <c r="AU996" s="168" t="s">
        <v>169</v>
      </c>
      <c r="AV996" s="13" t="s">
        <v>183</v>
      </c>
      <c r="AW996" s="13" t="s">
        <v>32</v>
      </c>
      <c r="AX996" s="13" t="s">
        <v>71</v>
      </c>
      <c r="AY996" s="168" t="s">
        <v>162</v>
      </c>
    </row>
    <row r="997" spans="2:51" s="11" customFormat="1" x14ac:dyDescent="0.2">
      <c r="B997" s="151"/>
      <c r="D997" s="152" t="s">
        <v>174</v>
      </c>
      <c r="E997" s="153" t="s">
        <v>1</v>
      </c>
      <c r="F997" s="154" t="s">
        <v>1086</v>
      </c>
      <c r="H997" s="153" t="s">
        <v>1</v>
      </c>
      <c r="I997" s="155"/>
      <c r="L997" s="151"/>
      <c r="M997" s="156"/>
      <c r="N997" s="157"/>
      <c r="O997" s="157"/>
      <c r="P997" s="157"/>
      <c r="Q997" s="157"/>
      <c r="R997" s="157"/>
      <c r="S997" s="157"/>
      <c r="T997" s="158"/>
      <c r="AT997" s="153" t="s">
        <v>174</v>
      </c>
      <c r="AU997" s="153" t="s">
        <v>169</v>
      </c>
      <c r="AV997" s="11" t="s">
        <v>79</v>
      </c>
      <c r="AW997" s="11" t="s">
        <v>32</v>
      </c>
      <c r="AX997" s="11" t="s">
        <v>71</v>
      </c>
      <c r="AY997" s="153" t="s">
        <v>162</v>
      </c>
    </row>
    <row r="998" spans="2:51" s="11" customFormat="1" x14ac:dyDescent="0.2">
      <c r="B998" s="151"/>
      <c r="D998" s="152" t="s">
        <v>174</v>
      </c>
      <c r="E998" s="153" t="s">
        <v>1</v>
      </c>
      <c r="F998" s="154" t="s">
        <v>1087</v>
      </c>
      <c r="H998" s="153" t="s">
        <v>1</v>
      </c>
      <c r="I998" s="155"/>
      <c r="L998" s="151"/>
      <c r="M998" s="156"/>
      <c r="N998" s="157"/>
      <c r="O998" s="157"/>
      <c r="P998" s="157"/>
      <c r="Q998" s="157"/>
      <c r="R998" s="157"/>
      <c r="S998" s="157"/>
      <c r="T998" s="158"/>
      <c r="AT998" s="153" t="s">
        <v>174</v>
      </c>
      <c r="AU998" s="153" t="s">
        <v>169</v>
      </c>
      <c r="AV998" s="11" t="s">
        <v>79</v>
      </c>
      <c r="AW998" s="11" t="s">
        <v>32</v>
      </c>
      <c r="AX998" s="11" t="s">
        <v>71</v>
      </c>
      <c r="AY998" s="153" t="s">
        <v>162</v>
      </c>
    </row>
    <row r="999" spans="2:51" s="12" customFormat="1" x14ac:dyDescent="0.2">
      <c r="B999" s="159"/>
      <c r="D999" s="152" t="s">
        <v>174</v>
      </c>
      <c r="E999" s="160" t="s">
        <v>1</v>
      </c>
      <c r="F999" s="161" t="s">
        <v>1088</v>
      </c>
      <c r="H999" s="162">
        <v>42.13</v>
      </c>
      <c r="I999" s="163"/>
      <c r="L999" s="159"/>
      <c r="M999" s="164"/>
      <c r="N999" s="165"/>
      <c r="O999" s="165"/>
      <c r="P999" s="165"/>
      <c r="Q999" s="165"/>
      <c r="R999" s="165"/>
      <c r="S999" s="165"/>
      <c r="T999" s="166"/>
      <c r="AT999" s="160" t="s">
        <v>174</v>
      </c>
      <c r="AU999" s="160" t="s">
        <v>169</v>
      </c>
      <c r="AV999" s="12" t="s">
        <v>169</v>
      </c>
      <c r="AW999" s="12" t="s">
        <v>32</v>
      </c>
      <c r="AX999" s="12" t="s">
        <v>71</v>
      </c>
      <c r="AY999" s="160" t="s">
        <v>162</v>
      </c>
    </row>
    <row r="1000" spans="2:51" s="11" customFormat="1" x14ac:dyDescent="0.2">
      <c r="B1000" s="151"/>
      <c r="D1000" s="152" t="s">
        <v>174</v>
      </c>
      <c r="E1000" s="153" t="s">
        <v>1</v>
      </c>
      <c r="F1000" s="154" t="s">
        <v>1089</v>
      </c>
      <c r="H1000" s="153" t="s">
        <v>1</v>
      </c>
      <c r="I1000" s="155"/>
      <c r="L1000" s="151"/>
      <c r="M1000" s="156"/>
      <c r="N1000" s="157"/>
      <c r="O1000" s="157"/>
      <c r="P1000" s="157"/>
      <c r="Q1000" s="157"/>
      <c r="R1000" s="157"/>
      <c r="S1000" s="157"/>
      <c r="T1000" s="158"/>
      <c r="AT1000" s="153" t="s">
        <v>174</v>
      </c>
      <c r="AU1000" s="153" t="s">
        <v>169</v>
      </c>
      <c r="AV1000" s="11" t="s">
        <v>79</v>
      </c>
      <c r="AW1000" s="11" t="s">
        <v>32</v>
      </c>
      <c r="AX1000" s="11" t="s">
        <v>71</v>
      </c>
      <c r="AY1000" s="153" t="s">
        <v>162</v>
      </c>
    </row>
    <row r="1001" spans="2:51" s="12" customFormat="1" x14ac:dyDescent="0.2">
      <c r="B1001" s="159"/>
      <c r="D1001" s="152" t="s">
        <v>174</v>
      </c>
      <c r="E1001" s="160" t="s">
        <v>1</v>
      </c>
      <c r="F1001" s="161" t="s">
        <v>1090</v>
      </c>
      <c r="H1001" s="162">
        <v>70.188000000000002</v>
      </c>
      <c r="I1001" s="163"/>
      <c r="L1001" s="159"/>
      <c r="M1001" s="164"/>
      <c r="N1001" s="165"/>
      <c r="O1001" s="165"/>
      <c r="P1001" s="165"/>
      <c r="Q1001" s="165"/>
      <c r="R1001" s="165"/>
      <c r="S1001" s="165"/>
      <c r="T1001" s="166"/>
      <c r="AT1001" s="160" t="s">
        <v>174</v>
      </c>
      <c r="AU1001" s="160" t="s">
        <v>169</v>
      </c>
      <c r="AV1001" s="12" t="s">
        <v>169</v>
      </c>
      <c r="AW1001" s="12" t="s">
        <v>32</v>
      </c>
      <c r="AX1001" s="12" t="s">
        <v>71</v>
      </c>
      <c r="AY1001" s="160" t="s">
        <v>162</v>
      </c>
    </row>
    <row r="1002" spans="2:51" s="13" customFormat="1" x14ac:dyDescent="0.2">
      <c r="B1002" s="167"/>
      <c r="D1002" s="152" t="s">
        <v>174</v>
      </c>
      <c r="E1002" s="168" t="s">
        <v>1</v>
      </c>
      <c r="F1002" s="169" t="s">
        <v>182</v>
      </c>
      <c r="H1002" s="170">
        <v>112.31800000000001</v>
      </c>
      <c r="I1002" s="171"/>
      <c r="L1002" s="167"/>
      <c r="M1002" s="172"/>
      <c r="N1002" s="173"/>
      <c r="O1002" s="173"/>
      <c r="P1002" s="173"/>
      <c r="Q1002" s="173"/>
      <c r="R1002" s="173"/>
      <c r="S1002" s="173"/>
      <c r="T1002" s="174"/>
      <c r="AT1002" s="168" t="s">
        <v>174</v>
      </c>
      <c r="AU1002" s="168" t="s">
        <v>169</v>
      </c>
      <c r="AV1002" s="13" t="s">
        <v>183</v>
      </c>
      <c r="AW1002" s="13" t="s">
        <v>32</v>
      </c>
      <c r="AX1002" s="13" t="s">
        <v>71</v>
      </c>
      <c r="AY1002" s="168" t="s">
        <v>162</v>
      </c>
    </row>
    <row r="1003" spans="2:51" s="11" customFormat="1" x14ac:dyDescent="0.2">
      <c r="B1003" s="151"/>
      <c r="D1003" s="152" t="s">
        <v>174</v>
      </c>
      <c r="E1003" s="153" t="s">
        <v>1</v>
      </c>
      <c r="F1003" s="154" t="s">
        <v>633</v>
      </c>
      <c r="H1003" s="153" t="s">
        <v>1</v>
      </c>
      <c r="I1003" s="155"/>
      <c r="L1003" s="151"/>
      <c r="M1003" s="156"/>
      <c r="N1003" s="157"/>
      <c r="O1003" s="157"/>
      <c r="P1003" s="157"/>
      <c r="Q1003" s="157"/>
      <c r="R1003" s="157"/>
      <c r="S1003" s="157"/>
      <c r="T1003" s="158"/>
      <c r="AT1003" s="153" t="s">
        <v>174</v>
      </c>
      <c r="AU1003" s="153" t="s">
        <v>169</v>
      </c>
      <c r="AV1003" s="11" t="s">
        <v>79</v>
      </c>
      <c r="AW1003" s="11" t="s">
        <v>32</v>
      </c>
      <c r="AX1003" s="11" t="s">
        <v>71</v>
      </c>
      <c r="AY1003" s="153" t="s">
        <v>162</v>
      </c>
    </row>
    <row r="1004" spans="2:51" s="11" customFormat="1" x14ac:dyDescent="0.2">
      <c r="B1004" s="151"/>
      <c r="D1004" s="152" t="s">
        <v>174</v>
      </c>
      <c r="E1004" s="153" t="s">
        <v>1</v>
      </c>
      <c r="F1004" s="154" t="s">
        <v>1091</v>
      </c>
      <c r="H1004" s="153" t="s">
        <v>1</v>
      </c>
      <c r="I1004" s="155"/>
      <c r="L1004" s="151"/>
      <c r="M1004" s="156"/>
      <c r="N1004" s="157"/>
      <c r="O1004" s="157"/>
      <c r="P1004" s="157"/>
      <c r="Q1004" s="157"/>
      <c r="R1004" s="157"/>
      <c r="S1004" s="157"/>
      <c r="T1004" s="158"/>
      <c r="AT1004" s="153" t="s">
        <v>174</v>
      </c>
      <c r="AU1004" s="153" t="s">
        <v>169</v>
      </c>
      <c r="AV1004" s="11" t="s">
        <v>79</v>
      </c>
      <c r="AW1004" s="11" t="s">
        <v>32</v>
      </c>
      <c r="AX1004" s="11" t="s">
        <v>71</v>
      </c>
      <c r="AY1004" s="153" t="s">
        <v>162</v>
      </c>
    </row>
    <row r="1005" spans="2:51" s="11" customFormat="1" x14ac:dyDescent="0.2">
      <c r="B1005" s="151"/>
      <c r="D1005" s="152" t="s">
        <v>174</v>
      </c>
      <c r="E1005" s="153" t="s">
        <v>1</v>
      </c>
      <c r="F1005" s="154" t="s">
        <v>1092</v>
      </c>
      <c r="H1005" s="153" t="s">
        <v>1</v>
      </c>
      <c r="I1005" s="155"/>
      <c r="L1005" s="151"/>
      <c r="M1005" s="156"/>
      <c r="N1005" s="157"/>
      <c r="O1005" s="157"/>
      <c r="P1005" s="157"/>
      <c r="Q1005" s="157"/>
      <c r="R1005" s="157"/>
      <c r="S1005" s="157"/>
      <c r="T1005" s="158"/>
      <c r="AT1005" s="153" t="s">
        <v>174</v>
      </c>
      <c r="AU1005" s="153" t="s">
        <v>169</v>
      </c>
      <c r="AV1005" s="11" t="s">
        <v>79</v>
      </c>
      <c r="AW1005" s="11" t="s">
        <v>32</v>
      </c>
      <c r="AX1005" s="11" t="s">
        <v>71</v>
      </c>
      <c r="AY1005" s="153" t="s">
        <v>162</v>
      </c>
    </row>
    <row r="1006" spans="2:51" s="12" customFormat="1" x14ac:dyDescent="0.2">
      <c r="B1006" s="159"/>
      <c r="D1006" s="152" t="s">
        <v>174</v>
      </c>
      <c r="E1006" s="160" t="s">
        <v>1</v>
      </c>
      <c r="F1006" s="161" t="s">
        <v>1093</v>
      </c>
      <c r="H1006" s="162">
        <v>42.835000000000001</v>
      </c>
      <c r="I1006" s="163"/>
      <c r="L1006" s="159"/>
      <c r="M1006" s="164"/>
      <c r="N1006" s="165"/>
      <c r="O1006" s="165"/>
      <c r="P1006" s="165"/>
      <c r="Q1006" s="165"/>
      <c r="R1006" s="165"/>
      <c r="S1006" s="165"/>
      <c r="T1006" s="166"/>
      <c r="AT1006" s="160" t="s">
        <v>174</v>
      </c>
      <c r="AU1006" s="160" t="s">
        <v>169</v>
      </c>
      <c r="AV1006" s="12" t="s">
        <v>169</v>
      </c>
      <c r="AW1006" s="12" t="s">
        <v>32</v>
      </c>
      <c r="AX1006" s="12" t="s">
        <v>71</v>
      </c>
      <c r="AY1006" s="160" t="s">
        <v>162</v>
      </c>
    </row>
    <row r="1007" spans="2:51" s="13" customFormat="1" x14ac:dyDescent="0.2">
      <c r="B1007" s="167"/>
      <c r="D1007" s="152" t="s">
        <v>174</v>
      </c>
      <c r="E1007" s="168" t="s">
        <v>1</v>
      </c>
      <c r="F1007" s="169" t="s">
        <v>182</v>
      </c>
      <c r="H1007" s="170">
        <v>42.835000000000001</v>
      </c>
      <c r="I1007" s="171"/>
      <c r="L1007" s="167"/>
      <c r="M1007" s="172"/>
      <c r="N1007" s="173"/>
      <c r="O1007" s="173"/>
      <c r="P1007" s="173"/>
      <c r="Q1007" s="173"/>
      <c r="R1007" s="173"/>
      <c r="S1007" s="173"/>
      <c r="T1007" s="174"/>
      <c r="AT1007" s="168" t="s">
        <v>174</v>
      </c>
      <c r="AU1007" s="168" t="s">
        <v>169</v>
      </c>
      <c r="AV1007" s="13" t="s">
        <v>183</v>
      </c>
      <c r="AW1007" s="13" t="s">
        <v>32</v>
      </c>
      <c r="AX1007" s="13" t="s">
        <v>71</v>
      </c>
      <c r="AY1007" s="168" t="s">
        <v>162</v>
      </c>
    </row>
    <row r="1008" spans="2:51" s="11" customFormat="1" x14ac:dyDescent="0.2">
      <c r="B1008" s="151"/>
      <c r="D1008" s="152" t="s">
        <v>174</v>
      </c>
      <c r="E1008" s="153" t="s">
        <v>1</v>
      </c>
      <c r="F1008" s="154" t="s">
        <v>1094</v>
      </c>
      <c r="H1008" s="153" t="s">
        <v>1</v>
      </c>
      <c r="I1008" s="155"/>
      <c r="L1008" s="151"/>
      <c r="M1008" s="156"/>
      <c r="N1008" s="157"/>
      <c r="O1008" s="157"/>
      <c r="P1008" s="157"/>
      <c r="Q1008" s="157"/>
      <c r="R1008" s="157"/>
      <c r="S1008" s="157"/>
      <c r="T1008" s="158"/>
      <c r="AT1008" s="153" t="s">
        <v>174</v>
      </c>
      <c r="AU1008" s="153" t="s">
        <v>169</v>
      </c>
      <c r="AV1008" s="11" t="s">
        <v>79</v>
      </c>
      <c r="AW1008" s="11" t="s">
        <v>32</v>
      </c>
      <c r="AX1008" s="11" t="s">
        <v>71</v>
      </c>
      <c r="AY1008" s="153" t="s">
        <v>162</v>
      </c>
    </row>
    <row r="1009" spans="1:65" s="12" customFormat="1" x14ac:dyDescent="0.2">
      <c r="B1009" s="159"/>
      <c r="D1009" s="152" t="s">
        <v>174</v>
      </c>
      <c r="E1009" s="160" t="s">
        <v>1</v>
      </c>
      <c r="F1009" s="161" t="s">
        <v>1095</v>
      </c>
      <c r="H1009" s="162">
        <v>71.308000000000007</v>
      </c>
      <c r="I1009" s="163"/>
      <c r="L1009" s="159"/>
      <c r="M1009" s="164"/>
      <c r="N1009" s="165"/>
      <c r="O1009" s="165"/>
      <c r="P1009" s="165"/>
      <c r="Q1009" s="165"/>
      <c r="R1009" s="165"/>
      <c r="S1009" s="165"/>
      <c r="T1009" s="166"/>
      <c r="AT1009" s="160" t="s">
        <v>174</v>
      </c>
      <c r="AU1009" s="160" t="s">
        <v>169</v>
      </c>
      <c r="AV1009" s="12" t="s">
        <v>169</v>
      </c>
      <c r="AW1009" s="12" t="s">
        <v>32</v>
      </c>
      <c r="AX1009" s="12" t="s">
        <v>71</v>
      </c>
      <c r="AY1009" s="160" t="s">
        <v>162</v>
      </c>
    </row>
    <row r="1010" spans="1:65" s="14" customFormat="1" x14ac:dyDescent="0.2">
      <c r="B1010" s="175"/>
      <c r="D1010" s="152" t="s">
        <v>174</v>
      </c>
      <c r="E1010" s="176" t="s">
        <v>1</v>
      </c>
      <c r="F1010" s="177" t="s">
        <v>189</v>
      </c>
      <c r="H1010" s="178">
        <v>267.27100000000002</v>
      </c>
      <c r="I1010" s="179"/>
      <c r="L1010" s="175"/>
      <c r="M1010" s="180"/>
      <c r="N1010" s="181"/>
      <c r="O1010" s="181"/>
      <c r="P1010" s="181"/>
      <c r="Q1010" s="181"/>
      <c r="R1010" s="181"/>
      <c r="S1010" s="181"/>
      <c r="T1010" s="182"/>
      <c r="AT1010" s="176" t="s">
        <v>174</v>
      </c>
      <c r="AU1010" s="176" t="s">
        <v>169</v>
      </c>
      <c r="AV1010" s="14" t="s">
        <v>168</v>
      </c>
      <c r="AW1010" s="14" t="s">
        <v>32</v>
      </c>
      <c r="AX1010" s="14" t="s">
        <v>79</v>
      </c>
      <c r="AY1010" s="176" t="s">
        <v>162</v>
      </c>
    </row>
    <row r="1011" spans="1:65" s="210" customFormat="1" ht="21.75" customHeight="1" x14ac:dyDescent="0.2">
      <c r="A1011" s="202"/>
      <c r="B1011" s="139"/>
      <c r="C1011" s="234" t="s">
        <v>1096</v>
      </c>
      <c r="D1011" s="234" t="s">
        <v>164</v>
      </c>
      <c r="E1011" s="235" t="s">
        <v>2757</v>
      </c>
      <c r="F1011" s="236" t="s">
        <v>1097</v>
      </c>
      <c r="G1011" s="237" t="s">
        <v>710</v>
      </c>
      <c r="H1011" s="238">
        <v>56.935000000000002</v>
      </c>
      <c r="I1011" s="239"/>
      <c r="J1011" s="238">
        <f>ROUND(I1011*H1011,3)</f>
        <v>0</v>
      </c>
      <c r="K1011" s="240"/>
      <c r="L1011" s="30"/>
      <c r="M1011" s="241" t="s">
        <v>1</v>
      </c>
      <c r="N1011" s="242" t="s">
        <v>43</v>
      </c>
      <c r="O1011" s="49"/>
      <c r="P1011" s="243">
        <f>O1011*H1011</f>
        <v>0</v>
      </c>
      <c r="Q1011" s="243">
        <v>1.4999999999999999E-4</v>
      </c>
      <c r="R1011" s="243">
        <f>Q1011*H1011</f>
        <v>8.5402499999999992E-3</v>
      </c>
      <c r="S1011" s="243">
        <v>0</v>
      </c>
      <c r="T1011" s="244">
        <f>S1011*H1011</f>
        <v>0</v>
      </c>
      <c r="U1011" s="202"/>
      <c r="V1011" s="202"/>
      <c r="W1011" s="202"/>
      <c r="X1011" s="202"/>
      <c r="Y1011" s="202"/>
      <c r="Z1011" s="202"/>
      <c r="AA1011" s="202"/>
      <c r="AB1011" s="202"/>
      <c r="AC1011" s="202"/>
      <c r="AD1011" s="202"/>
      <c r="AE1011" s="202"/>
      <c r="AR1011" s="245" t="s">
        <v>271</v>
      </c>
      <c r="AT1011" s="245" t="s">
        <v>164</v>
      </c>
      <c r="AU1011" s="245" t="s">
        <v>169</v>
      </c>
      <c r="AY1011" s="203" t="s">
        <v>162</v>
      </c>
      <c r="BE1011" s="149">
        <f>IF(N1011="základná",J1011,0)</f>
        <v>0</v>
      </c>
      <c r="BF1011" s="149">
        <f>IF(N1011="znížená",J1011,0)</f>
        <v>0</v>
      </c>
      <c r="BG1011" s="149">
        <f>IF(N1011="zákl. prenesená",J1011,0)</f>
        <v>0</v>
      </c>
      <c r="BH1011" s="149">
        <f>IF(N1011="zníž. prenesená",J1011,0)</f>
        <v>0</v>
      </c>
      <c r="BI1011" s="149">
        <f>IF(N1011="nulová",J1011,0)</f>
        <v>0</v>
      </c>
      <c r="BJ1011" s="203" t="s">
        <v>169</v>
      </c>
      <c r="BK1011" s="150">
        <f>ROUND(I1011*H1011,3)</f>
        <v>0</v>
      </c>
      <c r="BL1011" s="203" t="s">
        <v>271</v>
      </c>
      <c r="BM1011" s="245" t="s">
        <v>1098</v>
      </c>
    </row>
    <row r="1012" spans="1:65" s="12" customFormat="1" ht="22.5" x14ac:dyDescent="0.2">
      <c r="B1012" s="159"/>
      <c r="D1012" s="152" t="s">
        <v>174</v>
      </c>
      <c r="E1012" s="160" t="s">
        <v>1</v>
      </c>
      <c r="F1012" s="161" t="s">
        <v>1099</v>
      </c>
      <c r="H1012" s="162">
        <v>56.935000000000002</v>
      </c>
      <c r="I1012" s="163"/>
      <c r="L1012" s="159"/>
      <c r="M1012" s="164"/>
      <c r="N1012" s="165"/>
      <c r="O1012" s="165"/>
      <c r="P1012" s="165"/>
      <c r="Q1012" s="165"/>
      <c r="R1012" s="165"/>
      <c r="S1012" s="165"/>
      <c r="T1012" s="166"/>
      <c r="AT1012" s="160" t="s">
        <v>174</v>
      </c>
      <c r="AU1012" s="160" t="s">
        <v>169</v>
      </c>
      <c r="AV1012" s="12" t="s">
        <v>169</v>
      </c>
      <c r="AW1012" s="12" t="s">
        <v>32</v>
      </c>
      <c r="AX1012" s="12" t="s">
        <v>79</v>
      </c>
      <c r="AY1012" s="160" t="s">
        <v>162</v>
      </c>
    </row>
    <row r="1013" spans="1:65" s="210" customFormat="1" ht="33" customHeight="1" x14ac:dyDescent="0.2">
      <c r="A1013" s="202"/>
      <c r="B1013" s="139"/>
      <c r="C1013" s="234" t="s">
        <v>1100</v>
      </c>
      <c r="D1013" s="234" t="s">
        <v>164</v>
      </c>
      <c r="E1013" s="235" t="s">
        <v>2758</v>
      </c>
      <c r="F1013" s="236" t="s">
        <v>2759</v>
      </c>
      <c r="G1013" s="237" t="s">
        <v>273</v>
      </c>
      <c r="H1013" s="238">
        <v>10.97</v>
      </c>
      <c r="I1013" s="239"/>
      <c r="J1013" s="238">
        <f>ROUND(I1013*H1013,3)</f>
        <v>0</v>
      </c>
      <c r="K1013" s="240"/>
      <c r="L1013" s="30"/>
      <c r="M1013" s="241" t="s">
        <v>1</v>
      </c>
      <c r="N1013" s="242" t="s">
        <v>43</v>
      </c>
      <c r="O1013" s="49"/>
      <c r="P1013" s="243">
        <f>O1013*H1013</f>
        <v>0</v>
      </c>
      <c r="Q1013" s="243">
        <v>1.5339999999999999E-2</v>
      </c>
      <c r="R1013" s="243">
        <f>Q1013*H1013</f>
        <v>0.16827980000000001</v>
      </c>
      <c r="S1013" s="243">
        <v>0</v>
      </c>
      <c r="T1013" s="244">
        <f>S1013*H1013</f>
        <v>0</v>
      </c>
      <c r="U1013" s="202"/>
      <c r="V1013" s="202"/>
      <c r="W1013" s="202"/>
      <c r="X1013" s="202"/>
      <c r="Y1013" s="202"/>
      <c r="Z1013" s="202"/>
      <c r="AA1013" s="202"/>
      <c r="AB1013" s="202"/>
      <c r="AC1013" s="202"/>
      <c r="AD1013" s="202"/>
      <c r="AE1013" s="202"/>
      <c r="AR1013" s="245" t="s">
        <v>271</v>
      </c>
      <c r="AT1013" s="245" t="s">
        <v>164</v>
      </c>
      <c r="AU1013" s="245" t="s">
        <v>169</v>
      </c>
      <c r="AY1013" s="203" t="s">
        <v>162</v>
      </c>
      <c r="BE1013" s="149">
        <f>IF(N1013="základná",J1013,0)</f>
        <v>0</v>
      </c>
      <c r="BF1013" s="149">
        <f>IF(N1013="znížená",J1013,0)</f>
        <v>0</v>
      </c>
      <c r="BG1013" s="149">
        <f>IF(N1013="zákl. prenesená",J1013,0)</f>
        <v>0</v>
      </c>
      <c r="BH1013" s="149">
        <f>IF(N1013="zníž. prenesená",J1013,0)</f>
        <v>0</v>
      </c>
      <c r="BI1013" s="149">
        <f>IF(N1013="nulová",J1013,0)</f>
        <v>0</v>
      </c>
      <c r="BJ1013" s="203" t="s">
        <v>169</v>
      </c>
      <c r="BK1013" s="150">
        <f>ROUND(I1013*H1013,3)</f>
        <v>0</v>
      </c>
      <c r="BL1013" s="203" t="s">
        <v>271</v>
      </c>
      <c r="BM1013" s="245" t="s">
        <v>1101</v>
      </c>
    </row>
    <row r="1014" spans="1:65" s="11" customFormat="1" ht="22.5" x14ac:dyDescent="0.2">
      <c r="B1014" s="151"/>
      <c r="D1014" s="152" t="s">
        <v>174</v>
      </c>
      <c r="E1014" s="153" t="s">
        <v>1</v>
      </c>
      <c r="F1014" s="154" t="s">
        <v>1102</v>
      </c>
      <c r="H1014" s="153" t="s">
        <v>1</v>
      </c>
      <c r="I1014" s="155"/>
      <c r="L1014" s="151"/>
      <c r="M1014" s="156"/>
      <c r="N1014" s="157"/>
      <c r="O1014" s="157"/>
      <c r="P1014" s="157"/>
      <c r="Q1014" s="157"/>
      <c r="R1014" s="157"/>
      <c r="S1014" s="157"/>
      <c r="T1014" s="158"/>
      <c r="AT1014" s="153" t="s">
        <v>174</v>
      </c>
      <c r="AU1014" s="153" t="s">
        <v>169</v>
      </c>
      <c r="AV1014" s="11" t="s">
        <v>79</v>
      </c>
      <c r="AW1014" s="11" t="s">
        <v>32</v>
      </c>
      <c r="AX1014" s="11" t="s">
        <v>71</v>
      </c>
      <c r="AY1014" s="153" t="s">
        <v>162</v>
      </c>
    </row>
    <row r="1015" spans="1:65" s="12" customFormat="1" x14ac:dyDescent="0.2">
      <c r="B1015" s="159"/>
      <c r="D1015" s="152" t="s">
        <v>174</v>
      </c>
      <c r="E1015" s="160" t="s">
        <v>1</v>
      </c>
      <c r="F1015" s="161" t="s">
        <v>1103</v>
      </c>
      <c r="H1015" s="162">
        <v>3.45</v>
      </c>
      <c r="I1015" s="163"/>
      <c r="L1015" s="159"/>
      <c r="M1015" s="164"/>
      <c r="N1015" s="165"/>
      <c r="O1015" s="165"/>
      <c r="P1015" s="165"/>
      <c r="Q1015" s="165"/>
      <c r="R1015" s="165"/>
      <c r="S1015" s="165"/>
      <c r="T1015" s="166"/>
      <c r="AT1015" s="160" t="s">
        <v>174</v>
      </c>
      <c r="AU1015" s="160" t="s">
        <v>169</v>
      </c>
      <c r="AV1015" s="12" t="s">
        <v>169</v>
      </c>
      <c r="AW1015" s="12" t="s">
        <v>32</v>
      </c>
      <c r="AX1015" s="12" t="s">
        <v>71</v>
      </c>
      <c r="AY1015" s="160" t="s">
        <v>162</v>
      </c>
    </row>
    <row r="1016" spans="1:65" s="12" customFormat="1" x14ac:dyDescent="0.2">
      <c r="B1016" s="159"/>
      <c r="D1016" s="152" t="s">
        <v>174</v>
      </c>
      <c r="E1016" s="160" t="s">
        <v>1</v>
      </c>
      <c r="F1016" s="161" t="s">
        <v>1104</v>
      </c>
      <c r="H1016" s="162">
        <v>1.26</v>
      </c>
      <c r="I1016" s="163"/>
      <c r="L1016" s="159"/>
      <c r="M1016" s="164"/>
      <c r="N1016" s="165"/>
      <c r="O1016" s="165"/>
      <c r="P1016" s="165"/>
      <c r="Q1016" s="165"/>
      <c r="R1016" s="165"/>
      <c r="S1016" s="165"/>
      <c r="T1016" s="166"/>
      <c r="AT1016" s="160" t="s">
        <v>174</v>
      </c>
      <c r="AU1016" s="160" t="s">
        <v>169</v>
      </c>
      <c r="AV1016" s="12" t="s">
        <v>169</v>
      </c>
      <c r="AW1016" s="12" t="s">
        <v>32</v>
      </c>
      <c r="AX1016" s="12" t="s">
        <v>71</v>
      </c>
      <c r="AY1016" s="160" t="s">
        <v>162</v>
      </c>
    </row>
    <row r="1017" spans="1:65" s="12" customFormat="1" x14ac:dyDescent="0.2">
      <c r="B1017" s="159"/>
      <c r="D1017" s="152" t="s">
        <v>174</v>
      </c>
      <c r="E1017" s="160" t="s">
        <v>1</v>
      </c>
      <c r="F1017" s="161" t="s">
        <v>1105</v>
      </c>
      <c r="H1017" s="162">
        <v>1.5</v>
      </c>
      <c r="I1017" s="163"/>
      <c r="L1017" s="159"/>
      <c r="M1017" s="164"/>
      <c r="N1017" s="165"/>
      <c r="O1017" s="165"/>
      <c r="P1017" s="165"/>
      <c r="Q1017" s="165"/>
      <c r="R1017" s="165"/>
      <c r="S1017" s="165"/>
      <c r="T1017" s="166"/>
      <c r="AT1017" s="160" t="s">
        <v>174</v>
      </c>
      <c r="AU1017" s="160" t="s">
        <v>169</v>
      </c>
      <c r="AV1017" s="12" t="s">
        <v>169</v>
      </c>
      <c r="AW1017" s="12" t="s">
        <v>32</v>
      </c>
      <c r="AX1017" s="12" t="s">
        <v>71</v>
      </c>
      <c r="AY1017" s="160" t="s">
        <v>162</v>
      </c>
    </row>
    <row r="1018" spans="1:65" s="12" customFormat="1" x14ac:dyDescent="0.2">
      <c r="B1018" s="159"/>
      <c r="D1018" s="152" t="s">
        <v>174</v>
      </c>
      <c r="E1018" s="160" t="s">
        <v>1</v>
      </c>
      <c r="F1018" s="161" t="s">
        <v>1106</v>
      </c>
      <c r="H1018" s="162">
        <v>3.5</v>
      </c>
      <c r="I1018" s="163"/>
      <c r="L1018" s="159"/>
      <c r="M1018" s="164"/>
      <c r="N1018" s="165"/>
      <c r="O1018" s="165"/>
      <c r="P1018" s="165"/>
      <c r="Q1018" s="165"/>
      <c r="R1018" s="165"/>
      <c r="S1018" s="165"/>
      <c r="T1018" s="166"/>
      <c r="AT1018" s="160" t="s">
        <v>174</v>
      </c>
      <c r="AU1018" s="160" t="s">
        <v>169</v>
      </c>
      <c r="AV1018" s="12" t="s">
        <v>169</v>
      </c>
      <c r="AW1018" s="12" t="s">
        <v>32</v>
      </c>
      <c r="AX1018" s="12" t="s">
        <v>71</v>
      </c>
      <c r="AY1018" s="160" t="s">
        <v>162</v>
      </c>
    </row>
    <row r="1019" spans="1:65" s="12" customFormat="1" x14ac:dyDescent="0.2">
      <c r="B1019" s="159"/>
      <c r="D1019" s="152" t="s">
        <v>174</v>
      </c>
      <c r="E1019" s="160" t="s">
        <v>1</v>
      </c>
      <c r="F1019" s="161" t="s">
        <v>1107</v>
      </c>
      <c r="H1019" s="162">
        <v>1.26</v>
      </c>
      <c r="I1019" s="163"/>
      <c r="L1019" s="159"/>
      <c r="M1019" s="164"/>
      <c r="N1019" s="165"/>
      <c r="O1019" s="165"/>
      <c r="P1019" s="165"/>
      <c r="Q1019" s="165"/>
      <c r="R1019" s="165"/>
      <c r="S1019" s="165"/>
      <c r="T1019" s="166"/>
      <c r="AT1019" s="160" t="s">
        <v>174</v>
      </c>
      <c r="AU1019" s="160" t="s">
        <v>169</v>
      </c>
      <c r="AV1019" s="12" t="s">
        <v>169</v>
      </c>
      <c r="AW1019" s="12" t="s">
        <v>32</v>
      </c>
      <c r="AX1019" s="12" t="s">
        <v>71</v>
      </c>
      <c r="AY1019" s="160" t="s">
        <v>162</v>
      </c>
    </row>
    <row r="1020" spans="1:65" s="14" customFormat="1" x14ac:dyDescent="0.2">
      <c r="B1020" s="175"/>
      <c r="D1020" s="152" t="s">
        <v>174</v>
      </c>
      <c r="E1020" s="176" t="s">
        <v>1</v>
      </c>
      <c r="F1020" s="177" t="s">
        <v>189</v>
      </c>
      <c r="H1020" s="178">
        <v>10.97</v>
      </c>
      <c r="I1020" s="179"/>
      <c r="L1020" s="175"/>
      <c r="M1020" s="180"/>
      <c r="N1020" s="181"/>
      <c r="O1020" s="181"/>
      <c r="P1020" s="181"/>
      <c r="Q1020" s="181"/>
      <c r="R1020" s="181"/>
      <c r="S1020" s="181"/>
      <c r="T1020" s="182"/>
      <c r="AT1020" s="176" t="s">
        <v>174</v>
      </c>
      <c r="AU1020" s="176" t="s">
        <v>169</v>
      </c>
      <c r="AV1020" s="14" t="s">
        <v>168</v>
      </c>
      <c r="AW1020" s="14" t="s">
        <v>32</v>
      </c>
      <c r="AX1020" s="14" t="s">
        <v>79</v>
      </c>
      <c r="AY1020" s="176" t="s">
        <v>162</v>
      </c>
    </row>
    <row r="1021" spans="1:65" s="210" customFormat="1" ht="21.75" customHeight="1" x14ac:dyDescent="0.2">
      <c r="A1021" s="202"/>
      <c r="B1021" s="139"/>
      <c r="C1021" s="234" t="s">
        <v>1108</v>
      </c>
      <c r="D1021" s="234" t="s">
        <v>164</v>
      </c>
      <c r="E1021" s="235" t="s">
        <v>2760</v>
      </c>
      <c r="F1021" s="236" t="s">
        <v>1109</v>
      </c>
      <c r="G1021" s="237" t="s">
        <v>394</v>
      </c>
      <c r="H1021" s="238">
        <v>18</v>
      </c>
      <c r="I1021" s="239"/>
      <c r="J1021" s="238">
        <f>ROUND(I1021*H1021,3)</f>
        <v>0</v>
      </c>
      <c r="K1021" s="240"/>
      <c r="L1021" s="30"/>
      <c r="M1021" s="241" t="s">
        <v>1</v>
      </c>
      <c r="N1021" s="242" t="s">
        <v>43</v>
      </c>
      <c r="O1021" s="49"/>
      <c r="P1021" s="243">
        <f>O1021*H1021</f>
        <v>0</v>
      </c>
      <c r="Q1021" s="243">
        <v>2.0000000000000001E-4</v>
      </c>
      <c r="R1021" s="243">
        <f>Q1021*H1021</f>
        <v>3.6000000000000003E-3</v>
      </c>
      <c r="S1021" s="243">
        <v>0</v>
      </c>
      <c r="T1021" s="244">
        <f>S1021*H1021</f>
        <v>0</v>
      </c>
      <c r="U1021" s="202"/>
      <c r="V1021" s="202"/>
      <c r="W1021" s="202"/>
      <c r="X1021" s="202"/>
      <c r="Y1021" s="202"/>
      <c r="Z1021" s="202"/>
      <c r="AA1021" s="202"/>
      <c r="AB1021" s="202"/>
      <c r="AC1021" s="202"/>
      <c r="AD1021" s="202"/>
      <c r="AE1021" s="202"/>
      <c r="AR1021" s="245" t="s">
        <v>271</v>
      </c>
      <c r="AT1021" s="245" t="s">
        <v>164</v>
      </c>
      <c r="AU1021" s="245" t="s">
        <v>169</v>
      </c>
      <c r="AY1021" s="203" t="s">
        <v>162</v>
      </c>
      <c r="BE1021" s="149">
        <f>IF(N1021="základná",J1021,0)</f>
        <v>0</v>
      </c>
      <c r="BF1021" s="149">
        <f>IF(N1021="znížená",J1021,0)</f>
        <v>0</v>
      </c>
      <c r="BG1021" s="149">
        <f>IF(N1021="zákl. prenesená",J1021,0)</f>
        <v>0</v>
      </c>
      <c r="BH1021" s="149">
        <f>IF(N1021="zníž. prenesená",J1021,0)</f>
        <v>0</v>
      </c>
      <c r="BI1021" s="149">
        <f>IF(N1021="nulová",J1021,0)</f>
        <v>0</v>
      </c>
      <c r="BJ1021" s="203" t="s">
        <v>169</v>
      </c>
      <c r="BK1021" s="150">
        <f>ROUND(I1021*H1021,3)</f>
        <v>0</v>
      </c>
      <c r="BL1021" s="203" t="s">
        <v>271</v>
      </c>
      <c r="BM1021" s="245" t="s">
        <v>1110</v>
      </c>
    </row>
    <row r="1022" spans="1:65" s="210" customFormat="1" ht="55.5" customHeight="1" x14ac:dyDescent="0.2">
      <c r="A1022" s="202"/>
      <c r="B1022" s="139"/>
      <c r="C1022" s="246" t="s">
        <v>1111</v>
      </c>
      <c r="D1022" s="246" t="s">
        <v>348</v>
      </c>
      <c r="E1022" s="247" t="s">
        <v>2761</v>
      </c>
      <c r="F1022" s="248" t="s">
        <v>2762</v>
      </c>
      <c r="G1022" s="249" t="s">
        <v>394</v>
      </c>
      <c r="H1022" s="250">
        <v>6</v>
      </c>
      <c r="I1022" s="251"/>
      <c r="J1022" s="250">
        <f>ROUND(I1022*H1022,3)</f>
        <v>0</v>
      </c>
      <c r="K1022" s="252"/>
      <c r="L1022" s="188"/>
      <c r="M1022" s="253" t="s">
        <v>1</v>
      </c>
      <c r="N1022" s="254" t="s">
        <v>43</v>
      </c>
      <c r="O1022" s="49"/>
      <c r="P1022" s="243">
        <f>O1022*H1022</f>
        <v>0</v>
      </c>
      <c r="Q1022" s="243">
        <v>1.7139999999999999E-2</v>
      </c>
      <c r="R1022" s="243">
        <f>Q1022*H1022</f>
        <v>0.10283999999999999</v>
      </c>
      <c r="S1022" s="243">
        <v>0</v>
      </c>
      <c r="T1022" s="244">
        <f>S1022*H1022</f>
        <v>0</v>
      </c>
      <c r="U1022" s="202"/>
      <c r="V1022" s="202"/>
      <c r="W1022" s="202"/>
      <c r="X1022" s="202"/>
      <c r="Y1022" s="202"/>
      <c r="Z1022" s="202"/>
      <c r="AA1022" s="202"/>
      <c r="AB1022" s="202"/>
      <c r="AC1022" s="202"/>
      <c r="AD1022" s="202"/>
      <c r="AE1022" s="202"/>
      <c r="AR1022" s="245" t="s">
        <v>362</v>
      </c>
      <c r="AT1022" s="245" t="s">
        <v>348</v>
      </c>
      <c r="AU1022" s="245" t="s">
        <v>169</v>
      </c>
      <c r="AY1022" s="203" t="s">
        <v>162</v>
      </c>
      <c r="BE1022" s="149">
        <f>IF(N1022="základná",J1022,0)</f>
        <v>0</v>
      </c>
      <c r="BF1022" s="149">
        <f>IF(N1022="znížená",J1022,0)</f>
        <v>0</v>
      </c>
      <c r="BG1022" s="149">
        <f>IF(N1022="zákl. prenesená",J1022,0)</f>
        <v>0</v>
      </c>
      <c r="BH1022" s="149">
        <f>IF(N1022="zníž. prenesená",J1022,0)</f>
        <v>0</v>
      </c>
      <c r="BI1022" s="149">
        <f>IF(N1022="nulová",J1022,0)</f>
        <v>0</v>
      </c>
      <c r="BJ1022" s="203" t="s">
        <v>169</v>
      </c>
      <c r="BK1022" s="150">
        <f>ROUND(I1022*H1022,3)</f>
        <v>0</v>
      </c>
      <c r="BL1022" s="203" t="s">
        <v>271</v>
      </c>
      <c r="BM1022" s="245" t="s">
        <v>1112</v>
      </c>
    </row>
    <row r="1023" spans="1:65" s="12" customFormat="1" x14ac:dyDescent="0.2">
      <c r="B1023" s="159"/>
      <c r="D1023" s="152" t="s">
        <v>174</v>
      </c>
      <c r="E1023" s="160" t="s">
        <v>1</v>
      </c>
      <c r="F1023" s="161" t="s">
        <v>1113</v>
      </c>
      <c r="H1023" s="162">
        <v>6</v>
      </c>
      <c r="I1023" s="163"/>
      <c r="L1023" s="159"/>
      <c r="M1023" s="164"/>
      <c r="N1023" s="165"/>
      <c r="O1023" s="165"/>
      <c r="P1023" s="165"/>
      <c r="Q1023" s="165"/>
      <c r="R1023" s="165"/>
      <c r="S1023" s="165"/>
      <c r="T1023" s="166"/>
      <c r="AT1023" s="160" t="s">
        <v>174</v>
      </c>
      <c r="AU1023" s="160" t="s">
        <v>169</v>
      </c>
      <c r="AV1023" s="12" t="s">
        <v>169</v>
      </c>
      <c r="AW1023" s="12" t="s">
        <v>32</v>
      </c>
      <c r="AX1023" s="12" t="s">
        <v>79</v>
      </c>
      <c r="AY1023" s="160" t="s">
        <v>162</v>
      </c>
    </row>
    <row r="1024" spans="1:65" s="210" customFormat="1" ht="55.5" customHeight="1" x14ac:dyDescent="0.2">
      <c r="A1024" s="202"/>
      <c r="B1024" s="139"/>
      <c r="C1024" s="246" t="s">
        <v>1114</v>
      </c>
      <c r="D1024" s="246" t="s">
        <v>348</v>
      </c>
      <c r="E1024" s="247" t="s">
        <v>2763</v>
      </c>
      <c r="F1024" s="248" t="s">
        <v>2764</v>
      </c>
      <c r="G1024" s="249" t="s">
        <v>394</v>
      </c>
      <c r="H1024" s="250">
        <v>1</v>
      </c>
      <c r="I1024" s="251"/>
      <c r="J1024" s="250">
        <f>ROUND(I1024*H1024,3)</f>
        <v>0</v>
      </c>
      <c r="K1024" s="252"/>
      <c r="L1024" s="188"/>
      <c r="M1024" s="253" t="s">
        <v>1</v>
      </c>
      <c r="N1024" s="254" t="s">
        <v>43</v>
      </c>
      <c r="O1024" s="49"/>
      <c r="P1024" s="243">
        <f>O1024*H1024</f>
        <v>0</v>
      </c>
      <c r="Q1024" s="243">
        <v>1.7139999999999999E-2</v>
      </c>
      <c r="R1024" s="243">
        <f>Q1024*H1024</f>
        <v>1.7139999999999999E-2</v>
      </c>
      <c r="S1024" s="243">
        <v>0</v>
      </c>
      <c r="T1024" s="244">
        <f>S1024*H1024</f>
        <v>0</v>
      </c>
      <c r="U1024" s="202"/>
      <c r="V1024" s="202"/>
      <c r="W1024" s="202"/>
      <c r="X1024" s="202"/>
      <c r="Y1024" s="202"/>
      <c r="Z1024" s="202"/>
      <c r="AA1024" s="202"/>
      <c r="AB1024" s="202"/>
      <c r="AC1024" s="202"/>
      <c r="AD1024" s="202"/>
      <c r="AE1024" s="202"/>
      <c r="AR1024" s="245" t="s">
        <v>362</v>
      </c>
      <c r="AT1024" s="245" t="s">
        <v>348</v>
      </c>
      <c r="AU1024" s="245" t="s">
        <v>169</v>
      </c>
      <c r="AY1024" s="203" t="s">
        <v>162</v>
      </c>
      <c r="BE1024" s="149">
        <f>IF(N1024="základná",J1024,0)</f>
        <v>0</v>
      </c>
      <c r="BF1024" s="149">
        <f>IF(N1024="znížená",J1024,0)</f>
        <v>0</v>
      </c>
      <c r="BG1024" s="149">
        <f>IF(N1024="zákl. prenesená",J1024,0)</f>
        <v>0</v>
      </c>
      <c r="BH1024" s="149">
        <f>IF(N1024="zníž. prenesená",J1024,0)</f>
        <v>0</v>
      </c>
      <c r="BI1024" s="149">
        <f>IF(N1024="nulová",J1024,0)</f>
        <v>0</v>
      </c>
      <c r="BJ1024" s="203" t="s">
        <v>169</v>
      </c>
      <c r="BK1024" s="150">
        <f>ROUND(I1024*H1024,3)</f>
        <v>0</v>
      </c>
      <c r="BL1024" s="203" t="s">
        <v>271</v>
      </c>
      <c r="BM1024" s="245" t="s">
        <v>1115</v>
      </c>
    </row>
    <row r="1025" spans="1:65" s="12" customFormat="1" x14ac:dyDescent="0.2">
      <c r="B1025" s="159"/>
      <c r="D1025" s="152" t="s">
        <v>174</v>
      </c>
      <c r="E1025" s="160" t="s">
        <v>1</v>
      </c>
      <c r="F1025" s="161" t="s">
        <v>1116</v>
      </c>
      <c r="H1025" s="162">
        <v>1</v>
      </c>
      <c r="I1025" s="163"/>
      <c r="L1025" s="159"/>
      <c r="M1025" s="164"/>
      <c r="N1025" s="165"/>
      <c r="O1025" s="165"/>
      <c r="P1025" s="165"/>
      <c r="Q1025" s="165"/>
      <c r="R1025" s="165"/>
      <c r="S1025" s="165"/>
      <c r="T1025" s="166"/>
      <c r="AT1025" s="160" t="s">
        <v>174</v>
      </c>
      <c r="AU1025" s="160" t="s">
        <v>169</v>
      </c>
      <c r="AV1025" s="12" t="s">
        <v>169</v>
      </c>
      <c r="AW1025" s="12" t="s">
        <v>32</v>
      </c>
      <c r="AX1025" s="12" t="s">
        <v>79</v>
      </c>
      <c r="AY1025" s="160" t="s">
        <v>162</v>
      </c>
    </row>
    <row r="1026" spans="1:65" s="210" customFormat="1" ht="55.5" customHeight="1" x14ac:dyDescent="0.2">
      <c r="A1026" s="202"/>
      <c r="B1026" s="139"/>
      <c r="C1026" s="246" t="s">
        <v>1117</v>
      </c>
      <c r="D1026" s="246" t="s">
        <v>348</v>
      </c>
      <c r="E1026" s="247" t="s">
        <v>2765</v>
      </c>
      <c r="F1026" s="248" t="s">
        <v>2766</v>
      </c>
      <c r="G1026" s="249" t="s">
        <v>394</v>
      </c>
      <c r="H1026" s="250">
        <v>8</v>
      </c>
      <c r="I1026" s="251"/>
      <c r="J1026" s="250">
        <f>ROUND(I1026*H1026,3)</f>
        <v>0</v>
      </c>
      <c r="K1026" s="252"/>
      <c r="L1026" s="188"/>
      <c r="M1026" s="253" t="s">
        <v>1</v>
      </c>
      <c r="N1026" s="254" t="s">
        <v>43</v>
      </c>
      <c r="O1026" s="49"/>
      <c r="P1026" s="243">
        <f>O1026*H1026</f>
        <v>0</v>
      </c>
      <c r="Q1026" s="243">
        <v>1.7139999999999999E-2</v>
      </c>
      <c r="R1026" s="243">
        <f>Q1026*H1026</f>
        <v>0.13711999999999999</v>
      </c>
      <c r="S1026" s="243">
        <v>0</v>
      </c>
      <c r="T1026" s="244">
        <f>S1026*H1026</f>
        <v>0</v>
      </c>
      <c r="U1026" s="202"/>
      <c r="V1026" s="202"/>
      <c r="W1026" s="202"/>
      <c r="X1026" s="202"/>
      <c r="Y1026" s="202"/>
      <c r="Z1026" s="202"/>
      <c r="AA1026" s="202"/>
      <c r="AB1026" s="202"/>
      <c r="AC1026" s="202"/>
      <c r="AD1026" s="202"/>
      <c r="AE1026" s="202"/>
      <c r="AR1026" s="245" t="s">
        <v>362</v>
      </c>
      <c r="AT1026" s="245" t="s">
        <v>348</v>
      </c>
      <c r="AU1026" s="245" t="s">
        <v>169</v>
      </c>
      <c r="AY1026" s="203" t="s">
        <v>162</v>
      </c>
      <c r="BE1026" s="149">
        <f>IF(N1026="základná",J1026,0)</f>
        <v>0</v>
      </c>
      <c r="BF1026" s="149">
        <f>IF(N1026="znížená",J1026,0)</f>
        <v>0</v>
      </c>
      <c r="BG1026" s="149">
        <f>IF(N1026="zákl. prenesená",J1026,0)</f>
        <v>0</v>
      </c>
      <c r="BH1026" s="149">
        <f>IF(N1026="zníž. prenesená",J1026,0)</f>
        <v>0</v>
      </c>
      <c r="BI1026" s="149">
        <f>IF(N1026="nulová",J1026,0)</f>
        <v>0</v>
      </c>
      <c r="BJ1026" s="203" t="s">
        <v>169</v>
      </c>
      <c r="BK1026" s="150">
        <f>ROUND(I1026*H1026,3)</f>
        <v>0</v>
      </c>
      <c r="BL1026" s="203" t="s">
        <v>271</v>
      </c>
      <c r="BM1026" s="245" t="s">
        <v>1118</v>
      </c>
    </row>
    <row r="1027" spans="1:65" s="12" customFormat="1" x14ac:dyDescent="0.2">
      <c r="B1027" s="159"/>
      <c r="D1027" s="152" t="s">
        <v>174</v>
      </c>
      <c r="E1027" s="160" t="s">
        <v>1</v>
      </c>
      <c r="F1027" s="161" t="s">
        <v>1119</v>
      </c>
      <c r="H1027" s="162">
        <v>8</v>
      </c>
      <c r="I1027" s="163"/>
      <c r="L1027" s="159"/>
      <c r="M1027" s="164"/>
      <c r="N1027" s="165"/>
      <c r="O1027" s="165"/>
      <c r="P1027" s="165"/>
      <c r="Q1027" s="165"/>
      <c r="R1027" s="165"/>
      <c r="S1027" s="165"/>
      <c r="T1027" s="166"/>
      <c r="AT1027" s="160" t="s">
        <v>174</v>
      </c>
      <c r="AU1027" s="160" t="s">
        <v>169</v>
      </c>
      <c r="AV1027" s="12" t="s">
        <v>169</v>
      </c>
      <c r="AW1027" s="12" t="s">
        <v>32</v>
      </c>
      <c r="AX1027" s="12" t="s">
        <v>79</v>
      </c>
      <c r="AY1027" s="160" t="s">
        <v>162</v>
      </c>
    </row>
    <row r="1028" spans="1:65" s="210" customFormat="1" ht="55.5" customHeight="1" x14ac:dyDescent="0.2">
      <c r="A1028" s="202"/>
      <c r="B1028" s="139"/>
      <c r="C1028" s="246" t="s">
        <v>1120</v>
      </c>
      <c r="D1028" s="246" t="s">
        <v>348</v>
      </c>
      <c r="E1028" s="247" t="s">
        <v>2767</v>
      </c>
      <c r="F1028" s="248" t="s">
        <v>2768</v>
      </c>
      <c r="G1028" s="249" t="s">
        <v>394</v>
      </c>
      <c r="H1028" s="250">
        <v>2</v>
      </c>
      <c r="I1028" s="251"/>
      <c r="J1028" s="250">
        <f>ROUND(I1028*H1028,3)</f>
        <v>0</v>
      </c>
      <c r="K1028" s="252"/>
      <c r="L1028" s="188"/>
      <c r="M1028" s="253" t="s">
        <v>1</v>
      </c>
      <c r="N1028" s="254" t="s">
        <v>43</v>
      </c>
      <c r="O1028" s="49"/>
      <c r="P1028" s="243">
        <f>O1028*H1028</f>
        <v>0</v>
      </c>
      <c r="Q1028" s="243">
        <v>1.7139999999999999E-2</v>
      </c>
      <c r="R1028" s="243">
        <f>Q1028*H1028</f>
        <v>3.4279999999999998E-2</v>
      </c>
      <c r="S1028" s="243">
        <v>0</v>
      </c>
      <c r="T1028" s="244">
        <f>S1028*H1028</f>
        <v>0</v>
      </c>
      <c r="U1028" s="202"/>
      <c r="V1028" s="202"/>
      <c r="W1028" s="202"/>
      <c r="X1028" s="202"/>
      <c r="Y1028" s="202"/>
      <c r="Z1028" s="202"/>
      <c r="AA1028" s="202"/>
      <c r="AB1028" s="202"/>
      <c r="AC1028" s="202"/>
      <c r="AD1028" s="202"/>
      <c r="AE1028" s="202"/>
      <c r="AR1028" s="245" t="s">
        <v>362</v>
      </c>
      <c r="AT1028" s="245" t="s">
        <v>348</v>
      </c>
      <c r="AU1028" s="245" t="s">
        <v>169</v>
      </c>
      <c r="AY1028" s="203" t="s">
        <v>162</v>
      </c>
      <c r="BE1028" s="149">
        <f>IF(N1028="základná",J1028,0)</f>
        <v>0</v>
      </c>
      <c r="BF1028" s="149">
        <f>IF(N1028="znížená",J1028,0)</f>
        <v>0</v>
      </c>
      <c r="BG1028" s="149">
        <f>IF(N1028="zákl. prenesená",J1028,0)</f>
        <v>0</v>
      </c>
      <c r="BH1028" s="149">
        <f>IF(N1028="zníž. prenesená",J1028,0)</f>
        <v>0</v>
      </c>
      <c r="BI1028" s="149">
        <f>IF(N1028="nulová",J1028,0)</f>
        <v>0</v>
      </c>
      <c r="BJ1028" s="203" t="s">
        <v>169</v>
      </c>
      <c r="BK1028" s="150">
        <f>ROUND(I1028*H1028,3)</f>
        <v>0</v>
      </c>
      <c r="BL1028" s="203" t="s">
        <v>271</v>
      </c>
      <c r="BM1028" s="245" t="s">
        <v>1121</v>
      </c>
    </row>
    <row r="1029" spans="1:65" s="12" customFormat="1" x14ac:dyDescent="0.2">
      <c r="B1029" s="159"/>
      <c r="D1029" s="152" t="s">
        <v>174</v>
      </c>
      <c r="E1029" s="160" t="s">
        <v>1</v>
      </c>
      <c r="F1029" s="161" t="s">
        <v>1122</v>
      </c>
      <c r="H1029" s="162">
        <v>2</v>
      </c>
      <c r="I1029" s="163"/>
      <c r="L1029" s="159"/>
      <c r="M1029" s="164"/>
      <c r="N1029" s="165"/>
      <c r="O1029" s="165"/>
      <c r="P1029" s="165"/>
      <c r="Q1029" s="165"/>
      <c r="R1029" s="165"/>
      <c r="S1029" s="165"/>
      <c r="T1029" s="166"/>
      <c r="AT1029" s="160" t="s">
        <v>174</v>
      </c>
      <c r="AU1029" s="160" t="s">
        <v>169</v>
      </c>
      <c r="AV1029" s="12" t="s">
        <v>169</v>
      </c>
      <c r="AW1029" s="12" t="s">
        <v>32</v>
      </c>
      <c r="AX1029" s="12" t="s">
        <v>79</v>
      </c>
      <c r="AY1029" s="160" t="s">
        <v>162</v>
      </c>
    </row>
    <row r="1030" spans="1:65" s="210" customFormat="1" ht="55.5" customHeight="1" x14ac:dyDescent="0.2">
      <c r="A1030" s="202"/>
      <c r="B1030" s="139"/>
      <c r="C1030" s="246" t="s">
        <v>1123</v>
      </c>
      <c r="D1030" s="246" t="s">
        <v>348</v>
      </c>
      <c r="E1030" s="247" t="s">
        <v>2769</v>
      </c>
      <c r="F1030" s="248" t="s">
        <v>2770</v>
      </c>
      <c r="G1030" s="249" t="s">
        <v>394</v>
      </c>
      <c r="H1030" s="250">
        <v>1</v>
      </c>
      <c r="I1030" s="251"/>
      <c r="J1030" s="250">
        <f>ROUND(I1030*H1030,3)</f>
        <v>0</v>
      </c>
      <c r="K1030" s="252"/>
      <c r="L1030" s="188"/>
      <c r="M1030" s="253" t="s">
        <v>1</v>
      </c>
      <c r="N1030" s="254" t="s">
        <v>43</v>
      </c>
      <c r="O1030" s="49"/>
      <c r="P1030" s="243">
        <f>O1030*H1030</f>
        <v>0</v>
      </c>
      <c r="Q1030" s="243">
        <v>1.7139999999999999E-2</v>
      </c>
      <c r="R1030" s="243">
        <f>Q1030*H1030</f>
        <v>1.7139999999999999E-2</v>
      </c>
      <c r="S1030" s="243">
        <v>0</v>
      </c>
      <c r="T1030" s="244">
        <f>S1030*H1030</f>
        <v>0</v>
      </c>
      <c r="U1030" s="202"/>
      <c r="V1030" s="202"/>
      <c r="W1030" s="202"/>
      <c r="X1030" s="202"/>
      <c r="Y1030" s="202"/>
      <c r="Z1030" s="202"/>
      <c r="AA1030" s="202"/>
      <c r="AB1030" s="202"/>
      <c r="AC1030" s="202"/>
      <c r="AD1030" s="202"/>
      <c r="AE1030" s="202"/>
      <c r="AR1030" s="245" t="s">
        <v>362</v>
      </c>
      <c r="AT1030" s="245" t="s">
        <v>348</v>
      </c>
      <c r="AU1030" s="245" t="s">
        <v>169</v>
      </c>
      <c r="AY1030" s="203" t="s">
        <v>162</v>
      </c>
      <c r="BE1030" s="149">
        <f>IF(N1030="základná",J1030,0)</f>
        <v>0</v>
      </c>
      <c r="BF1030" s="149">
        <f>IF(N1030="znížená",J1030,0)</f>
        <v>0</v>
      </c>
      <c r="BG1030" s="149">
        <f>IF(N1030="zákl. prenesená",J1030,0)</f>
        <v>0</v>
      </c>
      <c r="BH1030" s="149">
        <f>IF(N1030="zníž. prenesená",J1030,0)</f>
        <v>0</v>
      </c>
      <c r="BI1030" s="149">
        <f>IF(N1030="nulová",J1030,0)</f>
        <v>0</v>
      </c>
      <c r="BJ1030" s="203" t="s">
        <v>169</v>
      </c>
      <c r="BK1030" s="150">
        <f>ROUND(I1030*H1030,3)</f>
        <v>0</v>
      </c>
      <c r="BL1030" s="203" t="s">
        <v>271</v>
      </c>
      <c r="BM1030" s="245" t="s">
        <v>1124</v>
      </c>
    </row>
    <row r="1031" spans="1:65" s="12" customFormat="1" x14ac:dyDescent="0.2">
      <c r="B1031" s="159"/>
      <c r="D1031" s="152" t="s">
        <v>174</v>
      </c>
      <c r="E1031" s="160" t="s">
        <v>1</v>
      </c>
      <c r="F1031" s="161" t="s">
        <v>1125</v>
      </c>
      <c r="H1031" s="162">
        <v>1</v>
      </c>
      <c r="I1031" s="163"/>
      <c r="L1031" s="159"/>
      <c r="M1031" s="164"/>
      <c r="N1031" s="165"/>
      <c r="O1031" s="165"/>
      <c r="P1031" s="165"/>
      <c r="Q1031" s="165"/>
      <c r="R1031" s="165"/>
      <c r="S1031" s="165"/>
      <c r="T1031" s="166"/>
      <c r="AT1031" s="160" t="s">
        <v>174</v>
      </c>
      <c r="AU1031" s="160" t="s">
        <v>169</v>
      </c>
      <c r="AV1031" s="12" t="s">
        <v>169</v>
      </c>
      <c r="AW1031" s="12" t="s">
        <v>32</v>
      </c>
      <c r="AX1031" s="12" t="s">
        <v>79</v>
      </c>
      <c r="AY1031" s="160" t="s">
        <v>162</v>
      </c>
    </row>
    <row r="1032" spans="1:65" s="210" customFormat="1" ht="44.25" customHeight="1" x14ac:dyDescent="0.2">
      <c r="A1032" s="202"/>
      <c r="B1032" s="139"/>
      <c r="C1032" s="234" t="s">
        <v>1126</v>
      </c>
      <c r="D1032" s="234" t="s">
        <v>164</v>
      </c>
      <c r="E1032" s="235" t="s">
        <v>2771</v>
      </c>
      <c r="F1032" s="236" t="s">
        <v>1127</v>
      </c>
      <c r="G1032" s="237" t="s">
        <v>273</v>
      </c>
      <c r="H1032" s="238">
        <v>4.59</v>
      </c>
      <c r="I1032" s="239"/>
      <c r="J1032" s="238">
        <f>ROUND(I1032*H1032,3)</f>
        <v>0</v>
      </c>
      <c r="K1032" s="240"/>
      <c r="L1032" s="30"/>
      <c r="M1032" s="241" t="s">
        <v>1</v>
      </c>
      <c r="N1032" s="242" t="s">
        <v>43</v>
      </c>
      <c r="O1032" s="49"/>
      <c r="P1032" s="243">
        <f>O1032*H1032</f>
        <v>0</v>
      </c>
      <c r="Q1032" s="243">
        <v>2.504E-2</v>
      </c>
      <c r="R1032" s="243">
        <f>Q1032*H1032</f>
        <v>0.1149336</v>
      </c>
      <c r="S1032" s="243">
        <v>0</v>
      </c>
      <c r="T1032" s="244">
        <f>S1032*H1032</f>
        <v>0</v>
      </c>
      <c r="U1032" s="202"/>
      <c r="V1032" s="202"/>
      <c r="W1032" s="202"/>
      <c r="X1032" s="202"/>
      <c r="Y1032" s="202"/>
      <c r="Z1032" s="202"/>
      <c r="AA1032" s="202"/>
      <c r="AB1032" s="202"/>
      <c r="AC1032" s="202"/>
      <c r="AD1032" s="202"/>
      <c r="AE1032" s="202"/>
      <c r="AR1032" s="245" t="s">
        <v>271</v>
      </c>
      <c r="AT1032" s="245" t="s">
        <v>164</v>
      </c>
      <c r="AU1032" s="245" t="s">
        <v>169</v>
      </c>
      <c r="AY1032" s="203" t="s">
        <v>162</v>
      </c>
      <c r="BE1032" s="149">
        <f>IF(N1032="základná",J1032,0)</f>
        <v>0</v>
      </c>
      <c r="BF1032" s="149">
        <f>IF(N1032="znížená",J1032,0)</f>
        <v>0</v>
      </c>
      <c r="BG1032" s="149">
        <f>IF(N1032="zákl. prenesená",J1032,0)</f>
        <v>0</v>
      </c>
      <c r="BH1032" s="149">
        <f>IF(N1032="zníž. prenesená",J1032,0)</f>
        <v>0</v>
      </c>
      <c r="BI1032" s="149">
        <f>IF(N1032="nulová",J1032,0)</f>
        <v>0</v>
      </c>
      <c r="BJ1032" s="203" t="s">
        <v>169</v>
      </c>
      <c r="BK1032" s="150">
        <f>ROUND(I1032*H1032,3)</f>
        <v>0</v>
      </c>
      <c r="BL1032" s="203" t="s">
        <v>271</v>
      </c>
      <c r="BM1032" s="245" t="s">
        <v>1128</v>
      </c>
    </row>
    <row r="1033" spans="1:65" s="12" customFormat="1" x14ac:dyDescent="0.2">
      <c r="B1033" s="159"/>
      <c r="D1033" s="152" t="s">
        <v>174</v>
      </c>
      <c r="E1033" s="160" t="s">
        <v>1</v>
      </c>
      <c r="F1033" s="161" t="s">
        <v>1129</v>
      </c>
      <c r="H1033" s="162">
        <v>4.59</v>
      </c>
      <c r="I1033" s="163"/>
      <c r="L1033" s="159"/>
      <c r="M1033" s="164"/>
      <c r="N1033" s="165"/>
      <c r="O1033" s="165"/>
      <c r="P1033" s="165"/>
      <c r="Q1033" s="165"/>
      <c r="R1033" s="165"/>
      <c r="S1033" s="165"/>
      <c r="T1033" s="166"/>
      <c r="AT1033" s="160" t="s">
        <v>174</v>
      </c>
      <c r="AU1033" s="160" t="s">
        <v>169</v>
      </c>
      <c r="AV1033" s="12" t="s">
        <v>169</v>
      </c>
      <c r="AW1033" s="12" t="s">
        <v>32</v>
      </c>
      <c r="AX1033" s="12" t="s">
        <v>79</v>
      </c>
      <c r="AY1033" s="160" t="s">
        <v>162</v>
      </c>
    </row>
    <row r="1034" spans="1:65" s="210" customFormat="1" ht="44.25" customHeight="1" x14ac:dyDescent="0.2">
      <c r="A1034" s="202"/>
      <c r="B1034" s="139"/>
      <c r="C1034" s="234" t="s">
        <v>1130</v>
      </c>
      <c r="D1034" s="234" t="s">
        <v>164</v>
      </c>
      <c r="E1034" s="235" t="s">
        <v>2772</v>
      </c>
      <c r="F1034" s="236" t="s">
        <v>1131</v>
      </c>
      <c r="G1034" s="237" t="s">
        <v>273</v>
      </c>
      <c r="H1034" s="238">
        <v>35.9</v>
      </c>
      <c r="I1034" s="239"/>
      <c r="J1034" s="238">
        <f>ROUND(I1034*H1034,3)</f>
        <v>0</v>
      </c>
      <c r="K1034" s="240"/>
      <c r="L1034" s="30"/>
      <c r="M1034" s="241" t="s">
        <v>1</v>
      </c>
      <c r="N1034" s="242" t="s">
        <v>43</v>
      </c>
      <c r="O1034" s="49"/>
      <c r="P1034" s="243">
        <f>O1034*H1034</f>
        <v>0</v>
      </c>
      <c r="Q1034" s="243">
        <v>2.504E-2</v>
      </c>
      <c r="R1034" s="243">
        <f>Q1034*H1034</f>
        <v>0.89893599999999996</v>
      </c>
      <c r="S1034" s="243">
        <v>0</v>
      </c>
      <c r="T1034" s="244">
        <f>S1034*H1034</f>
        <v>0</v>
      </c>
      <c r="U1034" s="202"/>
      <c r="V1034" s="202"/>
      <c r="W1034" s="202"/>
      <c r="X1034" s="202"/>
      <c r="Y1034" s="202"/>
      <c r="Z1034" s="202"/>
      <c r="AA1034" s="202"/>
      <c r="AB1034" s="202"/>
      <c r="AC1034" s="202"/>
      <c r="AD1034" s="202"/>
      <c r="AE1034" s="202"/>
      <c r="AR1034" s="245" t="s">
        <v>271</v>
      </c>
      <c r="AT1034" s="245" t="s">
        <v>164</v>
      </c>
      <c r="AU1034" s="245" t="s">
        <v>169</v>
      </c>
      <c r="AY1034" s="203" t="s">
        <v>162</v>
      </c>
      <c r="BE1034" s="149">
        <f>IF(N1034="základná",J1034,0)</f>
        <v>0</v>
      </c>
      <c r="BF1034" s="149">
        <f>IF(N1034="znížená",J1034,0)</f>
        <v>0</v>
      </c>
      <c r="BG1034" s="149">
        <f>IF(N1034="zákl. prenesená",J1034,0)</f>
        <v>0</v>
      </c>
      <c r="BH1034" s="149">
        <f>IF(N1034="zníž. prenesená",J1034,0)</f>
        <v>0</v>
      </c>
      <c r="BI1034" s="149">
        <f>IF(N1034="nulová",J1034,0)</f>
        <v>0</v>
      </c>
      <c r="BJ1034" s="203" t="s">
        <v>169</v>
      </c>
      <c r="BK1034" s="150">
        <f>ROUND(I1034*H1034,3)</f>
        <v>0</v>
      </c>
      <c r="BL1034" s="203" t="s">
        <v>271</v>
      </c>
      <c r="BM1034" s="245" t="s">
        <v>1132</v>
      </c>
    </row>
    <row r="1035" spans="1:65" s="12" customFormat="1" x14ac:dyDescent="0.2">
      <c r="B1035" s="159"/>
      <c r="D1035" s="152" t="s">
        <v>174</v>
      </c>
      <c r="E1035" s="160" t="s">
        <v>1</v>
      </c>
      <c r="F1035" s="161" t="s">
        <v>1133</v>
      </c>
      <c r="H1035" s="162">
        <v>35.9</v>
      </c>
      <c r="I1035" s="163"/>
      <c r="L1035" s="159"/>
      <c r="M1035" s="164"/>
      <c r="N1035" s="165"/>
      <c r="O1035" s="165"/>
      <c r="P1035" s="165"/>
      <c r="Q1035" s="165"/>
      <c r="R1035" s="165"/>
      <c r="S1035" s="165"/>
      <c r="T1035" s="166"/>
      <c r="AT1035" s="160" t="s">
        <v>174</v>
      </c>
      <c r="AU1035" s="160" t="s">
        <v>169</v>
      </c>
      <c r="AV1035" s="12" t="s">
        <v>169</v>
      </c>
      <c r="AW1035" s="12" t="s">
        <v>32</v>
      </c>
      <c r="AX1035" s="12" t="s">
        <v>79</v>
      </c>
      <c r="AY1035" s="160" t="s">
        <v>162</v>
      </c>
    </row>
    <row r="1036" spans="1:65" s="210" customFormat="1" ht="44.25" customHeight="1" x14ac:dyDescent="0.2">
      <c r="A1036" s="202"/>
      <c r="B1036" s="139"/>
      <c r="C1036" s="234" t="s">
        <v>1134</v>
      </c>
      <c r="D1036" s="234" t="s">
        <v>164</v>
      </c>
      <c r="E1036" s="235" t="s">
        <v>2773</v>
      </c>
      <c r="F1036" s="236" t="s">
        <v>1135</v>
      </c>
      <c r="G1036" s="237" t="s">
        <v>273</v>
      </c>
      <c r="H1036" s="238">
        <v>32.661999999999999</v>
      </c>
      <c r="I1036" s="239"/>
      <c r="J1036" s="238">
        <f>ROUND(I1036*H1036,3)</f>
        <v>0</v>
      </c>
      <c r="K1036" s="240"/>
      <c r="L1036" s="30"/>
      <c r="M1036" s="241" t="s">
        <v>1</v>
      </c>
      <c r="N1036" s="242" t="s">
        <v>43</v>
      </c>
      <c r="O1036" s="49"/>
      <c r="P1036" s="243">
        <f>O1036*H1036</f>
        <v>0</v>
      </c>
      <c r="Q1036" s="243">
        <v>2.504E-2</v>
      </c>
      <c r="R1036" s="243">
        <f>Q1036*H1036</f>
        <v>0.81785648</v>
      </c>
      <c r="S1036" s="243">
        <v>0</v>
      </c>
      <c r="T1036" s="244">
        <f>S1036*H1036</f>
        <v>0</v>
      </c>
      <c r="U1036" s="202"/>
      <c r="V1036" s="202"/>
      <c r="W1036" s="202"/>
      <c r="X1036" s="202"/>
      <c r="Y1036" s="202"/>
      <c r="Z1036" s="202"/>
      <c r="AA1036" s="202"/>
      <c r="AB1036" s="202"/>
      <c r="AC1036" s="202"/>
      <c r="AD1036" s="202"/>
      <c r="AE1036" s="202"/>
      <c r="AR1036" s="245" t="s">
        <v>271</v>
      </c>
      <c r="AT1036" s="245" t="s">
        <v>164</v>
      </c>
      <c r="AU1036" s="245" t="s">
        <v>169</v>
      </c>
      <c r="AY1036" s="203" t="s">
        <v>162</v>
      </c>
      <c r="BE1036" s="149">
        <f>IF(N1036="základná",J1036,0)</f>
        <v>0</v>
      </c>
      <c r="BF1036" s="149">
        <f>IF(N1036="znížená",J1036,0)</f>
        <v>0</v>
      </c>
      <c r="BG1036" s="149">
        <f>IF(N1036="zákl. prenesená",J1036,0)</f>
        <v>0</v>
      </c>
      <c r="BH1036" s="149">
        <f>IF(N1036="zníž. prenesená",J1036,0)</f>
        <v>0</v>
      </c>
      <c r="BI1036" s="149">
        <f>IF(N1036="nulová",J1036,0)</f>
        <v>0</v>
      </c>
      <c r="BJ1036" s="203" t="s">
        <v>169</v>
      </c>
      <c r="BK1036" s="150">
        <f>ROUND(I1036*H1036,3)</f>
        <v>0</v>
      </c>
      <c r="BL1036" s="203" t="s">
        <v>271</v>
      </c>
      <c r="BM1036" s="245" t="s">
        <v>1136</v>
      </c>
    </row>
    <row r="1037" spans="1:65" s="11" customFormat="1" x14ac:dyDescent="0.2">
      <c r="B1037" s="151"/>
      <c r="D1037" s="152" t="s">
        <v>174</v>
      </c>
      <c r="E1037" s="153" t="s">
        <v>1</v>
      </c>
      <c r="F1037" s="154" t="s">
        <v>756</v>
      </c>
      <c r="H1037" s="153" t="s">
        <v>1</v>
      </c>
      <c r="I1037" s="155"/>
      <c r="L1037" s="151"/>
      <c r="M1037" s="156"/>
      <c r="N1037" s="157"/>
      <c r="O1037" s="157"/>
      <c r="P1037" s="157"/>
      <c r="Q1037" s="157"/>
      <c r="R1037" s="157"/>
      <c r="S1037" s="157"/>
      <c r="T1037" s="158"/>
      <c r="AT1037" s="153" t="s">
        <v>174</v>
      </c>
      <c r="AU1037" s="153" t="s">
        <v>169</v>
      </c>
      <c r="AV1037" s="11" t="s">
        <v>79</v>
      </c>
      <c r="AW1037" s="11" t="s">
        <v>32</v>
      </c>
      <c r="AX1037" s="11" t="s">
        <v>71</v>
      </c>
      <c r="AY1037" s="153" t="s">
        <v>162</v>
      </c>
    </row>
    <row r="1038" spans="1:65" s="12" customFormat="1" x14ac:dyDescent="0.2">
      <c r="B1038" s="159"/>
      <c r="D1038" s="152" t="s">
        <v>174</v>
      </c>
      <c r="E1038" s="160" t="s">
        <v>1</v>
      </c>
      <c r="F1038" s="161" t="s">
        <v>1137</v>
      </c>
      <c r="H1038" s="162">
        <v>32.661999999999999</v>
      </c>
      <c r="I1038" s="163"/>
      <c r="L1038" s="159"/>
      <c r="M1038" s="164"/>
      <c r="N1038" s="165"/>
      <c r="O1038" s="165"/>
      <c r="P1038" s="165"/>
      <c r="Q1038" s="165"/>
      <c r="R1038" s="165"/>
      <c r="S1038" s="165"/>
      <c r="T1038" s="166"/>
      <c r="AT1038" s="160" t="s">
        <v>174</v>
      </c>
      <c r="AU1038" s="160" t="s">
        <v>169</v>
      </c>
      <c r="AV1038" s="12" t="s">
        <v>169</v>
      </c>
      <c r="AW1038" s="12" t="s">
        <v>32</v>
      </c>
      <c r="AX1038" s="12" t="s">
        <v>79</v>
      </c>
      <c r="AY1038" s="160" t="s">
        <v>162</v>
      </c>
    </row>
    <row r="1039" spans="1:65" s="210" customFormat="1" ht="16.5" customHeight="1" x14ac:dyDescent="0.2">
      <c r="A1039" s="202"/>
      <c r="B1039" s="139"/>
      <c r="C1039" s="234" t="s">
        <v>1138</v>
      </c>
      <c r="D1039" s="234" t="s">
        <v>164</v>
      </c>
      <c r="E1039" s="235" t="s">
        <v>2774</v>
      </c>
      <c r="F1039" s="236" t="s">
        <v>1139</v>
      </c>
      <c r="G1039" s="237" t="s">
        <v>904</v>
      </c>
      <c r="H1039" s="239"/>
      <c r="I1039" s="239"/>
      <c r="J1039" s="238">
        <f>ROUND(I1039*H1039,3)</f>
        <v>0</v>
      </c>
      <c r="K1039" s="240"/>
      <c r="L1039" s="30"/>
      <c r="M1039" s="241" t="s">
        <v>1</v>
      </c>
      <c r="N1039" s="242" t="s">
        <v>43</v>
      </c>
      <c r="O1039" s="49"/>
      <c r="P1039" s="243">
        <f>O1039*H1039</f>
        <v>0</v>
      </c>
      <c r="Q1039" s="243">
        <v>0</v>
      </c>
      <c r="R1039" s="243">
        <f>Q1039*H1039</f>
        <v>0</v>
      </c>
      <c r="S1039" s="243">
        <v>0</v>
      </c>
      <c r="T1039" s="244">
        <f>S1039*H1039</f>
        <v>0</v>
      </c>
      <c r="U1039" s="202"/>
      <c r="V1039" s="202"/>
      <c r="W1039" s="202"/>
      <c r="X1039" s="202"/>
      <c r="Y1039" s="202"/>
      <c r="Z1039" s="202"/>
      <c r="AA1039" s="202"/>
      <c r="AB1039" s="202"/>
      <c r="AC1039" s="202"/>
      <c r="AD1039" s="202"/>
      <c r="AE1039" s="202"/>
      <c r="AR1039" s="245" t="s">
        <v>271</v>
      </c>
      <c r="AT1039" s="245" t="s">
        <v>164</v>
      </c>
      <c r="AU1039" s="245" t="s">
        <v>169</v>
      </c>
      <c r="AY1039" s="203" t="s">
        <v>162</v>
      </c>
      <c r="BE1039" s="149">
        <f>IF(N1039="základná",J1039,0)</f>
        <v>0</v>
      </c>
      <c r="BF1039" s="149">
        <f>IF(N1039="znížená",J1039,0)</f>
        <v>0</v>
      </c>
      <c r="BG1039" s="149">
        <f>IF(N1039="zákl. prenesená",J1039,0)</f>
        <v>0</v>
      </c>
      <c r="BH1039" s="149">
        <f>IF(N1039="zníž. prenesená",J1039,0)</f>
        <v>0</v>
      </c>
      <c r="BI1039" s="149">
        <f>IF(N1039="nulová",J1039,0)</f>
        <v>0</v>
      </c>
      <c r="BJ1039" s="203" t="s">
        <v>169</v>
      </c>
      <c r="BK1039" s="150">
        <f>ROUND(I1039*H1039,3)</f>
        <v>0</v>
      </c>
      <c r="BL1039" s="203" t="s">
        <v>271</v>
      </c>
      <c r="BM1039" s="245" t="s">
        <v>1140</v>
      </c>
    </row>
    <row r="1040" spans="1:65" s="10" customFormat="1" ht="22.7" customHeight="1" x14ac:dyDescent="0.2">
      <c r="B1040" s="126"/>
      <c r="D1040" s="127" t="s">
        <v>70</v>
      </c>
      <c r="E1040" s="137" t="s">
        <v>1141</v>
      </c>
      <c r="F1040" s="137" t="s">
        <v>1142</v>
      </c>
      <c r="I1040" s="129"/>
      <c r="J1040" s="138">
        <f>BK1040</f>
        <v>0</v>
      </c>
      <c r="L1040" s="126"/>
      <c r="M1040" s="131"/>
      <c r="N1040" s="132"/>
      <c r="O1040" s="132"/>
      <c r="P1040" s="133">
        <f>SUM(P1041:P1062)</f>
        <v>0</v>
      </c>
      <c r="Q1040" s="132"/>
      <c r="R1040" s="133">
        <f>SUM(R1041:R1062)</f>
        <v>0.79066755</v>
      </c>
      <c r="S1040" s="132"/>
      <c r="T1040" s="134">
        <f>SUM(T1041:T1062)</f>
        <v>0</v>
      </c>
      <c r="AR1040" s="127" t="s">
        <v>169</v>
      </c>
      <c r="AT1040" s="135" t="s">
        <v>70</v>
      </c>
      <c r="AU1040" s="135" t="s">
        <v>79</v>
      </c>
      <c r="AY1040" s="127" t="s">
        <v>162</v>
      </c>
      <c r="BK1040" s="136">
        <f>SUM(BK1041:BK1062)</f>
        <v>0</v>
      </c>
    </row>
    <row r="1041" spans="1:65" s="210" customFormat="1" ht="33" customHeight="1" x14ac:dyDescent="0.2">
      <c r="A1041" s="202"/>
      <c r="B1041" s="139"/>
      <c r="C1041" s="234" t="s">
        <v>1143</v>
      </c>
      <c r="D1041" s="234" t="s">
        <v>164</v>
      </c>
      <c r="E1041" s="235" t="s">
        <v>2775</v>
      </c>
      <c r="F1041" s="236" t="s">
        <v>1144</v>
      </c>
      <c r="G1041" s="237" t="s">
        <v>710</v>
      </c>
      <c r="H1041" s="238">
        <v>55</v>
      </c>
      <c r="I1041" s="239"/>
      <c r="J1041" s="238">
        <f t="shared" ref="J1041:J1050" si="10">ROUND(I1041*H1041,3)</f>
        <v>0</v>
      </c>
      <c r="K1041" s="240"/>
      <c r="L1041" s="30"/>
      <c r="M1041" s="241" t="s">
        <v>1</v>
      </c>
      <c r="N1041" s="242" t="s">
        <v>43</v>
      </c>
      <c r="O1041" s="49"/>
      <c r="P1041" s="243">
        <f t="shared" ref="P1041:P1050" si="11">O1041*H1041</f>
        <v>0</v>
      </c>
      <c r="Q1041" s="243">
        <v>4.6299999999999996E-3</v>
      </c>
      <c r="R1041" s="243">
        <f t="shared" ref="R1041:R1050" si="12">Q1041*H1041</f>
        <v>0.25464999999999999</v>
      </c>
      <c r="S1041" s="243">
        <v>0</v>
      </c>
      <c r="T1041" s="244">
        <f t="shared" ref="T1041:T1050" si="13">S1041*H1041</f>
        <v>0</v>
      </c>
      <c r="U1041" s="202"/>
      <c r="V1041" s="202"/>
      <c r="W1041" s="202"/>
      <c r="X1041" s="202"/>
      <c r="Y1041" s="202"/>
      <c r="Z1041" s="202"/>
      <c r="AA1041" s="202"/>
      <c r="AB1041" s="202"/>
      <c r="AC1041" s="202"/>
      <c r="AD1041" s="202"/>
      <c r="AE1041" s="202"/>
      <c r="AR1041" s="245" t="s">
        <v>271</v>
      </c>
      <c r="AT1041" s="245" t="s">
        <v>164</v>
      </c>
      <c r="AU1041" s="245" t="s">
        <v>169</v>
      </c>
      <c r="AY1041" s="203" t="s">
        <v>162</v>
      </c>
      <c r="BE1041" s="149">
        <f t="shared" ref="BE1041:BE1050" si="14">IF(N1041="základná",J1041,0)</f>
        <v>0</v>
      </c>
      <c r="BF1041" s="149">
        <f t="shared" ref="BF1041:BF1050" si="15">IF(N1041="znížená",J1041,0)</f>
        <v>0</v>
      </c>
      <c r="BG1041" s="149">
        <f t="shared" ref="BG1041:BG1050" si="16">IF(N1041="zákl. prenesená",J1041,0)</f>
        <v>0</v>
      </c>
      <c r="BH1041" s="149">
        <f t="shared" ref="BH1041:BH1050" si="17">IF(N1041="zníž. prenesená",J1041,0)</f>
        <v>0</v>
      </c>
      <c r="BI1041" s="149">
        <f t="shared" ref="BI1041:BI1050" si="18">IF(N1041="nulová",J1041,0)</f>
        <v>0</v>
      </c>
      <c r="BJ1041" s="203" t="s">
        <v>169</v>
      </c>
      <c r="BK1041" s="150">
        <f t="shared" ref="BK1041:BK1050" si="19">ROUND(I1041*H1041,3)</f>
        <v>0</v>
      </c>
      <c r="BL1041" s="203" t="s">
        <v>271</v>
      </c>
      <c r="BM1041" s="245" t="s">
        <v>1145</v>
      </c>
    </row>
    <row r="1042" spans="1:65" s="210" customFormat="1" ht="33" customHeight="1" x14ac:dyDescent="0.2">
      <c r="A1042" s="202"/>
      <c r="B1042" s="139"/>
      <c r="C1042" s="234" t="s">
        <v>1146</v>
      </c>
      <c r="D1042" s="234" t="s">
        <v>164</v>
      </c>
      <c r="E1042" s="235" t="s">
        <v>2776</v>
      </c>
      <c r="F1042" s="236" t="s">
        <v>1147</v>
      </c>
      <c r="G1042" s="237" t="s">
        <v>394</v>
      </c>
      <c r="H1042" s="238">
        <v>4</v>
      </c>
      <c r="I1042" s="239"/>
      <c r="J1042" s="238">
        <f t="shared" si="10"/>
        <v>0</v>
      </c>
      <c r="K1042" s="240"/>
      <c r="L1042" s="30"/>
      <c r="M1042" s="241" t="s">
        <v>1</v>
      </c>
      <c r="N1042" s="242" t="s">
        <v>43</v>
      </c>
      <c r="O1042" s="49"/>
      <c r="P1042" s="243">
        <f t="shared" si="11"/>
        <v>0</v>
      </c>
      <c r="Q1042" s="243">
        <v>4.6499999999999996E-3</v>
      </c>
      <c r="R1042" s="243">
        <f t="shared" si="12"/>
        <v>1.8599999999999998E-2</v>
      </c>
      <c r="S1042" s="243">
        <v>0</v>
      </c>
      <c r="T1042" s="244">
        <f t="shared" si="13"/>
        <v>0</v>
      </c>
      <c r="U1042" s="202"/>
      <c r="V1042" s="202"/>
      <c r="W1042" s="202"/>
      <c r="X1042" s="202"/>
      <c r="Y1042" s="202"/>
      <c r="Z1042" s="202"/>
      <c r="AA1042" s="202"/>
      <c r="AB1042" s="202"/>
      <c r="AC1042" s="202"/>
      <c r="AD1042" s="202"/>
      <c r="AE1042" s="202"/>
      <c r="AR1042" s="245" t="s">
        <v>271</v>
      </c>
      <c r="AT1042" s="245" t="s">
        <v>164</v>
      </c>
      <c r="AU1042" s="245" t="s">
        <v>169</v>
      </c>
      <c r="AY1042" s="203" t="s">
        <v>162</v>
      </c>
      <c r="BE1042" s="149">
        <f t="shared" si="14"/>
        <v>0</v>
      </c>
      <c r="BF1042" s="149">
        <f t="shared" si="15"/>
        <v>0</v>
      </c>
      <c r="BG1042" s="149">
        <f t="shared" si="16"/>
        <v>0</v>
      </c>
      <c r="BH1042" s="149">
        <f t="shared" si="17"/>
        <v>0</v>
      </c>
      <c r="BI1042" s="149">
        <f t="shared" si="18"/>
        <v>0</v>
      </c>
      <c r="BJ1042" s="203" t="s">
        <v>169</v>
      </c>
      <c r="BK1042" s="150">
        <f t="shared" si="19"/>
        <v>0</v>
      </c>
      <c r="BL1042" s="203" t="s">
        <v>271</v>
      </c>
      <c r="BM1042" s="245" t="s">
        <v>1148</v>
      </c>
    </row>
    <row r="1043" spans="1:65" s="210" customFormat="1" ht="33" customHeight="1" x14ac:dyDescent="0.2">
      <c r="A1043" s="202"/>
      <c r="B1043" s="139"/>
      <c r="C1043" s="234" t="s">
        <v>1149</v>
      </c>
      <c r="D1043" s="234" t="s">
        <v>164</v>
      </c>
      <c r="E1043" s="235" t="s">
        <v>2777</v>
      </c>
      <c r="F1043" s="236" t="s">
        <v>1150</v>
      </c>
      <c r="G1043" s="237" t="s">
        <v>710</v>
      </c>
      <c r="H1043" s="238">
        <v>35</v>
      </c>
      <c r="I1043" s="239"/>
      <c r="J1043" s="238">
        <f t="shared" si="10"/>
        <v>0</v>
      </c>
      <c r="K1043" s="240"/>
      <c r="L1043" s="30"/>
      <c r="M1043" s="241" t="s">
        <v>1</v>
      </c>
      <c r="N1043" s="242" t="s">
        <v>43</v>
      </c>
      <c r="O1043" s="49"/>
      <c r="P1043" s="243">
        <f t="shared" si="11"/>
        <v>0</v>
      </c>
      <c r="Q1043" s="243">
        <v>3.46E-3</v>
      </c>
      <c r="R1043" s="243">
        <f t="shared" si="12"/>
        <v>0.1211</v>
      </c>
      <c r="S1043" s="243">
        <v>0</v>
      </c>
      <c r="T1043" s="244">
        <f t="shared" si="13"/>
        <v>0</v>
      </c>
      <c r="U1043" s="202"/>
      <c r="V1043" s="202"/>
      <c r="W1043" s="202"/>
      <c r="X1043" s="202"/>
      <c r="Y1043" s="202"/>
      <c r="Z1043" s="202"/>
      <c r="AA1043" s="202"/>
      <c r="AB1043" s="202"/>
      <c r="AC1043" s="202"/>
      <c r="AD1043" s="202"/>
      <c r="AE1043" s="202"/>
      <c r="AR1043" s="245" t="s">
        <v>271</v>
      </c>
      <c r="AT1043" s="245" t="s">
        <v>164</v>
      </c>
      <c r="AU1043" s="245" t="s">
        <v>169</v>
      </c>
      <c r="AY1043" s="203" t="s">
        <v>162</v>
      </c>
      <c r="BE1043" s="149">
        <f t="shared" si="14"/>
        <v>0</v>
      </c>
      <c r="BF1043" s="149">
        <f t="shared" si="15"/>
        <v>0</v>
      </c>
      <c r="BG1043" s="149">
        <f t="shared" si="16"/>
        <v>0</v>
      </c>
      <c r="BH1043" s="149">
        <f t="shared" si="17"/>
        <v>0</v>
      </c>
      <c r="BI1043" s="149">
        <f t="shared" si="18"/>
        <v>0</v>
      </c>
      <c r="BJ1043" s="203" t="s">
        <v>169</v>
      </c>
      <c r="BK1043" s="150">
        <f t="shared" si="19"/>
        <v>0</v>
      </c>
      <c r="BL1043" s="203" t="s">
        <v>271</v>
      </c>
      <c r="BM1043" s="245" t="s">
        <v>1151</v>
      </c>
    </row>
    <row r="1044" spans="1:65" s="210" customFormat="1" ht="33" customHeight="1" x14ac:dyDescent="0.2">
      <c r="A1044" s="202"/>
      <c r="B1044" s="139"/>
      <c r="C1044" s="234" t="s">
        <v>1152</v>
      </c>
      <c r="D1044" s="234" t="s">
        <v>164</v>
      </c>
      <c r="E1044" s="235" t="s">
        <v>2778</v>
      </c>
      <c r="F1044" s="236" t="s">
        <v>1153</v>
      </c>
      <c r="G1044" s="237" t="s">
        <v>710</v>
      </c>
      <c r="H1044" s="238">
        <v>24.5</v>
      </c>
      <c r="I1044" s="239"/>
      <c r="J1044" s="238">
        <f t="shared" si="10"/>
        <v>0</v>
      </c>
      <c r="K1044" s="240"/>
      <c r="L1044" s="30"/>
      <c r="M1044" s="241" t="s">
        <v>1</v>
      </c>
      <c r="N1044" s="242" t="s">
        <v>43</v>
      </c>
      <c r="O1044" s="49"/>
      <c r="P1044" s="243">
        <f t="shared" si="11"/>
        <v>0</v>
      </c>
      <c r="Q1044" s="243">
        <v>4.3099999999999996E-3</v>
      </c>
      <c r="R1044" s="243">
        <f t="shared" si="12"/>
        <v>0.10559499999999999</v>
      </c>
      <c r="S1044" s="243">
        <v>0</v>
      </c>
      <c r="T1044" s="244">
        <f t="shared" si="13"/>
        <v>0</v>
      </c>
      <c r="U1044" s="202"/>
      <c r="V1044" s="202"/>
      <c r="W1044" s="202"/>
      <c r="X1044" s="202"/>
      <c r="Y1044" s="202"/>
      <c r="Z1044" s="202"/>
      <c r="AA1044" s="202"/>
      <c r="AB1044" s="202"/>
      <c r="AC1044" s="202"/>
      <c r="AD1044" s="202"/>
      <c r="AE1044" s="202"/>
      <c r="AR1044" s="245" t="s">
        <v>271</v>
      </c>
      <c r="AT1044" s="245" t="s">
        <v>164</v>
      </c>
      <c r="AU1044" s="245" t="s">
        <v>169</v>
      </c>
      <c r="AY1044" s="203" t="s">
        <v>162</v>
      </c>
      <c r="BE1044" s="149">
        <f t="shared" si="14"/>
        <v>0</v>
      </c>
      <c r="BF1044" s="149">
        <f t="shared" si="15"/>
        <v>0</v>
      </c>
      <c r="BG1044" s="149">
        <f t="shared" si="16"/>
        <v>0</v>
      </c>
      <c r="BH1044" s="149">
        <f t="shared" si="17"/>
        <v>0</v>
      </c>
      <c r="BI1044" s="149">
        <f t="shared" si="18"/>
        <v>0</v>
      </c>
      <c r="BJ1044" s="203" t="s">
        <v>169</v>
      </c>
      <c r="BK1044" s="150">
        <f t="shared" si="19"/>
        <v>0</v>
      </c>
      <c r="BL1044" s="203" t="s">
        <v>271</v>
      </c>
      <c r="BM1044" s="245" t="s">
        <v>1154</v>
      </c>
    </row>
    <row r="1045" spans="1:65" s="210" customFormat="1" ht="33" customHeight="1" x14ac:dyDescent="0.2">
      <c r="A1045" s="202"/>
      <c r="B1045" s="139"/>
      <c r="C1045" s="234" t="s">
        <v>1155</v>
      </c>
      <c r="D1045" s="234" t="s">
        <v>164</v>
      </c>
      <c r="E1045" s="235" t="s">
        <v>2779</v>
      </c>
      <c r="F1045" s="236" t="s">
        <v>1156</v>
      </c>
      <c r="G1045" s="237" t="s">
        <v>394</v>
      </c>
      <c r="H1045" s="238">
        <v>8</v>
      </c>
      <c r="I1045" s="239"/>
      <c r="J1045" s="238">
        <f t="shared" si="10"/>
        <v>0</v>
      </c>
      <c r="K1045" s="240"/>
      <c r="L1045" s="30"/>
      <c r="M1045" s="241" t="s">
        <v>1</v>
      </c>
      <c r="N1045" s="242" t="s">
        <v>43</v>
      </c>
      <c r="O1045" s="49"/>
      <c r="P1045" s="243">
        <f t="shared" si="11"/>
        <v>0</v>
      </c>
      <c r="Q1045" s="243">
        <v>8.8999999999999995E-4</v>
      </c>
      <c r="R1045" s="243">
        <f t="shared" si="12"/>
        <v>7.1199999999999996E-3</v>
      </c>
      <c r="S1045" s="243">
        <v>0</v>
      </c>
      <c r="T1045" s="244">
        <f t="shared" si="13"/>
        <v>0</v>
      </c>
      <c r="U1045" s="202"/>
      <c r="V1045" s="202"/>
      <c r="W1045" s="202"/>
      <c r="X1045" s="202"/>
      <c r="Y1045" s="202"/>
      <c r="Z1045" s="202"/>
      <c r="AA1045" s="202"/>
      <c r="AB1045" s="202"/>
      <c r="AC1045" s="202"/>
      <c r="AD1045" s="202"/>
      <c r="AE1045" s="202"/>
      <c r="AR1045" s="245" t="s">
        <v>271</v>
      </c>
      <c r="AT1045" s="245" t="s">
        <v>164</v>
      </c>
      <c r="AU1045" s="245" t="s">
        <v>169</v>
      </c>
      <c r="AY1045" s="203" t="s">
        <v>162</v>
      </c>
      <c r="BE1045" s="149">
        <f t="shared" si="14"/>
        <v>0</v>
      </c>
      <c r="BF1045" s="149">
        <f t="shared" si="15"/>
        <v>0</v>
      </c>
      <c r="BG1045" s="149">
        <f t="shared" si="16"/>
        <v>0</v>
      </c>
      <c r="BH1045" s="149">
        <f t="shared" si="17"/>
        <v>0</v>
      </c>
      <c r="BI1045" s="149">
        <f t="shared" si="18"/>
        <v>0</v>
      </c>
      <c r="BJ1045" s="203" t="s">
        <v>169</v>
      </c>
      <c r="BK1045" s="150">
        <f t="shared" si="19"/>
        <v>0</v>
      </c>
      <c r="BL1045" s="203" t="s">
        <v>271</v>
      </c>
      <c r="BM1045" s="245" t="s">
        <v>1157</v>
      </c>
    </row>
    <row r="1046" spans="1:65" s="210" customFormat="1" ht="33" customHeight="1" x14ac:dyDescent="0.2">
      <c r="A1046" s="202"/>
      <c r="B1046" s="139"/>
      <c r="C1046" s="234" t="s">
        <v>1158</v>
      </c>
      <c r="D1046" s="234" t="s">
        <v>164</v>
      </c>
      <c r="E1046" s="235" t="s">
        <v>2780</v>
      </c>
      <c r="F1046" s="236" t="s">
        <v>1159</v>
      </c>
      <c r="G1046" s="237" t="s">
        <v>394</v>
      </c>
      <c r="H1046" s="238">
        <v>4</v>
      </c>
      <c r="I1046" s="239"/>
      <c r="J1046" s="238">
        <f t="shared" si="10"/>
        <v>0</v>
      </c>
      <c r="K1046" s="240"/>
      <c r="L1046" s="30"/>
      <c r="M1046" s="241" t="s">
        <v>1</v>
      </c>
      <c r="N1046" s="242" t="s">
        <v>43</v>
      </c>
      <c r="O1046" s="49"/>
      <c r="P1046" s="243">
        <f t="shared" si="11"/>
        <v>0</v>
      </c>
      <c r="Q1046" s="243">
        <v>1.16E-3</v>
      </c>
      <c r="R1046" s="243">
        <f t="shared" si="12"/>
        <v>4.64E-3</v>
      </c>
      <c r="S1046" s="243">
        <v>0</v>
      </c>
      <c r="T1046" s="244">
        <f t="shared" si="13"/>
        <v>0</v>
      </c>
      <c r="U1046" s="202"/>
      <c r="V1046" s="202"/>
      <c r="W1046" s="202"/>
      <c r="X1046" s="202"/>
      <c r="Y1046" s="202"/>
      <c r="Z1046" s="202"/>
      <c r="AA1046" s="202"/>
      <c r="AB1046" s="202"/>
      <c r="AC1046" s="202"/>
      <c r="AD1046" s="202"/>
      <c r="AE1046" s="202"/>
      <c r="AR1046" s="245" t="s">
        <v>271</v>
      </c>
      <c r="AT1046" s="245" t="s">
        <v>164</v>
      </c>
      <c r="AU1046" s="245" t="s">
        <v>169</v>
      </c>
      <c r="AY1046" s="203" t="s">
        <v>162</v>
      </c>
      <c r="BE1046" s="149">
        <f t="shared" si="14"/>
        <v>0</v>
      </c>
      <c r="BF1046" s="149">
        <f t="shared" si="15"/>
        <v>0</v>
      </c>
      <c r="BG1046" s="149">
        <f t="shared" si="16"/>
        <v>0</v>
      </c>
      <c r="BH1046" s="149">
        <f t="shared" si="17"/>
        <v>0</v>
      </c>
      <c r="BI1046" s="149">
        <f t="shared" si="18"/>
        <v>0</v>
      </c>
      <c r="BJ1046" s="203" t="s">
        <v>169</v>
      </c>
      <c r="BK1046" s="150">
        <f t="shared" si="19"/>
        <v>0</v>
      </c>
      <c r="BL1046" s="203" t="s">
        <v>271</v>
      </c>
      <c r="BM1046" s="245" t="s">
        <v>1160</v>
      </c>
    </row>
    <row r="1047" spans="1:65" s="210" customFormat="1" ht="33" customHeight="1" x14ac:dyDescent="0.2">
      <c r="A1047" s="202"/>
      <c r="B1047" s="139"/>
      <c r="C1047" s="234" t="s">
        <v>1161</v>
      </c>
      <c r="D1047" s="234" t="s">
        <v>164</v>
      </c>
      <c r="E1047" s="235" t="s">
        <v>2781</v>
      </c>
      <c r="F1047" s="236" t="s">
        <v>1162</v>
      </c>
      <c r="G1047" s="237" t="s">
        <v>394</v>
      </c>
      <c r="H1047" s="238">
        <v>2</v>
      </c>
      <c r="I1047" s="239"/>
      <c r="J1047" s="238">
        <f t="shared" si="10"/>
        <v>0</v>
      </c>
      <c r="K1047" s="240"/>
      <c r="L1047" s="30"/>
      <c r="M1047" s="241" t="s">
        <v>1</v>
      </c>
      <c r="N1047" s="242" t="s">
        <v>43</v>
      </c>
      <c r="O1047" s="49"/>
      <c r="P1047" s="243">
        <f t="shared" si="11"/>
        <v>0</v>
      </c>
      <c r="Q1047" s="243">
        <v>1.17E-3</v>
      </c>
      <c r="R1047" s="243">
        <f t="shared" si="12"/>
        <v>2.3400000000000001E-3</v>
      </c>
      <c r="S1047" s="243">
        <v>0</v>
      </c>
      <c r="T1047" s="244">
        <f t="shared" si="13"/>
        <v>0</v>
      </c>
      <c r="U1047" s="202"/>
      <c r="V1047" s="202"/>
      <c r="W1047" s="202"/>
      <c r="X1047" s="202"/>
      <c r="Y1047" s="202"/>
      <c r="Z1047" s="202"/>
      <c r="AA1047" s="202"/>
      <c r="AB1047" s="202"/>
      <c r="AC1047" s="202"/>
      <c r="AD1047" s="202"/>
      <c r="AE1047" s="202"/>
      <c r="AR1047" s="245" t="s">
        <v>271</v>
      </c>
      <c r="AT1047" s="245" t="s">
        <v>164</v>
      </c>
      <c r="AU1047" s="245" t="s">
        <v>169</v>
      </c>
      <c r="AY1047" s="203" t="s">
        <v>162</v>
      </c>
      <c r="BE1047" s="149">
        <f t="shared" si="14"/>
        <v>0</v>
      </c>
      <c r="BF1047" s="149">
        <f t="shared" si="15"/>
        <v>0</v>
      </c>
      <c r="BG1047" s="149">
        <f t="shared" si="16"/>
        <v>0</v>
      </c>
      <c r="BH1047" s="149">
        <f t="shared" si="17"/>
        <v>0</v>
      </c>
      <c r="BI1047" s="149">
        <f t="shared" si="18"/>
        <v>0</v>
      </c>
      <c r="BJ1047" s="203" t="s">
        <v>169</v>
      </c>
      <c r="BK1047" s="150">
        <f t="shared" si="19"/>
        <v>0</v>
      </c>
      <c r="BL1047" s="203" t="s">
        <v>271</v>
      </c>
      <c r="BM1047" s="245" t="s">
        <v>1163</v>
      </c>
    </row>
    <row r="1048" spans="1:65" s="210" customFormat="1" ht="16.5" customHeight="1" x14ac:dyDescent="0.2">
      <c r="A1048" s="202"/>
      <c r="B1048" s="139"/>
      <c r="C1048" s="234" t="s">
        <v>1164</v>
      </c>
      <c r="D1048" s="234" t="s">
        <v>164</v>
      </c>
      <c r="E1048" s="235" t="s">
        <v>2782</v>
      </c>
      <c r="F1048" s="236" t="s">
        <v>1165</v>
      </c>
      <c r="G1048" s="237" t="s">
        <v>394</v>
      </c>
      <c r="H1048" s="238">
        <v>3</v>
      </c>
      <c r="I1048" s="239"/>
      <c r="J1048" s="238">
        <f t="shared" si="10"/>
        <v>0</v>
      </c>
      <c r="K1048" s="240"/>
      <c r="L1048" s="30"/>
      <c r="M1048" s="241" t="s">
        <v>1</v>
      </c>
      <c r="N1048" s="242" t="s">
        <v>43</v>
      </c>
      <c r="O1048" s="49"/>
      <c r="P1048" s="243">
        <f t="shared" si="11"/>
        <v>0</v>
      </c>
      <c r="Q1048" s="243">
        <v>0</v>
      </c>
      <c r="R1048" s="243">
        <f t="shared" si="12"/>
        <v>0</v>
      </c>
      <c r="S1048" s="243">
        <v>0</v>
      </c>
      <c r="T1048" s="244">
        <f t="shared" si="13"/>
        <v>0</v>
      </c>
      <c r="U1048" s="202"/>
      <c r="V1048" s="202"/>
      <c r="W1048" s="202"/>
      <c r="X1048" s="202"/>
      <c r="Y1048" s="202"/>
      <c r="Z1048" s="202"/>
      <c r="AA1048" s="202"/>
      <c r="AB1048" s="202"/>
      <c r="AC1048" s="202"/>
      <c r="AD1048" s="202"/>
      <c r="AE1048" s="202"/>
      <c r="AR1048" s="245" t="s">
        <v>271</v>
      </c>
      <c r="AT1048" s="245" t="s">
        <v>164</v>
      </c>
      <c r="AU1048" s="245" t="s">
        <v>169</v>
      </c>
      <c r="AY1048" s="203" t="s">
        <v>162</v>
      </c>
      <c r="BE1048" s="149">
        <f t="shared" si="14"/>
        <v>0</v>
      </c>
      <c r="BF1048" s="149">
        <f t="shared" si="15"/>
        <v>0</v>
      </c>
      <c r="BG1048" s="149">
        <f t="shared" si="16"/>
        <v>0</v>
      </c>
      <c r="BH1048" s="149">
        <f t="shared" si="17"/>
        <v>0</v>
      </c>
      <c r="BI1048" s="149">
        <f t="shared" si="18"/>
        <v>0</v>
      </c>
      <c r="BJ1048" s="203" t="s">
        <v>169</v>
      </c>
      <c r="BK1048" s="150">
        <f t="shared" si="19"/>
        <v>0</v>
      </c>
      <c r="BL1048" s="203" t="s">
        <v>271</v>
      </c>
      <c r="BM1048" s="245" t="s">
        <v>1166</v>
      </c>
    </row>
    <row r="1049" spans="1:65" s="210" customFormat="1" ht="21.75" customHeight="1" x14ac:dyDescent="0.2">
      <c r="A1049" s="202"/>
      <c r="B1049" s="139"/>
      <c r="C1049" s="234" t="s">
        <v>1167</v>
      </c>
      <c r="D1049" s="234" t="s">
        <v>164</v>
      </c>
      <c r="E1049" s="235" t="s">
        <v>2783</v>
      </c>
      <c r="F1049" s="236" t="s">
        <v>1168</v>
      </c>
      <c r="G1049" s="237" t="s">
        <v>394</v>
      </c>
      <c r="H1049" s="238">
        <v>4</v>
      </c>
      <c r="I1049" s="239"/>
      <c r="J1049" s="238">
        <f t="shared" si="10"/>
        <v>0</v>
      </c>
      <c r="K1049" s="240"/>
      <c r="L1049" s="30"/>
      <c r="M1049" s="241" t="s">
        <v>1</v>
      </c>
      <c r="N1049" s="242" t="s">
        <v>43</v>
      </c>
      <c r="O1049" s="49"/>
      <c r="P1049" s="243">
        <f t="shared" si="11"/>
        <v>0</v>
      </c>
      <c r="Q1049" s="243">
        <v>1.8E-3</v>
      </c>
      <c r="R1049" s="243">
        <f t="shared" si="12"/>
        <v>7.1999999999999998E-3</v>
      </c>
      <c r="S1049" s="243">
        <v>0</v>
      </c>
      <c r="T1049" s="244">
        <f t="shared" si="13"/>
        <v>0</v>
      </c>
      <c r="U1049" s="202"/>
      <c r="V1049" s="202"/>
      <c r="W1049" s="202"/>
      <c r="X1049" s="202"/>
      <c r="Y1049" s="202"/>
      <c r="Z1049" s="202"/>
      <c r="AA1049" s="202"/>
      <c r="AB1049" s="202"/>
      <c r="AC1049" s="202"/>
      <c r="AD1049" s="202"/>
      <c r="AE1049" s="202"/>
      <c r="AR1049" s="245" t="s">
        <v>271</v>
      </c>
      <c r="AT1049" s="245" t="s">
        <v>164</v>
      </c>
      <c r="AU1049" s="245" t="s">
        <v>169</v>
      </c>
      <c r="AY1049" s="203" t="s">
        <v>162</v>
      </c>
      <c r="BE1049" s="149">
        <f t="shared" si="14"/>
        <v>0</v>
      </c>
      <c r="BF1049" s="149">
        <f t="shared" si="15"/>
        <v>0</v>
      </c>
      <c r="BG1049" s="149">
        <f t="shared" si="16"/>
        <v>0</v>
      </c>
      <c r="BH1049" s="149">
        <f t="shared" si="17"/>
        <v>0</v>
      </c>
      <c r="BI1049" s="149">
        <f t="shared" si="18"/>
        <v>0</v>
      </c>
      <c r="BJ1049" s="203" t="s">
        <v>169</v>
      </c>
      <c r="BK1049" s="150">
        <f t="shared" si="19"/>
        <v>0</v>
      </c>
      <c r="BL1049" s="203" t="s">
        <v>271</v>
      </c>
      <c r="BM1049" s="245" t="s">
        <v>1169</v>
      </c>
    </row>
    <row r="1050" spans="1:65" s="210" customFormat="1" ht="16.5" customHeight="1" x14ac:dyDescent="0.2">
      <c r="A1050" s="202"/>
      <c r="B1050" s="139"/>
      <c r="C1050" s="234" t="s">
        <v>1170</v>
      </c>
      <c r="D1050" s="234" t="s">
        <v>164</v>
      </c>
      <c r="E1050" s="235" t="s">
        <v>2784</v>
      </c>
      <c r="F1050" s="236" t="s">
        <v>1171</v>
      </c>
      <c r="G1050" s="237" t="s">
        <v>710</v>
      </c>
      <c r="H1050" s="238">
        <v>30.225000000000001</v>
      </c>
      <c r="I1050" s="239"/>
      <c r="J1050" s="238">
        <f t="shared" si="10"/>
        <v>0</v>
      </c>
      <c r="K1050" s="240"/>
      <c r="L1050" s="30"/>
      <c r="M1050" s="241" t="s">
        <v>1</v>
      </c>
      <c r="N1050" s="242" t="s">
        <v>43</v>
      </c>
      <c r="O1050" s="49"/>
      <c r="P1050" s="243">
        <f t="shared" si="11"/>
        <v>0</v>
      </c>
      <c r="Q1050" s="243">
        <v>1.91E-3</v>
      </c>
      <c r="R1050" s="243">
        <f t="shared" si="12"/>
        <v>5.7729750000000003E-2</v>
      </c>
      <c r="S1050" s="243">
        <v>0</v>
      </c>
      <c r="T1050" s="244">
        <f t="shared" si="13"/>
        <v>0</v>
      </c>
      <c r="U1050" s="202"/>
      <c r="V1050" s="202"/>
      <c r="W1050" s="202"/>
      <c r="X1050" s="202"/>
      <c r="Y1050" s="202"/>
      <c r="Z1050" s="202"/>
      <c r="AA1050" s="202"/>
      <c r="AB1050" s="202"/>
      <c r="AC1050" s="202"/>
      <c r="AD1050" s="202"/>
      <c r="AE1050" s="202"/>
      <c r="AR1050" s="245" t="s">
        <v>271</v>
      </c>
      <c r="AT1050" s="245" t="s">
        <v>164</v>
      </c>
      <c r="AU1050" s="245" t="s">
        <v>169</v>
      </c>
      <c r="AY1050" s="203" t="s">
        <v>162</v>
      </c>
      <c r="BE1050" s="149">
        <f t="shared" si="14"/>
        <v>0</v>
      </c>
      <c r="BF1050" s="149">
        <f t="shared" si="15"/>
        <v>0</v>
      </c>
      <c r="BG1050" s="149">
        <f t="shared" si="16"/>
        <v>0</v>
      </c>
      <c r="BH1050" s="149">
        <f t="shared" si="17"/>
        <v>0</v>
      </c>
      <c r="BI1050" s="149">
        <f t="shared" si="18"/>
        <v>0</v>
      </c>
      <c r="BJ1050" s="203" t="s">
        <v>169</v>
      </c>
      <c r="BK1050" s="150">
        <f t="shared" si="19"/>
        <v>0</v>
      </c>
      <c r="BL1050" s="203" t="s">
        <v>271</v>
      </c>
      <c r="BM1050" s="245" t="s">
        <v>1172</v>
      </c>
    </row>
    <row r="1051" spans="1:65" s="12" customFormat="1" x14ac:dyDescent="0.2">
      <c r="B1051" s="159"/>
      <c r="D1051" s="152" t="s">
        <v>174</v>
      </c>
      <c r="E1051" s="160" t="s">
        <v>1</v>
      </c>
      <c r="F1051" s="161" t="s">
        <v>1173</v>
      </c>
      <c r="H1051" s="162">
        <v>6</v>
      </c>
      <c r="I1051" s="163"/>
      <c r="L1051" s="159"/>
      <c r="M1051" s="164"/>
      <c r="N1051" s="165"/>
      <c r="O1051" s="165"/>
      <c r="P1051" s="165"/>
      <c r="Q1051" s="165"/>
      <c r="R1051" s="165"/>
      <c r="S1051" s="165"/>
      <c r="T1051" s="166"/>
      <c r="AT1051" s="160" t="s">
        <v>174</v>
      </c>
      <c r="AU1051" s="160" t="s">
        <v>169</v>
      </c>
      <c r="AV1051" s="12" t="s">
        <v>169</v>
      </c>
      <c r="AW1051" s="12" t="s">
        <v>32</v>
      </c>
      <c r="AX1051" s="12" t="s">
        <v>71</v>
      </c>
      <c r="AY1051" s="160" t="s">
        <v>162</v>
      </c>
    </row>
    <row r="1052" spans="1:65" s="12" customFormat="1" x14ac:dyDescent="0.2">
      <c r="B1052" s="159"/>
      <c r="D1052" s="152" t="s">
        <v>174</v>
      </c>
      <c r="E1052" s="160" t="s">
        <v>1</v>
      </c>
      <c r="F1052" s="161" t="s">
        <v>1174</v>
      </c>
      <c r="H1052" s="162">
        <v>1.8</v>
      </c>
      <c r="I1052" s="163"/>
      <c r="L1052" s="159"/>
      <c r="M1052" s="164"/>
      <c r="N1052" s="165"/>
      <c r="O1052" s="165"/>
      <c r="P1052" s="165"/>
      <c r="Q1052" s="165"/>
      <c r="R1052" s="165"/>
      <c r="S1052" s="165"/>
      <c r="T1052" s="166"/>
      <c r="AT1052" s="160" t="s">
        <v>174</v>
      </c>
      <c r="AU1052" s="160" t="s">
        <v>169</v>
      </c>
      <c r="AV1052" s="12" t="s">
        <v>169</v>
      </c>
      <c r="AW1052" s="12" t="s">
        <v>32</v>
      </c>
      <c r="AX1052" s="12" t="s">
        <v>71</v>
      </c>
      <c r="AY1052" s="160" t="s">
        <v>162</v>
      </c>
    </row>
    <row r="1053" spans="1:65" s="12" customFormat="1" x14ac:dyDescent="0.2">
      <c r="B1053" s="159"/>
      <c r="D1053" s="152" t="s">
        <v>174</v>
      </c>
      <c r="E1053" s="160" t="s">
        <v>1</v>
      </c>
      <c r="F1053" s="161" t="s">
        <v>1175</v>
      </c>
      <c r="H1053" s="162">
        <v>6</v>
      </c>
      <c r="I1053" s="163"/>
      <c r="L1053" s="159"/>
      <c r="M1053" s="164"/>
      <c r="N1053" s="165"/>
      <c r="O1053" s="165"/>
      <c r="P1053" s="165"/>
      <c r="Q1053" s="165"/>
      <c r="R1053" s="165"/>
      <c r="S1053" s="165"/>
      <c r="T1053" s="166"/>
      <c r="AT1053" s="160" t="s">
        <v>174</v>
      </c>
      <c r="AU1053" s="160" t="s">
        <v>169</v>
      </c>
      <c r="AV1053" s="12" t="s">
        <v>169</v>
      </c>
      <c r="AW1053" s="12" t="s">
        <v>32</v>
      </c>
      <c r="AX1053" s="12" t="s">
        <v>71</v>
      </c>
      <c r="AY1053" s="160" t="s">
        <v>162</v>
      </c>
    </row>
    <row r="1054" spans="1:65" s="12" customFormat="1" x14ac:dyDescent="0.2">
      <c r="B1054" s="159"/>
      <c r="D1054" s="152" t="s">
        <v>174</v>
      </c>
      <c r="E1054" s="160" t="s">
        <v>1</v>
      </c>
      <c r="F1054" s="161" t="s">
        <v>1176</v>
      </c>
      <c r="H1054" s="162">
        <v>2.125</v>
      </c>
      <c r="I1054" s="163"/>
      <c r="L1054" s="159"/>
      <c r="M1054" s="164"/>
      <c r="N1054" s="165"/>
      <c r="O1054" s="165"/>
      <c r="P1054" s="165"/>
      <c r="Q1054" s="165"/>
      <c r="R1054" s="165"/>
      <c r="S1054" s="165"/>
      <c r="T1054" s="166"/>
      <c r="AT1054" s="160" t="s">
        <v>174</v>
      </c>
      <c r="AU1054" s="160" t="s">
        <v>169</v>
      </c>
      <c r="AV1054" s="12" t="s">
        <v>169</v>
      </c>
      <c r="AW1054" s="12" t="s">
        <v>32</v>
      </c>
      <c r="AX1054" s="12" t="s">
        <v>71</v>
      </c>
      <c r="AY1054" s="160" t="s">
        <v>162</v>
      </c>
    </row>
    <row r="1055" spans="1:65" s="12" customFormat="1" x14ac:dyDescent="0.2">
      <c r="B1055" s="159"/>
      <c r="D1055" s="152" t="s">
        <v>174</v>
      </c>
      <c r="E1055" s="160" t="s">
        <v>1</v>
      </c>
      <c r="F1055" s="161" t="s">
        <v>1177</v>
      </c>
      <c r="H1055" s="162">
        <v>2</v>
      </c>
      <c r="I1055" s="163"/>
      <c r="L1055" s="159"/>
      <c r="M1055" s="164"/>
      <c r="N1055" s="165"/>
      <c r="O1055" s="165"/>
      <c r="P1055" s="165"/>
      <c r="Q1055" s="165"/>
      <c r="R1055" s="165"/>
      <c r="S1055" s="165"/>
      <c r="T1055" s="166"/>
      <c r="AT1055" s="160" t="s">
        <v>174</v>
      </c>
      <c r="AU1055" s="160" t="s">
        <v>169</v>
      </c>
      <c r="AV1055" s="12" t="s">
        <v>169</v>
      </c>
      <c r="AW1055" s="12" t="s">
        <v>32</v>
      </c>
      <c r="AX1055" s="12" t="s">
        <v>71</v>
      </c>
      <c r="AY1055" s="160" t="s">
        <v>162</v>
      </c>
    </row>
    <row r="1056" spans="1:65" s="12" customFormat="1" x14ac:dyDescent="0.2">
      <c r="B1056" s="159"/>
      <c r="D1056" s="152" t="s">
        <v>174</v>
      </c>
      <c r="E1056" s="160" t="s">
        <v>1</v>
      </c>
      <c r="F1056" s="161" t="s">
        <v>1178</v>
      </c>
      <c r="H1056" s="162">
        <v>10.5</v>
      </c>
      <c r="I1056" s="163"/>
      <c r="L1056" s="159"/>
      <c r="M1056" s="164"/>
      <c r="N1056" s="165"/>
      <c r="O1056" s="165"/>
      <c r="P1056" s="165"/>
      <c r="Q1056" s="165"/>
      <c r="R1056" s="165"/>
      <c r="S1056" s="165"/>
      <c r="T1056" s="166"/>
      <c r="AT1056" s="160" t="s">
        <v>174</v>
      </c>
      <c r="AU1056" s="160" t="s">
        <v>169</v>
      </c>
      <c r="AV1056" s="12" t="s">
        <v>169</v>
      </c>
      <c r="AW1056" s="12" t="s">
        <v>32</v>
      </c>
      <c r="AX1056" s="12" t="s">
        <v>71</v>
      </c>
      <c r="AY1056" s="160" t="s">
        <v>162</v>
      </c>
    </row>
    <row r="1057" spans="1:65" s="12" customFormat="1" x14ac:dyDescent="0.2">
      <c r="B1057" s="159"/>
      <c r="D1057" s="152" t="s">
        <v>174</v>
      </c>
      <c r="E1057" s="160" t="s">
        <v>1</v>
      </c>
      <c r="F1057" s="161" t="s">
        <v>1179</v>
      </c>
      <c r="H1057" s="162">
        <v>1.8</v>
      </c>
      <c r="I1057" s="163"/>
      <c r="L1057" s="159"/>
      <c r="M1057" s="164"/>
      <c r="N1057" s="165"/>
      <c r="O1057" s="165"/>
      <c r="P1057" s="165"/>
      <c r="Q1057" s="165"/>
      <c r="R1057" s="165"/>
      <c r="S1057" s="165"/>
      <c r="T1057" s="166"/>
      <c r="AT1057" s="160" t="s">
        <v>174</v>
      </c>
      <c r="AU1057" s="160" t="s">
        <v>169</v>
      </c>
      <c r="AV1057" s="12" t="s">
        <v>169</v>
      </c>
      <c r="AW1057" s="12" t="s">
        <v>32</v>
      </c>
      <c r="AX1057" s="12" t="s">
        <v>71</v>
      </c>
      <c r="AY1057" s="160" t="s">
        <v>162</v>
      </c>
    </row>
    <row r="1058" spans="1:65" s="14" customFormat="1" x14ac:dyDescent="0.2">
      <c r="B1058" s="175"/>
      <c r="D1058" s="152" t="s">
        <v>174</v>
      </c>
      <c r="E1058" s="176" t="s">
        <v>1</v>
      </c>
      <c r="F1058" s="177" t="s">
        <v>189</v>
      </c>
      <c r="H1058" s="178">
        <v>30.225000000000001</v>
      </c>
      <c r="I1058" s="179"/>
      <c r="L1058" s="175"/>
      <c r="M1058" s="180"/>
      <c r="N1058" s="181"/>
      <c r="O1058" s="181"/>
      <c r="P1058" s="181"/>
      <c r="Q1058" s="181"/>
      <c r="R1058" s="181"/>
      <c r="S1058" s="181"/>
      <c r="T1058" s="182"/>
      <c r="AT1058" s="176" t="s">
        <v>174</v>
      </c>
      <c r="AU1058" s="176" t="s">
        <v>169</v>
      </c>
      <c r="AV1058" s="14" t="s">
        <v>168</v>
      </c>
      <c r="AW1058" s="14" t="s">
        <v>32</v>
      </c>
      <c r="AX1058" s="14" t="s">
        <v>79</v>
      </c>
      <c r="AY1058" s="176" t="s">
        <v>162</v>
      </c>
    </row>
    <row r="1059" spans="1:65" s="210" customFormat="1" ht="21.75" customHeight="1" x14ac:dyDescent="0.2">
      <c r="A1059" s="202"/>
      <c r="B1059" s="139"/>
      <c r="C1059" s="246" t="s">
        <v>1180</v>
      </c>
      <c r="D1059" s="246" t="s">
        <v>348</v>
      </c>
      <c r="E1059" s="247" t="s">
        <v>2785</v>
      </c>
      <c r="F1059" s="248" t="s">
        <v>1181</v>
      </c>
      <c r="G1059" s="249" t="s">
        <v>710</v>
      </c>
      <c r="H1059" s="250">
        <v>30.225000000000001</v>
      </c>
      <c r="I1059" s="251"/>
      <c r="J1059" s="250">
        <f>ROUND(I1059*H1059,3)</f>
        <v>0</v>
      </c>
      <c r="K1059" s="252"/>
      <c r="L1059" s="188"/>
      <c r="M1059" s="253" t="s">
        <v>1</v>
      </c>
      <c r="N1059" s="254" t="s">
        <v>43</v>
      </c>
      <c r="O1059" s="49"/>
      <c r="P1059" s="243">
        <f>O1059*H1059</f>
        <v>0</v>
      </c>
      <c r="Q1059" s="243">
        <v>0</v>
      </c>
      <c r="R1059" s="243">
        <f>Q1059*H1059</f>
        <v>0</v>
      </c>
      <c r="S1059" s="243">
        <v>0</v>
      </c>
      <c r="T1059" s="244">
        <f>S1059*H1059</f>
        <v>0</v>
      </c>
      <c r="U1059" s="202"/>
      <c r="V1059" s="202"/>
      <c r="W1059" s="202"/>
      <c r="X1059" s="202"/>
      <c r="Y1059" s="202"/>
      <c r="Z1059" s="202"/>
      <c r="AA1059" s="202"/>
      <c r="AB1059" s="202"/>
      <c r="AC1059" s="202"/>
      <c r="AD1059" s="202"/>
      <c r="AE1059" s="202"/>
      <c r="AR1059" s="245" t="s">
        <v>362</v>
      </c>
      <c r="AT1059" s="245" t="s">
        <v>348</v>
      </c>
      <c r="AU1059" s="245" t="s">
        <v>169</v>
      </c>
      <c r="AY1059" s="203" t="s">
        <v>162</v>
      </c>
      <c r="BE1059" s="149">
        <f>IF(N1059="základná",J1059,0)</f>
        <v>0</v>
      </c>
      <c r="BF1059" s="149">
        <f>IF(N1059="znížená",J1059,0)</f>
        <v>0</v>
      </c>
      <c r="BG1059" s="149">
        <f>IF(N1059="zákl. prenesená",J1059,0)</f>
        <v>0</v>
      </c>
      <c r="BH1059" s="149">
        <f>IF(N1059="zníž. prenesená",J1059,0)</f>
        <v>0</v>
      </c>
      <c r="BI1059" s="149">
        <f>IF(N1059="nulová",J1059,0)</f>
        <v>0</v>
      </c>
      <c r="BJ1059" s="203" t="s">
        <v>169</v>
      </c>
      <c r="BK1059" s="150">
        <f>ROUND(I1059*H1059,3)</f>
        <v>0</v>
      </c>
      <c r="BL1059" s="203" t="s">
        <v>271</v>
      </c>
      <c r="BM1059" s="245" t="s">
        <v>1182</v>
      </c>
    </row>
    <row r="1060" spans="1:65" s="210" customFormat="1" ht="33" customHeight="1" x14ac:dyDescent="0.2">
      <c r="A1060" s="202"/>
      <c r="B1060" s="139"/>
      <c r="C1060" s="234" t="s">
        <v>1183</v>
      </c>
      <c r="D1060" s="234" t="s">
        <v>164</v>
      </c>
      <c r="E1060" s="235" t="s">
        <v>2786</v>
      </c>
      <c r="F1060" s="236" t="s">
        <v>1184</v>
      </c>
      <c r="G1060" s="237" t="s">
        <v>710</v>
      </c>
      <c r="H1060" s="238">
        <v>80</v>
      </c>
      <c r="I1060" s="239"/>
      <c r="J1060" s="238">
        <f>ROUND(I1060*H1060,3)</f>
        <v>0</v>
      </c>
      <c r="K1060" s="240"/>
      <c r="L1060" s="30"/>
      <c r="M1060" s="241" t="s">
        <v>1</v>
      </c>
      <c r="N1060" s="242" t="s">
        <v>43</v>
      </c>
      <c r="O1060" s="49"/>
      <c r="P1060" s="243">
        <f>O1060*H1060</f>
        <v>0</v>
      </c>
      <c r="Q1060" s="243">
        <v>2.48E-3</v>
      </c>
      <c r="R1060" s="243">
        <f>Q1060*H1060</f>
        <v>0.19839999999999999</v>
      </c>
      <c r="S1060" s="243">
        <v>0</v>
      </c>
      <c r="T1060" s="244">
        <f>S1060*H1060</f>
        <v>0</v>
      </c>
      <c r="U1060" s="202"/>
      <c r="V1060" s="202"/>
      <c r="W1060" s="202"/>
      <c r="X1060" s="202"/>
      <c r="Y1060" s="202"/>
      <c r="Z1060" s="202"/>
      <c r="AA1060" s="202"/>
      <c r="AB1060" s="202"/>
      <c r="AC1060" s="202"/>
      <c r="AD1060" s="202"/>
      <c r="AE1060" s="202"/>
      <c r="AR1060" s="245" t="s">
        <v>271</v>
      </c>
      <c r="AT1060" s="245" t="s">
        <v>164</v>
      </c>
      <c r="AU1060" s="245" t="s">
        <v>169</v>
      </c>
      <c r="AY1060" s="203" t="s">
        <v>162</v>
      </c>
      <c r="BE1060" s="149">
        <f>IF(N1060="základná",J1060,0)</f>
        <v>0</v>
      </c>
      <c r="BF1060" s="149">
        <f>IF(N1060="znížená",J1060,0)</f>
        <v>0</v>
      </c>
      <c r="BG1060" s="149">
        <f>IF(N1060="zákl. prenesená",J1060,0)</f>
        <v>0</v>
      </c>
      <c r="BH1060" s="149">
        <f>IF(N1060="zníž. prenesená",J1060,0)</f>
        <v>0</v>
      </c>
      <c r="BI1060" s="149">
        <f>IF(N1060="nulová",J1060,0)</f>
        <v>0</v>
      </c>
      <c r="BJ1060" s="203" t="s">
        <v>169</v>
      </c>
      <c r="BK1060" s="150">
        <f>ROUND(I1060*H1060,3)</f>
        <v>0</v>
      </c>
      <c r="BL1060" s="203" t="s">
        <v>271</v>
      </c>
      <c r="BM1060" s="245" t="s">
        <v>1185</v>
      </c>
    </row>
    <row r="1061" spans="1:65" s="210" customFormat="1" ht="33" customHeight="1" x14ac:dyDescent="0.2">
      <c r="A1061" s="202"/>
      <c r="B1061" s="139"/>
      <c r="C1061" s="234" t="s">
        <v>1186</v>
      </c>
      <c r="D1061" s="234" t="s">
        <v>164</v>
      </c>
      <c r="E1061" s="235" t="s">
        <v>2787</v>
      </c>
      <c r="F1061" s="236" t="s">
        <v>1187</v>
      </c>
      <c r="G1061" s="237" t="s">
        <v>710</v>
      </c>
      <c r="H1061" s="238">
        <v>5.36</v>
      </c>
      <c r="I1061" s="239"/>
      <c r="J1061" s="238">
        <f>ROUND(I1061*H1061,3)</f>
        <v>0</v>
      </c>
      <c r="K1061" s="240"/>
      <c r="L1061" s="30"/>
      <c r="M1061" s="241" t="s">
        <v>1</v>
      </c>
      <c r="N1061" s="242" t="s">
        <v>43</v>
      </c>
      <c r="O1061" s="49"/>
      <c r="P1061" s="243">
        <f>O1061*H1061</f>
        <v>0</v>
      </c>
      <c r="Q1061" s="243">
        <v>2.48E-3</v>
      </c>
      <c r="R1061" s="243">
        <f>Q1061*H1061</f>
        <v>1.32928E-2</v>
      </c>
      <c r="S1061" s="243">
        <v>0</v>
      </c>
      <c r="T1061" s="244">
        <f>S1061*H1061</f>
        <v>0</v>
      </c>
      <c r="U1061" s="202"/>
      <c r="V1061" s="202"/>
      <c r="W1061" s="202"/>
      <c r="X1061" s="202"/>
      <c r="Y1061" s="202"/>
      <c r="Z1061" s="202"/>
      <c r="AA1061" s="202"/>
      <c r="AB1061" s="202"/>
      <c r="AC1061" s="202"/>
      <c r="AD1061" s="202"/>
      <c r="AE1061" s="202"/>
      <c r="AR1061" s="245" t="s">
        <v>271</v>
      </c>
      <c r="AT1061" s="245" t="s">
        <v>164</v>
      </c>
      <c r="AU1061" s="245" t="s">
        <v>169</v>
      </c>
      <c r="AY1061" s="203" t="s">
        <v>162</v>
      </c>
      <c r="BE1061" s="149">
        <f>IF(N1061="základná",J1061,0)</f>
        <v>0</v>
      </c>
      <c r="BF1061" s="149">
        <f>IF(N1061="znížená",J1061,0)</f>
        <v>0</v>
      </c>
      <c r="BG1061" s="149">
        <f>IF(N1061="zákl. prenesená",J1061,0)</f>
        <v>0</v>
      </c>
      <c r="BH1061" s="149">
        <f>IF(N1061="zníž. prenesená",J1061,0)</f>
        <v>0</v>
      </c>
      <c r="BI1061" s="149">
        <f>IF(N1061="nulová",J1061,0)</f>
        <v>0</v>
      </c>
      <c r="BJ1061" s="203" t="s">
        <v>169</v>
      </c>
      <c r="BK1061" s="150">
        <f>ROUND(I1061*H1061,3)</f>
        <v>0</v>
      </c>
      <c r="BL1061" s="203" t="s">
        <v>271</v>
      </c>
      <c r="BM1061" s="245" t="s">
        <v>1188</v>
      </c>
    </row>
    <row r="1062" spans="1:65" s="210" customFormat="1" ht="21.75" customHeight="1" x14ac:dyDescent="0.2">
      <c r="A1062" s="202"/>
      <c r="B1062" s="139"/>
      <c r="C1062" s="234" t="s">
        <v>1189</v>
      </c>
      <c r="D1062" s="234" t="s">
        <v>164</v>
      </c>
      <c r="E1062" s="235" t="s">
        <v>2788</v>
      </c>
      <c r="F1062" s="236" t="s">
        <v>1190</v>
      </c>
      <c r="G1062" s="237" t="s">
        <v>904</v>
      </c>
      <c r="H1062" s="239"/>
      <c r="I1062" s="239"/>
      <c r="J1062" s="238">
        <f>ROUND(I1062*H1062,3)</f>
        <v>0</v>
      </c>
      <c r="K1062" s="240"/>
      <c r="L1062" s="30"/>
      <c r="M1062" s="241" t="s">
        <v>1</v>
      </c>
      <c r="N1062" s="242" t="s">
        <v>43</v>
      </c>
      <c r="O1062" s="49"/>
      <c r="P1062" s="243">
        <f>O1062*H1062</f>
        <v>0</v>
      </c>
      <c r="Q1062" s="243">
        <v>0</v>
      </c>
      <c r="R1062" s="243">
        <f>Q1062*H1062</f>
        <v>0</v>
      </c>
      <c r="S1062" s="243">
        <v>0</v>
      </c>
      <c r="T1062" s="244">
        <f>S1062*H1062</f>
        <v>0</v>
      </c>
      <c r="U1062" s="202"/>
      <c r="V1062" s="202"/>
      <c r="W1062" s="202"/>
      <c r="X1062" s="202"/>
      <c r="Y1062" s="202"/>
      <c r="Z1062" s="202"/>
      <c r="AA1062" s="202"/>
      <c r="AB1062" s="202"/>
      <c r="AC1062" s="202"/>
      <c r="AD1062" s="202"/>
      <c r="AE1062" s="202"/>
      <c r="AR1062" s="245" t="s">
        <v>271</v>
      </c>
      <c r="AT1062" s="245" t="s">
        <v>164</v>
      </c>
      <c r="AU1062" s="245" t="s">
        <v>169</v>
      </c>
      <c r="AY1062" s="203" t="s">
        <v>162</v>
      </c>
      <c r="BE1062" s="149">
        <f>IF(N1062="základná",J1062,0)</f>
        <v>0</v>
      </c>
      <c r="BF1062" s="149">
        <f>IF(N1062="znížená",J1062,0)</f>
        <v>0</v>
      </c>
      <c r="BG1062" s="149">
        <f>IF(N1062="zákl. prenesená",J1062,0)</f>
        <v>0</v>
      </c>
      <c r="BH1062" s="149">
        <f>IF(N1062="zníž. prenesená",J1062,0)</f>
        <v>0</v>
      </c>
      <c r="BI1062" s="149">
        <f>IF(N1062="nulová",J1062,0)</f>
        <v>0</v>
      </c>
      <c r="BJ1062" s="203" t="s">
        <v>169</v>
      </c>
      <c r="BK1062" s="150">
        <f>ROUND(I1062*H1062,3)</f>
        <v>0</v>
      </c>
      <c r="BL1062" s="203" t="s">
        <v>271</v>
      </c>
      <c r="BM1062" s="245" t="s">
        <v>1191</v>
      </c>
    </row>
    <row r="1063" spans="1:65" s="10" customFormat="1" ht="22.7" customHeight="1" x14ac:dyDescent="0.2">
      <c r="B1063" s="126"/>
      <c r="D1063" s="127" t="s">
        <v>70</v>
      </c>
      <c r="E1063" s="137" t="s">
        <v>1192</v>
      </c>
      <c r="F1063" s="137" t="s">
        <v>1193</v>
      </c>
      <c r="I1063" s="129"/>
      <c r="J1063" s="138">
        <f>BK1063</f>
        <v>0</v>
      </c>
      <c r="L1063" s="126"/>
      <c r="M1063" s="131"/>
      <c r="N1063" s="132"/>
      <c r="O1063" s="132"/>
      <c r="P1063" s="133">
        <f>SUM(P1064:P1141)</f>
        <v>0</v>
      </c>
      <c r="Q1063" s="132"/>
      <c r="R1063" s="133">
        <f>SUM(R1064:R1141)</f>
        <v>0.5067600000000001</v>
      </c>
      <c r="S1063" s="132"/>
      <c r="T1063" s="134">
        <f>SUM(T1064:T1141)</f>
        <v>0</v>
      </c>
      <c r="AR1063" s="127" t="s">
        <v>169</v>
      </c>
      <c r="AT1063" s="135" t="s">
        <v>70</v>
      </c>
      <c r="AU1063" s="135" t="s">
        <v>79</v>
      </c>
      <c r="AY1063" s="127" t="s">
        <v>162</v>
      </c>
      <c r="BK1063" s="136">
        <f>SUM(BK1064:BK1141)</f>
        <v>0</v>
      </c>
    </row>
    <row r="1064" spans="1:65" s="210" customFormat="1" ht="55.5" customHeight="1" x14ac:dyDescent="0.2">
      <c r="A1064" s="202"/>
      <c r="B1064" s="139"/>
      <c r="C1064" s="234" t="s">
        <v>1194</v>
      </c>
      <c r="D1064" s="234" t="s">
        <v>164</v>
      </c>
      <c r="E1064" s="235" t="s">
        <v>2789</v>
      </c>
      <c r="F1064" s="236" t="s">
        <v>1195</v>
      </c>
      <c r="G1064" s="237" t="s">
        <v>273</v>
      </c>
      <c r="H1064" s="238">
        <v>45.13</v>
      </c>
      <c r="I1064" s="239"/>
      <c r="J1064" s="238">
        <f>ROUND(I1064*H1064,3)</f>
        <v>0</v>
      </c>
      <c r="K1064" s="240"/>
      <c r="L1064" s="30"/>
      <c r="M1064" s="241" t="s">
        <v>1</v>
      </c>
      <c r="N1064" s="242" t="s">
        <v>43</v>
      </c>
      <c r="O1064" s="49"/>
      <c r="P1064" s="243">
        <f>O1064*H1064</f>
        <v>0</v>
      </c>
      <c r="Q1064" s="243">
        <v>0</v>
      </c>
      <c r="R1064" s="243">
        <f>Q1064*H1064</f>
        <v>0</v>
      </c>
      <c r="S1064" s="243">
        <v>0</v>
      </c>
      <c r="T1064" s="244">
        <f>S1064*H1064</f>
        <v>0</v>
      </c>
      <c r="U1064" s="202"/>
      <c r="V1064" s="202"/>
      <c r="W1064" s="202"/>
      <c r="X1064" s="202"/>
      <c r="Y1064" s="202"/>
      <c r="Z1064" s="202"/>
      <c r="AA1064" s="202"/>
      <c r="AB1064" s="202"/>
      <c r="AC1064" s="202"/>
      <c r="AD1064" s="202"/>
      <c r="AE1064" s="202"/>
      <c r="AR1064" s="245" t="s">
        <v>271</v>
      </c>
      <c r="AT1064" s="245" t="s">
        <v>164</v>
      </c>
      <c r="AU1064" s="245" t="s">
        <v>169</v>
      </c>
      <c r="AY1064" s="203" t="s">
        <v>162</v>
      </c>
      <c r="BE1064" s="149">
        <f>IF(N1064="základná",J1064,0)</f>
        <v>0</v>
      </c>
      <c r="BF1064" s="149">
        <f>IF(N1064="znížená",J1064,0)</f>
        <v>0</v>
      </c>
      <c r="BG1064" s="149">
        <f>IF(N1064="zákl. prenesená",J1064,0)</f>
        <v>0</v>
      </c>
      <c r="BH1064" s="149">
        <f>IF(N1064="zníž. prenesená",J1064,0)</f>
        <v>0</v>
      </c>
      <c r="BI1064" s="149">
        <f>IF(N1064="nulová",J1064,0)</f>
        <v>0</v>
      </c>
      <c r="BJ1064" s="203" t="s">
        <v>169</v>
      </c>
      <c r="BK1064" s="150">
        <f>ROUND(I1064*H1064,3)</f>
        <v>0</v>
      </c>
      <c r="BL1064" s="203" t="s">
        <v>271</v>
      </c>
      <c r="BM1064" s="245" t="s">
        <v>1196</v>
      </c>
    </row>
    <row r="1065" spans="1:65" s="12" customFormat="1" x14ac:dyDescent="0.2">
      <c r="B1065" s="159"/>
      <c r="D1065" s="152" t="s">
        <v>174</v>
      </c>
      <c r="E1065" s="160" t="s">
        <v>1</v>
      </c>
      <c r="F1065" s="161" t="s">
        <v>1197</v>
      </c>
      <c r="H1065" s="162">
        <v>40.57</v>
      </c>
      <c r="I1065" s="163"/>
      <c r="L1065" s="159"/>
      <c r="M1065" s="164"/>
      <c r="N1065" s="165"/>
      <c r="O1065" s="165"/>
      <c r="P1065" s="165"/>
      <c r="Q1065" s="165"/>
      <c r="R1065" s="165"/>
      <c r="S1065" s="165"/>
      <c r="T1065" s="166"/>
      <c r="AT1065" s="160" t="s">
        <v>174</v>
      </c>
      <c r="AU1065" s="160" t="s">
        <v>169</v>
      </c>
      <c r="AV1065" s="12" t="s">
        <v>169</v>
      </c>
      <c r="AW1065" s="12" t="s">
        <v>32</v>
      </c>
      <c r="AX1065" s="12" t="s">
        <v>71</v>
      </c>
      <c r="AY1065" s="160" t="s">
        <v>162</v>
      </c>
    </row>
    <row r="1066" spans="1:65" s="12" customFormat="1" x14ac:dyDescent="0.2">
      <c r="B1066" s="159"/>
      <c r="D1066" s="152" t="s">
        <v>174</v>
      </c>
      <c r="E1066" s="160" t="s">
        <v>1</v>
      </c>
      <c r="F1066" s="161" t="s">
        <v>1198</v>
      </c>
      <c r="H1066" s="162">
        <v>4.5599999999999996</v>
      </c>
      <c r="I1066" s="163"/>
      <c r="L1066" s="159"/>
      <c r="M1066" s="164"/>
      <c r="N1066" s="165"/>
      <c r="O1066" s="165"/>
      <c r="P1066" s="165"/>
      <c r="Q1066" s="165"/>
      <c r="R1066" s="165"/>
      <c r="S1066" s="165"/>
      <c r="T1066" s="166"/>
      <c r="AT1066" s="160" t="s">
        <v>174</v>
      </c>
      <c r="AU1066" s="160" t="s">
        <v>169</v>
      </c>
      <c r="AV1066" s="12" t="s">
        <v>169</v>
      </c>
      <c r="AW1066" s="12" t="s">
        <v>32</v>
      </c>
      <c r="AX1066" s="12" t="s">
        <v>71</v>
      </c>
      <c r="AY1066" s="160" t="s">
        <v>162</v>
      </c>
    </row>
    <row r="1067" spans="1:65" s="14" customFormat="1" x14ac:dyDescent="0.2">
      <c r="B1067" s="175"/>
      <c r="D1067" s="152" t="s">
        <v>174</v>
      </c>
      <c r="E1067" s="176" t="s">
        <v>1</v>
      </c>
      <c r="F1067" s="177" t="s">
        <v>189</v>
      </c>
      <c r="H1067" s="178">
        <v>45.13</v>
      </c>
      <c r="I1067" s="179"/>
      <c r="L1067" s="175"/>
      <c r="M1067" s="180"/>
      <c r="N1067" s="181"/>
      <c r="O1067" s="181"/>
      <c r="P1067" s="181"/>
      <c r="Q1067" s="181"/>
      <c r="R1067" s="181"/>
      <c r="S1067" s="181"/>
      <c r="T1067" s="182"/>
      <c r="AT1067" s="176" t="s">
        <v>174</v>
      </c>
      <c r="AU1067" s="176" t="s">
        <v>169</v>
      </c>
      <c r="AV1067" s="14" t="s">
        <v>168</v>
      </c>
      <c r="AW1067" s="14" t="s">
        <v>32</v>
      </c>
      <c r="AX1067" s="14" t="s">
        <v>79</v>
      </c>
      <c r="AY1067" s="176" t="s">
        <v>162</v>
      </c>
    </row>
    <row r="1068" spans="1:65" s="210" customFormat="1" ht="21.75" customHeight="1" x14ac:dyDescent="0.2">
      <c r="A1068" s="202"/>
      <c r="B1068" s="139"/>
      <c r="C1068" s="234" t="s">
        <v>1199</v>
      </c>
      <c r="D1068" s="234" t="s">
        <v>164</v>
      </c>
      <c r="E1068" s="235" t="s">
        <v>2790</v>
      </c>
      <c r="F1068" s="236" t="s">
        <v>1200</v>
      </c>
      <c r="G1068" s="237" t="s">
        <v>394</v>
      </c>
      <c r="H1068" s="238">
        <v>6</v>
      </c>
      <c r="I1068" s="239"/>
      <c r="J1068" s="238">
        <f>ROUND(I1068*H1068,3)</f>
        <v>0</v>
      </c>
      <c r="K1068" s="240"/>
      <c r="L1068" s="30"/>
      <c r="M1068" s="241" t="s">
        <v>1</v>
      </c>
      <c r="N1068" s="242" t="s">
        <v>43</v>
      </c>
      <c r="O1068" s="49"/>
      <c r="P1068" s="243">
        <f>O1068*H1068</f>
        <v>0</v>
      </c>
      <c r="Q1068" s="243">
        <v>0</v>
      </c>
      <c r="R1068" s="243">
        <f>Q1068*H1068</f>
        <v>0</v>
      </c>
      <c r="S1068" s="243">
        <v>0</v>
      </c>
      <c r="T1068" s="244">
        <f>S1068*H1068</f>
        <v>0</v>
      </c>
      <c r="U1068" s="202"/>
      <c r="V1068" s="202"/>
      <c r="W1068" s="202"/>
      <c r="X1068" s="202"/>
      <c r="Y1068" s="202"/>
      <c r="Z1068" s="202"/>
      <c r="AA1068" s="202"/>
      <c r="AB1068" s="202"/>
      <c r="AC1068" s="202"/>
      <c r="AD1068" s="202"/>
      <c r="AE1068" s="202"/>
      <c r="AR1068" s="245" t="s">
        <v>271</v>
      </c>
      <c r="AT1068" s="245" t="s">
        <v>164</v>
      </c>
      <c r="AU1068" s="245" t="s">
        <v>169</v>
      </c>
      <c r="AY1068" s="203" t="s">
        <v>162</v>
      </c>
      <c r="BE1068" s="149">
        <f>IF(N1068="základná",J1068,0)</f>
        <v>0</v>
      </c>
      <c r="BF1068" s="149">
        <f>IF(N1068="znížená",J1068,0)</f>
        <v>0</v>
      </c>
      <c r="BG1068" s="149">
        <f>IF(N1068="zákl. prenesená",J1068,0)</f>
        <v>0</v>
      </c>
      <c r="BH1068" s="149">
        <f>IF(N1068="zníž. prenesená",J1068,0)</f>
        <v>0</v>
      </c>
      <c r="BI1068" s="149">
        <f>IF(N1068="nulová",J1068,0)</f>
        <v>0</v>
      </c>
      <c r="BJ1068" s="203" t="s">
        <v>169</v>
      </c>
      <c r="BK1068" s="150">
        <f>ROUND(I1068*H1068,3)</f>
        <v>0</v>
      </c>
      <c r="BL1068" s="203" t="s">
        <v>271</v>
      </c>
      <c r="BM1068" s="245" t="s">
        <v>1201</v>
      </c>
    </row>
    <row r="1069" spans="1:65" s="210" customFormat="1" ht="33" customHeight="1" x14ac:dyDescent="0.2">
      <c r="A1069" s="202"/>
      <c r="B1069" s="139"/>
      <c r="C1069" s="234" t="s">
        <v>1202</v>
      </c>
      <c r="D1069" s="234" t="s">
        <v>164</v>
      </c>
      <c r="E1069" s="235" t="s">
        <v>2791</v>
      </c>
      <c r="F1069" s="236" t="s">
        <v>1203</v>
      </c>
      <c r="G1069" s="237" t="s">
        <v>394</v>
      </c>
      <c r="H1069" s="238">
        <v>15</v>
      </c>
      <c r="I1069" s="239"/>
      <c r="J1069" s="238">
        <f>ROUND(I1069*H1069,3)</f>
        <v>0</v>
      </c>
      <c r="K1069" s="240"/>
      <c r="L1069" s="30"/>
      <c r="M1069" s="241" t="s">
        <v>1</v>
      </c>
      <c r="N1069" s="242" t="s">
        <v>43</v>
      </c>
      <c r="O1069" s="49"/>
      <c r="P1069" s="243">
        <f>O1069*H1069</f>
        <v>0</v>
      </c>
      <c r="Q1069" s="243">
        <v>0</v>
      </c>
      <c r="R1069" s="243">
        <f>Q1069*H1069</f>
        <v>0</v>
      </c>
      <c r="S1069" s="243">
        <v>0</v>
      </c>
      <c r="T1069" s="244">
        <f>S1069*H1069</f>
        <v>0</v>
      </c>
      <c r="U1069" s="202"/>
      <c r="V1069" s="202"/>
      <c r="W1069" s="202"/>
      <c r="X1069" s="202"/>
      <c r="Y1069" s="202"/>
      <c r="Z1069" s="202"/>
      <c r="AA1069" s="202"/>
      <c r="AB1069" s="202"/>
      <c r="AC1069" s="202"/>
      <c r="AD1069" s="202"/>
      <c r="AE1069" s="202"/>
      <c r="AR1069" s="245" t="s">
        <v>271</v>
      </c>
      <c r="AT1069" s="245" t="s">
        <v>164</v>
      </c>
      <c r="AU1069" s="245" t="s">
        <v>169</v>
      </c>
      <c r="AY1069" s="203" t="s">
        <v>162</v>
      </c>
      <c r="BE1069" s="149">
        <f>IF(N1069="základná",J1069,0)</f>
        <v>0</v>
      </c>
      <c r="BF1069" s="149">
        <f>IF(N1069="znížená",J1069,0)</f>
        <v>0</v>
      </c>
      <c r="BG1069" s="149">
        <f>IF(N1069="zákl. prenesená",J1069,0)</f>
        <v>0</v>
      </c>
      <c r="BH1069" s="149">
        <f>IF(N1069="zníž. prenesená",J1069,0)</f>
        <v>0</v>
      </c>
      <c r="BI1069" s="149">
        <f>IF(N1069="nulová",J1069,0)</f>
        <v>0</v>
      </c>
      <c r="BJ1069" s="203" t="s">
        <v>169</v>
      </c>
      <c r="BK1069" s="150">
        <f>ROUND(I1069*H1069,3)</f>
        <v>0</v>
      </c>
      <c r="BL1069" s="203" t="s">
        <v>271</v>
      </c>
      <c r="BM1069" s="245" t="s">
        <v>1204</v>
      </c>
    </row>
    <row r="1070" spans="1:65" s="210" customFormat="1" ht="33" customHeight="1" x14ac:dyDescent="0.2">
      <c r="A1070" s="202"/>
      <c r="B1070" s="139"/>
      <c r="C1070" s="246" t="s">
        <v>1205</v>
      </c>
      <c r="D1070" s="246" t="s">
        <v>348</v>
      </c>
      <c r="E1070" s="247" t="s">
        <v>2792</v>
      </c>
      <c r="F1070" s="248" t="s">
        <v>1206</v>
      </c>
      <c r="G1070" s="249" t="s">
        <v>394</v>
      </c>
      <c r="H1070" s="250">
        <v>1</v>
      </c>
      <c r="I1070" s="251"/>
      <c r="J1070" s="250">
        <f>ROUND(I1070*H1070,3)</f>
        <v>0</v>
      </c>
      <c r="K1070" s="252"/>
      <c r="L1070" s="188"/>
      <c r="M1070" s="253" t="s">
        <v>1</v>
      </c>
      <c r="N1070" s="254" t="s">
        <v>43</v>
      </c>
      <c r="O1070" s="49"/>
      <c r="P1070" s="243">
        <f>O1070*H1070</f>
        <v>0</v>
      </c>
      <c r="Q1070" s="243">
        <v>2.5000000000000001E-2</v>
      </c>
      <c r="R1070" s="243">
        <f>Q1070*H1070</f>
        <v>2.5000000000000001E-2</v>
      </c>
      <c r="S1070" s="243">
        <v>0</v>
      </c>
      <c r="T1070" s="244">
        <f>S1070*H1070</f>
        <v>0</v>
      </c>
      <c r="U1070" s="202"/>
      <c r="V1070" s="202"/>
      <c r="W1070" s="202"/>
      <c r="X1070" s="202"/>
      <c r="Y1070" s="202"/>
      <c r="Z1070" s="202"/>
      <c r="AA1070" s="202"/>
      <c r="AB1070" s="202"/>
      <c r="AC1070" s="202"/>
      <c r="AD1070" s="202"/>
      <c r="AE1070" s="202"/>
      <c r="AR1070" s="245" t="s">
        <v>362</v>
      </c>
      <c r="AT1070" s="245" t="s">
        <v>348</v>
      </c>
      <c r="AU1070" s="245" t="s">
        <v>169</v>
      </c>
      <c r="AY1070" s="203" t="s">
        <v>162</v>
      </c>
      <c r="BE1070" s="149">
        <f>IF(N1070="základná",J1070,0)</f>
        <v>0</v>
      </c>
      <c r="BF1070" s="149">
        <f>IF(N1070="znížená",J1070,0)</f>
        <v>0</v>
      </c>
      <c r="BG1070" s="149">
        <f>IF(N1070="zákl. prenesená",J1070,0)</f>
        <v>0</v>
      </c>
      <c r="BH1070" s="149">
        <f>IF(N1070="zníž. prenesená",J1070,0)</f>
        <v>0</v>
      </c>
      <c r="BI1070" s="149">
        <f>IF(N1070="nulová",J1070,0)</f>
        <v>0</v>
      </c>
      <c r="BJ1070" s="203" t="s">
        <v>169</v>
      </c>
      <c r="BK1070" s="150">
        <f>ROUND(I1070*H1070,3)</f>
        <v>0</v>
      </c>
      <c r="BL1070" s="203" t="s">
        <v>271</v>
      </c>
      <c r="BM1070" s="245" t="s">
        <v>1207</v>
      </c>
    </row>
    <row r="1071" spans="1:65" s="12" customFormat="1" x14ac:dyDescent="0.2">
      <c r="B1071" s="159"/>
      <c r="D1071" s="152" t="s">
        <v>174</v>
      </c>
      <c r="E1071" s="160" t="s">
        <v>1</v>
      </c>
      <c r="F1071" s="161" t="s">
        <v>1208</v>
      </c>
      <c r="H1071" s="162">
        <v>1</v>
      </c>
      <c r="I1071" s="163"/>
      <c r="L1071" s="159"/>
      <c r="M1071" s="164"/>
      <c r="N1071" s="165"/>
      <c r="O1071" s="165"/>
      <c r="P1071" s="165"/>
      <c r="Q1071" s="165"/>
      <c r="R1071" s="165"/>
      <c r="S1071" s="165"/>
      <c r="T1071" s="166"/>
      <c r="AT1071" s="160" t="s">
        <v>174</v>
      </c>
      <c r="AU1071" s="160" t="s">
        <v>169</v>
      </c>
      <c r="AV1071" s="12" t="s">
        <v>169</v>
      </c>
      <c r="AW1071" s="12" t="s">
        <v>32</v>
      </c>
      <c r="AX1071" s="12" t="s">
        <v>79</v>
      </c>
      <c r="AY1071" s="160" t="s">
        <v>162</v>
      </c>
    </row>
    <row r="1072" spans="1:65" s="210" customFormat="1" ht="44.25" customHeight="1" x14ac:dyDescent="0.2">
      <c r="A1072" s="202"/>
      <c r="B1072" s="139"/>
      <c r="C1072" s="246" t="s">
        <v>1209</v>
      </c>
      <c r="D1072" s="246" t="s">
        <v>348</v>
      </c>
      <c r="E1072" s="247" t="s">
        <v>2793</v>
      </c>
      <c r="F1072" s="248" t="s">
        <v>1210</v>
      </c>
      <c r="G1072" s="249" t="s">
        <v>394</v>
      </c>
      <c r="H1072" s="250">
        <v>1</v>
      </c>
      <c r="I1072" s="251"/>
      <c r="J1072" s="250">
        <f>ROUND(I1072*H1072,3)</f>
        <v>0</v>
      </c>
      <c r="K1072" s="252"/>
      <c r="L1072" s="188"/>
      <c r="M1072" s="253" t="s">
        <v>1</v>
      </c>
      <c r="N1072" s="254" t="s">
        <v>43</v>
      </c>
      <c r="O1072" s="49"/>
      <c r="P1072" s="243">
        <f>O1072*H1072</f>
        <v>0</v>
      </c>
      <c r="Q1072" s="243">
        <v>2.5000000000000001E-2</v>
      </c>
      <c r="R1072" s="243">
        <f>Q1072*H1072</f>
        <v>2.5000000000000001E-2</v>
      </c>
      <c r="S1072" s="243">
        <v>0</v>
      </c>
      <c r="T1072" s="244">
        <f>S1072*H1072</f>
        <v>0</v>
      </c>
      <c r="U1072" s="202"/>
      <c r="V1072" s="202"/>
      <c r="W1072" s="202"/>
      <c r="X1072" s="202"/>
      <c r="Y1072" s="202"/>
      <c r="Z1072" s="202"/>
      <c r="AA1072" s="202"/>
      <c r="AB1072" s="202"/>
      <c r="AC1072" s="202"/>
      <c r="AD1072" s="202"/>
      <c r="AE1072" s="202"/>
      <c r="AR1072" s="245" t="s">
        <v>362</v>
      </c>
      <c r="AT1072" s="245" t="s">
        <v>348</v>
      </c>
      <c r="AU1072" s="245" t="s">
        <v>169</v>
      </c>
      <c r="AY1072" s="203" t="s">
        <v>162</v>
      </c>
      <c r="BE1072" s="149">
        <f>IF(N1072="základná",J1072,0)</f>
        <v>0</v>
      </c>
      <c r="BF1072" s="149">
        <f>IF(N1072="znížená",J1072,0)</f>
        <v>0</v>
      </c>
      <c r="BG1072" s="149">
        <f>IF(N1072="zákl. prenesená",J1072,0)</f>
        <v>0</v>
      </c>
      <c r="BH1072" s="149">
        <f>IF(N1072="zníž. prenesená",J1072,0)</f>
        <v>0</v>
      </c>
      <c r="BI1072" s="149">
        <f>IF(N1072="nulová",J1072,0)</f>
        <v>0</v>
      </c>
      <c r="BJ1072" s="203" t="s">
        <v>169</v>
      </c>
      <c r="BK1072" s="150">
        <f>ROUND(I1072*H1072,3)</f>
        <v>0</v>
      </c>
      <c r="BL1072" s="203" t="s">
        <v>271</v>
      </c>
      <c r="BM1072" s="245" t="s">
        <v>1211</v>
      </c>
    </row>
    <row r="1073" spans="1:65" s="12" customFormat="1" x14ac:dyDescent="0.2">
      <c r="B1073" s="159"/>
      <c r="D1073" s="152" t="s">
        <v>174</v>
      </c>
      <c r="E1073" s="160" t="s">
        <v>1</v>
      </c>
      <c r="F1073" s="161" t="s">
        <v>1208</v>
      </c>
      <c r="H1073" s="162">
        <v>1</v>
      </c>
      <c r="I1073" s="163"/>
      <c r="L1073" s="159"/>
      <c r="M1073" s="164"/>
      <c r="N1073" s="165"/>
      <c r="O1073" s="165"/>
      <c r="P1073" s="165"/>
      <c r="Q1073" s="165"/>
      <c r="R1073" s="165"/>
      <c r="S1073" s="165"/>
      <c r="T1073" s="166"/>
      <c r="AT1073" s="160" t="s">
        <v>174</v>
      </c>
      <c r="AU1073" s="160" t="s">
        <v>169</v>
      </c>
      <c r="AV1073" s="12" t="s">
        <v>169</v>
      </c>
      <c r="AW1073" s="12" t="s">
        <v>32</v>
      </c>
      <c r="AX1073" s="12" t="s">
        <v>79</v>
      </c>
      <c r="AY1073" s="160" t="s">
        <v>162</v>
      </c>
    </row>
    <row r="1074" spans="1:65" s="210" customFormat="1" ht="44.25" customHeight="1" x14ac:dyDescent="0.2">
      <c r="A1074" s="202"/>
      <c r="B1074" s="139"/>
      <c r="C1074" s="246" t="s">
        <v>1212</v>
      </c>
      <c r="D1074" s="246" t="s">
        <v>348</v>
      </c>
      <c r="E1074" s="247" t="s">
        <v>2794</v>
      </c>
      <c r="F1074" s="248" t="s">
        <v>1213</v>
      </c>
      <c r="G1074" s="249" t="s">
        <v>394</v>
      </c>
      <c r="H1074" s="250">
        <v>1</v>
      </c>
      <c r="I1074" s="251"/>
      <c r="J1074" s="250">
        <f>ROUND(I1074*H1074,3)</f>
        <v>0</v>
      </c>
      <c r="K1074" s="252"/>
      <c r="L1074" s="188"/>
      <c r="M1074" s="253" t="s">
        <v>1</v>
      </c>
      <c r="N1074" s="254" t="s">
        <v>43</v>
      </c>
      <c r="O1074" s="49"/>
      <c r="P1074" s="243">
        <f>O1074*H1074</f>
        <v>0</v>
      </c>
      <c r="Q1074" s="243">
        <v>2.5000000000000001E-2</v>
      </c>
      <c r="R1074" s="243">
        <f>Q1074*H1074</f>
        <v>2.5000000000000001E-2</v>
      </c>
      <c r="S1074" s="243">
        <v>0</v>
      </c>
      <c r="T1074" s="244">
        <f>S1074*H1074</f>
        <v>0</v>
      </c>
      <c r="U1074" s="202"/>
      <c r="V1074" s="202"/>
      <c r="W1074" s="202"/>
      <c r="X1074" s="202"/>
      <c r="Y1074" s="202"/>
      <c r="Z1074" s="202"/>
      <c r="AA1074" s="202"/>
      <c r="AB1074" s="202"/>
      <c r="AC1074" s="202"/>
      <c r="AD1074" s="202"/>
      <c r="AE1074" s="202"/>
      <c r="AR1074" s="245" t="s">
        <v>362</v>
      </c>
      <c r="AT1074" s="245" t="s">
        <v>348</v>
      </c>
      <c r="AU1074" s="245" t="s">
        <v>169</v>
      </c>
      <c r="AY1074" s="203" t="s">
        <v>162</v>
      </c>
      <c r="BE1074" s="149">
        <f>IF(N1074="základná",J1074,0)</f>
        <v>0</v>
      </c>
      <c r="BF1074" s="149">
        <f>IF(N1074="znížená",J1074,0)</f>
        <v>0</v>
      </c>
      <c r="BG1074" s="149">
        <f>IF(N1074="zákl. prenesená",J1074,0)</f>
        <v>0</v>
      </c>
      <c r="BH1074" s="149">
        <f>IF(N1074="zníž. prenesená",J1074,0)</f>
        <v>0</v>
      </c>
      <c r="BI1074" s="149">
        <f>IF(N1074="nulová",J1074,0)</f>
        <v>0</v>
      </c>
      <c r="BJ1074" s="203" t="s">
        <v>169</v>
      </c>
      <c r="BK1074" s="150">
        <f>ROUND(I1074*H1074,3)</f>
        <v>0</v>
      </c>
      <c r="BL1074" s="203" t="s">
        <v>271</v>
      </c>
      <c r="BM1074" s="245" t="s">
        <v>1214</v>
      </c>
    </row>
    <row r="1075" spans="1:65" s="12" customFormat="1" x14ac:dyDescent="0.2">
      <c r="B1075" s="159"/>
      <c r="D1075" s="152" t="s">
        <v>174</v>
      </c>
      <c r="E1075" s="160" t="s">
        <v>1</v>
      </c>
      <c r="F1075" s="161" t="s">
        <v>1208</v>
      </c>
      <c r="H1075" s="162">
        <v>1</v>
      </c>
      <c r="I1075" s="163"/>
      <c r="L1075" s="159"/>
      <c r="M1075" s="164"/>
      <c r="N1075" s="165"/>
      <c r="O1075" s="165"/>
      <c r="P1075" s="165"/>
      <c r="Q1075" s="165"/>
      <c r="R1075" s="165"/>
      <c r="S1075" s="165"/>
      <c r="T1075" s="166"/>
      <c r="AT1075" s="160" t="s">
        <v>174</v>
      </c>
      <c r="AU1075" s="160" t="s">
        <v>169</v>
      </c>
      <c r="AV1075" s="12" t="s">
        <v>169</v>
      </c>
      <c r="AW1075" s="12" t="s">
        <v>32</v>
      </c>
      <c r="AX1075" s="12" t="s">
        <v>79</v>
      </c>
      <c r="AY1075" s="160" t="s">
        <v>162</v>
      </c>
    </row>
    <row r="1076" spans="1:65" s="210" customFormat="1" ht="33" customHeight="1" x14ac:dyDescent="0.2">
      <c r="A1076" s="202"/>
      <c r="B1076" s="139"/>
      <c r="C1076" s="246" t="s">
        <v>1215</v>
      </c>
      <c r="D1076" s="246" t="s">
        <v>348</v>
      </c>
      <c r="E1076" s="247" t="s">
        <v>2795</v>
      </c>
      <c r="F1076" s="248" t="s">
        <v>1216</v>
      </c>
      <c r="G1076" s="249" t="s">
        <v>394</v>
      </c>
      <c r="H1076" s="250">
        <v>4</v>
      </c>
      <c r="I1076" s="251"/>
      <c r="J1076" s="250">
        <f>ROUND(I1076*H1076,3)</f>
        <v>0</v>
      </c>
      <c r="K1076" s="252"/>
      <c r="L1076" s="188"/>
      <c r="M1076" s="253" t="s">
        <v>1</v>
      </c>
      <c r="N1076" s="254" t="s">
        <v>43</v>
      </c>
      <c r="O1076" s="49"/>
      <c r="P1076" s="243">
        <f>O1076*H1076</f>
        <v>0</v>
      </c>
      <c r="Q1076" s="243">
        <v>2.5000000000000001E-2</v>
      </c>
      <c r="R1076" s="243">
        <f>Q1076*H1076</f>
        <v>0.1</v>
      </c>
      <c r="S1076" s="243">
        <v>0</v>
      </c>
      <c r="T1076" s="244">
        <f>S1076*H1076</f>
        <v>0</v>
      </c>
      <c r="U1076" s="202"/>
      <c r="V1076" s="202"/>
      <c r="W1076" s="202"/>
      <c r="X1076" s="202"/>
      <c r="Y1076" s="202"/>
      <c r="Z1076" s="202"/>
      <c r="AA1076" s="202"/>
      <c r="AB1076" s="202"/>
      <c r="AC1076" s="202"/>
      <c r="AD1076" s="202"/>
      <c r="AE1076" s="202"/>
      <c r="AR1076" s="245" t="s">
        <v>362</v>
      </c>
      <c r="AT1076" s="245" t="s">
        <v>348</v>
      </c>
      <c r="AU1076" s="245" t="s">
        <v>169</v>
      </c>
      <c r="AY1076" s="203" t="s">
        <v>162</v>
      </c>
      <c r="BE1076" s="149">
        <f>IF(N1076="základná",J1076,0)</f>
        <v>0</v>
      </c>
      <c r="BF1076" s="149">
        <f>IF(N1076="znížená",J1076,0)</f>
        <v>0</v>
      </c>
      <c r="BG1076" s="149">
        <f>IF(N1076="zákl. prenesená",J1076,0)</f>
        <v>0</v>
      </c>
      <c r="BH1076" s="149">
        <f>IF(N1076="zníž. prenesená",J1076,0)</f>
        <v>0</v>
      </c>
      <c r="BI1076" s="149">
        <f>IF(N1076="nulová",J1076,0)</f>
        <v>0</v>
      </c>
      <c r="BJ1076" s="203" t="s">
        <v>169</v>
      </c>
      <c r="BK1076" s="150">
        <f>ROUND(I1076*H1076,3)</f>
        <v>0</v>
      </c>
      <c r="BL1076" s="203" t="s">
        <v>271</v>
      </c>
      <c r="BM1076" s="245" t="s">
        <v>1217</v>
      </c>
    </row>
    <row r="1077" spans="1:65" s="12" customFormat="1" ht="22.5" x14ac:dyDescent="0.2">
      <c r="B1077" s="159"/>
      <c r="D1077" s="152" t="s">
        <v>174</v>
      </c>
      <c r="E1077" s="160" t="s">
        <v>1</v>
      </c>
      <c r="F1077" s="161" t="s">
        <v>1218</v>
      </c>
      <c r="H1077" s="162">
        <v>4</v>
      </c>
      <c r="I1077" s="163"/>
      <c r="L1077" s="159"/>
      <c r="M1077" s="164"/>
      <c r="N1077" s="165"/>
      <c r="O1077" s="165"/>
      <c r="P1077" s="165"/>
      <c r="Q1077" s="165"/>
      <c r="R1077" s="165"/>
      <c r="S1077" s="165"/>
      <c r="T1077" s="166"/>
      <c r="AT1077" s="160" t="s">
        <v>174</v>
      </c>
      <c r="AU1077" s="160" t="s">
        <v>169</v>
      </c>
      <c r="AV1077" s="12" t="s">
        <v>169</v>
      </c>
      <c r="AW1077" s="12" t="s">
        <v>32</v>
      </c>
      <c r="AX1077" s="12" t="s">
        <v>79</v>
      </c>
      <c r="AY1077" s="160" t="s">
        <v>162</v>
      </c>
    </row>
    <row r="1078" spans="1:65" s="210" customFormat="1" ht="44.25" customHeight="1" x14ac:dyDescent="0.2">
      <c r="A1078" s="202"/>
      <c r="B1078" s="139"/>
      <c r="C1078" s="246" t="s">
        <v>1219</v>
      </c>
      <c r="D1078" s="246" t="s">
        <v>348</v>
      </c>
      <c r="E1078" s="247" t="s">
        <v>2796</v>
      </c>
      <c r="F1078" s="248" t="s">
        <v>1220</v>
      </c>
      <c r="G1078" s="249" t="s">
        <v>394</v>
      </c>
      <c r="H1078" s="250">
        <v>2</v>
      </c>
      <c r="I1078" s="251"/>
      <c r="J1078" s="250">
        <f>ROUND(I1078*H1078,3)</f>
        <v>0</v>
      </c>
      <c r="K1078" s="252"/>
      <c r="L1078" s="188"/>
      <c r="M1078" s="253" t="s">
        <v>1</v>
      </c>
      <c r="N1078" s="254" t="s">
        <v>43</v>
      </c>
      <c r="O1078" s="49"/>
      <c r="P1078" s="243">
        <f>O1078*H1078</f>
        <v>0</v>
      </c>
      <c r="Q1078" s="243">
        <v>2.5000000000000001E-2</v>
      </c>
      <c r="R1078" s="243">
        <f>Q1078*H1078</f>
        <v>0.05</v>
      </c>
      <c r="S1078" s="243">
        <v>0</v>
      </c>
      <c r="T1078" s="244">
        <f>S1078*H1078</f>
        <v>0</v>
      </c>
      <c r="U1078" s="202"/>
      <c r="V1078" s="202"/>
      <c r="W1078" s="202"/>
      <c r="X1078" s="202"/>
      <c r="Y1078" s="202"/>
      <c r="Z1078" s="202"/>
      <c r="AA1078" s="202"/>
      <c r="AB1078" s="202"/>
      <c r="AC1078" s="202"/>
      <c r="AD1078" s="202"/>
      <c r="AE1078" s="202"/>
      <c r="AR1078" s="245" t="s">
        <v>362</v>
      </c>
      <c r="AT1078" s="245" t="s">
        <v>348</v>
      </c>
      <c r="AU1078" s="245" t="s">
        <v>169</v>
      </c>
      <c r="AY1078" s="203" t="s">
        <v>162</v>
      </c>
      <c r="BE1078" s="149">
        <f>IF(N1078="základná",J1078,0)</f>
        <v>0</v>
      </c>
      <c r="BF1078" s="149">
        <f>IF(N1078="znížená",J1078,0)</f>
        <v>0</v>
      </c>
      <c r="BG1078" s="149">
        <f>IF(N1078="zákl. prenesená",J1078,0)</f>
        <v>0</v>
      </c>
      <c r="BH1078" s="149">
        <f>IF(N1078="zníž. prenesená",J1078,0)</f>
        <v>0</v>
      </c>
      <c r="BI1078" s="149">
        <f>IF(N1078="nulová",J1078,0)</f>
        <v>0</v>
      </c>
      <c r="BJ1078" s="203" t="s">
        <v>169</v>
      </c>
      <c r="BK1078" s="150">
        <f>ROUND(I1078*H1078,3)</f>
        <v>0</v>
      </c>
      <c r="BL1078" s="203" t="s">
        <v>271</v>
      </c>
      <c r="BM1078" s="245" t="s">
        <v>1221</v>
      </c>
    </row>
    <row r="1079" spans="1:65" s="12" customFormat="1" x14ac:dyDescent="0.2">
      <c r="B1079" s="159"/>
      <c r="D1079" s="152" t="s">
        <v>174</v>
      </c>
      <c r="E1079" s="160" t="s">
        <v>1</v>
      </c>
      <c r="F1079" s="161" t="s">
        <v>1222</v>
      </c>
      <c r="H1079" s="162">
        <v>2</v>
      </c>
      <c r="I1079" s="163"/>
      <c r="L1079" s="159"/>
      <c r="M1079" s="164"/>
      <c r="N1079" s="165"/>
      <c r="O1079" s="165"/>
      <c r="P1079" s="165"/>
      <c r="Q1079" s="165"/>
      <c r="R1079" s="165"/>
      <c r="S1079" s="165"/>
      <c r="T1079" s="166"/>
      <c r="AT1079" s="160" t="s">
        <v>174</v>
      </c>
      <c r="AU1079" s="160" t="s">
        <v>169</v>
      </c>
      <c r="AV1079" s="12" t="s">
        <v>169</v>
      </c>
      <c r="AW1079" s="12" t="s">
        <v>32</v>
      </c>
      <c r="AX1079" s="12" t="s">
        <v>79</v>
      </c>
      <c r="AY1079" s="160" t="s">
        <v>162</v>
      </c>
    </row>
    <row r="1080" spans="1:65" s="210" customFormat="1" ht="33" customHeight="1" x14ac:dyDescent="0.2">
      <c r="A1080" s="202"/>
      <c r="B1080" s="139"/>
      <c r="C1080" s="246" t="s">
        <v>1223</v>
      </c>
      <c r="D1080" s="246" t="s">
        <v>348</v>
      </c>
      <c r="E1080" s="247" t="s">
        <v>2797</v>
      </c>
      <c r="F1080" s="248" t="s">
        <v>1224</v>
      </c>
      <c r="G1080" s="249" t="s">
        <v>394</v>
      </c>
      <c r="H1080" s="250">
        <v>1</v>
      </c>
      <c r="I1080" s="251"/>
      <c r="J1080" s="250">
        <f>ROUND(I1080*H1080,3)</f>
        <v>0</v>
      </c>
      <c r="K1080" s="252"/>
      <c r="L1080" s="188"/>
      <c r="M1080" s="253" t="s">
        <v>1</v>
      </c>
      <c r="N1080" s="254" t="s">
        <v>43</v>
      </c>
      <c r="O1080" s="49"/>
      <c r="P1080" s="243">
        <f>O1080*H1080</f>
        <v>0</v>
      </c>
      <c r="Q1080" s="243">
        <v>2.5000000000000001E-2</v>
      </c>
      <c r="R1080" s="243">
        <f>Q1080*H1080</f>
        <v>2.5000000000000001E-2</v>
      </c>
      <c r="S1080" s="243">
        <v>0</v>
      </c>
      <c r="T1080" s="244">
        <f>S1080*H1080</f>
        <v>0</v>
      </c>
      <c r="U1080" s="202"/>
      <c r="V1080" s="202"/>
      <c r="W1080" s="202"/>
      <c r="X1080" s="202"/>
      <c r="Y1080" s="202"/>
      <c r="Z1080" s="202"/>
      <c r="AA1080" s="202"/>
      <c r="AB1080" s="202"/>
      <c r="AC1080" s="202"/>
      <c r="AD1080" s="202"/>
      <c r="AE1080" s="202"/>
      <c r="AR1080" s="245" t="s">
        <v>362</v>
      </c>
      <c r="AT1080" s="245" t="s">
        <v>348</v>
      </c>
      <c r="AU1080" s="245" t="s">
        <v>169</v>
      </c>
      <c r="AY1080" s="203" t="s">
        <v>162</v>
      </c>
      <c r="BE1080" s="149">
        <f>IF(N1080="základná",J1080,0)</f>
        <v>0</v>
      </c>
      <c r="BF1080" s="149">
        <f>IF(N1080="znížená",J1080,0)</f>
        <v>0</v>
      </c>
      <c r="BG1080" s="149">
        <f>IF(N1080="zákl. prenesená",J1080,0)</f>
        <v>0</v>
      </c>
      <c r="BH1080" s="149">
        <f>IF(N1080="zníž. prenesená",J1080,0)</f>
        <v>0</v>
      </c>
      <c r="BI1080" s="149">
        <f>IF(N1080="nulová",J1080,0)</f>
        <v>0</v>
      </c>
      <c r="BJ1080" s="203" t="s">
        <v>169</v>
      </c>
      <c r="BK1080" s="150">
        <f>ROUND(I1080*H1080,3)</f>
        <v>0</v>
      </c>
      <c r="BL1080" s="203" t="s">
        <v>271</v>
      </c>
      <c r="BM1080" s="245" t="s">
        <v>1225</v>
      </c>
    </row>
    <row r="1081" spans="1:65" s="12" customFormat="1" ht="22.5" x14ac:dyDescent="0.2">
      <c r="B1081" s="159"/>
      <c r="D1081" s="152" t="s">
        <v>174</v>
      </c>
      <c r="E1081" s="160" t="s">
        <v>1</v>
      </c>
      <c r="F1081" s="161" t="s">
        <v>1226</v>
      </c>
      <c r="H1081" s="162">
        <v>1</v>
      </c>
      <c r="I1081" s="163"/>
      <c r="L1081" s="159"/>
      <c r="M1081" s="164"/>
      <c r="N1081" s="165"/>
      <c r="O1081" s="165"/>
      <c r="P1081" s="165"/>
      <c r="Q1081" s="165"/>
      <c r="R1081" s="165"/>
      <c r="S1081" s="165"/>
      <c r="T1081" s="166"/>
      <c r="AT1081" s="160" t="s">
        <v>174</v>
      </c>
      <c r="AU1081" s="160" t="s">
        <v>169</v>
      </c>
      <c r="AV1081" s="12" t="s">
        <v>169</v>
      </c>
      <c r="AW1081" s="12" t="s">
        <v>32</v>
      </c>
      <c r="AX1081" s="12" t="s">
        <v>79</v>
      </c>
      <c r="AY1081" s="160" t="s">
        <v>162</v>
      </c>
    </row>
    <row r="1082" spans="1:65" s="210" customFormat="1" ht="33" customHeight="1" x14ac:dyDescent="0.2">
      <c r="A1082" s="202"/>
      <c r="B1082" s="139"/>
      <c r="C1082" s="246" t="s">
        <v>1227</v>
      </c>
      <c r="D1082" s="246" t="s">
        <v>348</v>
      </c>
      <c r="E1082" s="247" t="s">
        <v>2798</v>
      </c>
      <c r="F1082" s="248" t="s">
        <v>1228</v>
      </c>
      <c r="G1082" s="249" t="s">
        <v>394</v>
      </c>
      <c r="H1082" s="250">
        <v>6</v>
      </c>
      <c r="I1082" s="251"/>
      <c r="J1082" s="250">
        <f>ROUND(I1082*H1082,3)</f>
        <v>0</v>
      </c>
      <c r="K1082" s="252"/>
      <c r="L1082" s="188"/>
      <c r="M1082" s="253" t="s">
        <v>1</v>
      </c>
      <c r="N1082" s="254" t="s">
        <v>43</v>
      </c>
      <c r="O1082" s="49"/>
      <c r="P1082" s="243">
        <f>O1082*H1082</f>
        <v>0</v>
      </c>
      <c r="Q1082" s="243">
        <v>2.5000000000000001E-2</v>
      </c>
      <c r="R1082" s="243">
        <f>Q1082*H1082</f>
        <v>0.15000000000000002</v>
      </c>
      <c r="S1082" s="243">
        <v>0</v>
      </c>
      <c r="T1082" s="244">
        <f>S1082*H1082</f>
        <v>0</v>
      </c>
      <c r="U1082" s="202"/>
      <c r="V1082" s="202"/>
      <c r="W1082" s="202"/>
      <c r="X1082" s="202"/>
      <c r="Y1082" s="202"/>
      <c r="Z1082" s="202"/>
      <c r="AA1082" s="202"/>
      <c r="AB1082" s="202"/>
      <c r="AC1082" s="202"/>
      <c r="AD1082" s="202"/>
      <c r="AE1082" s="202"/>
      <c r="AR1082" s="245" t="s">
        <v>362</v>
      </c>
      <c r="AT1082" s="245" t="s">
        <v>348</v>
      </c>
      <c r="AU1082" s="245" t="s">
        <v>169</v>
      </c>
      <c r="AY1082" s="203" t="s">
        <v>162</v>
      </c>
      <c r="BE1082" s="149">
        <f>IF(N1082="základná",J1082,0)</f>
        <v>0</v>
      </c>
      <c r="BF1082" s="149">
        <f>IF(N1082="znížená",J1082,0)</f>
        <v>0</v>
      </c>
      <c r="BG1082" s="149">
        <f>IF(N1082="zákl. prenesená",J1082,0)</f>
        <v>0</v>
      </c>
      <c r="BH1082" s="149">
        <f>IF(N1082="zníž. prenesená",J1082,0)</f>
        <v>0</v>
      </c>
      <c r="BI1082" s="149">
        <f>IF(N1082="nulová",J1082,0)</f>
        <v>0</v>
      </c>
      <c r="BJ1082" s="203" t="s">
        <v>169</v>
      </c>
      <c r="BK1082" s="150">
        <f>ROUND(I1082*H1082,3)</f>
        <v>0</v>
      </c>
      <c r="BL1082" s="203" t="s">
        <v>271</v>
      </c>
      <c r="BM1082" s="245" t="s">
        <v>1229</v>
      </c>
    </row>
    <row r="1083" spans="1:65" s="12" customFormat="1" ht="22.5" x14ac:dyDescent="0.2">
      <c r="B1083" s="159"/>
      <c r="D1083" s="152" t="s">
        <v>174</v>
      </c>
      <c r="E1083" s="160" t="s">
        <v>1</v>
      </c>
      <c r="F1083" s="161" t="s">
        <v>1230</v>
      </c>
      <c r="H1083" s="162">
        <v>6</v>
      </c>
      <c r="I1083" s="163"/>
      <c r="L1083" s="159"/>
      <c r="M1083" s="164"/>
      <c r="N1083" s="165"/>
      <c r="O1083" s="165"/>
      <c r="P1083" s="165"/>
      <c r="Q1083" s="165"/>
      <c r="R1083" s="165"/>
      <c r="S1083" s="165"/>
      <c r="T1083" s="166"/>
      <c r="AT1083" s="160" t="s">
        <v>174</v>
      </c>
      <c r="AU1083" s="160" t="s">
        <v>169</v>
      </c>
      <c r="AV1083" s="12" t="s">
        <v>169</v>
      </c>
      <c r="AW1083" s="12" t="s">
        <v>32</v>
      </c>
      <c r="AX1083" s="12" t="s">
        <v>79</v>
      </c>
      <c r="AY1083" s="160" t="s">
        <v>162</v>
      </c>
    </row>
    <row r="1084" spans="1:65" s="210" customFormat="1" ht="44.25" customHeight="1" x14ac:dyDescent="0.2">
      <c r="A1084" s="202"/>
      <c r="B1084" s="139"/>
      <c r="C1084" s="246" t="s">
        <v>1231</v>
      </c>
      <c r="D1084" s="246" t="s">
        <v>348</v>
      </c>
      <c r="E1084" s="247" t="s">
        <v>2799</v>
      </c>
      <c r="F1084" s="248" t="s">
        <v>1232</v>
      </c>
      <c r="G1084" s="249" t="s">
        <v>394</v>
      </c>
      <c r="H1084" s="250">
        <v>2</v>
      </c>
      <c r="I1084" s="251"/>
      <c r="J1084" s="250">
        <f>ROUND(I1084*H1084,3)</f>
        <v>0</v>
      </c>
      <c r="K1084" s="252"/>
      <c r="L1084" s="188"/>
      <c r="M1084" s="253" t="s">
        <v>1</v>
      </c>
      <c r="N1084" s="254" t="s">
        <v>43</v>
      </c>
      <c r="O1084" s="49"/>
      <c r="P1084" s="243">
        <f>O1084*H1084</f>
        <v>0</v>
      </c>
      <c r="Q1084" s="243">
        <v>2.5000000000000001E-2</v>
      </c>
      <c r="R1084" s="243">
        <f>Q1084*H1084</f>
        <v>0.05</v>
      </c>
      <c r="S1084" s="243">
        <v>0</v>
      </c>
      <c r="T1084" s="244">
        <f>S1084*H1084</f>
        <v>0</v>
      </c>
      <c r="U1084" s="202"/>
      <c r="V1084" s="202"/>
      <c r="W1084" s="202"/>
      <c r="X1084" s="202"/>
      <c r="Y1084" s="202"/>
      <c r="Z1084" s="202"/>
      <c r="AA1084" s="202"/>
      <c r="AB1084" s="202"/>
      <c r="AC1084" s="202"/>
      <c r="AD1084" s="202"/>
      <c r="AE1084" s="202"/>
      <c r="AR1084" s="245" t="s">
        <v>362</v>
      </c>
      <c r="AT1084" s="245" t="s">
        <v>348</v>
      </c>
      <c r="AU1084" s="245" t="s">
        <v>169</v>
      </c>
      <c r="AY1084" s="203" t="s">
        <v>162</v>
      </c>
      <c r="BE1084" s="149">
        <f>IF(N1084="základná",J1084,0)</f>
        <v>0</v>
      </c>
      <c r="BF1084" s="149">
        <f>IF(N1084="znížená",J1084,0)</f>
        <v>0</v>
      </c>
      <c r="BG1084" s="149">
        <f>IF(N1084="zákl. prenesená",J1084,0)</f>
        <v>0</v>
      </c>
      <c r="BH1084" s="149">
        <f>IF(N1084="zníž. prenesená",J1084,0)</f>
        <v>0</v>
      </c>
      <c r="BI1084" s="149">
        <f>IF(N1084="nulová",J1084,0)</f>
        <v>0</v>
      </c>
      <c r="BJ1084" s="203" t="s">
        <v>169</v>
      </c>
      <c r="BK1084" s="150">
        <f>ROUND(I1084*H1084,3)</f>
        <v>0</v>
      </c>
      <c r="BL1084" s="203" t="s">
        <v>271</v>
      </c>
      <c r="BM1084" s="245" t="s">
        <v>1233</v>
      </c>
    </row>
    <row r="1085" spans="1:65" s="12" customFormat="1" x14ac:dyDescent="0.2">
      <c r="B1085" s="159"/>
      <c r="D1085" s="152" t="s">
        <v>174</v>
      </c>
      <c r="E1085" s="160" t="s">
        <v>1</v>
      </c>
      <c r="F1085" s="161" t="s">
        <v>1234</v>
      </c>
      <c r="H1085" s="162">
        <v>2</v>
      </c>
      <c r="I1085" s="163"/>
      <c r="L1085" s="159"/>
      <c r="M1085" s="164"/>
      <c r="N1085" s="165"/>
      <c r="O1085" s="165"/>
      <c r="P1085" s="165"/>
      <c r="Q1085" s="165"/>
      <c r="R1085" s="165"/>
      <c r="S1085" s="165"/>
      <c r="T1085" s="166"/>
      <c r="AT1085" s="160" t="s">
        <v>174</v>
      </c>
      <c r="AU1085" s="160" t="s">
        <v>169</v>
      </c>
      <c r="AV1085" s="12" t="s">
        <v>169</v>
      </c>
      <c r="AW1085" s="12" t="s">
        <v>32</v>
      </c>
      <c r="AX1085" s="12" t="s">
        <v>79</v>
      </c>
      <c r="AY1085" s="160" t="s">
        <v>162</v>
      </c>
    </row>
    <row r="1086" spans="1:65" s="210" customFormat="1" ht="33" customHeight="1" x14ac:dyDescent="0.2">
      <c r="A1086" s="202"/>
      <c r="B1086" s="139"/>
      <c r="C1086" s="246" t="s">
        <v>1235</v>
      </c>
      <c r="D1086" s="246" t="s">
        <v>348</v>
      </c>
      <c r="E1086" s="247" t="s">
        <v>2800</v>
      </c>
      <c r="F1086" s="248" t="s">
        <v>1236</v>
      </c>
      <c r="G1086" s="249" t="s">
        <v>394</v>
      </c>
      <c r="H1086" s="250">
        <v>1</v>
      </c>
      <c r="I1086" s="251"/>
      <c r="J1086" s="250">
        <f>ROUND(I1086*H1086,3)</f>
        <v>0</v>
      </c>
      <c r="K1086" s="252"/>
      <c r="L1086" s="188"/>
      <c r="M1086" s="253" t="s">
        <v>1</v>
      </c>
      <c r="N1086" s="254" t="s">
        <v>43</v>
      </c>
      <c r="O1086" s="49"/>
      <c r="P1086" s="243">
        <f>O1086*H1086</f>
        <v>0</v>
      </c>
      <c r="Q1086" s="243">
        <v>1.7500000000000002E-2</v>
      </c>
      <c r="R1086" s="243">
        <f>Q1086*H1086</f>
        <v>1.7500000000000002E-2</v>
      </c>
      <c r="S1086" s="243">
        <v>0</v>
      </c>
      <c r="T1086" s="244">
        <f>S1086*H1086</f>
        <v>0</v>
      </c>
      <c r="U1086" s="202"/>
      <c r="V1086" s="202"/>
      <c r="W1086" s="202"/>
      <c r="X1086" s="202"/>
      <c r="Y1086" s="202"/>
      <c r="Z1086" s="202"/>
      <c r="AA1086" s="202"/>
      <c r="AB1086" s="202"/>
      <c r="AC1086" s="202"/>
      <c r="AD1086" s="202"/>
      <c r="AE1086" s="202"/>
      <c r="AR1086" s="245" t="s">
        <v>362</v>
      </c>
      <c r="AT1086" s="245" t="s">
        <v>348</v>
      </c>
      <c r="AU1086" s="245" t="s">
        <v>169</v>
      </c>
      <c r="AY1086" s="203" t="s">
        <v>162</v>
      </c>
      <c r="BE1086" s="149">
        <f>IF(N1086="základná",J1086,0)</f>
        <v>0</v>
      </c>
      <c r="BF1086" s="149">
        <f>IF(N1086="znížená",J1086,0)</f>
        <v>0</v>
      </c>
      <c r="BG1086" s="149">
        <f>IF(N1086="zákl. prenesená",J1086,0)</f>
        <v>0</v>
      </c>
      <c r="BH1086" s="149">
        <f>IF(N1086="zníž. prenesená",J1086,0)</f>
        <v>0</v>
      </c>
      <c r="BI1086" s="149">
        <f>IF(N1086="nulová",J1086,0)</f>
        <v>0</v>
      </c>
      <c r="BJ1086" s="203" t="s">
        <v>169</v>
      </c>
      <c r="BK1086" s="150">
        <f>ROUND(I1086*H1086,3)</f>
        <v>0</v>
      </c>
      <c r="BL1086" s="203" t="s">
        <v>271</v>
      </c>
      <c r="BM1086" s="245" t="s">
        <v>1237</v>
      </c>
    </row>
    <row r="1087" spans="1:65" s="11" customFormat="1" x14ac:dyDescent="0.2">
      <c r="B1087" s="151"/>
      <c r="D1087" s="152" t="s">
        <v>174</v>
      </c>
      <c r="E1087" s="153" t="s">
        <v>1</v>
      </c>
      <c r="F1087" s="154" t="s">
        <v>1238</v>
      </c>
      <c r="H1087" s="153" t="s">
        <v>1</v>
      </c>
      <c r="I1087" s="155"/>
      <c r="L1087" s="151"/>
      <c r="M1087" s="156"/>
      <c r="N1087" s="157"/>
      <c r="O1087" s="157"/>
      <c r="P1087" s="157"/>
      <c r="Q1087" s="157"/>
      <c r="R1087" s="157"/>
      <c r="S1087" s="157"/>
      <c r="T1087" s="158"/>
      <c r="AT1087" s="153" t="s">
        <v>174</v>
      </c>
      <c r="AU1087" s="153" t="s">
        <v>169</v>
      </c>
      <c r="AV1087" s="11" t="s">
        <v>79</v>
      </c>
      <c r="AW1087" s="11" t="s">
        <v>32</v>
      </c>
      <c r="AX1087" s="11" t="s">
        <v>71</v>
      </c>
      <c r="AY1087" s="153" t="s">
        <v>162</v>
      </c>
    </row>
    <row r="1088" spans="1:65" s="12" customFormat="1" x14ac:dyDescent="0.2">
      <c r="B1088" s="159"/>
      <c r="D1088" s="152" t="s">
        <v>174</v>
      </c>
      <c r="E1088" s="160" t="s">
        <v>1</v>
      </c>
      <c r="F1088" s="161" t="s">
        <v>79</v>
      </c>
      <c r="H1088" s="162">
        <v>1</v>
      </c>
      <c r="I1088" s="163"/>
      <c r="L1088" s="159"/>
      <c r="M1088" s="164"/>
      <c r="N1088" s="165"/>
      <c r="O1088" s="165"/>
      <c r="P1088" s="165"/>
      <c r="Q1088" s="165"/>
      <c r="R1088" s="165"/>
      <c r="S1088" s="165"/>
      <c r="T1088" s="166"/>
      <c r="AT1088" s="160" t="s">
        <v>174</v>
      </c>
      <c r="AU1088" s="160" t="s">
        <v>169</v>
      </c>
      <c r="AV1088" s="12" t="s">
        <v>169</v>
      </c>
      <c r="AW1088" s="12" t="s">
        <v>32</v>
      </c>
      <c r="AX1088" s="12" t="s">
        <v>79</v>
      </c>
      <c r="AY1088" s="160" t="s">
        <v>162</v>
      </c>
    </row>
    <row r="1089" spans="1:65" s="210" customFormat="1" ht="33" customHeight="1" x14ac:dyDescent="0.2">
      <c r="A1089" s="202"/>
      <c r="B1089" s="139"/>
      <c r="C1089" s="246" t="s">
        <v>1239</v>
      </c>
      <c r="D1089" s="246" t="s">
        <v>348</v>
      </c>
      <c r="E1089" s="247" t="s">
        <v>2801</v>
      </c>
      <c r="F1089" s="248" t="s">
        <v>1240</v>
      </c>
      <c r="G1089" s="249" t="s">
        <v>394</v>
      </c>
      <c r="H1089" s="250">
        <v>1</v>
      </c>
      <c r="I1089" s="251"/>
      <c r="J1089" s="250">
        <f>ROUND(I1089*H1089,3)</f>
        <v>0</v>
      </c>
      <c r="K1089" s="252"/>
      <c r="L1089" s="188"/>
      <c r="M1089" s="253" t="s">
        <v>1</v>
      </c>
      <c r="N1089" s="254" t="s">
        <v>43</v>
      </c>
      <c r="O1089" s="49"/>
      <c r="P1089" s="243">
        <f>O1089*H1089</f>
        <v>0</v>
      </c>
      <c r="Q1089" s="243">
        <v>1.7500000000000002E-2</v>
      </c>
      <c r="R1089" s="243">
        <f>Q1089*H1089</f>
        <v>1.7500000000000002E-2</v>
      </c>
      <c r="S1089" s="243">
        <v>0</v>
      </c>
      <c r="T1089" s="244">
        <f>S1089*H1089</f>
        <v>0</v>
      </c>
      <c r="U1089" s="202"/>
      <c r="V1089" s="202"/>
      <c r="W1089" s="202"/>
      <c r="X1089" s="202"/>
      <c r="Y1089" s="202"/>
      <c r="Z1089" s="202"/>
      <c r="AA1089" s="202"/>
      <c r="AB1089" s="202"/>
      <c r="AC1089" s="202"/>
      <c r="AD1089" s="202"/>
      <c r="AE1089" s="202"/>
      <c r="AR1089" s="245" t="s">
        <v>362</v>
      </c>
      <c r="AT1089" s="245" t="s">
        <v>348</v>
      </c>
      <c r="AU1089" s="245" t="s">
        <v>169</v>
      </c>
      <c r="AY1089" s="203" t="s">
        <v>162</v>
      </c>
      <c r="BE1089" s="149">
        <f>IF(N1089="základná",J1089,0)</f>
        <v>0</v>
      </c>
      <c r="BF1089" s="149">
        <f>IF(N1089="znížená",J1089,0)</f>
        <v>0</v>
      </c>
      <c r="BG1089" s="149">
        <f>IF(N1089="zákl. prenesená",J1089,0)</f>
        <v>0</v>
      </c>
      <c r="BH1089" s="149">
        <f>IF(N1089="zníž. prenesená",J1089,0)</f>
        <v>0</v>
      </c>
      <c r="BI1089" s="149">
        <f>IF(N1089="nulová",J1089,0)</f>
        <v>0</v>
      </c>
      <c r="BJ1089" s="203" t="s">
        <v>169</v>
      </c>
      <c r="BK1089" s="150">
        <f>ROUND(I1089*H1089,3)</f>
        <v>0</v>
      </c>
      <c r="BL1089" s="203" t="s">
        <v>271</v>
      </c>
      <c r="BM1089" s="245" t="s">
        <v>1241</v>
      </c>
    </row>
    <row r="1090" spans="1:65" s="11" customFormat="1" x14ac:dyDescent="0.2">
      <c r="B1090" s="151"/>
      <c r="D1090" s="152" t="s">
        <v>174</v>
      </c>
      <c r="E1090" s="153" t="s">
        <v>1</v>
      </c>
      <c r="F1090" s="154" t="s">
        <v>1242</v>
      </c>
      <c r="H1090" s="153" t="s">
        <v>1</v>
      </c>
      <c r="I1090" s="155"/>
      <c r="L1090" s="151"/>
      <c r="M1090" s="156"/>
      <c r="N1090" s="157"/>
      <c r="O1090" s="157"/>
      <c r="P1090" s="157"/>
      <c r="Q1090" s="157"/>
      <c r="R1090" s="157"/>
      <c r="S1090" s="157"/>
      <c r="T1090" s="158"/>
      <c r="AT1090" s="153" t="s">
        <v>174</v>
      </c>
      <c r="AU1090" s="153" t="s">
        <v>169</v>
      </c>
      <c r="AV1090" s="11" t="s">
        <v>79</v>
      </c>
      <c r="AW1090" s="11" t="s">
        <v>32</v>
      </c>
      <c r="AX1090" s="11" t="s">
        <v>71</v>
      </c>
      <c r="AY1090" s="153" t="s">
        <v>162</v>
      </c>
    </row>
    <row r="1091" spans="1:65" s="12" customFormat="1" x14ac:dyDescent="0.2">
      <c r="B1091" s="159"/>
      <c r="D1091" s="152" t="s">
        <v>174</v>
      </c>
      <c r="E1091" s="160" t="s">
        <v>1</v>
      </c>
      <c r="F1091" s="161" t="s">
        <v>79</v>
      </c>
      <c r="H1091" s="162">
        <v>1</v>
      </c>
      <c r="I1091" s="163"/>
      <c r="L1091" s="159"/>
      <c r="M1091" s="164"/>
      <c r="N1091" s="165"/>
      <c r="O1091" s="165"/>
      <c r="P1091" s="165"/>
      <c r="Q1091" s="165"/>
      <c r="R1091" s="165"/>
      <c r="S1091" s="165"/>
      <c r="T1091" s="166"/>
      <c r="AT1091" s="160" t="s">
        <v>174</v>
      </c>
      <c r="AU1091" s="160" t="s">
        <v>169</v>
      </c>
      <c r="AV1091" s="12" t="s">
        <v>169</v>
      </c>
      <c r="AW1091" s="12" t="s">
        <v>32</v>
      </c>
      <c r="AX1091" s="12" t="s">
        <v>79</v>
      </c>
      <c r="AY1091" s="160" t="s">
        <v>162</v>
      </c>
    </row>
    <row r="1092" spans="1:65" s="210" customFormat="1" ht="33" customHeight="1" x14ac:dyDescent="0.2">
      <c r="A1092" s="202"/>
      <c r="B1092" s="139"/>
      <c r="C1092" s="246" t="s">
        <v>1243</v>
      </c>
      <c r="D1092" s="246" t="s">
        <v>348</v>
      </c>
      <c r="E1092" s="247" t="s">
        <v>2802</v>
      </c>
      <c r="F1092" s="248" t="s">
        <v>1244</v>
      </c>
      <c r="G1092" s="249" t="s">
        <v>394</v>
      </c>
      <c r="H1092" s="250">
        <v>1</v>
      </c>
      <c r="I1092" s="251"/>
      <c r="J1092" s="250">
        <f>ROUND(I1092*H1092,3)</f>
        <v>0</v>
      </c>
      <c r="K1092" s="252"/>
      <c r="L1092" s="188"/>
      <c r="M1092" s="253" t="s">
        <v>1</v>
      </c>
      <c r="N1092" s="254" t="s">
        <v>43</v>
      </c>
      <c r="O1092" s="49"/>
      <c r="P1092" s="243">
        <f>O1092*H1092</f>
        <v>0</v>
      </c>
      <c r="Q1092" s="243">
        <v>1.7500000000000002E-2</v>
      </c>
      <c r="R1092" s="243">
        <f>Q1092*H1092</f>
        <v>1.7500000000000002E-2</v>
      </c>
      <c r="S1092" s="243">
        <v>0</v>
      </c>
      <c r="T1092" s="244">
        <f>S1092*H1092</f>
        <v>0</v>
      </c>
      <c r="U1092" s="202"/>
      <c r="V1092" s="202"/>
      <c r="W1092" s="202"/>
      <c r="X1092" s="202"/>
      <c r="Y1092" s="202"/>
      <c r="Z1092" s="202"/>
      <c r="AA1092" s="202"/>
      <c r="AB1092" s="202"/>
      <c r="AC1092" s="202"/>
      <c r="AD1092" s="202"/>
      <c r="AE1092" s="202"/>
      <c r="AR1092" s="245" t="s">
        <v>362</v>
      </c>
      <c r="AT1092" s="245" t="s">
        <v>348</v>
      </c>
      <c r="AU1092" s="245" t="s">
        <v>169</v>
      </c>
      <c r="AY1092" s="203" t="s">
        <v>162</v>
      </c>
      <c r="BE1092" s="149">
        <f>IF(N1092="základná",J1092,0)</f>
        <v>0</v>
      </c>
      <c r="BF1092" s="149">
        <f>IF(N1092="znížená",J1092,0)</f>
        <v>0</v>
      </c>
      <c r="BG1092" s="149">
        <f>IF(N1092="zákl. prenesená",J1092,0)</f>
        <v>0</v>
      </c>
      <c r="BH1092" s="149">
        <f>IF(N1092="zníž. prenesená",J1092,0)</f>
        <v>0</v>
      </c>
      <c r="BI1092" s="149">
        <f>IF(N1092="nulová",J1092,0)</f>
        <v>0</v>
      </c>
      <c r="BJ1092" s="203" t="s">
        <v>169</v>
      </c>
      <c r="BK1092" s="150">
        <f>ROUND(I1092*H1092,3)</f>
        <v>0</v>
      </c>
      <c r="BL1092" s="203" t="s">
        <v>271</v>
      </c>
      <c r="BM1092" s="245" t="s">
        <v>1245</v>
      </c>
    </row>
    <row r="1093" spans="1:65" s="11" customFormat="1" x14ac:dyDescent="0.2">
      <c r="B1093" s="151"/>
      <c r="D1093" s="152" t="s">
        <v>174</v>
      </c>
      <c r="E1093" s="153" t="s">
        <v>1</v>
      </c>
      <c r="F1093" s="154" t="s">
        <v>1246</v>
      </c>
      <c r="H1093" s="153" t="s">
        <v>1</v>
      </c>
      <c r="I1093" s="155"/>
      <c r="L1093" s="151"/>
      <c r="M1093" s="156"/>
      <c r="N1093" s="157"/>
      <c r="O1093" s="157"/>
      <c r="P1093" s="157"/>
      <c r="Q1093" s="157"/>
      <c r="R1093" s="157"/>
      <c r="S1093" s="157"/>
      <c r="T1093" s="158"/>
      <c r="AT1093" s="153" t="s">
        <v>174</v>
      </c>
      <c r="AU1093" s="153" t="s">
        <v>169</v>
      </c>
      <c r="AV1093" s="11" t="s">
        <v>79</v>
      </c>
      <c r="AW1093" s="11" t="s">
        <v>32</v>
      </c>
      <c r="AX1093" s="11" t="s">
        <v>71</v>
      </c>
      <c r="AY1093" s="153" t="s">
        <v>162</v>
      </c>
    </row>
    <row r="1094" spans="1:65" s="12" customFormat="1" x14ac:dyDescent="0.2">
      <c r="B1094" s="159"/>
      <c r="D1094" s="152" t="s">
        <v>174</v>
      </c>
      <c r="E1094" s="160" t="s">
        <v>1</v>
      </c>
      <c r="F1094" s="161" t="s">
        <v>79</v>
      </c>
      <c r="H1094" s="162">
        <v>1</v>
      </c>
      <c r="I1094" s="163"/>
      <c r="L1094" s="159"/>
      <c r="M1094" s="164"/>
      <c r="N1094" s="165"/>
      <c r="O1094" s="165"/>
      <c r="P1094" s="165"/>
      <c r="Q1094" s="165"/>
      <c r="R1094" s="165"/>
      <c r="S1094" s="165"/>
      <c r="T1094" s="166"/>
      <c r="AT1094" s="160" t="s">
        <v>174</v>
      </c>
      <c r="AU1094" s="160" t="s">
        <v>169</v>
      </c>
      <c r="AV1094" s="12" t="s">
        <v>169</v>
      </c>
      <c r="AW1094" s="12" t="s">
        <v>32</v>
      </c>
      <c r="AX1094" s="12" t="s">
        <v>79</v>
      </c>
      <c r="AY1094" s="160" t="s">
        <v>162</v>
      </c>
    </row>
    <row r="1095" spans="1:65" s="210" customFormat="1" ht="16.5" customHeight="1" x14ac:dyDescent="0.2">
      <c r="A1095" s="202"/>
      <c r="B1095" s="139"/>
      <c r="C1095" s="234" t="s">
        <v>1247</v>
      </c>
      <c r="D1095" s="234" t="s">
        <v>164</v>
      </c>
      <c r="E1095" s="235" t="s">
        <v>2803</v>
      </c>
      <c r="F1095" s="236" t="s">
        <v>1248</v>
      </c>
      <c r="G1095" s="237" t="s">
        <v>394</v>
      </c>
      <c r="H1095" s="238">
        <v>3</v>
      </c>
      <c r="I1095" s="239"/>
      <c r="J1095" s="238">
        <f>ROUND(I1095*H1095,3)</f>
        <v>0</v>
      </c>
      <c r="K1095" s="240"/>
      <c r="L1095" s="30"/>
      <c r="M1095" s="241" t="s">
        <v>1</v>
      </c>
      <c r="N1095" s="242" t="s">
        <v>43</v>
      </c>
      <c r="O1095" s="49"/>
      <c r="P1095" s="243">
        <f>O1095*H1095</f>
        <v>0</v>
      </c>
      <c r="Q1095" s="243">
        <v>3.0000000000000001E-5</v>
      </c>
      <c r="R1095" s="243">
        <f>Q1095*H1095</f>
        <v>9.0000000000000006E-5</v>
      </c>
      <c r="S1095" s="243">
        <v>0</v>
      </c>
      <c r="T1095" s="244">
        <f>S1095*H1095</f>
        <v>0</v>
      </c>
      <c r="U1095" s="202"/>
      <c r="V1095" s="202"/>
      <c r="W1095" s="202"/>
      <c r="X1095" s="202"/>
      <c r="Y1095" s="202"/>
      <c r="Z1095" s="202"/>
      <c r="AA1095" s="202"/>
      <c r="AB1095" s="202"/>
      <c r="AC1095" s="202"/>
      <c r="AD1095" s="202"/>
      <c r="AE1095" s="202"/>
      <c r="AR1095" s="245" t="s">
        <v>271</v>
      </c>
      <c r="AT1095" s="245" t="s">
        <v>164</v>
      </c>
      <c r="AU1095" s="245" t="s">
        <v>169</v>
      </c>
      <c r="AY1095" s="203" t="s">
        <v>162</v>
      </c>
      <c r="BE1095" s="149">
        <f>IF(N1095="základná",J1095,0)</f>
        <v>0</v>
      </c>
      <c r="BF1095" s="149">
        <f>IF(N1095="znížená",J1095,0)</f>
        <v>0</v>
      </c>
      <c r="BG1095" s="149">
        <f>IF(N1095="zákl. prenesená",J1095,0)</f>
        <v>0</v>
      </c>
      <c r="BH1095" s="149">
        <f>IF(N1095="zníž. prenesená",J1095,0)</f>
        <v>0</v>
      </c>
      <c r="BI1095" s="149">
        <f>IF(N1095="nulová",J1095,0)</f>
        <v>0</v>
      </c>
      <c r="BJ1095" s="203" t="s">
        <v>169</v>
      </c>
      <c r="BK1095" s="150">
        <f>ROUND(I1095*H1095,3)</f>
        <v>0</v>
      </c>
      <c r="BL1095" s="203" t="s">
        <v>271</v>
      </c>
      <c r="BM1095" s="245" t="s">
        <v>1249</v>
      </c>
    </row>
    <row r="1096" spans="1:65" s="12" customFormat="1" x14ac:dyDescent="0.2">
      <c r="B1096" s="159"/>
      <c r="D1096" s="152" t="s">
        <v>174</v>
      </c>
      <c r="E1096" s="160" t="s">
        <v>1</v>
      </c>
      <c r="F1096" s="161" t="s">
        <v>1250</v>
      </c>
      <c r="H1096" s="162">
        <v>3</v>
      </c>
      <c r="I1096" s="163"/>
      <c r="L1096" s="159"/>
      <c r="M1096" s="164"/>
      <c r="N1096" s="165"/>
      <c r="O1096" s="165"/>
      <c r="P1096" s="165"/>
      <c r="Q1096" s="165"/>
      <c r="R1096" s="165"/>
      <c r="S1096" s="165"/>
      <c r="T1096" s="166"/>
      <c r="AT1096" s="160" t="s">
        <v>174</v>
      </c>
      <c r="AU1096" s="160" t="s">
        <v>169</v>
      </c>
      <c r="AV1096" s="12" t="s">
        <v>169</v>
      </c>
      <c r="AW1096" s="12" t="s">
        <v>32</v>
      </c>
      <c r="AX1096" s="12" t="s">
        <v>79</v>
      </c>
      <c r="AY1096" s="160" t="s">
        <v>162</v>
      </c>
    </row>
    <row r="1097" spans="1:65" s="210" customFormat="1" ht="16.5" customHeight="1" x14ac:dyDescent="0.2">
      <c r="A1097" s="202"/>
      <c r="B1097" s="139"/>
      <c r="C1097" s="246" t="s">
        <v>1251</v>
      </c>
      <c r="D1097" s="246" t="s">
        <v>348</v>
      </c>
      <c r="E1097" s="247" t="s">
        <v>2804</v>
      </c>
      <c r="F1097" s="248" t="s">
        <v>1252</v>
      </c>
      <c r="G1097" s="249" t="s">
        <v>394</v>
      </c>
      <c r="H1097" s="250">
        <v>3</v>
      </c>
      <c r="I1097" s="251"/>
      <c r="J1097" s="250">
        <f>ROUND(I1097*H1097,3)</f>
        <v>0</v>
      </c>
      <c r="K1097" s="252"/>
      <c r="L1097" s="188"/>
      <c r="M1097" s="253" t="s">
        <v>1</v>
      </c>
      <c r="N1097" s="254" t="s">
        <v>43</v>
      </c>
      <c r="O1097" s="49"/>
      <c r="P1097" s="243">
        <f>O1097*H1097</f>
        <v>0</v>
      </c>
      <c r="Q1097" s="243">
        <v>1.39E-3</v>
      </c>
      <c r="R1097" s="243">
        <f>Q1097*H1097</f>
        <v>4.1700000000000001E-3</v>
      </c>
      <c r="S1097" s="243">
        <v>0</v>
      </c>
      <c r="T1097" s="244">
        <f>S1097*H1097</f>
        <v>0</v>
      </c>
      <c r="U1097" s="202"/>
      <c r="V1097" s="202"/>
      <c r="W1097" s="202"/>
      <c r="X1097" s="202"/>
      <c r="Y1097" s="202"/>
      <c r="Z1097" s="202"/>
      <c r="AA1097" s="202"/>
      <c r="AB1097" s="202"/>
      <c r="AC1097" s="202"/>
      <c r="AD1097" s="202"/>
      <c r="AE1097" s="202"/>
      <c r="AR1097" s="245" t="s">
        <v>362</v>
      </c>
      <c r="AT1097" s="245" t="s">
        <v>348</v>
      </c>
      <c r="AU1097" s="245" t="s">
        <v>169</v>
      </c>
      <c r="AY1097" s="203" t="s">
        <v>162</v>
      </c>
      <c r="BE1097" s="149">
        <f>IF(N1097="základná",J1097,0)</f>
        <v>0</v>
      </c>
      <c r="BF1097" s="149">
        <f>IF(N1097="znížená",J1097,0)</f>
        <v>0</v>
      </c>
      <c r="BG1097" s="149">
        <f>IF(N1097="zákl. prenesená",J1097,0)</f>
        <v>0</v>
      </c>
      <c r="BH1097" s="149">
        <f>IF(N1097="zníž. prenesená",J1097,0)</f>
        <v>0</v>
      </c>
      <c r="BI1097" s="149">
        <f>IF(N1097="nulová",J1097,0)</f>
        <v>0</v>
      </c>
      <c r="BJ1097" s="203" t="s">
        <v>169</v>
      </c>
      <c r="BK1097" s="150">
        <f>ROUND(I1097*H1097,3)</f>
        <v>0</v>
      </c>
      <c r="BL1097" s="203" t="s">
        <v>271</v>
      </c>
      <c r="BM1097" s="245" t="s">
        <v>1253</v>
      </c>
    </row>
    <row r="1098" spans="1:65" s="210" customFormat="1" ht="16.5" customHeight="1" x14ac:dyDescent="0.2">
      <c r="A1098" s="202"/>
      <c r="B1098" s="139"/>
      <c r="C1098" s="234" t="s">
        <v>1254</v>
      </c>
      <c r="D1098" s="234" t="s">
        <v>164</v>
      </c>
      <c r="E1098" s="235" t="s">
        <v>2805</v>
      </c>
      <c r="F1098" s="236" t="s">
        <v>1255</v>
      </c>
      <c r="G1098" s="237" t="s">
        <v>166</v>
      </c>
      <c r="H1098" s="238">
        <v>2</v>
      </c>
      <c r="I1098" s="239"/>
      <c r="J1098" s="238">
        <f>ROUND(I1098*H1098,3)</f>
        <v>0</v>
      </c>
      <c r="K1098" s="240"/>
      <c r="L1098" s="30"/>
      <c r="M1098" s="241" t="s">
        <v>1</v>
      </c>
      <c r="N1098" s="242" t="s">
        <v>43</v>
      </c>
      <c r="O1098" s="49"/>
      <c r="P1098" s="243">
        <f>O1098*H1098</f>
        <v>0</v>
      </c>
      <c r="Q1098" s="243">
        <v>0</v>
      </c>
      <c r="R1098" s="243">
        <f>Q1098*H1098</f>
        <v>0</v>
      </c>
      <c r="S1098" s="243">
        <v>0</v>
      </c>
      <c r="T1098" s="244">
        <f>S1098*H1098</f>
        <v>0</v>
      </c>
      <c r="U1098" s="202"/>
      <c r="V1098" s="202"/>
      <c r="W1098" s="202"/>
      <c r="X1098" s="202"/>
      <c r="Y1098" s="202"/>
      <c r="Z1098" s="202"/>
      <c r="AA1098" s="202"/>
      <c r="AB1098" s="202"/>
      <c r="AC1098" s="202"/>
      <c r="AD1098" s="202"/>
      <c r="AE1098" s="202"/>
      <c r="AR1098" s="245" t="s">
        <v>271</v>
      </c>
      <c r="AT1098" s="245" t="s">
        <v>164</v>
      </c>
      <c r="AU1098" s="245" t="s">
        <v>169</v>
      </c>
      <c r="AY1098" s="203" t="s">
        <v>162</v>
      </c>
      <c r="BE1098" s="149">
        <f>IF(N1098="základná",J1098,0)</f>
        <v>0</v>
      </c>
      <c r="BF1098" s="149">
        <f>IF(N1098="znížená",J1098,0)</f>
        <v>0</v>
      </c>
      <c r="BG1098" s="149">
        <f>IF(N1098="zákl. prenesená",J1098,0)</f>
        <v>0</v>
      </c>
      <c r="BH1098" s="149">
        <f>IF(N1098="zníž. prenesená",J1098,0)</f>
        <v>0</v>
      </c>
      <c r="BI1098" s="149">
        <f>IF(N1098="nulová",J1098,0)</f>
        <v>0</v>
      </c>
      <c r="BJ1098" s="203" t="s">
        <v>169</v>
      </c>
      <c r="BK1098" s="150">
        <f>ROUND(I1098*H1098,3)</f>
        <v>0</v>
      </c>
      <c r="BL1098" s="203" t="s">
        <v>271</v>
      </c>
      <c r="BM1098" s="245" t="s">
        <v>1256</v>
      </c>
    </row>
    <row r="1099" spans="1:65" s="12" customFormat="1" x14ac:dyDescent="0.2">
      <c r="B1099" s="159"/>
      <c r="D1099" s="152" t="s">
        <v>174</v>
      </c>
      <c r="E1099" s="160" t="s">
        <v>1</v>
      </c>
      <c r="F1099" s="161" t="s">
        <v>1257</v>
      </c>
      <c r="H1099" s="162">
        <v>2</v>
      </c>
      <c r="I1099" s="163"/>
      <c r="L1099" s="159"/>
      <c r="M1099" s="164"/>
      <c r="N1099" s="165"/>
      <c r="O1099" s="165"/>
      <c r="P1099" s="165"/>
      <c r="Q1099" s="165"/>
      <c r="R1099" s="165"/>
      <c r="S1099" s="165"/>
      <c r="T1099" s="166"/>
      <c r="AT1099" s="160" t="s">
        <v>174</v>
      </c>
      <c r="AU1099" s="160" t="s">
        <v>169</v>
      </c>
      <c r="AV1099" s="12" t="s">
        <v>169</v>
      </c>
      <c r="AW1099" s="12" t="s">
        <v>32</v>
      </c>
      <c r="AX1099" s="12" t="s">
        <v>79</v>
      </c>
      <c r="AY1099" s="160" t="s">
        <v>162</v>
      </c>
    </row>
    <row r="1100" spans="1:65" s="210" customFormat="1" ht="21.75" customHeight="1" x14ac:dyDescent="0.2">
      <c r="A1100" s="202"/>
      <c r="B1100" s="139"/>
      <c r="C1100" s="246" t="s">
        <v>1258</v>
      </c>
      <c r="D1100" s="246" t="s">
        <v>348</v>
      </c>
      <c r="E1100" s="247" t="s">
        <v>2806</v>
      </c>
      <c r="F1100" s="248" t="s">
        <v>1259</v>
      </c>
      <c r="G1100" s="249" t="s">
        <v>166</v>
      </c>
      <c r="H1100" s="250">
        <v>2</v>
      </c>
      <c r="I1100" s="251"/>
      <c r="J1100" s="250">
        <f>ROUND(I1100*H1100,3)</f>
        <v>0</v>
      </c>
      <c r="K1100" s="252"/>
      <c r="L1100" s="188"/>
      <c r="M1100" s="253" t="s">
        <v>1</v>
      </c>
      <c r="N1100" s="254" t="s">
        <v>43</v>
      </c>
      <c r="O1100" s="49"/>
      <c r="P1100" s="243">
        <f>O1100*H1100</f>
        <v>0</v>
      </c>
      <c r="Q1100" s="243">
        <v>0</v>
      </c>
      <c r="R1100" s="243">
        <f>Q1100*H1100</f>
        <v>0</v>
      </c>
      <c r="S1100" s="243">
        <v>0</v>
      </c>
      <c r="T1100" s="244">
        <f>S1100*H1100</f>
        <v>0</v>
      </c>
      <c r="U1100" s="202"/>
      <c r="V1100" s="202"/>
      <c r="W1100" s="202"/>
      <c r="X1100" s="202"/>
      <c r="Y1100" s="202"/>
      <c r="Z1100" s="202"/>
      <c r="AA1100" s="202"/>
      <c r="AB1100" s="202"/>
      <c r="AC1100" s="202"/>
      <c r="AD1100" s="202"/>
      <c r="AE1100" s="202"/>
      <c r="AR1100" s="245" t="s">
        <v>362</v>
      </c>
      <c r="AT1100" s="245" t="s">
        <v>348</v>
      </c>
      <c r="AU1100" s="245" t="s">
        <v>169</v>
      </c>
      <c r="AY1100" s="203" t="s">
        <v>162</v>
      </c>
      <c r="BE1100" s="149">
        <f>IF(N1100="základná",J1100,0)</f>
        <v>0</v>
      </c>
      <c r="BF1100" s="149">
        <f>IF(N1100="znížená",J1100,0)</f>
        <v>0</v>
      </c>
      <c r="BG1100" s="149">
        <f>IF(N1100="zákl. prenesená",J1100,0)</f>
        <v>0</v>
      </c>
      <c r="BH1100" s="149">
        <f>IF(N1100="zníž. prenesená",J1100,0)</f>
        <v>0</v>
      </c>
      <c r="BI1100" s="149">
        <f>IF(N1100="nulová",J1100,0)</f>
        <v>0</v>
      </c>
      <c r="BJ1100" s="203" t="s">
        <v>169</v>
      </c>
      <c r="BK1100" s="150">
        <f>ROUND(I1100*H1100,3)</f>
        <v>0</v>
      </c>
      <c r="BL1100" s="203" t="s">
        <v>271</v>
      </c>
      <c r="BM1100" s="245" t="s">
        <v>1260</v>
      </c>
    </row>
    <row r="1101" spans="1:65" s="11" customFormat="1" x14ac:dyDescent="0.2">
      <c r="B1101" s="151"/>
      <c r="D1101" s="152" t="s">
        <v>174</v>
      </c>
      <c r="E1101" s="153" t="s">
        <v>1</v>
      </c>
      <c r="F1101" s="154" t="s">
        <v>1261</v>
      </c>
      <c r="H1101" s="153" t="s">
        <v>1</v>
      </c>
      <c r="I1101" s="155"/>
      <c r="L1101" s="151"/>
      <c r="M1101" s="156"/>
      <c r="N1101" s="157"/>
      <c r="O1101" s="157"/>
      <c r="P1101" s="157"/>
      <c r="Q1101" s="157"/>
      <c r="R1101" s="157"/>
      <c r="S1101" s="157"/>
      <c r="T1101" s="158"/>
      <c r="AT1101" s="153" t="s">
        <v>174</v>
      </c>
      <c r="AU1101" s="153" t="s">
        <v>169</v>
      </c>
      <c r="AV1101" s="11" t="s">
        <v>79</v>
      </c>
      <c r="AW1101" s="11" t="s">
        <v>32</v>
      </c>
      <c r="AX1101" s="11" t="s">
        <v>71</v>
      </c>
      <c r="AY1101" s="153" t="s">
        <v>162</v>
      </c>
    </row>
    <row r="1102" spans="1:65" s="11" customFormat="1" x14ac:dyDescent="0.2">
      <c r="B1102" s="151"/>
      <c r="D1102" s="152" t="s">
        <v>174</v>
      </c>
      <c r="E1102" s="153" t="s">
        <v>1</v>
      </c>
      <c r="F1102" s="154" t="s">
        <v>1262</v>
      </c>
      <c r="H1102" s="153" t="s">
        <v>1</v>
      </c>
      <c r="I1102" s="155"/>
      <c r="L1102" s="151"/>
      <c r="M1102" s="156"/>
      <c r="N1102" s="157"/>
      <c r="O1102" s="157"/>
      <c r="P1102" s="157"/>
      <c r="Q1102" s="157"/>
      <c r="R1102" s="157"/>
      <c r="S1102" s="157"/>
      <c r="T1102" s="158"/>
      <c r="AT1102" s="153" t="s">
        <v>174</v>
      </c>
      <c r="AU1102" s="153" t="s">
        <v>169</v>
      </c>
      <c r="AV1102" s="11" t="s">
        <v>79</v>
      </c>
      <c r="AW1102" s="11" t="s">
        <v>32</v>
      </c>
      <c r="AX1102" s="11" t="s">
        <v>71</v>
      </c>
      <c r="AY1102" s="153" t="s">
        <v>162</v>
      </c>
    </row>
    <row r="1103" spans="1:65" s="11" customFormat="1" ht="22.5" x14ac:dyDescent="0.2">
      <c r="B1103" s="151"/>
      <c r="D1103" s="152" t="s">
        <v>174</v>
      </c>
      <c r="E1103" s="153" t="s">
        <v>1</v>
      </c>
      <c r="F1103" s="154" t="s">
        <v>1263</v>
      </c>
      <c r="H1103" s="153" t="s">
        <v>1</v>
      </c>
      <c r="I1103" s="155"/>
      <c r="L1103" s="151"/>
      <c r="M1103" s="156"/>
      <c r="N1103" s="157"/>
      <c r="O1103" s="157"/>
      <c r="P1103" s="157"/>
      <c r="Q1103" s="157"/>
      <c r="R1103" s="157"/>
      <c r="S1103" s="157"/>
      <c r="T1103" s="158"/>
      <c r="AT1103" s="153" t="s">
        <v>174</v>
      </c>
      <c r="AU1103" s="153" t="s">
        <v>169</v>
      </c>
      <c r="AV1103" s="11" t="s">
        <v>79</v>
      </c>
      <c r="AW1103" s="11" t="s">
        <v>32</v>
      </c>
      <c r="AX1103" s="11" t="s">
        <v>71</v>
      </c>
      <c r="AY1103" s="153" t="s">
        <v>162</v>
      </c>
    </row>
    <row r="1104" spans="1:65" s="11" customFormat="1" x14ac:dyDescent="0.2">
      <c r="B1104" s="151"/>
      <c r="D1104" s="152" t="s">
        <v>174</v>
      </c>
      <c r="E1104" s="153" t="s">
        <v>1</v>
      </c>
      <c r="F1104" s="154" t="s">
        <v>1264</v>
      </c>
      <c r="H1104" s="153" t="s">
        <v>1</v>
      </c>
      <c r="I1104" s="155"/>
      <c r="L1104" s="151"/>
      <c r="M1104" s="156"/>
      <c r="N1104" s="157"/>
      <c r="O1104" s="157"/>
      <c r="P1104" s="157"/>
      <c r="Q1104" s="157"/>
      <c r="R1104" s="157"/>
      <c r="S1104" s="157"/>
      <c r="T1104" s="158"/>
      <c r="AT1104" s="153" t="s">
        <v>174</v>
      </c>
      <c r="AU1104" s="153" t="s">
        <v>169</v>
      </c>
      <c r="AV1104" s="11" t="s">
        <v>79</v>
      </c>
      <c r="AW1104" s="11" t="s">
        <v>32</v>
      </c>
      <c r="AX1104" s="11" t="s">
        <v>71</v>
      </c>
      <c r="AY1104" s="153" t="s">
        <v>162</v>
      </c>
    </row>
    <row r="1105" spans="1:65" s="11" customFormat="1" x14ac:dyDescent="0.2">
      <c r="B1105" s="151"/>
      <c r="D1105" s="152" t="s">
        <v>174</v>
      </c>
      <c r="E1105" s="153" t="s">
        <v>1</v>
      </c>
      <c r="F1105" s="154" t="s">
        <v>1265</v>
      </c>
      <c r="H1105" s="153" t="s">
        <v>1</v>
      </c>
      <c r="I1105" s="155"/>
      <c r="L1105" s="151"/>
      <c r="M1105" s="156"/>
      <c r="N1105" s="157"/>
      <c r="O1105" s="157"/>
      <c r="P1105" s="157"/>
      <c r="Q1105" s="157"/>
      <c r="R1105" s="157"/>
      <c r="S1105" s="157"/>
      <c r="T1105" s="158"/>
      <c r="AT1105" s="153" t="s">
        <v>174</v>
      </c>
      <c r="AU1105" s="153" t="s">
        <v>169</v>
      </c>
      <c r="AV1105" s="11" t="s">
        <v>79</v>
      </c>
      <c r="AW1105" s="11" t="s">
        <v>32</v>
      </c>
      <c r="AX1105" s="11" t="s">
        <v>71</v>
      </c>
      <c r="AY1105" s="153" t="s">
        <v>162</v>
      </c>
    </row>
    <row r="1106" spans="1:65" s="11" customFormat="1" x14ac:dyDescent="0.2">
      <c r="B1106" s="151"/>
      <c r="D1106" s="152" t="s">
        <v>174</v>
      </c>
      <c r="E1106" s="153" t="s">
        <v>1</v>
      </c>
      <c r="F1106" s="154" t="s">
        <v>1266</v>
      </c>
      <c r="H1106" s="153" t="s">
        <v>1</v>
      </c>
      <c r="I1106" s="155"/>
      <c r="L1106" s="151"/>
      <c r="M1106" s="156"/>
      <c r="N1106" s="157"/>
      <c r="O1106" s="157"/>
      <c r="P1106" s="157"/>
      <c r="Q1106" s="157"/>
      <c r="R1106" s="157"/>
      <c r="S1106" s="157"/>
      <c r="T1106" s="158"/>
      <c r="AT1106" s="153" t="s">
        <v>174</v>
      </c>
      <c r="AU1106" s="153" t="s">
        <v>169</v>
      </c>
      <c r="AV1106" s="11" t="s">
        <v>79</v>
      </c>
      <c r="AW1106" s="11" t="s">
        <v>32</v>
      </c>
      <c r="AX1106" s="11" t="s">
        <v>71</v>
      </c>
      <c r="AY1106" s="153" t="s">
        <v>162</v>
      </c>
    </row>
    <row r="1107" spans="1:65" s="11" customFormat="1" x14ac:dyDescent="0.2">
      <c r="B1107" s="151"/>
      <c r="D1107" s="152" t="s">
        <v>174</v>
      </c>
      <c r="E1107" s="153" t="s">
        <v>1</v>
      </c>
      <c r="F1107" s="154" t="s">
        <v>1267</v>
      </c>
      <c r="H1107" s="153" t="s">
        <v>1</v>
      </c>
      <c r="I1107" s="155"/>
      <c r="L1107" s="151"/>
      <c r="M1107" s="156"/>
      <c r="N1107" s="157"/>
      <c r="O1107" s="157"/>
      <c r="P1107" s="157"/>
      <c r="Q1107" s="157"/>
      <c r="R1107" s="157"/>
      <c r="S1107" s="157"/>
      <c r="T1107" s="158"/>
      <c r="AT1107" s="153" t="s">
        <v>174</v>
      </c>
      <c r="AU1107" s="153" t="s">
        <v>169</v>
      </c>
      <c r="AV1107" s="11" t="s">
        <v>79</v>
      </c>
      <c r="AW1107" s="11" t="s">
        <v>32</v>
      </c>
      <c r="AX1107" s="11" t="s">
        <v>71</v>
      </c>
      <c r="AY1107" s="153" t="s">
        <v>162</v>
      </c>
    </row>
    <row r="1108" spans="1:65" s="11" customFormat="1" x14ac:dyDescent="0.2">
      <c r="B1108" s="151"/>
      <c r="D1108" s="152" t="s">
        <v>174</v>
      </c>
      <c r="E1108" s="153" t="s">
        <v>1</v>
      </c>
      <c r="F1108" s="154" t="s">
        <v>1268</v>
      </c>
      <c r="H1108" s="153" t="s">
        <v>1</v>
      </c>
      <c r="I1108" s="155"/>
      <c r="L1108" s="151"/>
      <c r="M1108" s="156"/>
      <c r="N1108" s="157"/>
      <c r="O1108" s="157"/>
      <c r="P1108" s="157"/>
      <c r="Q1108" s="157"/>
      <c r="R1108" s="157"/>
      <c r="S1108" s="157"/>
      <c r="T1108" s="158"/>
      <c r="AT1108" s="153" t="s">
        <v>174</v>
      </c>
      <c r="AU1108" s="153" t="s">
        <v>169</v>
      </c>
      <c r="AV1108" s="11" t="s">
        <v>79</v>
      </c>
      <c r="AW1108" s="11" t="s">
        <v>32</v>
      </c>
      <c r="AX1108" s="11" t="s">
        <v>71</v>
      </c>
      <c r="AY1108" s="153" t="s">
        <v>162</v>
      </c>
    </row>
    <row r="1109" spans="1:65" s="12" customFormat="1" x14ac:dyDescent="0.2">
      <c r="B1109" s="159"/>
      <c r="D1109" s="152" t="s">
        <v>174</v>
      </c>
      <c r="E1109" s="160" t="s">
        <v>1</v>
      </c>
      <c r="F1109" s="161" t="s">
        <v>169</v>
      </c>
      <c r="H1109" s="162">
        <v>2</v>
      </c>
      <c r="I1109" s="163"/>
      <c r="L1109" s="159"/>
      <c r="M1109" s="164"/>
      <c r="N1109" s="165"/>
      <c r="O1109" s="165"/>
      <c r="P1109" s="165"/>
      <c r="Q1109" s="165"/>
      <c r="R1109" s="165"/>
      <c r="S1109" s="165"/>
      <c r="T1109" s="166"/>
      <c r="AT1109" s="160" t="s">
        <v>174</v>
      </c>
      <c r="AU1109" s="160" t="s">
        <v>169</v>
      </c>
      <c r="AV1109" s="12" t="s">
        <v>169</v>
      </c>
      <c r="AW1109" s="12" t="s">
        <v>32</v>
      </c>
      <c r="AX1109" s="12" t="s">
        <v>79</v>
      </c>
      <c r="AY1109" s="160" t="s">
        <v>162</v>
      </c>
    </row>
    <row r="1110" spans="1:65" s="210" customFormat="1" ht="33" customHeight="1" x14ac:dyDescent="0.2">
      <c r="A1110" s="202"/>
      <c r="B1110" s="139"/>
      <c r="C1110" s="246" t="s">
        <v>2513</v>
      </c>
      <c r="D1110" s="246" t="s">
        <v>348</v>
      </c>
      <c r="E1110" s="247" t="s">
        <v>2807</v>
      </c>
      <c r="F1110" s="248" t="s">
        <v>2514</v>
      </c>
      <c r="G1110" s="249" t="s">
        <v>166</v>
      </c>
      <c r="H1110" s="250">
        <v>2</v>
      </c>
      <c r="I1110" s="251"/>
      <c r="J1110" s="250">
        <f>ROUND(I1110*H1110,3)</f>
        <v>0</v>
      </c>
      <c r="K1110" s="252"/>
      <c r="L1110" s="188"/>
      <c r="M1110" s="253" t="s">
        <v>1</v>
      </c>
      <c r="N1110" s="254" t="s">
        <v>43</v>
      </c>
      <c r="O1110" s="49"/>
      <c r="P1110" s="243">
        <f>O1110*H1110</f>
        <v>0</v>
      </c>
      <c r="Q1110" s="243">
        <v>0</v>
      </c>
      <c r="R1110" s="243">
        <f>Q1110*H1110</f>
        <v>0</v>
      </c>
      <c r="S1110" s="243">
        <v>0</v>
      </c>
      <c r="T1110" s="244">
        <f>S1110*H1110</f>
        <v>0</v>
      </c>
      <c r="U1110" s="202"/>
      <c r="V1110" s="202"/>
      <c r="W1110" s="202"/>
      <c r="X1110" s="202"/>
      <c r="Y1110" s="202"/>
      <c r="Z1110" s="202"/>
      <c r="AA1110" s="202"/>
      <c r="AB1110" s="202"/>
      <c r="AC1110" s="202"/>
      <c r="AD1110" s="202"/>
      <c r="AE1110" s="202"/>
      <c r="AR1110" s="245" t="s">
        <v>362</v>
      </c>
      <c r="AT1110" s="245" t="s">
        <v>348</v>
      </c>
      <c r="AU1110" s="245" t="s">
        <v>169</v>
      </c>
      <c r="AY1110" s="203" t="s">
        <v>162</v>
      </c>
      <c r="BE1110" s="149">
        <f>IF(N1110="základná",J1110,0)</f>
        <v>0</v>
      </c>
      <c r="BF1110" s="149">
        <f>IF(N1110="znížená",J1110,0)</f>
        <v>0</v>
      </c>
      <c r="BG1110" s="149">
        <f>IF(N1110="zákl. prenesená",J1110,0)</f>
        <v>0</v>
      </c>
      <c r="BH1110" s="149">
        <f>IF(N1110="zníž. prenesená",J1110,0)</f>
        <v>0</v>
      </c>
      <c r="BI1110" s="149">
        <f>IF(N1110="nulová",J1110,0)</f>
        <v>0</v>
      </c>
      <c r="BJ1110" s="203" t="s">
        <v>169</v>
      </c>
      <c r="BK1110" s="150">
        <f>ROUND(I1110*H1110,3)</f>
        <v>0</v>
      </c>
      <c r="BL1110" s="203" t="s">
        <v>271</v>
      </c>
      <c r="BM1110" s="245" t="s">
        <v>2515</v>
      </c>
    </row>
    <row r="1111" spans="1:65" s="12" customFormat="1" x14ac:dyDescent="0.2">
      <c r="B1111" s="159"/>
      <c r="D1111" s="152" t="s">
        <v>174</v>
      </c>
      <c r="E1111" s="160" t="s">
        <v>1</v>
      </c>
      <c r="F1111" s="161" t="s">
        <v>169</v>
      </c>
      <c r="H1111" s="162">
        <v>2</v>
      </c>
      <c r="I1111" s="163"/>
      <c r="L1111" s="159"/>
      <c r="M1111" s="164"/>
      <c r="N1111" s="165"/>
      <c r="O1111" s="165"/>
      <c r="P1111" s="165"/>
      <c r="Q1111" s="165"/>
      <c r="R1111" s="165"/>
      <c r="S1111" s="165"/>
      <c r="T1111" s="166"/>
      <c r="AT1111" s="160" t="s">
        <v>174</v>
      </c>
      <c r="AU1111" s="160" t="s">
        <v>169</v>
      </c>
      <c r="AV1111" s="12" t="s">
        <v>169</v>
      </c>
      <c r="AW1111" s="12" t="s">
        <v>32</v>
      </c>
      <c r="AX1111" s="12" t="s">
        <v>79</v>
      </c>
      <c r="AY1111" s="160" t="s">
        <v>162</v>
      </c>
    </row>
    <row r="1112" spans="1:65" s="210" customFormat="1" ht="16.5" customHeight="1" x14ac:dyDescent="0.2">
      <c r="A1112" s="202"/>
      <c r="B1112" s="139"/>
      <c r="C1112" s="246" t="s">
        <v>2516</v>
      </c>
      <c r="D1112" s="246" t="s">
        <v>348</v>
      </c>
      <c r="E1112" s="247" t="s">
        <v>2808</v>
      </c>
      <c r="F1112" s="248" t="s">
        <v>2809</v>
      </c>
      <c r="G1112" s="249" t="s">
        <v>166</v>
      </c>
      <c r="H1112" s="250">
        <v>2</v>
      </c>
      <c r="I1112" s="251"/>
      <c r="J1112" s="250">
        <f>ROUND(I1112*H1112,3)</f>
        <v>0</v>
      </c>
      <c r="K1112" s="252"/>
      <c r="L1112" s="188"/>
      <c r="M1112" s="253" t="s">
        <v>1</v>
      </c>
      <c r="N1112" s="254" t="s">
        <v>43</v>
      </c>
      <c r="O1112" s="49"/>
      <c r="P1112" s="243">
        <f>O1112*H1112</f>
        <v>0</v>
      </c>
      <c r="Q1112" s="243">
        <v>0</v>
      </c>
      <c r="R1112" s="243">
        <f>Q1112*H1112</f>
        <v>0</v>
      </c>
      <c r="S1112" s="243">
        <v>0</v>
      </c>
      <c r="T1112" s="244">
        <f>S1112*H1112</f>
        <v>0</v>
      </c>
      <c r="U1112" s="202"/>
      <c r="V1112" s="202"/>
      <c r="W1112" s="202"/>
      <c r="X1112" s="202"/>
      <c r="Y1112" s="202"/>
      <c r="Z1112" s="202"/>
      <c r="AA1112" s="202"/>
      <c r="AB1112" s="202"/>
      <c r="AC1112" s="202"/>
      <c r="AD1112" s="202"/>
      <c r="AE1112" s="202"/>
      <c r="AR1112" s="245" t="s">
        <v>362</v>
      </c>
      <c r="AT1112" s="245" t="s">
        <v>348</v>
      </c>
      <c r="AU1112" s="245" t="s">
        <v>169</v>
      </c>
      <c r="AY1112" s="203" t="s">
        <v>162</v>
      </c>
      <c r="BE1112" s="149">
        <f>IF(N1112="základná",J1112,0)</f>
        <v>0</v>
      </c>
      <c r="BF1112" s="149">
        <f>IF(N1112="znížená",J1112,0)</f>
        <v>0</v>
      </c>
      <c r="BG1112" s="149">
        <f>IF(N1112="zákl. prenesená",J1112,0)</f>
        <v>0</v>
      </c>
      <c r="BH1112" s="149">
        <f>IF(N1112="zníž. prenesená",J1112,0)</f>
        <v>0</v>
      </c>
      <c r="BI1112" s="149">
        <f>IF(N1112="nulová",J1112,0)</f>
        <v>0</v>
      </c>
      <c r="BJ1112" s="203" t="s">
        <v>169</v>
      </c>
      <c r="BK1112" s="150">
        <f>ROUND(I1112*H1112,3)</f>
        <v>0</v>
      </c>
      <c r="BL1112" s="203" t="s">
        <v>271</v>
      </c>
      <c r="BM1112" s="245" t="s">
        <v>2517</v>
      </c>
    </row>
    <row r="1113" spans="1:65" s="11" customFormat="1" ht="22.5" x14ac:dyDescent="0.2">
      <c r="B1113" s="151"/>
      <c r="D1113" s="152" t="s">
        <v>174</v>
      </c>
      <c r="E1113" s="153" t="s">
        <v>1</v>
      </c>
      <c r="F1113" s="154" t="s">
        <v>2518</v>
      </c>
      <c r="H1113" s="153" t="s">
        <v>1</v>
      </c>
      <c r="I1113" s="155"/>
      <c r="L1113" s="151"/>
      <c r="M1113" s="156"/>
      <c r="N1113" s="157"/>
      <c r="O1113" s="157"/>
      <c r="P1113" s="157"/>
      <c r="Q1113" s="157"/>
      <c r="R1113" s="157"/>
      <c r="S1113" s="157"/>
      <c r="T1113" s="158"/>
      <c r="AT1113" s="153" t="s">
        <v>174</v>
      </c>
      <c r="AU1113" s="153" t="s">
        <v>169</v>
      </c>
      <c r="AV1113" s="11" t="s">
        <v>79</v>
      </c>
      <c r="AW1113" s="11" t="s">
        <v>32</v>
      </c>
      <c r="AX1113" s="11" t="s">
        <v>71</v>
      </c>
      <c r="AY1113" s="153" t="s">
        <v>162</v>
      </c>
    </row>
    <row r="1114" spans="1:65" s="11" customFormat="1" x14ac:dyDescent="0.2">
      <c r="B1114" s="151"/>
      <c r="D1114" s="152" t="s">
        <v>174</v>
      </c>
      <c r="E1114" s="153" t="s">
        <v>1</v>
      </c>
      <c r="F1114" s="154" t="s">
        <v>2519</v>
      </c>
      <c r="H1114" s="153" t="s">
        <v>1</v>
      </c>
      <c r="I1114" s="155"/>
      <c r="L1114" s="151"/>
      <c r="M1114" s="156"/>
      <c r="N1114" s="157"/>
      <c r="O1114" s="157"/>
      <c r="P1114" s="157"/>
      <c r="Q1114" s="157"/>
      <c r="R1114" s="157"/>
      <c r="S1114" s="157"/>
      <c r="T1114" s="158"/>
      <c r="AT1114" s="153" t="s">
        <v>174</v>
      </c>
      <c r="AU1114" s="153" t="s">
        <v>169</v>
      </c>
      <c r="AV1114" s="11" t="s">
        <v>79</v>
      </c>
      <c r="AW1114" s="11" t="s">
        <v>32</v>
      </c>
      <c r="AX1114" s="11" t="s">
        <v>71</v>
      </c>
      <c r="AY1114" s="153" t="s">
        <v>162</v>
      </c>
    </row>
    <row r="1115" spans="1:65" s="12" customFormat="1" x14ac:dyDescent="0.2">
      <c r="B1115" s="159"/>
      <c r="D1115" s="152" t="s">
        <v>174</v>
      </c>
      <c r="E1115" s="160" t="s">
        <v>1</v>
      </c>
      <c r="F1115" s="161" t="s">
        <v>169</v>
      </c>
      <c r="H1115" s="162">
        <v>2</v>
      </c>
      <c r="I1115" s="163"/>
      <c r="L1115" s="159"/>
      <c r="M1115" s="164"/>
      <c r="N1115" s="165"/>
      <c r="O1115" s="165"/>
      <c r="P1115" s="165"/>
      <c r="Q1115" s="165"/>
      <c r="R1115" s="165"/>
      <c r="S1115" s="165"/>
      <c r="T1115" s="166"/>
      <c r="AT1115" s="160" t="s">
        <v>174</v>
      </c>
      <c r="AU1115" s="160" t="s">
        <v>169</v>
      </c>
      <c r="AV1115" s="12" t="s">
        <v>169</v>
      </c>
      <c r="AW1115" s="12" t="s">
        <v>32</v>
      </c>
      <c r="AX1115" s="12" t="s">
        <v>79</v>
      </c>
      <c r="AY1115" s="160" t="s">
        <v>162</v>
      </c>
    </row>
    <row r="1116" spans="1:65" s="210" customFormat="1" ht="16.5" customHeight="1" x14ac:dyDescent="0.2">
      <c r="A1116" s="202"/>
      <c r="B1116" s="139"/>
      <c r="C1116" s="246" t="s">
        <v>2520</v>
      </c>
      <c r="D1116" s="246" t="s">
        <v>348</v>
      </c>
      <c r="E1116" s="247" t="s">
        <v>2810</v>
      </c>
      <c r="F1116" s="248" t="s">
        <v>2811</v>
      </c>
      <c r="G1116" s="249" t="s">
        <v>166</v>
      </c>
      <c r="H1116" s="250">
        <v>2</v>
      </c>
      <c r="I1116" s="251"/>
      <c r="J1116" s="250">
        <f>ROUND(I1116*H1116,3)</f>
        <v>0</v>
      </c>
      <c r="K1116" s="252"/>
      <c r="L1116" s="188"/>
      <c r="M1116" s="253" t="s">
        <v>1</v>
      </c>
      <c r="N1116" s="254" t="s">
        <v>43</v>
      </c>
      <c r="O1116" s="49"/>
      <c r="P1116" s="243">
        <f>O1116*H1116</f>
        <v>0</v>
      </c>
      <c r="Q1116" s="243">
        <v>0</v>
      </c>
      <c r="R1116" s="243">
        <f>Q1116*H1116</f>
        <v>0</v>
      </c>
      <c r="S1116" s="243">
        <v>0</v>
      </c>
      <c r="T1116" s="244">
        <f>S1116*H1116</f>
        <v>0</v>
      </c>
      <c r="U1116" s="202"/>
      <c r="V1116" s="202"/>
      <c r="W1116" s="202"/>
      <c r="X1116" s="202"/>
      <c r="Y1116" s="202"/>
      <c r="Z1116" s="202"/>
      <c r="AA1116" s="202"/>
      <c r="AB1116" s="202"/>
      <c r="AC1116" s="202"/>
      <c r="AD1116" s="202"/>
      <c r="AE1116" s="202"/>
      <c r="AR1116" s="245" t="s">
        <v>362</v>
      </c>
      <c r="AT1116" s="245" t="s">
        <v>348</v>
      </c>
      <c r="AU1116" s="245" t="s">
        <v>169</v>
      </c>
      <c r="AY1116" s="203" t="s">
        <v>162</v>
      </c>
      <c r="BE1116" s="149">
        <f>IF(N1116="základná",J1116,0)</f>
        <v>0</v>
      </c>
      <c r="BF1116" s="149">
        <f>IF(N1116="znížená",J1116,0)</f>
        <v>0</v>
      </c>
      <c r="BG1116" s="149">
        <f>IF(N1116="zákl. prenesená",J1116,0)</f>
        <v>0</v>
      </c>
      <c r="BH1116" s="149">
        <f>IF(N1116="zníž. prenesená",J1116,0)</f>
        <v>0</v>
      </c>
      <c r="BI1116" s="149">
        <f>IF(N1116="nulová",J1116,0)</f>
        <v>0</v>
      </c>
      <c r="BJ1116" s="203" t="s">
        <v>169</v>
      </c>
      <c r="BK1116" s="150">
        <f>ROUND(I1116*H1116,3)</f>
        <v>0</v>
      </c>
      <c r="BL1116" s="203" t="s">
        <v>271</v>
      </c>
      <c r="BM1116" s="245" t="s">
        <v>2521</v>
      </c>
    </row>
    <row r="1117" spans="1:65" s="11" customFormat="1" ht="33.75" x14ac:dyDescent="0.2">
      <c r="B1117" s="151"/>
      <c r="D1117" s="152" t="s">
        <v>174</v>
      </c>
      <c r="E1117" s="153" t="s">
        <v>1</v>
      </c>
      <c r="F1117" s="154" t="s">
        <v>2522</v>
      </c>
      <c r="H1117" s="153" t="s">
        <v>1</v>
      </c>
      <c r="I1117" s="155"/>
      <c r="L1117" s="151"/>
      <c r="M1117" s="156"/>
      <c r="N1117" s="157"/>
      <c r="O1117" s="157"/>
      <c r="P1117" s="157"/>
      <c r="Q1117" s="157"/>
      <c r="R1117" s="157"/>
      <c r="S1117" s="157"/>
      <c r="T1117" s="158"/>
      <c r="AT1117" s="153" t="s">
        <v>174</v>
      </c>
      <c r="AU1117" s="153" t="s">
        <v>169</v>
      </c>
      <c r="AV1117" s="11" t="s">
        <v>79</v>
      </c>
      <c r="AW1117" s="11" t="s">
        <v>32</v>
      </c>
      <c r="AX1117" s="11" t="s">
        <v>71</v>
      </c>
      <c r="AY1117" s="153" t="s">
        <v>162</v>
      </c>
    </row>
    <row r="1118" spans="1:65" s="11" customFormat="1" ht="22.5" x14ac:dyDescent="0.2">
      <c r="B1118" s="151"/>
      <c r="D1118" s="152" t="s">
        <v>174</v>
      </c>
      <c r="E1118" s="153" t="s">
        <v>1</v>
      </c>
      <c r="F1118" s="154" t="s">
        <v>2523</v>
      </c>
      <c r="H1118" s="153" t="s">
        <v>1</v>
      </c>
      <c r="I1118" s="155"/>
      <c r="L1118" s="151"/>
      <c r="M1118" s="156"/>
      <c r="N1118" s="157"/>
      <c r="O1118" s="157"/>
      <c r="P1118" s="157"/>
      <c r="Q1118" s="157"/>
      <c r="R1118" s="157"/>
      <c r="S1118" s="157"/>
      <c r="T1118" s="158"/>
      <c r="AT1118" s="153" t="s">
        <v>174</v>
      </c>
      <c r="AU1118" s="153" t="s">
        <v>169</v>
      </c>
      <c r="AV1118" s="11" t="s">
        <v>79</v>
      </c>
      <c r="AW1118" s="11" t="s">
        <v>32</v>
      </c>
      <c r="AX1118" s="11" t="s">
        <v>71</v>
      </c>
      <c r="AY1118" s="153" t="s">
        <v>162</v>
      </c>
    </row>
    <row r="1119" spans="1:65" s="12" customFormat="1" x14ac:dyDescent="0.2">
      <c r="B1119" s="159"/>
      <c r="D1119" s="152" t="s">
        <v>174</v>
      </c>
      <c r="E1119" s="160" t="s">
        <v>1</v>
      </c>
      <c r="F1119" s="161" t="s">
        <v>169</v>
      </c>
      <c r="H1119" s="162">
        <v>2</v>
      </c>
      <c r="I1119" s="163"/>
      <c r="L1119" s="159"/>
      <c r="M1119" s="164"/>
      <c r="N1119" s="165"/>
      <c r="O1119" s="165"/>
      <c r="P1119" s="165"/>
      <c r="Q1119" s="165"/>
      <c r="R1119" s="165"/>
      <c r="S1119" s="165"/>
      <c r="T1119" s="166"/>
      <c r="AT1119" s="160" t="s">
        <v>174</v>
      </c>
      <c r="AU1119" s="160" t="s">
        <v>169</v>
      </c>
      <c r="AV1119" s="12" t="s">
        <v>169</v>
      </c>
      <c r="AW1119" s="12" t="s">
        <v>32</v>
      </c>
      <c r="AX1119" s="12" t="s">
        <v>79</v>
      </c>
      <c r="AY1119" s="160" t="s">
        <v>162</v>
      </c>
    </row>
    <row r="1120" spans="1:65" s="210" customFormat="1" ht="16.5" customHeight="1" x14ac:dyDescent="0.2">
      <c r="A1120" s="202"/>
      <c r="B1120" s="139"/>
      <c r="C1120" s="246" t="s">
        <v>2524</v>
      </c>
      <c r="D1120" s="246" t="s">
        <v>348</v>
      </c>
      <c r="E1120" s="247" t="s">
        <v>2812</v>
      </c>
      <c r="F1120" s="248" t="s">
        <v>2813</v>
      </c>
      <c r="G1120" s="249" t="s">
        <v>166</v>
      </c>
      <c r="H1120" s="250">
        <v>2</v>
      </c>
      <c r="I1120" s="251"/>
      <c r="J1120" s="250">
        <f>ROUND(I1120*H1120,3)</f>
        <v>0</v>
      </c>
      <c r="K1120" s="252"/>
      <c r="L1120" s="188"/>
      <c r="M1120" s="253" t="s">
        <v>1</v>
      </c>
      <c r="N1120" s="254" t="s">
        <v>43</v>
      </c>
      <c r="O1120" s="49"/>
      <c r="P1120" s="243">
        <f>O1120*H1120</f>
        <v>0</v>
      </c>
      <c r="Q1120" s="243">
        <v>0</v>
      </c>
      <c r="R1120" s="243">
        <f>Q1120*H1120</f>
        <v>0</v>
      </c>
      <c r="S1120" s="243">
        <v>0</v>
      </c>
      <c r="T1120" s="244">
        <f>S1120*H1120</f>
        <v>0</v>
      </c>
      <c r="U1120" s="202"/>
      <c r="V1120" s="202"/>
      <c r="W1120" s="202"/>
      <c r="X1120" s="202"/>
      <c r="Y1120" s="202"/>
      <c r="Z1120" s="202"/>
      <c r="AA1120" s="202"/>
      <c r="AB1120" s="202"/>
      <c r="AC1120" s="202"/>
      <c r="AD1120" s="202"/>
      <c r="AE1120" s="202"/>
      <c r="AR1120" s="245" t="s">
        <v>362</v>
      </c>
      <c r="AT1120" s="245" t="s">
        <v>348</v>
      </c>
      <c r="AU1120" s="245" t="s">
        <v>169</v>
      </c>
      <c r="AY1120" s="203" t="s">
        <v>162</v>
      </c>
      <c r="BE1120" s="149">
        <f>IF(N1120="základná",J1120,0)</f>
        <v>0</v>
      </c>
      <c r="BF1120" s="149">
        <f>IF(N1120="znížená",J1120,0)</f>
        <v>0</v>
      </c>
      <c r="BG1120" s="149">
        <f>IF(N1120="zákl. prenesená",J1120,0)</f>
        <v>0</v>
      </c>
      <c r="BH1120" s="149">
        <f>IF(N1120="zníž. prenesená",J1120,0)</f>
        <v>0</v>
      </c>
      <c r="BI1120" s="149">
        <f>IF(N1120="nulová",J1120,0)</f>
        <v>0</v>
      </c>
      <c r="BJ1120" s="203" t="s">
        <v>169</v>
      </c>
      <c r="BK1120" s="150">
        <f>ROUND(I1120*H1120,3)</f>
        <v>0</v>
      </c>
      <c r="BL1120" s="203" t="s">
        <v>271</v>
      </c>
      <c r="BM1120" s="245" t="s">
        <v>2525</v>
      </c>
    </row>
    <row r="1121" spans="1:65" s="11" customFormat="1" ht="22.5" x14ac:dyDescent="0.2">
      <c r="B1121" s="151"/>
      <c r="D1121" s="152" t="s">
        <v>174</v>
      </c>
      <c r="E1121" s="153" t="s">
        <v>1</v>
      </c>
      <c r="F1121" s="154" t="s">
        <v>2526</v>
      </c>
      <c r="H1121" s="153" t="s">
        <v>1</v>
      </c>
      <c r="I1121" s="155"/>
      <c r="L1121" s="151"/>
      <c r="M1121" s="156"/>
      <c r="N1121" s="157"/>
      <c r="O1121" s="157"/>
      <c r="P1121" s="157"/>
      <c r="Q1121" s="157"/>
      <c r="R1121" s="157"/>
      <c r="S1121" s="157"/>
      <c r="T1121" s="158"/>
      <c r="AT1121" s="153" t="s">
        <v>174</v>
      </c>
      <c r="AU1121" s="153" t="s">
        <v>169</v>
      </c>
      <c r="AV1121" s="11" t="s">
        <v>79</v>
      </c>
      <c r="AW1121" s="11" t="s">
        <v>32</v>
      </c>
      <c r="AX1121" s="11" t="s">
        <v>71</v>
      </c>
      <c r="AY1121" s="153" t="s">
        <v>162</v>
      </c>
    </row>
    <row r="1122" spans="1:65" s="11" customFormat="1" x14ac:dyDescent="0.2">
      <c r="B1122" s="151"/>
      <c r="D1122" s="152" t="s">
        <v>174</v>
      </c>
      <c r="E1122" s="153" t="s">
        <v>1</v>
      </c>
      <c r="F1122" s="154" t="s">
        <v>2527</v>
      </c>
      <c r="H1122" s="153" t="s">
        <v>1</v>
      </c>
      <c r="I1122" s="155"/>
      <c r="L1122" s="151"/>
      <c r="M1122" s="156"/>
      <c r="N1122" s="157"/>
      <c r="O1122" s="157"/>
      <c r="P1122" s="157"/>
      <c r="Q1122" s="157"/>
      <c r="R1122" s="157"/>
      <c r="S1122" s="157"/>
      <c r="T1122" s="158"/>
      <c r="AT1122" s="153" t="s">
        <v>174</v>
      </c>
      <c r="AU1122" s="153" t="s">
        <v>169</v>
      </c>
      <c r="AV1122" s="11" t="s">
        <v>79</v>
      </c>
      <c r="AW1122" s="11" t="s">
        <v>32</v>
      </c>
      <c r="AX1122" s="11" t="s">
        <v>71</v>
      </c>
      <c r="AY1122" s="153" t="s">
        <v>162</v>
      </c>
    </row>
    <row r="1123" spans="1:65" s="12" customFormat="1" x14ac:dyDescent="0.2">
      <c r="B1123" s="159"/>
      <c r="D1123" s="152" t="s">
        <v>174</v>
      </c>
      <c r="E1123" s="160" t="s">
        <v>1</v>
      </c>
      <c r="F1123" s="161" t="s">
        <v>169</v>
      </c>
      <c r="H1123" s="162">
        <v>2</v>
      </c>
      <c r="I1123" s="163"/>
      <c r="L1123" s="159"/>
      <c r="M1123" s="164"/>
      <c r="N1123" s="165"/>
      <c r="O1123" s="165"/>
      <c r="P1123" s="165"/>
      <c r="Q1123" s="165"/>
      <c r="R1123" s="165"/>
      <c r="S1123" s="165"/>
      <c r="T1123" s="166"/>
      <c r="AT1123" s="160" t="s">
        <v>174</v>
      </c>
      <c r="AU1123" s="160" t="s">
        <v>169</v>
      </c>
      <c r="AV1123" s="12" t="s">
        <v>169</v>
      </c>
      <c r="AW1123" s="12" t="s">
        <v>32</v>
      </c>
      <c r="AX1123" s="12" t="s">
        <v>79</v>
      </c>
      <c r="AY1123" s="160" t="s">
        <v>162</v>
      </c>
    </row>
    <row r="1124" spans="1:65" s="210" customFormat="1" ht="21.75" customHeight="1" x14ac:dyDescent="0.2">
      <c r="A1124" s="202"/>
      <c r="B1124" s="139"/>
      <c r="C1124" s="234" t="s">
        <v>1269</v>
      </c>
      <c r="D1124" s="234" t="s">
        <v>164</v>
      </c>
      <c r="E1124" s="235" t="s">
        <v>2814</v>
      </c>
      <c r="F1124" s="236" t="s">
        <v>1270</v>
      </c>
      <c r="G1124" s="237" t="s">
        <v>166</v>
      </c>
      <c r="H1124" s="238">
        <v>1</v>
      </c>
      <c r="I1124" s="239"/>
      <c r="J1124" s="238">
        <f>ROUND(I1124*H1124,3)</f>
        <v>0</v>
      </c>
      <c r="K1124" s="240"/>
      <c r="L1124" s="30"/>
      <c r="M1124" s="241" t="s">
        <v>1</v>
      </c>
      <c r="N1124" s="242" t="s">
        <v>43</v>
      </c>
      <c r="O1124" s="49"/>
      <c r="P1124" s="243">
        <f>O1124*H1124</f>
        <v>0</v>
      </c>
      <c r="Q1124" s="243">
        <v>0</v>
      </c>
      <c r="R1124" s="243">
        <f>Q1124*H1124</f>
        <v>0</v>
      </c>
      <c r="S1124" s="243">
        <v>0</v>
      </c>
      <c r="T1124" s="244">
        <f>S1124*H1124</f>
        <v>0</v>
      </c>
      <c r="U1124" s="202"/>
      <c r="V1124" s="202"/>
      <c r="W1124" s="202"/>
      <c r="X1124" s="202"/>
      <c r="Y1124" s="202"/>
      <c r="Z1124" s="202"/>
      <c r="AA1124" s="202"/>
      <c r="AB1124" s="202"/>
      <c r="AC1124" s="202"/>
      <c r="AD1124" s="202"/>
      <c r="AE1124" s="202"/>
      <c r="AR1124" s="245" t="s">
        <v>271</v>
      </c>
      <c r="AT1124" s="245" t="s">
        <v>164</v>
      </c>
      <c r="AU1124" s="245" t="s">
        <v>169</v>
      </c>
      <c r="AY1124" s="203" t="s">
        <v>162</v>
      </c>
      <c r="BE1124" s="149">
        <f>IF(N1124="základná",J1124,0)</f>
        <v>0</v>
      </c>
      <c r="BF1124" s="149">
        <f>IF(N1124="znížená",J1124,0)</f>
        <v>0</v>
      </c>
      <c r="BG1124" s="149">
        <f>IF(N1124="zákl. prenesená",J1124,0)</f>
        <v>0</v>
      </c>
      <c r="BH1124" s="149">
        <f>IF(N1124="zníž. prenesená",J1124,0)</f>
        <v>0</v>
      </c>
      <c r="BI1124" s="149">
        <f>IF(N1124="nulová",J1124,0)</f>
        <v>0</v>
      </c>
      <c r="BJ1124" s="203" t="s">
        <v>169</v>
      </c>
      <c r="BK1124" s="150">
        <f>ROUND(I1124*H1124,3)</f>
        <v>0</v>
      </c>
      <c r="BL1124" s="203" t="s">
        <v>271</v>
      </c>
      <c r="BM1124" s="245" t="s">
        <v>1271</v>
      </c>
    </row>
    <row r="1125" spans="1:65" s="12" customFormat="1" x14ac:dyDescent="0.2">
      <c r="B1125" s="159"/>
      <c r="D1125" s="152" t="s">
        <v>174</v>
      </c>
      <c r="E1125" s="160" t="s">
        <v>1</v>
      </c>
      <c r="F1125" s="161" t="s">
        <v>1272</v>
      </c>
      <c r="H1125" s="162">
        <v>1</v>
      </c>
      <c r="I1125" s="163"/>
      <c r="L1125" s="159"/>
      <c r="M1125" s="164"/>
      <c r="N1125" s="165"/>
      <c r="O1125" s="165"/>
      <c r="P1125" s="165"/>
      <c r="Q1125" s="165"/>
      <c r="R1125" s="165"/>
      <c r="S1125" s="165"/>
      <c r="T1125" s="166"/>
      <c r="AT1125" s="160" t="s">
        <v>174</v>
      </c>
      <c r="AU1125" s="160" t="s">
        <v>169</v>
      </c>
      <c r="AV1125" s="12" t="s">
        <v>169</v>
      </c>
      <c r="AW1125" s="12" t="s">
        <v>32</v>
      </c>
      <c r="AX1125" s="12" t="s">
        <v>79</v>
      </c>
      <c r="AY1125" s="160" t="s">
        <v>162</v>
      </c>
    </row>
    <row r="1126" spans="1:65" s="210" customFormat="1" ht="16.5" customHeight="1" x14ac:dyDescent="0.2">
      <c r="A1126" s="202"/>
      <c r="B1126" s="139"/>
      <c r="C1126" s="246" t="s">
        <v>1273</v>
      </c>
      <c r="D1126" s="246" t="s">
        <v>348</v>
      </c>
      <c r="E1126" s="247" t="s">
        <v>2815</v>
      </c>
      <c r="F1126" s="248" t="s">
        <v>1274</v>
      </c>
      <c r="G1126" s="249" t="s">
        <v>166</v>
      </c>
      <c r="H1126" s="250">
        <v>1</v>
      </c>
      <c r="I1126" s="251"/>
      <c r="J1126" s="250">
        <f>ROUND(I1126*H1126,3)</f>
        <v>0</v>
      </c>
      <c r="K1126" s="252"/>
      <c r="L1126" s="188"/>
      <c r="M1126" s="253" t="s">
        <v>1</v>
      </c>
      <c r="N1126" s="254" t="s">
        <v>43</v>
      </c>
      <c r="O1126" s="49"/>
      <c r="P1126" s="243">
        <f>O1126*H1126</f>
        <v>0</v>
      </c>
      <c r="Q1126" s="243">
        <v>0</v>
      </c>
      <c r="R1126" s="243">
        <f>Q1126*H1126</f>
        <v>0</v>
      </c>
      <c r="S1126" s="243">
        <v>0</v>
      </c>
      <c r="T1126" s="244">
        <f>S1126*H1126</f>
        <v>0</v>
      </c>
      <c r="U1126" s="202"/>
      <c r="V1126" s="202"/>
      <c r="W1126" s="202"/>
      <c r="X1126" s="202"/>
      <c r="Y1126" s="202"/>
      <c r="Z1126" s="202"/>
      <c r="AA1126" s="202"/>
      <c r="AB1126" s="202"/>
      <c r="AC1126" s="202"/>
      <c r="AD1126" s="202"/>
      <c r="AE1126" s="202"/>
      <c r="AR1126" s="245" t="s">
        <v>362</v>
      </c>
      <c r="AT1126" s="245" t="s">
        <v>348</v>
      </c>
      <c r="AU1126" s="245" t="s">
        <v>169</v>
      </c>
      <c r="AY1126" s="203" t="s">
        <v>162</v>
      </c>
      <c r="BE1126" s="149">
        <f>IF(N1126="základná",J1126,0)</f>
        <v>0</v>
      </c>
      <c r="BF1126" s="149">
        <f>IF(N1126="znížená",J1126,0)</f>
        <v>0</v>
      </c>
      <c r="BG1126" s="149">
        <f>IF(N1126="zákl. prenesená",J1126,0)</f>
        <v>0</v>
      </c>
      <c r="BH1126" s="149">
        <f>IF(N1126="zníž. prenesená",J1126,0)</f>
        <v>0</v>
      </c>
      <c r="BI1126" s="149">
        <f>IF(N1126="nulová",J1126,0)</f>
        <v>0</v>
      </c>
      <c r="BJ1126" s="203" t="s">
        <v>169</v>
      </c>
      <c r="BK1126" s="150">
        <f>ROUND(I1126*H1126,3)</f>
        <v>0</v>
      </c>
      <c r="BL1126" s="203" t="s">
        <v>271</v>
      </c>
      <c r="BM1126" s="245" t="s">
        <v>1275</v>
      </c>
    </row>
    <row r="1127" spans="1:65" s="11" customFormat="1" x14ac:dyDescent="0.2">
      <c r="B1127" s="151"/>
      <c r="D1127" s="152" t="s">
        <v>174</v>
      </c>
      <c r="E1127" s="153" t="s">
        <v>1</v>
      </c>
      <c r="F1127" s="154" t="s">
        <v>1276</v>
      </c>
      <c r="H1127" s="153" t="s">
        <v>1</v>
      </c>
      <c r="I1127" s="155"/>
      <c r="L1127" s="151"/>
      <c r="M1127" s="156"/>
      <c r="N1127" s="157"/>
      <c r="O1127" s="157"/>
      <c r="P1127" s="157"/>
      <c r="Q1127" s="157"/>
      <c r="R1127" s="157"/>
      <c r="S1127" s="157"/>
      <c r="T1127" s="158"/>
      <c r="AT1127" s="153" t="s">
        <v>174</v>
      </c>
      <c r="AU1127" s="153" t="s">
        <v>169</v>
      </c>
      <c r="AV1127" s="11" t="s">
        <v>79</v>
      </c>
      <c r="AW1127" s="11" t="s">
        <v>32</v>
      </c>
      <c r="AX1127" s="11" t="s">
        <v>71</v>
      </c>
      <c r="AY1127" s="153" t="s">
        <v>162</v>
      </c>
    </row>
    <row r="1128" spans="1:65" s="11" customFormat="1" x14ac:dyDescent="0.2">
      <c r="B1128" s="151"/>
      <c r="D1128" s="152" t="s">
        <v>174</v>
      </c>
      <c r="E1128" s="153" t="s">
        <v>1</v>
      </c>
      <c r="F1128" s="154" t="s">
        <v>1277</v>
      </c>
      <c r="H1128" s="153" t="s">
        <v>1</v>
      </c>
      <c r="I1128" s="155"/>
      <c r="L1128" s="151"/>
      <c r="M1128" s="156"/>
      <c r="N1128" s="157"/>
      <c r="O1128" s="157"/>
      <c r="P1128" s="157"/>
      <c r="Q1128" s="157"/>
      <c r="R1128" s="157"/>
      <c r="S1128" s="157"/>
      <c r="T1128" s="158"/>
      <c r="AT1128" s="153" t="s">
        <v>174</v>
      </c>
      <c r="AU1128" s="153" t="s">
        <v>169</v>
      </c>
      <c r="AV1128" s="11" t="s">
        <v>79</v>
      </c>
      <c r="AW1128" s="11" t="s">
        <v>32</v>
      </c>
      <c r="AX1128" s="11" t="s">
        <v>71</v>
      </c>
      <c r="AY1128" s="153" t="s">
        <v>162</v>
      </c>
    </row>
    <row r="1129" spans="1:65" s="11" customFormat="1" x14ac:dyDescent="0.2">
      <c r="B1129" s="151"/>
      <c r="D1129" s="152" t="s">
        <v>174</v>
      </c>
      <c r="E1129" s="153" t="s">
        <v>1</v>
      </c>
      <c r="F1129" s="154" t="s">
        <v>1278</v>
      </c>
      <c r="H1129" s="153" t="s">
        <v>1</v>
      </c>
      <c r="I1129" s="155"/>
      <c r="L1129" s="151"/>
      <c r="M1129" s="156"/>
      <c r="N1129" s="157"/>
      <c r="O1129" s="157"/>
      <c r="P1129" s="157"/>
      <c r="Q1129" s="157"/>
      <c r="R1129" s="157"/>
      <c r="S1129" s="157"/>
      <c r="T1129" s="158"/>
      <c r="AT1129" s="153" t="s">
        <v>174</v>
      </c>
      <c r="AU1129" s="153" t="s">
        <v>169</v>
      </c>
      <c r="AV1129" s="11" t="s">
        <v>79</v>
      </c>
      <c r="AW1129" s="11" t="s">
        <v>32</v>
      </c>
      <c r="AX1129" s="11" t="s">
        <v>71</v>
      </c>
      <c r="AY1129" s="153" t="s">
        <v>162</v>
      </c>
    </row>
    <row r="1130" spans="1:65" s="11" customFormat="1" x14ac:dyDescent="0.2">
      <c r="B1130" s="151"/>
      <c r="D1130" s="152" t="s">
        <v>174</v>
      </c>
      <c r="E1130" s="153" t="s">
        <v>1</v>
      </c>
      <c r="F1130" s="154" t="s">
        <v>1279</v>
      </c>
      <c r="H1130" s="153" t="s">
        <v>1</v>
      </c>
      <c r="I1130" s="155"/>
      <c r="L1130" s="151"/>
      <c r="M1130" s="156"/>
      <c r="N1130" s="157"/>
      <c r="O1130" s="157"/>
      <c r="P1130" s="157"/>
      <c r="Q1130" s="157"/>
      <c r="R1130" s="157"/>
      <c r="S1130" s="157"/>
      <c r="T1130" s="158"/>
      <c r="AT1130" s="153" t="s">
        <v>174</v>
      </c>
      <c r="AU1130" s="153" t="s">
        <v>169</v>
      </c>
      <c r="AV1130" s="11" t="s">
        <v>79</v>
      </c>
      <c r="AW1130" s="11" t="s">
        <v>32</v>
      </c>
      <c r="AX1130" s="11" t="s">
        <v>71</v>
      </c>
      <c r="AY1130" s="153" t="s">
        <v>162</v>
      </c>
    </row>
    <row r="1131" spans="1:65" s="11" customFormat="1" x14ac:dyDescent="0.2">
      <c r="B1131" s="151"/>
      <c r="D1131" s="152" t="s">
        <v>174</v>
      </c>
      <c r="E1131" s="153" t="s">
        <v>1</v>
      </c>
      <c r="F1131" s="154" t="s">
        <v>1280</v>
      </c>
      <c r="H1131" s="153" t="s">
        <v>1</v>
      </c>
      <c r="I1131" s="155"/>
      <c r="L1131" s="151"/>
      <c r="M1131" s="156"/>
      <c r="N1131" s="157"/>
      <c r="O1131" s="157"/>
      <c r="P1131" s="157"/>
      <c r="Q1131" s="157"/>
      <c r="R1131" s="157"/>
      <c r="S1131" s="157"/>
      <c r="T1131" s="158"/>
      <c r="AT1131" s="153" t="s">
        <v>174</v>
      </c>
      <c r="AU1131" s="153" t="s">
        <v>169</v>
      </c>
      <c r="AV1131" s="11" t="s">
        <v>79</v>
      </c>
      <c r="AW1131" s="11" t="s">
        <v>32</v>
      </c>
      <c r="AX1131" s="11" t="s">
        <v>71</v>
      </c>
      <c r="AY1131" s="153" t="s">
        <v>162</v>
      </c>
    </row>
    <row r="1132" spans="1:65" s="11" customFormat="1" x14ac:dyDescent="0.2">
      <c r="B1132" s="151"/>
      <c r="D1132" s="152" t="s">
        <v>174</v>
      </c>
      <c r="E1132" s="153" t="s">
        <v>1</v>
      </c>
      <c r="F1132" s="154" t="s">
        <v>1267</v>
      </c>
      <c r="H1132" s="153" t="s">
        <v>1</v>
      </c>
      <c r="I1132" s="155"/>
      <c r="L1132" s="151"/>
      <c r="M1132" s="156"/>
      <c r="N1132" s="157"/>
      <c r="O1132" s="157"/>
      <c r="P1132" s="157"/>
      <c r="Q1132" s="157"/>
      <c r="R1132" s="157"/>
      <c r="S1132" s="157"/>
      <c r="T1132" s="158"/>
      <c r="AT1132" s="153" t="s">
        <v>174</v>
      </c>
      <c r="AU1132" s="153" t="s">
        <v>169</v>
      </c>
      <c r="AV1132" s="11" t="s">
        <v>79</v>
      </c>
      <c r="AW1132" s="11" t="s">
        <v>32</v>
      </c>
      <c r="AX1132" s="11" t="s">
        <v>71</v>
      </c>
      <c r="AY1132" s="153" t="s">
        <v>162</v>
      </c>
    </row>
    <row r="1133" spans="1:65" s="11" customFormat="1" ht="22.5" x14ac:dyDescent="0.2">
      <c r="B1133" s="151"/>
      <c r="D1133" s="152" t="s">
        <v>174</v>
      </c>
      <c r="E1133" s="153" t="s">
        <v>1</v>
      </c>
      <c r="F1133" s="154" t="s">
        <v>1263</v>
      </c>
      <c r="H1133" s="153" t="s">
        <v>1</v>
      </c>
      <c r="I1133" s="155"/>
      <c r="L1133" s="151"/>
      <c r="M1133" s="156"/>
      <c r="N1133" s="157"/>
      <c r="O1133" s="157"/>
      <c r="P1133" s="157"/>
      <c r="Q1133" s="157"/>
      <c r="R1133" s="157"/>
      <c r="S1133" s="157"/>
      <c r="T1133" s="158"/>
      <c r="AT1133" s="153" t="s">
        <v>174</v>
      </c>
      <c r="AU1133" s="153" t="s">
        <v>169</v>
      </c>
      <c r="AV1133" s="11" t="s">
        <v>79</v>
      </c>
      <c r="AW1133" s="11" t="s">
        <v>32</v>
      </c>
      <c r="AX1133" s="11" t="s">
        <v>71</v>
      </c>
      <c r="AY1133" s="153" t="s">
        <v>162</v>
      </c>
    </row>
    <row r="1134" spans="1:65" s="11" customFormat="1" x14ac:dyDescent="0.2">
      <c r="B1134" s="151"/>
      <c r="D1134" s="152" t="s">
        <v>174</v>
      </c>
      <c r="E1134" s="153" t="s">
        <v>1</v>
      </c>
      <c r="F1134" s="154" t="s">
        <v>1268</v>
      </c>
      <c r="H1134" s="153" t="s">
        <v>1</v>
      </c>
      <c r="I1134" s="155"/>
      <c r="L1134" s="151"/>
      <c r="M1134" s="156"/>
      <c r="N1134" s="157"/>
      <c r="O1134" s="157"/>
      <c r="P1134" s="157"/>
      <c r="Q1134" s="157"/>
      <c r="R1134" s="157"/>
      <c r="S1134" s="157"/>
      <c r="T1134" s="158"/>
      <c r="AT1134" s="153" t="s">
        <v>174</v>
      </c>
      <c r="AU1134" s="153" t="s">
        <v>169</v>
      </c>
      <c r="AV1134" s="11" t="s">
        <v>79</v>
      </c>
      <c r="AW1134" s="11" t="s">
        <v>32</v>
      </c>
      <c r="AX1134" s="11" t="s">
        <v>71</v>
      </c>
      <c r="AY1134" s="153" t="s">
        <v>162</v>
      </c>
    </row>
    <row r="1135" spans="1:65" s="12" customFormat="1" x14ac:dyDescent="0.2">
      <c r="B1135" s="159"/>
      <c r="D1135" s="152" t="s">
        <v>174</v>
      </c>
      <c r="E1135" s="160" t="s">
        <v>1</v>
      </c>
      <c r="F1135" s="161" t="s">
        <v>79</v>
      </c>
      <c r="H1135" s="162">
        <v>1</v>
      </c>
      <c r="I1135" s="163"/>
      <c r="L1135" s="159"/>
      <c r="M1135" s="164"/>
      <c r="N1135" s="165"/>
      <c r="O1135" s="165"/>
      <c r="P1135" s="165"/>
      <c r="Q1135" s="165"/>
      <c r="R1135" s="165"/>
      <c r="S1135" s="165"/>
      <c r="T1135" s="166"/>
      <c r="AT1135" s="160" t="s">
        <v>174</v>
      </c>
      <c r="AU1135" s="160" t="s">
        <v>169</v>
      </c>
      <c r="AV1135" s="12" t="s">
        <v>169</v>
      </c>
      <c r="AW1135" s="12" t="s">
        <v>32</v>
      </c>
      <c r="AX1135" s="12" t="s">
        <v>79</v>
      </c>
      <c r="AY1135" s="160" t="s">
        <v>162</v>
      </c>
    </row>
    <row r="1136" spans="1:65" s="210" customFormat="1" ht="21.75" customHeight="1" x14ac:dyDescent="0.2">
      <c r="A1136" s="202"/>
      <c r="B1136" s="139"/>
      <c r="C1136" s="246" t="s">
        <v>2528</v>
      </c>
      <c r="D1136" s="246" t="s">
        <v>348</v>
      </c>
      <c r="E1136" s="247" t="s">
        <v>2816</v>
      </c>
      <c r="F1136" s="248" t="s">
        <v>2817</v>
      </c>
      <c r="G1136" s="249" t="s">
        <v>166</v>
      </c>
      <c r="H1136" s="250">
        <v>1</v>
      </c>
      <c r="I1136" s="251"/>
      <c r="J1136" s="250">
        <f>ROUND(I1136*H1136,3)</f>
        <v>0</v>
      </c>
      <c r="K1136" s="252"/>
      <c r="L1136" s="188"/>
      <c r="M1136" s="253" t="s">
        <v>1</v>
      </c>
      <c r="N1136" s="254" t="s">
        <v>43</v>
      </c>
      <c r="O1136" s="49"/>
      <c r="P1136" s="243">
        <f>O1136*H1136</f>
        <v>0</v>
      </c>
      <c r="Q1136" s="243">
        <v>0</v>
      </c>
      <c r="R1136" s="243">
        <f>Q1136*H1136</f>
        <v>0</v>
      </c>
      <c r="S1136" s="243">
        <v>0</v>
      </c>
      <c r="T1136" s="244">
        <f>S1136*H1136</f>
        <v>0</v>
      </c>
      <c r="U1136" s="202"/>
      <c r="V1136" s="202"/>
      <c r="W1136" s="202"/>
      <c r="X1136" s="202"/>
      <c r="Y1136" s="202"/>
      <c r="Z1136" s="202"/>
      <c r="AA1136" s="202"/>
      <c r="AB1136" s="202"/>
      <c r="AC1136" s="202"/>
      <c r="AD1136" s="202"/>
      <c r="AE1136" s="202"/>
      <c r="AR1136" s="245" t="s">
        <v>362</v>
      </c>
      <c r="AT1136" s="245" t="s">
        <v>348</v>
      </c>
      <c r="AU1136" s="245" t="s">
        <v>169</v>
      </c>
      <c r="AY1136" s="203" t="s">
        <v>162</v>
      </c>
      <c r="BE1136" s="149">
        <f>IF(N1136="základná",J1136,0)</f>
        <v>0</v>
      </c>
      <c r="BF1136" s="149">
        <f>IF(N1136="znížená",J1136,0)</f>
        <v>0</v>
      </c>
      <c r="BG1136" s="149">
        <f>IF(N1136="zákl. prenesená",J1136,0)</f>
        <v>0</v>
      </c>
      <c r="BH1136" s="149">
        <f>IF(N1136="zníž. prenesená",J1136,0)</f>
        <v>0</v>
      </c>
      <c r="BI1136" s="149">
        <f>IF(N1136="nulová",J1136,0)</f>
        <v>0</v>
      </c>
      <c r="BJ1136" s="203" t="s">
        <v>169</v>
      </c>
      <c r="BK1136" s="150">
        <f>ROUND(I1136*H1136,3)</f>
        <v>0</v>
      </c>
      <c r="BL1136" s="203" t="s">
        <v>271</v>
      </c>
      <c r="BM1136" s="245" t="s">
        <v>2529</v>
      </c>
    </row>
    <row r="1137" spans="1:65" s="12" customFormat="1" x14ac:dyDescent="0.2">
      <c r="B1137" s="159"/>
      <c r="D1137" s="152" t="s">
        <v>174</v>
      </c>
      <c r="E1137" s="160" t="s">
        <v>1</v>
      </c>
      <c r="F1137" s="161" t="s">
        <v>2530</v>
      </c>
      <c r="H1137" s="162">
        <v>1</v>
      </c>
      <c r="I1137" s="163"/>
      <c r="L1137" s="159"/>
      <c r="M1137" s="164"/>
      <c r="N1137" s="165"/>
      <c r="O1137" s="165"/>
      <c r="P1137" s="165"/>
      <c r="Q1137" s="165"/>
      <c r="R1137" s="165"/>
      <c r="S1137" s="165"/>
      <c r="T1137" s="166"/>
      <c r="AT1137" s="160" t="s">
        <v>174</v>
      </c>
      <c r="AU1137" s="160" t="s">
        <v>169</v>
      </c>
      <c r="AV1137" s="12" t="s">
        <v>169</v>
      </c>
      <c r="AW1137" s="12" t="s">
        <v>32</v>
      </c>
      <c r="AX1137" s="12" t="s">
        <v>79</v>
      </c>
      <c r="AY1137" s="160" t="s">
        <v>162</v>
      </c>
    </row>
    <row r="1138" spans="1:65" s="210" customFormat="1" ht="21.75" customHeight="1" x14ac:dyDescent="0.2">
      <c r="A1138" s="202"/>
      <c r="B1138" s="139"/>
      <c r="C1138" s="246" t="s">
        <v>2531</v>
      </c>
      <c r="D1138" s="246" t="s">
        <v>348</v>
      </c>
      <c r="E1138" s="247" t="s">
        <v>2818</v>
      </c>
      <c r="F1138" s="248" t="s">
        <v>2819</v>
      </c>
      <c r="G1138" s="249" t="s">
        <v>166</v>
      </c>
      <c r="H1138" s="250">
        <v>1</v>
      </c>
      <c r="I1138" s="251"/>
      <c r="J1138" s="250">
        <f>ROUND(I1138*H1138,3)</f>
        <v>0</v>
      </c>
      <c r="K1138" s="252"/>
      <c r="L1138" s="188"/>
      <c r="M1138" s="253" t="s">
        <v>1</v>
      </c>
      <c r="N1138" s="254" t="s">
        <v>43</v>
      </c>
      <c r="O1138" s="49"/>
      <c r="P1138" s="243">
        <f>O1138*H1138</f>
        <v>0</v>
      </c>
      <c r="Q1138" s="243">
        <v>0</v>
      </c>
      <c r="R1138" s="243">
        <f>Q1138*H1138</f>
        <v>0</v>
      </c>
      <c r="S1138" s="243">
        <v>0</v>
      </c>
      <c r="T1138" s="244">
        <f>S1138*H1138</f>
        <v>0</v>
      </c>
      <c r="U1138" s="202"/>
      <c r="V1138" s="202"/>
      <c r="W1138" s="202"/>
      <c r="X1138" s="202"/>
      <c r="Y1138" s="202"/>
      <c r="Z1138" s="202"/>
      <c r="AA1138" s="202"/>
      <c r="AB1138" s="202"/>
      <c r="AC1138" s="202"/>
      <c r="AD1138" s="202"/>
      <c r="AE1138" s="202"/>
      <c r="AR1138" s="245" t="s">
        <v>362</v>
      </c>
      <c r="AT1138" s="245" t="s">
        <v>348</v>
      </c>
      <c r="AU1138" s="245" t="s">
        <v>169</v>
      </c>
      <c r="AY1138" s="203" t="s">
        <v>162</v>
      </c>
      <c r="BE1138" s="149">
        <f>IF(N1138="základná",J1138,0)</f>
        <v>0</v>
      </c>
      <c r="BF1138" s="149">
        <f>IF(N1138="znížená",J1138,0)</f>
        <v>0</v>
      </c>
      <c r="BG1138" s="149">
        <f>IF(N1138="zákl. prenesená",J1138,0)</f>
        <v>0</v>
      </c>
      <c r="BH1138" s="149">
        <f>IF(N1138="zníž. prenesená",J1138,0)</f>
        <v>0</v>
      </c>
      <c r="BI1138" s="149">
        <f>IF(N1138="nulová",J1138,0)</f>
        <v>0</v>
      </c>
      <c r="BJ1138" s="203" t="s">
        <v>169</v>
      </c>
      <c r="BK1138" s="150">
        <f>ROUND(I1138*H1138,3)</f>
        <v>0</v>
      </c>
      <c r="BL1138" s="203" t="s">
        <v>271</v>
      </c>
      <c r="BM1138" s="245" t="s">
        <v>2532</v>
      </c>
    </row>
    <row r="1139" spans="1:65" s="11" customFormat="1" ht="22.5" x14ac:dyDescent="0.2">
      <c r="B1139" s="151"/>
      <c r="D1139" s="152" t="s">
        <v>174</v>
      </c>
      <c r="E1139" s="153" t="s">
        <v>1</v>
      </c>
      <c r="F1139" s="154" t="s">
        <v>2533</v>
      </c>
      <c r="H1139" s="153" t="s">
        <v>1</v>
      </c>
      <c r="I1139" s="155"/>
      <c r="L1139" s="151"/>
      <c r="M1139" s="156"/>
      <c r="N1139" s="157"/>
      <c r="O1139" s="157"/>
      <c r="P1139" s="157"/>
      <c r="Q1139" s="157"/>
      <c r="R1139" s="157"/>
      <c r="S1139" s="157"/>
      <c r="T1139" s="158"/>
      <c r="AT1139" s="153" t="s">
        <v>174</v>
      </c>
      <c r="AU1139" s="153" t="s">
        <v>169</v>
      </c>
      <c r="AV1139" s="11" t="s">
        <v>79</v>
      </c>
      <c r="AW1139" s="11" t="s">
        <v>32</v>
      </c>
      <c r="AX1139" s="11" t="s">
        <v>71</v>
      </c>
      <c r="AY1139" s="153" t="s">
        <v>162</v>
      </c>
    </row>
    <row r="1140" spans="1:65" s="12" customFormat="1" x14ac:dyDescent="0.2">
      <c r="B1140" s="159"/>
      <c r="D1140" s="152" t="s">
        <v>174</v>
      </c>
      <c r="E1140" s="160" t="s">
        <v>1</v>
      </c>
      <c r="F1140" s="161" t="s">
        <v>79</v>
      </c>
      <c r="H1140" s="162">
        <v>1</v>
      </c>
      <c r="I1140" s="163"/>
      <c r="L1140" s="159"/>
      <c r="M1140" s="164"/>
      <c r="N1140" s="165"/>
      <c r="O1140" s="165"/>
      <c r="P1140" s="165"/>
      <c r="Q1140" s="165"/>
      <c r="R1140" s="165"/>
      <c r="S1140" s="165"/>
      <c r="T1140" s="166"/>
      <c r="AT1140" s="160" t="s">
        <v>174</v>
      </c>
      <c r="AU1140" s="160" t="s">
        <v>169</v>
      </c>
      <c r="AV1140" s="12" t="s">
        <v>169</v>
      </c>
      <c r="AW1140" s="12" t="s">
        <v>32</v>
      </c>
      <c r="AX1140" s="12" t="s">
        <v>79</v>
      </c>
      <c r="AY1140" s="160" t="s">
        <v>162</v>
      </c>
    </row>
    <row r="1141" spans="1:65" s="210" customFormat="1" ht="21.75" customHeight="1" x14ac:dyDescent="0.2">
      <c r="A1141" s="202"/>
      <c r="B1141" s="139"/>
      <c r="C1141" s="234" t="s">
        <v>1281</v>
      </c>
      <c r="D1141" s="234" t="s">
        <v>164</v>
      </c>
      <c r="E1141" s="235" t="s">
        <v>2820</v>
      </c>
      <c r="F1141" s="236" t="s">
        <v>1282</v>
      </c>
      <c r="G1141" s="237" t="s">
        <v>904</v>
      </c>
      <c r="H1141" s="239"/>
      <c r="I1141" s="239"/>
      <c r="J1141" s="238">
        <f>ROUND(I1141*H1141,3)</f>
        <v>0</v>
      </c>
      <c r="K1141" s="240"/>
      <c r="L1141" s="30"/>
      <c r="M1141" s="241" t="s">
        <v>1</v>
      </c>
      <c r="N1141" s="242" t="s">
        <v>43</v>
      </c>
      <c r="O1141" s="49"/>
      <c r="P1141" s="243">
        <f>O1141*H1141</f>
        <v>0</v>
      </c>
      <c r="Q1141" s="243">
        <v>0</v>
      </c>
      <c r="R1141" s="243">
        <f>Q1141*H1141</f>
        <v>0</v>
      </c>
      <c r="S1141" s="243">
        <v>0</v>
      </c>
      <c r="T1141" s="244">
        <f>S1141*H1141</f>
        <v>0</v>
      </c>
      <c r="U1141" s="202"/>
      <c r="V1141" s="202"/>
      <c r="W1141" s="202"/>
      <c r="X1141" s="202"/>
      <c r="Y1141" s="202"/>
      <c r="Z1141" s="202"/>
      <c r="AA1141" s="202"/>
      <c r="AB1141" s="202"/>
      <c r="AC1141" s="202"/>
      <c r="AD1141" s="202"/>
      <c r="AE1141" s="202"/>
      <c r="AR1141" s="245" t="s">
        <v>271</v>
      </c>
      <c r="AT1141" s="245" t="s">
        <v>164</v>
      </c>
      <c r="AU1141" s="245" t="s">
        <v>169</v>
      </c>
      <c r="AY1141" s="203" t="s">
        <v>162</v>
      </c>
      <c r="BE1141" s="149">
        <f>IF(N1141="základná",J1141,0)</f>
        <v>0</v>
      </c>
      <c r="BF1141" s="149">
        <f>IF(N1141="znížená",J1141,0)</f>
        <v>0</v>
      </c>
      <c r="BG1141" s="149">
        <f>IF(N1141="zákl. prenesená",J1141,0)</f>
        <v>0</v>
      </c>
      <c r="BH1141" s="149">
        <f>IF(N1141="zníž. prenesená",J1141,0)</f>
        <v>0</v>
      </c>
      <c r="BI1141" s="149">
        <f>IF(N1141="nulová",J1141,0)</f>
        <v>0</v>
      </c>
      <c r="BJ1141" s="203" t="s">
        <v>169</v>
      </c>
      <c r="BK1141" s="150">
        <f>ROUND(I1141*H1141,3)</f>
        <v>0</v>
      </c>
      <c r="BL1141" s="203" t="s">
        <v>271</v>
      </c>
      <c r="BM1141" s="245" t="s">
        <v>1283</v>
      </c>
    </row>
    <row r="1142" spans="1:65" s="10" customFormat="1" ht="22.7" customHeight="1" x14ac:dyDescent="0.2">
      <c r="B1142" s="126"/>
      <c r="D1142" s="127" t="s">
        <v>70</v>
      </c>
      <c r="E1142" s="137" t="s">
        <v>1284</v>
      </c>
      <c r="F1142" s="137" t="s">
        <v>1285</v>
      </c>
      <c r="I1142" s="129"/>
      <c r="J1142" s="138">
        <f>BK1142</f>
        <v>0</v>
      </c>
      <c r="L1142" s="126"/>
      <c r="M1142" s="131"/>
      <c r="N1142" s="132"/>
      <c r="O1142" s="132"/>
      <c r="P1142" s="133">
        <f>SUM(P1143:P1206)</f>
        <v>0</v>
      </c>
      <c r="Q1142" s="132"/>
      <c r="R1142" s="133">
        <f>SUM(R1143:R1206)</f>
        <v>4.5000000000000004E-4</v>
      </c>
      <c r="S1142" s="132"/>
      <c r="T1142" s="134">
        <f>SUM(T1143:T1206)</f>
        <v>0</v>
      </c>
      <c r="AR1142" s="127" t="s">
        <v>169</v>
      </c>
      <c r="AT1142" s="135" t="s">
        <v>70</v>
      </c>
      <c r="AU1142" s="135" t="s">
        <v>79</v>
      </c>
      <c r="AY1142" s="127" t="s">
        <v>162</v>
      </c>
      <c r="BK1142" s="136">
        <f>SUM(BK1143:BK1206)</f>
        <v>0</v>
      </c>
    </row>
    <row r="1143" spans="1:65" s="210" customFormat="1" ht="66.75" customHeight="1" x14ac:dyDescent="0.2">
      <c r="A1143" s="202"/>
      <c r="B1143" s="139"/>
      <c r="C1143" s="234" t="s">
        <v>1286</v>
      </c>
      <c r="D1143" s="234" t="s">
        <v>164</v>
      </c>
      <c r="E1143" s="235" t="s">
        <v>2821</v>
      </c>
      <c r="F1143" s="236" t="s">
        <v>2822</v>
      </c>
      <c r="G1143" s="237" t="s">
        <v>394</v>
      </c>
      <c r="H1143" s="238">
        <v>1</v>
      </c>
      <c r="I1143" s="239"/>
      <c r="J1143" s="238">
        <f t="shared" ref="J1143:J1160" si="20">ROUND(I1143*H1143,3)</f>
        <v>0</v>
      </c>
      <c r="K1143" s="240"/>
      <c r="L1143" s="30"/>
      <c r="M1143" s="241" t="s">
        <v>1</v>
      </c>
      <c r="N1143" s="242" t="s">
        <v>43</v>
      </c>
      <c r="O1143" s="49"/>
      <c r="P1143" s="243">
        <f t="shared" ref="P1143:P1160" si="21">O1143*H1143</f>
        <v>0</v>
      </c>
      <c r="Q1143" s="243">
        <v>0</v>
      </c>
      <c r="R1143" s="243">
        <f t="shared" ref="R1143:R1160" si="22">Q1143*H1143</f>
        <v>0</v>
      </c>
      <c r="S1143" s="243">
        <v>0</v>
      </c>
      <c r="T1143" s="244">
        <f t="shared" ref="T1143:T1160" si="23">S1143*H1143</f>
        <v>0</v>
      </c>
      <c r="U1143" s="202"/>
      <c r="V1143" s="202"/>
      <c r="W1143" s="202"/>
      <c r="X1143" s="202"/>
      <c r="Y1143" s="202"/>
      <c r="Z1143" s="202"/>
      <c r="AA1143" s="202"/>
      <c r="AB1143" s="202"/>
      <c r="AC1143" s="202"/>
      <c r="AD1143" s="202"/>
      <c r="AE1143" s="202"/>
      <c r="AR1143" s="245" t="s">
        <v>271</v>
      </c>
      <c r="AT1143" s="245" t="s">
        <v>164</v>
      </c>
      <c r="AU1143" s="245" t="s">
        <v>169</v>
      </c>
      <c r="AY1143" s="203" t="s">
        <v>162</v>
      </c>
      <c r="BE1143" s="149">
        <f t="shared" ref="BE1143:BE1160" si="24">IF(N1143="základná",J1143,0)</f>
        <v>0</v>
      </c>
      <c r="BF1143" s="149">
        <f t="shared" ref="BF1143:BF1160" si="25">IF(N1143="znížená",J1143,0)</f>
        <v>0</v>
      </c>
      <c r="BG1143" s="149">
        <f t="shared" ref="BG1143:BG1160" si="26">IF(N1143="zákl. prenesená",J1143,0)</f>
        <v>0</v>
      </c>
      <c r="BH1143" s="149">
        <f t="shared" ref="BH1143:BH1160" si="27">IF(N1143="zníž. prenesená",J1143,0)</f>
        <v>0</v>
      </c>
      <c r="BI1143" s="149">
        <f t="shared" ref="BI1143:BI1160" si="28">IF(N1143="nulová",J1143,0)</f>
        <v>0</v>
      </c>
      <c r="BJ1143" s="203" t="s">
        <v>169</v>
      </c>
      <c r="BK1143" s="150">
        <f t="shared" ref="BK1143:BK1160" si="29">ROUND(I1143*H1143,3)</f>
        <v>0</v>
      </c>
      <c r="BL1143" s="203" t="s">
        <v>271</v>
      </c>
      <c r="BM1143" s="245" t="s">
        <v>1287</v>
      </c>
    </row>
    <row r="1144" spans="1:65" s="210" customFormat="1" ht="44.25" customHeight="1" x14ac:dyDescent="0.2">
      <c r="A1144" s="202"/>
      <c r="B1144" s="139"/>
      <c r="C1144" s="234" t="s">
        <v>1288</v>
      </c>
      <c r="D1144" s="234" t="s">
        <v>164</v>
      </c>
      <c r="E1144" s="235" t="s">
        <v>2823</v>
      </c>
      <c r="F1144" s="236" t="s">
        <v>1289</v>
      </c>
      <c r="G1144" s="237" t="s">
        <v>394</v>
      </c>
      <c r="H1144" s="238">
        <v>7</v>
      </c>
      <c r="I1144" s="239"/>
      <c r="J1144" s="238">
        <f t="shared" si="20"/>
        <v>0</v>
      </c>
      <c r="K1144" s="240"/>
      <c r="L1144" s="30"/>
      <c r="M1144" s="241" t="s">
        <v>1</v>
      </c>
      <c r="N1144" s="242" t="s">
        <v>43</v>
      </c>
      <c r="O1144" s="49"/>
      <c r="P1144" s="243">
        <f t="shared" si="21"/>
        <v>0</v>
      </c>
      <c r="Q1144" s="243">
        <v>0</v>
      </c>
      <c r="R1144" s="243">
        <f t="shared" si="22"/>
        <v>0</v>
      </c>
      <c r="S1144" s="243">
        <v>0</v>
      </c>
      <c r="T1144" s="244">
        <f t="shared" si="23"/>
        <v>0</v>
      </c>
      <c r="U1144" s="202"/>
      <c r="V1144" s="202"/>
      <c r="W1144" s="202"/>
      <c r="X1144" s="202"/>
      <c r="Y1144" s="202"/>
      <c r="Z1144" s="202"/>
      <c r="AA1144" s="202"/>
      <c r="AB1144" s="202"/>
      <c r="AC1144" s="202"/>
      <c r="AD1144" s="202"/>
      <c r="AE1144" s="202"/>
      <c r="AR1144" s="245" t="s">
        <v>271</v>
      </c>
      <c r="AT1144" s="245" t="s">
        <v>164</v>
      </c>
      <c r="AU1144" s="245" t="s">
        <v>169</v>
      </c>
      <c r="AY1144" s="203" t="s">
        <v>162</v>
      </c>
      <c r="BE1144" s="149">
        <f t="shared" si="24"/>
        <v>0</v>
      </c>
      <c r="BF1144" s="149">
        <f t="shared" si="25"/>
        <v>0</v>
      </c>
      <c r="BG1144" s="149">
        <f t="shared" si="26"/>
        <v>0</v>
      </c>
      <c r="BH1144" s="149">
        <f t="shared" si="27"/>
        <v>0</v>
      </c>
      <c r="BI1144" s="149">
        <f t="shared" si="28"/>
        <v>0</v>
      </c>
      <c r="BJ1144" s="203" t="s">
        <v>169</v>
      </c>
      <c r="BK1144" s="150">
        <f t="shared" si="29"/>
        <v>0</v>
      </c>
      <c r="BL1144" s="203" t="s">
        <v>271</v>
      </c>
      <c r="BM1144" s="245" t="s">
        <v>1290</v>
      </c>
    </row>
    <row r="1145" spans="1:65" s="210" customFormat="1" ht="44.25" customHeight="1" x14ac:dyDescent="0.2">
      <c r="A1145" s="202"/>
      <c r="B1145" s="139"/>
      <c r="C1145" s="234" t="s">
        <v>1291</v>
      </c>
      <c r="D1145" s="234" t="s">
        <v>164</v>
      </c>
      <c r="E1145" s="235" t="s">
        <v>2824</v>
      </c>
      <c r="F1145" s="236" t="s">
        <v>1292</v>
      </c>
      <c r="G1145" s="237" t="s">
        <v>394</v>
      </c>
      <c r="H1145" s="238">
        <v>2</v>
      </c>
      <c r="I1145" s="239"/>
      <c r="J1145" s="238">
        <f t="shared" si="20"/>
        <v>0</v>
      </c>
      <c r="K1145" s="240"/>
      <c r="L1145" s="30"/>
      <c r="M1145" s="241" t="s">
        <v>1</v>
      </c>
      <c r="N1145" s="242" t="s">
        <v>43</v>
      </c>
      <c r="O1145" s="49"/>
      <c r="P1145" s="243">
        <f t="shared" si="21"/>
        <v>0</v>
      </c>
      <c r="Q1145" s="243">
        <v>0</v>
      </c>
      <c r="R1145" s="243">
        <f t="shared" si="22"/>
        <v>0</v>
      </c>
      <c r="S1145" s="243">
        <v>0</v>
      </c>
      <c r="T1145" s="244">
        <f t="shared" si="23"/>
        <v>0</v>
      </c>
      <c r="U1145" s="202"/>
      <c r="V1145" s="202"/>
      <c r="W1145" s="202"/>
      <c r="X1145" s="202"/>
      <c r="Y1145" s="202"/>
      <c r="Z1145" s="202"/>
      <c r="AA1145" s="202"/>
      <c r="AB1145" s="202"/>
      <c r="AC1145" s="202"/>
      <c r="AD1145" s="202"/>
      <c r="AE1145" s="202"/>
      <c r="AR1145" s="245" t="s">
        <v>271</v>
      </c>
      <c r="AT1145" s="245" t="s">
        <v>164</v>
      </c>
      <c r="AU1145" s="245" t="s">
        <v>169</v>
      </c>
      <c r="AY1145" s="203" t="s">
        <v>162</v>
      </c>
      <c r="BE1145" s="149">
        <f t="shared" si="24"/>
        <v>0</v>
      </c>
      <c r="BF1145" s="149">
        <f t="shared" si="25"/>
        <v>0</v>
      </c>
      <c r="BG1145" s="149">
        <f t="shared" si="26"/>
        <v>0</v>
      </c>
      <c r="BH1145" s="149">
        <f t="shared" si="27"/>
        <v>0</v>
      </c>
      <c r="BI1145" s="149">
        <f t="shared" si="28"/>
        <v>0</v>
      </c>
      <c r="BJ1145" s="203" t="s">
        <v>169</v>
      </c>
      <c r="BK1145" s="150">
        <f t="shared" si="29"/>
        <v>0</v>
      </c>
      <c r="BL1145" s="203" t="s">
        <v>271</v>
      </c>
      <c r="BM1145" s="245" t="s">
        <v>1293</v>
      </c>
    </row>
    <row r="1146" spans="1:65" s="210" customFormat="1" ht="33" customHeight="1" x14ac:dyDescent="0.2">
      <c r="A1146" s="202"/>
      <c r="B1146" s="139"/>
      <c r="C1146" s="234" t="s">
        <v>1294</v>
      </c>
      <c r="D1146" s="234" t="s">
        <v>164</v>
      </c>
      <c r="E1146" s="235" t="s">
        <v>2825</v>
      </c>
      <c r="F1146" s="236" t="s">
        <v>1295</v>
      </c>
      <c r="G1146" s="237" t="s">
        <v>394</v>
      </c>
      <c r="H1146" s="238">
        <v>4</v>
      </c>
      <c r="I1146" s="239"/>
      <c r="J1146" s="238">
        <f t="shared" si="20"/>
        <v>0</v>
      </c>
      <c r="K1146" s="240"/>
      <c r="L1146" s="30"/>
      <c r="M1146" s="241" t="s">
        <v>1</v>
      </c>
      <c r="N1146" s="242" t="s">
        <v>43</v>
      </c>
      <c r="O1146" s="49"/>
      <c r="P1146" s="243">
        <f t="shared" si="21"/>
        <v>0</v>
      </c>
      <c r="Q1146" s="243">
        <v>0</v>
      </c>
      <c r="R1146" s="243">
        <f t="shared" si="22"/>
        <v>0</v>
      </c>
      <c r="S1146" s="243">
        <v>0</v>
      </c>
      <c r="T1146" s="244">
        <f t="shared" si="23"/>
        <v>0</v>
      </c>
      <c r="U1146" s="202"/>
      <c r="V1146" s="202"/>
      <c r="W1146" s="202"/>
      <c r="X1146" s="202"/>
      <c r="Y1146" s="202"/>
      <c r="Z1146" s="202"/>
      <c r="AA1146" s="202"/>
      <c r="AB1146" s="202"/>
      <c r="AC1146" s="202"/>
      <c r="AD1146" s="202"/>
      <c r="AE1146" s="202"/>
      <c r="AR1146" s="245" t="s">
        <v>271</v>
      </c>
      <c r="AT1146" s="245" t="s">
        <v>164</v>
      </c>
      <c r="AU1146" s="245" t="s">
        <v>169</v>
      </c>
      <c r="AY1146" s="203" t="s">
        <v>162</v>
      </c>
      <c r="BE1146" s="149">
        <f t="shared" si="24"/>
        <v>0</v>
      </c>
      <c r="BF1146" s="149">
        <f t="shared" si="25"/>
        <v>0</v>
      </c>
      <c r="BG1146" s="149">
        <f t="shared" si="26"/>
        <v>0</v>
      </c>
      <c r="BH1146" s="149">
        <f t="shared" si="27"/>
        <v>0</v>
      </c>
      <c r="BI1146" s="149">
        <f t="shared" si="28"/>
        <v>0</v>
      </c>
      <c r="BJ1146" s="203" t="s">
        <v>169</v>
      </c>
      <c r="BK1146" s="150">
        <f t="shared" si="29"/>
        <v>0</v>
      </c>
      <c r="BL1146" s="203" t="s">
        <v>271</v>
      </c>
      <c r="BM1146" s="245" t="s">
        <v>1296</v>
      </c>
    </row>
    <row r="1147" spans="1:65" s="210" customFormat="1" ht="44.25" customHeight="1" x14ac:dyDescent="0.2">
      <c r="A1147" s="202"/>
      <c r="B1147" s="139"/>
      <c r="C1147" s="234" t="s">
        <v>1297</v>
      </c>
      <c r="D1147" s="234" t="s">
        <v>164</v>
      </c>
      <c r="E1147" s="235" t="s">
        <v>2826</v>
      </c>
      <c r="F1147" s="236" t="s">
        <v>1298</v>
      </c>
      <c r="G1147" s="237" t="s">
        <v>394</v>
      </c>
      <c r="H1147" s="238">
        <v>1</v>
      </c>
      <c r="I1147" s="239"/>
      <c r="J1147" s="238">
        <f t="shared" si="20"/>
        <v>0</v>
      </c>
      <c r="K1147" s="240"/>
      <c r="L1147" s="30"/>
      <c r="M1147" s="241" t="s">
        <v>1</v>
      </c>
      <c r="N1147" s="242" t="s">
        <v>43</v>
      </c>
      <c r="O1147" s="49"/>
      <c r="P1147" s="243">
        <f t="shared" si="21"/>
        <v>0</v>
      </c>
      <c r="Q1147" s="243">
        <v>0</v>
      </c>
      <c r="R1147" s="243">
        <f t="shared" si="22"/>
        <v>0</v>
      </c>
      <c r="S1147" s="243">
        <v>0</v>
      </c>
      <c r="T1147" s="244">
        <f t="shared" si="23"/>
        <v>0</v>
      </c>
      <c r="U1147" s="202"/>
      <c r="V1147" s="202"/>
      <c r="W1147" s="202"/>
      <c r="X1147" s="202"/>
      <c r="Y1147" s="202"/>
      <c r="Z1147" s="202"/>
      <c r="AA1147" s="202"/>
      <c r="AB1147" s="202"/>
      <c r="AC1147" s="202"/>
      <c r="AD1147" s="202"/>
      <c r="AE1147" s="202"/>
      <c r="AR1147" s="245" t="s">
        <v>271</v>
      </c>
      <c r="AT1147" s="245" t="s">
        <v>164</v>
      </c>
      <c r="AU1147" s="245" t="s">
        <v>169</v>
      </c>
      <c r="AY1147" s="203" t="s">
        <v>162</v>
      </c>
      <c r="BE1147" s="149">
        <f t="shared" si="24"/>
        <v>0</v>
      </c>
      <c r="BF1147" s="149">
        <f t="shared" si="25"/>
        <v>0</v>
      </c>
      <c r="BG1147" s="149">
        <f t="shared" si="26"/>
        <v>0</v>
      </c>
      <c r="BH1147" s="149">
        <f t="shared" si="27"/>
        <v>0</v>
      </c>
      <c r="BI1147" s="149">
        <f t="shared" si="28"/>
        <v>0</v>
      </c>
      <c r="BJ1147" s="203" t="s">
        <v>169</v>
      </c>
      <c r="BK1147" s="150">
        <f t="shared" si="29"/>
        <v>0</v>
      </c>
      <c r="BL1147" s="203" t="s">
        <v>271</v>
      </c>
      <c r="BM1147" s="245" t="s">
        <v>1299</v>
      </c>
    </row>
    <row r="1148" spans="1:65" s="210" customFormat="1" ht="44.25" customHeight="1" x14ac:dyDescent="0.2">
      <c r="A1148" s="202"/>
      <c r="B1148" s="139"/>
      <c r="C1148" s="234" t="s">
        <v>1300</v>
      </c>
      <c r="D1148" s="234" t="s">
        <v>164</v>
      </c>
      <c r="E1148" s="235" t="s">
        <v>2827</v>
      </c>
      <c r="F1148" s="236" t="s">
        <v>1301</v>
      </c>
      <c r="G1148" s="237" t="s">
        <v>394</v>
      </c>
      <c r="H1148" s="238">
        <v>1</v>
      </c>
      <c r="I1148" s="239"/>
      <c r="J1148" s="238">
        <f t="shared" si="20"/>
        <v>0</v>
      </c>
      <c r="K1148" s="240"/>
      <c r="L1148" s="30"/>
      <c r="M1148" s="241" t="s">
        <v>1</v>
      </c>
      <c r="N1148" s="242" t="s">
        <v>43</v>
      </c>
      <c r="O1148" s="49"/>
      <c r="P1148" s="243">
        <f t="shared" si="21"/>
        <v>0</v>
      </c>
      <c r="Q1148" s="243">
        <v>0</v>
      </c>
      <c r="R1148" s="243">
        <f t="shared" si="22"/>
        <v>0</v>
      </c>
      <c r="S1148" s="243">
        <v>0</v>
      </c>
      <c r="T1148" s="244">
        <f t="shared" si="23"/>
        <v>0</v>
      </c>
      <c r="U1148" s="202"/>
      <c r="V1148" s="202"/>
      <c r="W1148" s="202"/>
      <c r="X1148" s="202"/>
      <c r="Y1148" s="202"/>
      <c r="Z1148" s="202"/>
      <c r="AA1148" s="202"/>
      <c r="AB1148" s="202"/>
      <c r="AC1148" s="202"/>
      <c r="AD1148" s="202"/>
      <c r="AE1148" s="202"/>
      <c r="AR1148" s="245" t="s">
        <v>271</v>
      </c>
      <c r="AT1148" s="245" t="s">
        <v>164</v>
      </c>
      <c r="AU1148" s="245" t="s">
        <v>169</v>
      </c>
      <c r="AY1148" s="203" t="s">
        <v>162</v>
      </c>
      <c r="BE1148" s="149">
        <f t="shared" si="24"/>
        <v>0</v>
      </c>
      <c r="BF1148" s="149">
        <f t="shared" si="25"/>
        <v>0</v>
      </c>
      <c r="BG1148" s="149">
        <f t="shared" si="26"/>
        <v>0</v>
      </c>
      <c r="BH1148" s="149">
        <f t="shared" si="27"/>
        <v>0</v>
      </c>
      <c r="BI1148" s="149">
        <f t="shared" si="28"/>
        <v>0</v>
      </c>
      <c r="BJ1148" s="203" t="s">
        <v>169</v>
      </c>
      <c r="BK1148" s="150">
        <f t="shared" si="29"/>
        <v>0</v>
      </c>
      <c r="BL1148" s="203" t="s">
        <v>271</v>
      </c>
      <c r="BM1148" s="245" t="s">
        <v>1302</v>
      </c>
    </row>
    <row r="1149" spans="1:65" s="210" customFormat="1" ht="44.25" customHeight="1" x14ac:dyDescent="0.2">
      <c r="A1149" s="202"/>
      <c r="B1149" s="139"/>
      <c r="C1149" s="234" t="s">
        <v>1303</v>
      </c>
      <c r="D1149" s="234" t="s">
        <v>164</v>
      </c>
      <c r="E1149" s="235" t="s">
        <v>2828</v>
      </c>
      <c r="F1149" s="236" t="s">
        <v>1304</v>
      </c>
      <c r="G1149" s="237" t="s">
        <v>394</v>
      </c>
      <c r="H1149" s="238">
        <v>1</v>
      </c>
      <c r="I1149" s="239"/>
      <c r="J1149" s="238">
        <f t="shared" si="20"/>
        <v>0</v>
      </c>
      <c r="K1149" s="240"/>
      <c r="L1149" s="30"/>
      <c r="M1149" s="241" t="s">
        <v>1</v>
      </c>
      <c r="N1149" s="242" t="s">
        <v>43</v>
      </c>
      <c r="O1149" s="49"/>
      <c r="P1149" s="243">
        <f t="shared" si="21"/>
        <v>0</v>
      </c>
      <c r="Q1149" s="243">
        <v>0</v>
      </c>
      <c r="R1149" s="243">
        <f t="shared" si="22"/>
        <v>0</v>
      </c>
      <c r="S1149" s="243">
        <v>0</v>
      </c>
      <c r="T1149" s="244">
        <f t="shared" si="23"/>
        <v>0</v>
      </c>
      <c r="U1149" s="202"/>
      <c r="V1149" s="202"/>
      <c r="W1149" s="202"/>
      <c r="X1149" s="202"/>
      <c r="Y1149" s="202"/>
      <c r="Z1149" s="202"/>
      <c r="AA1149" s="202"/>
      <c r="AB1149" s="202"/>
      <c r="AC1149" s="202"/>
      <c r="AD1149" s="202"/>
      <c r="AE1149" s="202"/>
      <c r="AR1149" s="245" t="s">
        <v>271</v>
      </c>
      <c r="AT1149" s="245" t="s">
        <v>164</v>
      </c>
      <c r="AU1149" s="245" t="s">
        <v>169</v>
      </c>
      <c r="AY1149" s="203" t="s">
        <v>162</v>
      </c>
      <c r="BE1149" s="149">
        <f t="shared" si="24"/>
        <v>0</v>
      </c>
      <c r="BF1149" s="149">
        <f t="shared" si="25"/>
        <v>0</v>
      </c>
      <c r="BG1149" s="149">
        <f t="shared" si="26"/>
        <v>0</v>
      </c>
      <c r="BH1149" s="149">
        <f t="shared" si="27"/>
        <v>0</v>
      </c>
      <c r="BI1149" s="149">
        <f t="shared" si="28"/>
        <v>0</v>
      </c>
      <c r="BJ1149" s="203" t="s">
        <v>169</v>
      </c>
      <c r="BK1149" s="150">
        <f t="shared" si="29"/>
        <v>0</v>
      </c>
      <c r="BL1149" s="203" t="s">
        <v>271</v>
      </c>
      <c r="BM1149" s="245" t="s">
        <v>1305</v>
      </c>
    </row>
    <row r="1150" spans="1:65" s="210" customFormat="1" ht="55.5" customHeight="1" x14ac:dyDescent="0.2">
      <c r="A1150" s="202"/>
      <c r="B1150" s="139"/>
      <c r="C1150" s="234" t="s">
        <v>1306</v>
      </c>
      <c r="D1150" s="234" t="s">
        <v>164</v>
      </c>
      <c r="E1150" s="235" t="s">
        <v>2829</v>
      </c>
      <c r="F1150" s="236" t="s">
        <v>2830</v>
      </c>
      <c r="G1150" s="237" t="s">
        <v>394</v>
      </c>
      <c r="H1150" s="238">
        <v>2</v>
      </c>
      <c r="I1150" s="239"/>
      <c r="J1150" s="238">
        <f t="shared" si="20"/>
        <v>0</v>
      </c>
      <c r="K1150" s="240"/>
      <c r="L1150" s="30"/>
      <c r="M1150" s="241" t="s">
        <v>1</v>
      </c>
      <c r="N1150" s="242" t="s">
        <v>43</v>
      </c>
      <c r="O1150" s="49"/>
      <c r="P1150" s="243">
        <f t="shared" si="21"/>
        <v>0</v>
      </c>
      <c r="Q1150" s="243">
        <v>0</v>
      </c>
      <c r="R1150" s="243">
        <f t="shared" si="22"/>
        <v>0</v>
      </c>
      <c r="S1150" s="243">
        <v>0</v>
      </c>
      <c r="T1150" s="244">
        <f t="shared" si="23"/>
        <v>0</v>
      </c>
      <c r="U1150" s="202"/>
      <c r="V1150" s="202"/>
      <c r="W1150" s="202"/>
      <c r="X1150" s="202"/>
      <c r="Y1150" s="202"/>
      <c r="Z1150" s="202"/>
      <c r="AA1150" s="202"/>
      <c r="AB1150" s="202"/>
      <c r="AC1150" s="202"/>
      <c r="AD1150" s="202"/>
      <c r="AE1150" s="202"/>
      <c r="AR1150" s="245" t="s">
        <v>271</v>
      </c>
      <c r="AT1150" s="245" t="s">
        <v>164</v>
      </c>
      <c r="AU1150" s="245" t="s">
        <v>169</v>
      </c>
      <c r="AY1150" s="203" t="s">
        <v>162</v>
      </c>
      <c r="BE1150" s="149">
        <f t="shared" si="24"/>
        <v>0</v>
      </c>
      <c r="BF1150" s="149">
        <f t="shared" si="25"/>
        <v>0</v>
      </c>
      <c r="BG1150" s="149">
        <f t="shared" si="26"/>
        <v>0</v>
      </c>
      <c r="BH1150" s="149">
        <f t="shared" si="27"/>
        <v>0</v>
      </c>
      <c r="BI1150" s="149">
        <f t="shared" si="28"/>
        <v>0</v>
      </c>
      <c r="BJ1150" s="203" t="s">
        <v>169</v>
      </c>
      <c r="BK1150" s="150">
        <f t="shared" si="29"/>
        <v>0</v>
      </c>
      <c r="BL1150" s="203" t="s">
        <v>271</v>
      </c>
      <c r="BM1150" s="245" t="s">
        <v>1307</v>
      </c>
    </row>
    <row r="1151" spans="1:65" s="210" customFormat="1" ht="33" customHeight="1" x14ac:dyDescent="0.2">
      <c r="A1151" s="202"/>
      <c r="B1151" s="139"/>
      <c r="C1151" s="234" t="s">
        <v>1308</v>
      </c>
      <c r="D1151" s="234" t="s">
        <v>164</v>
      </c>
      <c r="E1151" s="235" t="s">
        <v>2831</v>
      </c>
      <c r="F1151" s="236" t="s">
        <v>1309</v>
      </c>
      <c r="G1151" s="237" t="s">
        <v>394</v>
      </c>
      <c r="H1151" s="238">
        <v>7</v>
      </c>
      <c r="I1151" s="239"/>
      <c r="J1151" s="238">
        <f t="shared" si="20"/>
        <v>0</v>
      </c>
      <c r="K1151" s="240"/>
      <c r="L1151" s="30"/>
      <c r="M1151" s="241" t="s">
        <v>1</v>
      </c>
      <c r="N1151" s="242" t="s">
        <v>43</v>
      </c>
      <c r="O1151" s="49"/>
      <c r="P1151" s="243">
        <f t="shared" si="21"/>
        <v>0</v>
      </c>
      <c r="Q1151" s="243">
        <v>0</v>
      </c>
      <c r="R1151" s="243">
        <f t="shared" si="22"/>
        <v>0</v>
      </c>
      <c r="S1151" s="243">
        <v>0</v>
      </c>
      <c r="T1151" s="244">
        <f t="shared" si="23"/>
        <v>0</v>
      </c>
      <c r="U1151" s="202"/>
      <c r="V1151" s="202"/>
      <c r="W1151" s="202"/>
      <c r="X1151" s="202"/>
      <c r="Y1151" s="202"/>
      <c r="Z1151" s="202"/>
      <c r="AA1151" s="202"/>
      <c r="AB1151" s="202"/>
      <c r="AC1151" s="202"/>
      <c r="AD1151" s="202"/>
      <c r="AE1151" s="202"/>
      <c r="AR1151" s="245" t="s">
        <v>271</v>
      </c>
      <c r="AT1151" s="245" t="s">
        <v>164</v>
      </c>
      <c r="AU1151" s="245" t="s">
        <v>169</v>
      </c>
      <c r="AY1151" s="203" t="s">
        <v>162</v>
      </c>
      <c r="BE1151" s="149">
        <f t="shared" si="24"/>
        <v>0</v>
      </c>
      <c r="BF1151" s="149">
        <f t="shared" si="25"/>
        <v>0</v>
      </c>
      <c r="BG1151" s="149">
        <f t="shared" si="26"/>
        <v>0</v>
      </c>
      <c r="BH1151" s="149">
        <f t="shared" si="27"/>
        <v>0</v>
      </c>
      <c r="BI1151" s="149">
        <f t="shared" si="28"/>
        <v>0</v>
      </c>
      <c r="BJ1151" s="203" t="s">
        <v>169</v>
      </c>
      <c r="BK1151" s="150">
        <f t="shared" si="29"/>
        <v>0</v>
      </c>
      <c r="BL1151" s="203" t="s">
        <v>271</v>
      </c>
      <c r="BM1151" s="245" t="s">
        <v>1310</v>
      </c>
    </row>
    <row r="1152" spans="1:65" s="210" customFormat="1" ht="33" customHeight="1" x14ac:dyDescent="0.2">
      <c r="A1152" s="202"/>
      <c r="B1152" s="139"/>
      <c r="C1152" s="234" t="s">
        <v>1311</v>
      </c>
      <c r="D1152" s="234" t="s">
        <v>164</v>
      </c>
      <c r="E1152" s="235" t="s">
        <v>2832</v>
      </c>
      <c r="F1152" s="236" t="s">
        <v>1312</v>
      </c>
      <c r="G1152" s="237" t="s">
        <v>394</v>
      </c>
      <c r="H1152" s="238">
        <v>2</v>
      </c>
      <c r="I1152" s="239"/>
      <c r="J1152" s="238">
        <f t="shared" si="20"/>
        <v>0</v>
      </c>
      <c r="K1152" s="240"/>
      <c r="L1152" s="30"/>
      <c r="M1152" s="241" t="s">
        <v>1</v>
      </c>
      <c r="N1152" s="242" t="s">
        <v>43</v>
      </c>
      <c r="O1152" s="49"/>
      <c r="P1152" s="243">
        <f t="shared" si="21"/>
        <v>0</v>
      </c>
      <c r="Q1152" s="243">
        <v>0</v>
      </c>
      <c r="R1152" s="243">
        <f t="shared" si="22"/>
        <v>0</v>
      </c>
      <c r="S1152" s="243">
        <v>0</v>
      </c>
      <c r="T1152" s="244">
        <f t="shared" si="23"/>
        <v>0</v>
      </c>
      <c r="U1152" s="202"/>
      <c r="V1152" s="202"/>
      <c r="W1152" s="202"/>
      <c r="X1152" s="202"/>
      <c r="Y1152" s="202"/>
      <c r="Z1152" s="202"/>
      <c r="AA1152" s="202"/>
      <c r="AB1152" s="202"/>
      <c r="AC1152" s="202"/>
      <c r="AD1152" s="202"/>
      <c r="AE1152" s="202"/>
      <c r="AR1152" s="245" t="s">
        <v>271</v>
      </c>
      <c r="AT1152" s="245" t="s">
        <v>164</v>
      </c>
      <c r="AU1152" s="245" t="s">
        <v>169</v>
      </c>
      <c r="AY1152" s="203" t="s">
        <v>162</v>
      </c>
      <c r="BE1152" s="149">
        <f t="shared" si="24"/>
        <v>0</v>
      </c>
      <c r="BF1152" s="149">
        <f t="shared" si="25"/>
        <v>0</v>
      </c>
      <c r="BG1152" s="149">
        <f t="shared" si="26"/>
        <v>0</v>
      </c>
      <c r="BH1152" s="149">
        <f t="shared" si="27"/>
        <v>0</v>
      </c>
      <c r="BI1152" s="149">
        <f t="shared" si="28"/>
        <v>0</v>
      </c>
      <c r="BJ1152" s="203" t="s">
        <v>169</v>
      </c>
      <c r="BK1152" s="150">
        <f t="shared" si="29"/>
        <v>0</v>
      </c>
      <c r="BL1152" s="203" t="s">
        <v>271</v>
      </c>
      <c r="BM1152" s="245" t="s">
        <v>1313</v>
      </c>
    </row>
    <row r="1153" spans="1:65" s="210" customFormat="1" ht="66.75" customHeight="1" x14ac:dyDescent="0.2">
      <c r="A1153" s="202"/>
      <c r="B1153" s="139"/>
      <c r="C1153" s="234" t="s">
        <v>1314</v>
      </c>
      <c r="D1153" s="234" t="s">
        <v>164</v>
      </c>
      <c r="E1153" s="235" t="s">
        <v>2833</v>
      </c>
      <c r="F1153" s="236" t="s">
        <v>2834</v>
      </c>
      <c r="G1153" s="237" t="s">
        <v>394</v>
      </c>
      <c r="H1153" s="238">
        <v>1</v>
      </c>
      <c r="I1153" s="239"/>
      <c r="J1153" s="238">
        <f t="shared" si="20"/>
        <v>0</v>
      </c>
      <c r="K1153" s="240"/>
      <c r="L1153" s="30"/>
      <c r="M1153" s="241" t="s">
        <v>1</v>
      </c>
      <c r="N1153" s="242" t="s">
        <v>43</v>
      </c>
      <c r="O1153" s="49"/>
      <c r="P1153" s="243">
        <f t="shared" si="21"/>
        <v>0</v>
      </c>
      <c r="Q1153" s="243">
        <v>0</v>
      </c>
      <c r="R1153" s="243">
        <f t="shared" si="22"/>
        <v>0</v>
      </c>
      <c r="S1153" s="243">
        <v>0</v>
      </c>
      <c r="T1153" s="244">
        <f t="shared" si="23"/>
        <v>0</v>
      </c>
      <c r="U1153" s="202"/>
      <c r="V1153" s="202"/>
      <c r="W1153" s="202"/>
      <c r="X1153" s="202"/>
      <c r="Y1153" s="202"/>
      <c r="Z1153" s="202"/>
      <c r="AA1153" s="202"/>
      <c r="AB1153" s="202"/>
      <c r="AC1153" s="202"/>
      <c r="AD1153" s="202"/>
      <c r="AE1153" s="202"/>
      <c r="AR1153" s="245" t="s">
        <v>271</v>
      </c>
      <c r="AT1153" s="245" t="s">
        <v>164</v>
      </c>
      <c r="AU1153" s="245" t="s">
        <v>169</v>
      </c>
      <c r="AY1153" s="203" t="s">
        <v>162</v>
      </c>
      <c r="BE1153" s="149">
        <f t="shared" si="24"/>
        <v>0</v>
      </c>
      <c r="BF1153" s="149">
        <f t="shared" si="25"/>
        <v>0</v>
      </c>
      <c r="BG1153" s="149">
        <f t="shared" si="26"/>
        <v>0</v>
      </c>
      <c r="BH1153" s="149">
        <f t="shared" si="27"/>
        <v>0</v>
      </c>
      <c r="BI1153" s="149">
        <f t="shared" si="28"/>
        <v>0</v>
      </c>
      <c r="BJ1153" s="203" t="s">
        <v>169</v>
      </c>
      <c r="BK1153" s="150">
        <f t="shared" si="29"/>
        <v>0</v>
      </c>
      <c r="BL1153" s="203" t="s">
        <v>271</v>
      </c>
      <c r="BM1153" s="245" t="s">
        <v>1315</v>
      </c>
    </row>
    <row r="1154" spans="1:65" s="210" customFormat="1" ht="44.25" customHeight="1" x14ac:dyDescent="0.2">
      <c r="A1154" s="202"/>
      <c r="B1154" s="139"/>
      <c r="C1154" s="234" t="s">
        <v>1316</v>
      </c>
      <c r="D1154" s="234" t="s">
        <v>164</v>
      </c>
      <c r="E1154" s="235" t="s">
        <v>2835</v>
      </c>
      <c r="F1154" s="236" t="s">
        <v>2836</v>
      </c>
      <c r="G1154" s="237" t="s">
        <v>394</v>
      </c>
      <c r="H1154" s="238">
        <v>1</v>
      </c>
      <c r="I1154" s="239"/>
      <c r="J1154" s="238">
        <f t="shared" si="20"/>
        <v>0</v>
      </c>
      <c r="K1154" s="240"/>
      <c r="L1154" s="30"/>
      <c r="M1154" s="241" t="s">
        <v>1</v>
      </c>
      <c r="N1154" s="242" t="s">
        <v>43</v>
      </c>
      <c r="O1154" s="49"/>
      <c r="P1154" s="243">
        <f t="shared" si="21"/>
        <v>0</v>
      </c>
      <c r="Q1154" s="243">
        <v>0</v>
      </c>
      <c r="R1154" s="243">
        <f t="shared" si="22"/>
        <v>0</v>
      </c>
      <c r="S1154" s="243">
        <v>0</v>
      </c>
      <c r="T1154" s="244">
        <f t="shared" si="23"/>
        <v>0</v>
      </c>
      <c r="U1154" s="202"/>
      <c r="V1154" s="202"/>
      <c r="W1154" s="202"/>
      <c r="X1154" s="202"/>
      <c r="Y1154" s="202"/>
      <c r="Z1154" s="202"/>
      <c r="AA1154" s="202"/>
      <c r="AB1154" s="202"/>
      <c r="AC1154" s="202"/>
      <c r="AD1154" s="202"/>
      <c r="AE1154" s="202"/>
      <c r="AR1154" s="245" t="s">
        <v>271</v>
      </c>
      <c r="AT1154" s="245" t="s">
        <v>164</v>
      </c>
      <c r="AU1154" s="245" t="s">
        <v>169</v>
      </c>
      <c r="AY1154" s="203" t="s">
        <v>162</v>
      </c>
      <c r="BE1154" s="149">
        <f t="shared" si="24"/>
        <v>0</v>
      </c>
      <c r="BF1154" s="149">
        <f t="shared" si="25"/>
        <v>0</v>
      </c>
      <c r="BG1154" s="149">
        <f t="shared" si="26"/>
        <v>0</v>
      </c>
      <c r="BH1154" s="149">
        <f t="shared" si="27"/>
        <v>0</v>
      </c>
      <c r="BI1154" s="149">
        <f t="shared" si="28"/>
        <v>0</v>
      </c>
      <c r="BJ1154" s="203" t="s">
        <v>169</v>
      </c>
      <c r="BK1154" s="150">
        <f t="shared" si="29"/>
        <v>0</v>
      </c>
      <c r="BL1154" s="203" t="s">
        <v>271</v>
      </c>
      <c r="BM1154" s="245" t="s">
        <v>1317</v>
      </c>
    </row>
    <row r="1155" spans="1:65" s="210" customFormat="1" ht="44.25" customHeight="1" x14ac:dyDescent="0.2">
      <c r="A1155" s="202"/>
      <c r="B1155" s="139"/>
      <c r="C1155" s="234" t="s">
        <v>1318</v>
      </c>
      <c r="D1155" s="234" t="s">
        <v>164</v>
      </c>
      <c r="E1155" s="235" t="s">
        <v>2837</v>
      </c>
      <c r="F1155" s="236" t="s">
        <v>2838</v>
      </c>
      <c r="G1155" s="237" t="s">
        <v>394</v>
      </c>
      <c r="H1155" s="238">
        <v>7</v>
      </c>
      <c r="I1155" s="239"/>
      <c r="J1155" s="238">
        <f t="shared" si="20"/>
        <v>0</v>
      </c>
      <c r="K1155" s="240"/>
      <c r="L1155" s="30"/>
      <c r="M1155" s="241" t="s">
        <v>1</v>
      </c>
      <c r="N1155" s="242" t="s">
        <v>43</v>
      </c>
      <c r="O1155" s="49"/>
      <c r="P1155" s="243">
        <f t="shared" si="21"/>
        <v>0</v>
      </c>
      <c r="Q1155" s="243">
        <v>0</v>
      </c>
      <c r="R1155" s="243">
        <f t="shared" si="22"/>
        <v>0</v>
      </c>
      <c r="S1155" s="243">
        <v>0</v>
      </c>
      <c r="T1155" s="244">
        <f t="shared" si="23"/>
        <v>0</v>
      </c>
      <c r="U1155" s="202"/>
      <c r="V1155" s="202"/>
      <c r="W1155" s="202"/>
      <c r="X1155" s="202"/>
      <c r="Y1155" s="202"/>
      <c r="Z1155" s="202"/>
      <c r="AA1155" s="202"/>
      <c r="AB1155" s="202"/>
      <c r="AC1155" s="202"/>
      <c r="AD1155" s="202"/>
      <c r="AE1155" s="202"/>
      <c r="AR1155" s="245" t="s">
        <v>271</v>
      </c>
      <c r="AT1155" s="245" t="s">
        <v>164</v>
      </c>
      <c r="AU1155" s="245" t="s">
        <v>169</v>
      </c>
      <c r="AY1155" s="203" t="s">
        <v>162</v>
      </c>
      <c r="BE1155" s="149">
        <f t="shared" si="24"/>
        <v>0</v>
      </c>
      <c r="BF1155" s="149">
        <f t="shared" si="25"/>
        <v>0</v>
      </c>
      <c r="BG1155" s="149">
        <f t="shared" si="26"/>
        <v>0</v>
      </c>
      <c r="BH1155" s="149">
        <f t="shared" si="27"/>
        <v>0</v>
      </c>
      <c r="BI1155" s="149">
        <f t="shared" si="28"/>
        <v>0</v>
      </c>
      <c r="BJ1155" s="203" t="s">
        <v>169</v>
      </c>
      <c r="BK1155" s="150">
        <f t="shared" si="29"/>
        <v>0</v>
      </c>
      <c r="BL1155" s="203" t="s">
        <v>271</v>
      </c>
      <c r="BM1155" s="245" t="s">
        <v>1319</v>
      </c>
    </row>
    <row r="1156" spans="1:65" s="210" customFormat="1" ht="44.25" customHeight="1" x14ac:dyDescent="0.2">
      <c r="A1156" s="202"/>
      <c r="B1156" s="139"/>
      <c r="C1156" s="234" t="s">
        <v>1320</v>
      </c>
      <c r="D1156" s="234" t="s">
        <v>164</v>
      </c>
      <c r="E1156" s="235" t="s">
        <v>2839</v>
      </c>
      <c r="F1156" s="236" t="s">
        <v>2840</v>
      </c>
      <c r="G1156" s="237" t="s">
        <v>394</v>
      </c>
      <c r="H1156" s="238">
        <v>2</v>
      </c>
      <c r="I1156" s="239"/>
      <c r="J1156" s="238">
        <f t="shared" si="20"/>
        <v>0</v>
      </c>
      <c r="K1156" s="240"/>
      <c r="L1156" s="30"/>
      <c r="M1156" s="241" t="s">
        <v>1</v>
      </c>
      <c r="N1156" s="242" t="s">
        <v>43</v>
      </c>
      <c r="O1156" s="49"/>
      <c r="P1156" s="243">
        <f t="shared" si="21"/>
        <v>0</v>
      </c>
      <c r="Q1156" s="243">
        <v>0</v>
      </c>
      <c r="R1156" s="243">
        <f t="shared" si="22"/>
        <v>0</v>
      </c>
      <c r="S1156" s="243">
        <v>0</v>
      </c>
      <c r="T1156" s="244">
        <f t="shared" si="23"/>
        <v>0</v>
      </c>
      <c r="U1156" s="202"/>
      <c r="V1156" s="202"/>
      <c r="W1156" s="202"/>
      <c r="X1156" s="202"/>
      <c r="Y1156" s="202"/>
      <c r="Z1156" s="202"/>
      <c r="AA1156" s="202"/>
      <c r="AB1156" s="202"/>
      <c r="AC1156" s="202"/>
      <c r="AD1156" s="202"/>
      <c r="AE1156" s="202"/>
      <c r="AR1156" s="245" t="s">
        <v>271</v>
      </c>
      <c r="AT1156" s="245" t="s">
        <v>164</v>
      </c>
      <c r="AU1156" s="245" t="s">
        <v>169</v>
      </c>
      <c r="AY1156" s="203" t="s">
        <v>162</v>
      </c>
      <c r="BE1156" s="149">
        <f t="shared" si="24"/>
        <v>0</v>
      </c>
      <c r="BF1156" s="149">
        <f t="shared" si="25"/>
        <v>0</v>
      </c>
      <c r="BG1156" s="149">
        <f t="shared" si="26"/>
        <v>0</v>
      </c>
      <c r="BH1156" s="149">
        <f t="shared" si="27"/>
        <v>0</v>
      </c>
      <c r="BI1156" s="149">
        <f t="shared" si="28"/>
        <v>0</v>
      </c>
      <c r="BJ1156" s="203" t="s">
        <v>169</v>
      </c>
      <c r="BK1156" s="150">
        <f t="shared" si="29"/>
        <v>0</v>
      </c>
      <c r="BL1156" s="203" t="s">
        <v>271</v>
      </c>
      <c r="BM1156" s="245" t="s">
        <v>1321</v>
      </c>
    </row>
    <row r="1157" spans="1:65" s="210" customFormat="1" ht="44.25" customHeight="1" x14ac:dyDescent="0.2">
      <c r="A1157" s="202"/>
      <c r="B1157" s="139"/>
      <c r="C1157" s="234" t="s">
        <v>1322</v>
      </c>
      <c r="D1157" s="234" t="s">
        <v>164</v>
      </c>
      <c r="E1157" s="235" t="s">
        <v>2841</v>
      </c>
      <c r="F1157" s="236" t="s">
        <v>2842</v>
      </c>
      <c r="G1157" s="237" t="s">
        <v>710</v>
      </c>
      <c r="H1157" s="238">
        <v>14.5</v>
      </c>
      <c r="I1157" s="239"/>
      <c r="J1157" s="238">
        <f t="shared" si="20"/>
        <v>0</v>
      </c>
      <c r="K1157" s="240"/>
      <c r="L1157" s="30"/>
      <c r="M1157" s="241" t="s">
        <v>1</v>
      </c>
      <c r="N1157" s="242" t="s">
        <v>43</v>
      </c>
      <c r="O1157" s="49"/>
      <c r="P1157" s="243">
        <f t="shared" si="21"/>
        <v>0</v>
      </c>
      <c r="Q1157" s="243">
        <v>0</v>
      </c>
      <c r="R1157" s="243">
        <f t="shared" si="22"/>
        <v>0</v>
      </c>
      <c r="S1157" s="243">
        <v>0</v>
      </c>
      <c r="T1157" s="244">
        <f t="shared" si="23"/>
        <v>0</v>
      </c>
      <c r="U1157" s="202"/>
      <c r="V1157" s="202"/>
      <c r="W1157" s="202"/>
      <c r="X1157" s="202"/>
      <c r="Y1157" s="202"/>
      <c r="Z1157" s="202"/>
      <c r="AA1157" s="202"/>
      <c r="AB1157" s="202"/>
      <c r="AC1157" s="202"/>
      <c r="AD1157" s="202"/>
      <c r="AE1157" s="202"/>
      <c r="AR1157" s="245" t="s">
        <v>271</v>
      </c>
      <c r="AT1157" s="245" t="s">
        <v>164</v>
      </c>
      <c r="AU1157" s="245" t="s">
        <v>169</v>
      </c>
      <c r="AY1157" s="203" t="s">
        <v>162</v>
      </c>
      <c r="BE1157" s="149">
        <f t="shared" si="24"/>
        <v>0</v>
      </c>
      <c r="BF1157" s="149">
        <f t="shared" si="25"/>
        <v>0</v>
      </c>
      <c r="BG1157" s="149">
        <f t="shared" si="26"/>
        <v>0</v>
      </c>
      <c r="BH1157" s="149">
        <f t="shared" si="27"/>
        <v>0</v>
      </c>
      <c r="BI1157" s="149">
        <f t="shared" si="28"/>
        <v>0</v>
      </c>
      <c r="BJ1157" s="203" t="s">
        <v>169</v>
      </c>
      <c r="BK1157" s="150">
        <f t="shared" si="29"/>
        <v>0</v>
      </c>
      <c r="BL1157" s="203" t="s">
        <v>271</v>
      </c>
      <c r="BM1157" s="245" t="s">
        <v>1323</v>
      </c>
    </row>
    <row r="1158" spans="1:65" s="210" customFormat="1" ht="44.25" customHeight="1" x14ac:dyDescent="0.2">
      <c r="A1158" s="202"/>
      <c r="B1158" s="139"/>
      <c r="C1158" s="234" t="s">
        <v>1324</v>
      </c>
      <c r="D1158" s="234" t="s">
        <v>164</v>
      </c>
      <c r="E1158" s="235" t="s">
        <v>2843</v>
      </c>
      <c r="F1158" s="236" t="s">
        <v>2844</v>
      </c>
      <c r="G1158" s="237" t="s">
        <v>710</v>
      </c>
      <c r="H1158" s="238">
        <v>23</v>
      </c>
      <c r="I1158" s="239"/>
      <c r="J1158" s="238">
        <f t="shared" si="20"/>
        <v>0</v>
      </c>
      <c r="K1158" s="240"/>
      <c r="L1158" s="30"/>
      <c r="M1158" s="241" t="s">
        <v>1</v>
      </c>
      <c r="N1158" s="242" t="s">
        <v>43</v>
      </c>
      <c r="O1158" s="49"/>
      <c r="P1158" s="243">
        <f t="shared" si="21"/>
        <v>0</v>
      </c>
      <c r="Q1158" s="243">
        <v>0</v>
      </c>
      <c r="R1158" s="243">
        <f t="shared" si="22"/>
        <v>0</v>
      </c>
      <c r="S1158" s="243">
        <v>0</v>
      </c>
      <c r="T1158" s="244">
        <f t="shared" si="23"/>
        <v>0</v>
      </c>
      <c r="U1158" s="202"/>
      <c r="V1158" s="202"/>
      <c r="W1158" s="202"/>
      <c r="X1158" s="202"/>
      <c r="Y1158" s="202"/>
      <c r="Z1158" s="202"/>
      <c r="AA1158" s="202"/>
      <c r="AB1158" s="202"/>
      <c r="AC1158" s="202"/>
      <c r="AD1158" s="202"/>
      <c r="AE1158" s="202"/>
      <c r="AR1158" s="245" t="s">
        <v>271</v>
      </c>
      <c r="AT1158" s="245" t="s">
        <v>164</v>
      </c>
      <c r="AU1158" s="245" t="s">
        <v>169</v>
      </c>
      <c r="AY1158" s="203" t="s">
        <v>162</v>
      </c>
      <c r="BE1158" s="149">
        <f t="shared" si="24"/>
        <v>0</v>
      </c>
      <c r="BF1158" s="149">
        <f t="shared" si="25"/>
        <v>0</v>
      </c>
      <c r="BG1158" s="149">
        <f t="shared" si="26"/>
        <v>0</v>
      </c>
      <c r="BH1158" s="149">
        <f t="shared" si="27"/>
        <v>0</v>
      </c>
      <c r="BI1158" s="149">
        <f t="shared" si="28"/>
        <v>0</v>
      </c>
      <c r="BJ1158" s="203" t="s">
        <v>169</v>
      </c>
      <c r="BK1158" s="150">
        <f t="shared" si="29"/>
        <v>0</v>
      </c>
      <c r="BL1158" s="203" t="s">
        <v>271</v>
      </c>
      <c r="BM1158" s="245" t="s">
        <v>1325</v>
      </c>
    </row>
    <row r="1159" spans="1:65" s="210" customFormat="1" ht="44.25" customHeight="1" x14ac:dyDescent="0.2">
      <c r="A1159" s="202"/>
      <c r="B1159" s="139"/>
      <c r="C1159" s="234" t="s">
        <v>1326</v>
      </c>
      <c r="D1159" s="234" t="s">
        <v>164</v>
      </c>
      <c r="E1159" s="235" t="s">
        <v>2845</v>
      </c>
      <c r="F1159" s="236" t="s">
        <v>2846</v>
      </c>
      <c r="G1159" s="237" t="s">
        <v>394</v>
      </c>
      <c r="H1159" s="238">
        <v>1</v>
      </c>
      <c r="I1159" s="239"/>
      <c r="J1159" s="238">
        <f t="shared" si="20"/>
        <v>0</v>
      </c>
      <c r="K1159" s="240"/>
      <c r="L1159" s="30"/>
      <c r="M1159" s="241" t="s">
        <v>1</v>
      </c>
      <c r="N1159" s="242" t="s">
        <v>43</v>
      </c>
      <c r="O1159" s="49"/>
      <c r="P1159" s="243">
        <f t="shared" si="21"/>
        <v>0</v>
      </c>
      <c r="Q1159" s="243">
        <v>0</v>
      </c>
      <c r="R1159" s="243">
        <f t="shared" si="22"/>
        <v>0</v>
      </c>
      <c r="S1159" s="243">
        <v>0</v>
      </c>
      <c r="T1159" s="244">
        <f t="shared" si="23"/>
        <v>0</v>
      </c>
      <c r="U1159" s="202"/>
      <c r="V1159" s="202"/>
      <c r="W1159" s="202"/>
      <c r="X1159" s="202"/>
      <c r="Y1159" s="202"/>
      <c r="Z1159" s="202"/>
      <c r="AA1159" s="202"/>
      <c r="AB1159" s="202"/>
      <c r="AC1159" s="202"/>
      <c r="AD1159" s="202"/>
      <c r="AE1159" s="202"/>
      <c r="AR1159" s="245" t="s">
        <v>271</v>
      </c>
      <c r="AT1159" s="245" t="s">
        <v>164</v>
      </c>
      <c r="AU1159" s="245" t="s">
        <v>169</v>
      </c>
      <c r="AY1159" s="203" t="s">
        <v>162</v>
      </c>
      <c r="BE1159" s="149">
        <f t="shared" si="24"/>
        <v>0</v>
      </c>
      <c r="BF1159" s="149">
        <f t="shared" si="25"/>
        <v>0</v>
      </c>
      <c r="BG1159" s="149">
        <f t="shared" si="26"/>
        <v>0</v>
      </c>
      <c r="BH1159" s="149">
        <f t="shared" si="27"/>
        <v>0</v>
      </c>
      <c r="BI1159" s="149">
        <f t="shared" si="28"/>
        <v>0</v>
      </c>
      <c r="BJ1159" s="203" t="s">
        <v>169</v>
      </c>
      <c r="BK1159" s="150">
        <f t="shared" si="29"/>
        <v>0</v>
      </c>
      <c r="BL1159" s="203" t="s">
        <v>271</v>
      </c>
      <c r="BM1159" s="245" t="s">
        <v>1327</v>
      </c>
    </row>
    <row r="1160" spans="1:65" s="210" customFormat="1" ht="33" customHeight="1" x14ac:dyDescent="0.2">
      <c r="A1160" s="202"/>
      <c r="B1160" s="139"/>
      <c r="C1160" s="234" t="s">
        <v>1328</v>
      </c>
      <c r="D1160" s="234" t="s">
        <v>164</v>
      </c>
      <c r="E1160" s="235" t="s">
        <v>2847</v>
      </c>
      <c r="F1160" s="236" t="s">
        <v>2848</v>
      </c>
      <c r="G1160" s="237" t="s">
        <v>1329</v>
      </c>
      <c r="H1160" s="238">
        <v>303.10500000000002</v>
      </c>
      <c r="I1160" s="239"/>
      <c r="J1160" s="238">
        <f t="shared" si="20"/>
        <v>0</v>
      </c>
      <c r="K1160" s="240"/>
      <c r="L1160" s="30"/>
      <c r="M1160" s="241" t="s">
        <v>1</v>
      </c>
      <c r="N1160" s="242" t="s">
        <v>43</v>
      </c>
      <c r="O1160" s="49"/>
      <c r="P1160" s="243">
        <f t="shared" si="21"/>
        <v>0</v>
      </c>
      <c r="Q1160" s="243">
        <v>0</v>
      </c>
      <c r="R1160" s="243">
        <f t="shared" si="22"/>
        <v>0</v>
      </c>
      <c r="S1160" s="243">
        <v>0</v>
      </c>
      <c r="T1160" s="244">
        <f t="shared" si="23"/>
        <v>0</v>
      </c>
      <c r="U1160" s="202"/>
      <c r="V1160" s="202"/>
      <c r="W1160" s="202"/>
      <c r="X1160" s="202"/>
      <c r="Y1160" s="202"/>
      <c r="Z1160" s="202"/>
      <c r="AA1160" s="202"/>
      <c r="AB1160" s="202"/>
      <c r="AC1160" s="202"/>
      <c r="AD1160" s="202"/>
      <c r="AE1160" s="202"/>
      <c r="AR1160" s="245" t="s">
        <v>271</v>
      </c>
      <c r="AT1160" s="245" t="s">
        <v>164</v>
      </c>
      <c r="AU1160" s="245" t="s">
        <v>169</v>
      </c>
      <c r="AY1160" s="203" t="s">
        <v>162</v>
      </c>
      <c r="BE1160" s="149">
        <f t="shared" si="24"/>
        <v>0</v>
      </c>
      <c r="BF1160" s="149">
        <f t="shared" si="25"/>
        <v>0</v>
      </c>
      <c r="BG1160" s="149">
        <f t="shared" si="26"/>
        <v>0</v>
      </c>
      <c r="BH1160" s="149">
        <f t="shared" si="27"/>
        <v>0</v>
      </c>
      <c r="BI1160" s="149">
        <f t="shared" si="28"/>
        <v>0</v>
      </c>
      <c r="BJ1160" s="203" t="s">
        <v>169</v>
      </c>
      <c r="BK1160" s="150">
        <f t="shared" si="29"/>
        <v>0</v>
      </c>
      <c r="BL1160" s="203" t="s">
        <v>271</v>
      </c>
      <c r="BM1160" s="245" t="s">
        <v>1330</v>
      </c>
    </row>
    <row r="1161" spans="1:65" s="11" customFormat="1" x14ac:dyDescent="0.2">
      <c r="B1161" s="151"/>
      <c r="D1161" s="152" t="s">
        <v>174</v>
      </c>
      <c r="E1161" s="153" t="s">
        <v>1</v>
      </c>
      <c r="F1161" s="154" t="s">
        <v>1331</v>
      </c>
      <c r="H1161" s="153" t="s">
        <v>1</v>
      </c>
      <c r="I1161" s="155"/>
      <c r="L1161" s="151"/>
      <c r="M1161" s="156"/>
      <c r="N1161" s="157"/>
      <c r="O1161" s="157"/>
      <c r="P1161" s="157"/>
      <c r="Q1161" s="157"/>
      <c r="R1161" s="157"/>
      <c r="S1161" s="157"/>
      <c r="T1161" s="158"/>
      <c r="AT1161" s="153" t="s">
        <v>174</v>
      </c>
      <c r="AU1161" s="153" t="s">
        <v>169</v>
      </c>
      <c r="AV1161" s="11" t="s">
        <v>79</v>
      </c>
      <c r="AW1161" s="11" t="s">
        <v>32</v>
      </c>
      <c r="AX1161" s="11" t="s">
        <v>71</v>
      </c>
      <c r="AY1161" s="153" t="s">
        <v>162</v>
      </c>
    </row>
    <row r="1162" spans="1:65" s="12" customFormat="1" x14ac:dyDescent="0.2">
      <c r="B1162" s="159"/>
      <c r="D1162" s="152" t="s">
        <v>174</v>
      </c>
      <c r="E1162" s="160" t="s">
        <v>1</v>
      </c>
      <c r="F1162" s="161" t="s">
        <v>1332</v>
      </c>
      <c r="H1162" s="162">
        <v>132.47300000000001</v>
      </c>
      <c r="I1162" s="163"/>
      <c r="L1162" s="159"/>
      <c r="M1162" s="164"/>
      <c r="N1162" s="165"/>
      <c r="O1162" s="165"/>
      <c r="P1162" s="165"/>
      <c r="Q1162" s="165"/>
      <c r="R1162" s="165"/>
      <c r="S1162" s="165"/>
      <c r="T1162" s="166"/>
      <c r="AT1162" s="160" t="s">
        <v>174</v>
      </c>
      <c r="AU1162" s="160" t="s">
        <v>169</v>
      </c>
      <c r="AV1162" s="12" t="s">
        <v>169</v>
      </c>
      <c r="AW1162" s="12" t="s">
        <v>32</v>
      </c>
      <c r="AX1162" s="12" t="s">
        <v>71</v>
      </c>
      <c r="AY1162" s="160" t="s">
        <v>162</v>
      </c>
    </row>
    <row r="1163" spans="1:65" s="12" customFormat="1" x14ac:dyDescent="0.2">
      <c r="B1163" s="159"/>
      <c r="D1163" s="152" t="s">
        <v>174</v>
      </c>
      <c r="E1163" s="160" t="s">
        <v>1</v>
      </c>
      <c r="F1163" s="161" t="s">
        <v>1333</v>
      </c>
      <c r="H1163" s="162">
        <v>170.63200000000001</v>
      </c>
      <c r="I1163" s="163"/>
      <c r="L1163" s="159"/>
      <c r="M1163" s="164"/>
      <c r="N1163" s="165"/>
      <c r="O1163" s="165"/>
      <c r="P1163" s="165"/>
      <c r="Q1163" s="165"/>
      <c r="R1163" s="165"/>
      <c r="S1163" s="165"/>
      <c r="T1163" s="166"/>
      <c r="AT1163" s="160" t="s">
        <v>174</v>
      </c>
      <c r="AU1163" s="160" t="s">
        <v>169</v>
      </c>
      <c r="AV1163" s="12" t="s">
        <v>169</v>
      </c>
      <c r="AW1163" s="12" t="s">
        <v>32</v>
      </c>
      <c r="AX1163" s="12" t="s">
        <v>71</v>
      </c>
      <c r="AY1163" s="160" t="s">
        <v>162</v>
      </c>
    </row>
    <row r="1164" spans="1:65" s="14" customFormat="1" x14ac:dyDescent="0.2">
      <c r="B1164" s="175"/>
      <c r="D1164" s="152" t="s">
        <v>174</v>
      </c>
      <c r="E1164" s="176" t="s">
        <v>1</v>
      </c>
      <c r="F1164" s="177" t="s">
        <v>189</v>
      </c>
      <c r="H1164" s="178">
        <v>303.10500000000002</v>
      </c>
      <c r="I1164" s="179"/>
      <c r="L1164" s="175"/>
      <c r="M1164" s="180"/>
      <c r="N1164" s="181"/>
      <c r="O1164" s="181"/>
      <c r="P1164" s="181"/>
      <c r="Q1164" s="181"/>
      <c r="R1164" s="181"/>
      <c r="S1164" s="181"/>
      <c r="T1164" s="182"/>
      <c r="AT1164" s="176" t="s">
        <v>174</v>
      </c>
      <c r="AU1164" s="176" t="s">
        <v>169</v>
      </c>
      <c r="AV1164" s="14" t="s">
        <v>168</v>
      </c>
      <c r="AW1164" s="14" t="s">
        <v>32</v>
      </c>
      <c r="AX1164" s="14" t="s">
        <v>79</v>
      </c>
      <c r="AY1164" s="176" t="s">
        <v>162</v>
      </c>
    </row>
    <row r="1165" spans="1:65" s="210" customFormat="1" ht="33" customHeight="1" x14ac:dyDescent="0.2">
      <c r="A1165" s="202"/>
      <c r="B1165" s="139"/>
      <c r="C1165" s="234" t="s">
        <v>1334</v>
      </c>
      <c r="D1165" s="234" t="s">
        <v>164</v>
      </c>
      <c r="E1165" s="235" t="s">
        <v>2849</v>
      </c>
      <c r="F1165" s="236" t="s">
        <v>2850</v>
      </c>
      <c r="G1165" s="237" t="s">
        <v>394</v>
      </c>
      <c r="H1165" s="238">
        <v>2</v>
      </c>
      <c r="I1165" s="239"/>
      <c r="J1165" s="238">
        <f>ROUND(I1165*H1165,3)</f>
        <v>0</v>
      </c>
      <c r="K1165" s="240"/>
      <c r="L1165" s="30"/>
      <c r="M1165" s="241" t="s">
        <v>1</v>
      </c>
      <c r="N1165" s="242" t="s">
        <v>43</v>
      </c>
      <c r="O1165" s="49"/>
      <c r="P1165" s="243">
        <f>O1165*H1165</f>
        <v>0</v>
      </c>
      <c r="Q1165" s="243">
        <v>0</v>
      </c>
      <c r="R1165" s="243">
        <f>Q1165*H1165</f>
        <v>0</v>
      </c>
      <c r="S1165" s="243">
        <v>0</v>
      </c>
      <c r="T1165" s="244">
        <f>S1165*H1165</f>
        <v>0</v>
      </c>
      <c r="U1165" s="202"/>
      <c r="V1165" s="202"/>
      <c r="W1165" s="202"/>
      <c r="X1165" s="202"/>
      <c r="Y1165" s="202"/>
      <c r="Z1165" s="202"/>
      <c r="AA1165" s="202"/>
      <c r="AB1165" s="202"/>
      <c r="AC1165" s="202"/>
      <c r="AD1165" s="202"/>
      <c r="AE1165" s="202"/>
      <c r="AR1165" s="245" t="s">
        <v>271</v>
      </c>
      <c r="AT1165" s="245" t="s">
        <v>164</v>
      </c>
      <c r="AU1165" s="245" t="s">
        <v>169</v>
      </c>
      <c r="AY1165" s="203" t="s">
        <v>162</v>
      </c>
      <c r="BE1165" s="149">
        <f>IF(N1165="základná",J1165,0)</f>
        <v>0</v>
      </c>
      <c r="BF1165" s="149">
        <f>IF(N1165="znížená",J1165,0)</f>
        <v>0</v>
      </c>
      <c r="BG1165" s="149">
        <f>IF(N1165="zákl. prenesená",J1165,0)</f>
        <v>0</v>
      </c>
      <c r="BH1165" s="149">
        <f>IF(N1165="zníž. prenesená",J1165,0)</f>
        <v>0</v>
      </c>
      <c r="BI1165" s="149">
        <f>IF(N1165="nulová",J1165,0)</f>
        <v>0</v>
      </c>
      <c r="BJ1165" s="203" t="s">
        <v>169</v>
      </c>
      <c r="BK1165" s="150">
        <f>ROUND(I1165*H1165,3)</f>
        <v>0</v>
      </c>
      <c r="BL1165" s="203" t="s">
        <v>271</v>
      </c>
      <c r="BM1165" s="245" t="s">
        <v>1335</v>
      </c>
    </row>
    <row r="1166" spans="1:65" s="11" customFormat="1" ht="22.5" x14ac:dyDescent="0.2">
      <c r="B1166" s="151"/>
      <c r="D1166" s="152" t="s">
        <v>174</v>
      </c>
      <c r="E1166" s="153" t="s">
        <v>1</v>
      </c>
      <c r="F1166" s="154" t="s">
        <v>1336</v>
      </c>
      <c r="H1166" s="153" t="s">
        <v>1</v>
      </c>
      <c r="I1166" s="155"/>
      <c r="L1166" s="151"/>
      <c r="M1166" s="156"/>
      <c r="N1166" s="157"/>
      <c r="O1166" s="157"/>
      <c r="P1166" s="157"/>
      <c r="Q1166" s="157"/>
      <c r="R1166" s="157"/>
      <c r="S1166" s="157"/>
      <c r="T1166" s="158"/>
      <c r="AT1166" s="153" t="s">
        <v>174</v>
      </c>
      <c r="AU1166" s="153" t="s">
        <v>169</v>
      </c>
      <c r="AV1166" s="11" t="s">
        <v>79</v>
      </c>
      <c r="AW1166" s="11" t="s">
        <v>32</v>
      </c>
      <c r="AX1166" s="11" t="s">
        <v>71</v>
      </c>
      <c r="AY1166" s="153" t="s">
        <v>162</v>
      </c>
    </row>
    <row r="1167" spans="1:65" s="11" customFormat="1" x14ac:dyDescent="0.2">
      <c r="B1167" s="151"/>
      <c r="D1167" s="152" t="s">
        <v>174</v>
      </c>
      <c r="E1167" s="153" t="s">
        <v>1</v>
      </c>
      <c r="F1167" s="154" t="s">
        <v>1337</v>
      </c>
      <c r="H1167" s="153" t="s">
        <v>1</v>
      </c>
      <c r="I1167" s="155"/>
      <c r="L1167" s="151"/>
      <c r="M1167" s="156"/>
      <c r="N1167" s="157"/>
      <c r="O1167" s="157"/>
      <c r="P1167" s="157"/>
      <c r="Q1167" s="157"/>
      <c r="R1167" s="157"/>
      <c r="S1167" s="157"/>
      <c r="T1167" s="158"/>
      <c r="AT1167" s="153" t="s">
        <v>174</v>
      </c>
      <c r="AU1167" s="153" t="s">
        <v>169</v>
      </c>
      <c r="AV1167" s="11" t="s">
        <v>79</v>
      </c>
      <c r="AW1167" s="11" t="s">
        <v>32</v>
      </c>
      <c r="AX1167" s="11" t="s">
        <v>71</v>
      </c>
      <c r="AY1167" s="153" t="s">
        <v>162</v>
      </c>
    </row>
    <row r="1168" spans="1:65" s="11" customFormat="1" x14ac:dyDescent="0.2">
      <c r="B1168" s="151"/>
      <c r="D1168" s="152" t="s">
        <v>174</v>
      </c>
      <c r="E1168" s="153" t="s">
        <v>1</v>
      </c>
      <c r="F1168" s="154" t="s">
        <v>1338</v>
      </c>
      <c r="H1168" s="153" t="s">
        <v>1</v>
      </c>
      <c r="I1168" s="155"/>
      <c r="L1168" s="151"/>
      <c r="M1168" s="156"/>
      <c r="N1168" s="157"/>
      <c r="O1168" s="157"/>
      <c r="P1168" s="157"/>
      <c r="Q1168" s="157"/>
      <c r="R1168" s="157"/>
      <c r="S1168" s="157"/>
      <c r="T1168" s="158"/>
      <c r="AT1168" s="153" t="s">
        <v>174</v>
      </c>
      <c r="AU1168" s="153" t="s">
        <v>169</v>
      </c>
      <c r="AV1168" s="11" t="s">
        <v>79</v>
      </c>
      <c r="AW1168" s="11" t="s">
        <v>32</v>
      </c>
      <c r="AX1168" s="11" t="s">
        <v>71</v>
      </c>
      <c r="AY1168" s="153" t="s">
        <v>162</v>
      </c>
    </row>
    <row r="1169" spans="1:65" s="11" customFormat="1" x14ac:dyDescent="0.2">
      <c r="B1169" s="151"/>
      <c r="D1169" s="152" t="s">
        <v>174</v>
      </c>
      <c r="E1169" s="153" t="s">
        <v>1</v>
      </c>
      <c r="F1169" s="154" t="s">
        <v>1339</v>
      </c>
      <c r="H1169" s="153" t="s">
        <v>1</v>
      </c>
      <c r="I1169" s="155"/>
      <c r="L1169" s="151"/>
      <c r="M1169" s="156"/>
      <c r="N1169" s="157"/>
      <c r="O1169" s="157"/>
      <c r="P1169" s="157"/>
      <c r="Q1169" s="157"/>
      <c r="R1169" s="157"/>
      <c r="S1169" s="157"/>
      <c r="T1169" s="158"/>
      <c r="AT1169" s="153" t="s">
        <v>174</v>
      </c>
      <c r="AU1169" s="153" t="s">
        <v>169</v>
      </c>
      <c r="AV1169" s="11" t="s">
        <v>79</v>
      </c>
      <c r="AW1169" s="11" t="s">
        <v>32</v>
      </c>
      <c r="AX1169" s="11" t="s">
        <v>71</v>
      </c>
      <c r="AY1169" s="153" t="s">
        <v>162</v>
      </c>
    </row>
    <row r="1170" spans="1:65" s="11" customFormat="1" ht="22.5" x14ac:dyDescent="0.2">
      <c r="B1170" s="151"/>
      <c r="D1170" s="152" t="s">
        <v>174</v>
      </c>
      <c r="E1170" s="153" t="s">
        <v>1</v>
      </c>
      <c r="F1170" s="154" t="s">
        <v>1340</v>
      </c>
      <c r="H1170" s="153" t="s">
        <v>1</v>
      </c>
      <c r="I1170" s="155"/>
      <c r="L1170" s="151"/>
      <c r="M1170" s="156"/>
      <c r="N1170" s="157"/>
      <c r="O1170" s="157"/>
      <c r="P1170" s="157"/>
      <c r="Q1170" s="157"/>
      <c r="R1170" s="157"/>
      <c r="S1170" s="157"/>
      <c r="T1170" s="158"/>
      <c r="AT1170" s="153" t="s">
        <v>174</v>
      </c>
      <c r="AU1170" s="153" t="s">
        <v>169</v>
      </c>
      <c r="AV1170" s="11" t="s">
        <v>79</v>
      </c>
      <c r="AW1170" s="11" t="s">
        <v>32</v>
      </c>
      <c r="AX1170" s="11" t="s">
        <v>71</v>
      </c>
      <c r="AY1170" s="153" t="s">
        <v>162</v>
      </c>
    </row>
    <row r="1171" spans="1:65" s="11" customFormat="1" ht="22.5" x14ac:dyDescent="0.2">
      <c r="B1171" s="151"/>
      <c r="D1171" s="152" t="s">
        <v>174</v>
      </c>
      <c r="E1171" s="153" t="s">
        <v>1</v>
      </c>
      <c r="F1171" s="154" t="s">
        <v>1341</v>
      </c>
      <c r="H1171" s="153" t="s">
        <v>1</v>
      </c>
      <c r="I1171" s="155"/>
      <c r="L1171" s="151"/>
      <c r="M1171" s="156"/>
      <c r="N1171" s="157"/>
      <c r="O1171" s="157"/>
      <c r="P1171" s="157"/>
      <c r="Q1171" s="157"/>
      <c r="R1171" s="157"/>
      <c r="S1171" s="157"/>
      <c r="T1171" s="158"/>
      <c r="AT1171" s="153" t="s">
        <v>174</v>
      </c>
      <c r="AU1171" s="153" t="s">
        <v>169</v>
      </c>
      <c r="AV1171" s="11" t="s">
        <v>79</v>
      </c>
      <c r="AW1171" s="11" t="s">
        <v>32</v>
      </c>
      <c r="AX1171" s="11" t="s">
        <v>71</v>
      </c>
      <c r="AY1171" s="153" t="s">
        <v>162</v>
      </c>
    </row>
    <row r="1172" spans="1:65" s="12" customFormat="1" x14ac:dyDescent="0.2">
      <c r="B1172" s="159"/>
      <c r="D1172" s="152" t="s">
        <v>174</v>
      </c>
      <c r="E1172" s="160" t="s">
        <v>1</v>
      </c>
      <c r="F1172" s="161" t="s">
        <v>169</v>
      </c>
      <c r="H1172" s="162">
        <v>2</v>
      </c>
      <c r="I1172" s="163"/>
      <c r="L1172" s="159"/>
      <c r="M1172" s="164"/>
      <c r="N1172" s="165"/>
      <c r="O1172" s="165"/>
      <c r="P1172" s="165"/>
      <c r="Q1172" s="165"/>
      <c r="R1172" s="165"/>
      <c r="S1172" s="165"/>
      <c r="T1172" s="166"/>
      <c r="AT1172" s="160" t="s">
        <v>174</v>
      </c>
      <c r="AU1172" s="160" t="s">
        <v>169</v>
      </c>
      <c r="AV1172" s="12" t="s">
        <v>169</v>
      </c>
      <c r="AW1172" s="12" t="s">
        <v>32</v>
      </c>
      <c r="AX1172" s="12" t="s">
        <v>79</v>
      </c>
      <c r="AY1172" s="160" t="s">
        <v>162</v>
      </c>
    </row>
    <row r="1173" spans="1:65" s="210" customFormat="1" ht="21.75" customHeight="1" x14ac:dyDescent="0.2">
      <c r="A1173" s="202"/>
      <c r="B1173" s="139"/>
      <c r="C1173" s="234" t="s">
        <v>1342</v>
      </c>
      <c r="D1173" s="234" t="s">
        <v>164</v>
      </c>
      <c r="E1173" s="235" t="s">
        <v>2851</v>
      </c>
      <c r="F1173" s="236" t="s">
        <v>2852</v>
      </c>
      <c r="G1173" s="237" t="s">
        <v>166</v>
      </c>
      <c r="H1173" s="238">
        <v>2</v>
      </c>
      <c r="I1173" s="239"/>
      <c r="J1173" s="238">
        <f>ROUND(I1173*H1173,3)</f>
        <v>0</v>
      </c>
      <c r="K1173" s="240"/>
      <c r="L1173" s="30"/>
      <c r="M1173" s="241" t="s">
        <v>1</v>
      </c>
      <c r="N1173" s="242" t="s">
        <v>43</v>
      </c>
      <c r="O1173" s="49"/>
      <c r="P1173" s="243">
        <f>O1173*H1173</f>
        <v>0</v>
      </c>
      <c r="Q1173" s="243">
        <v>0</v>
      </c>
      <c r="R1173" s="243">
        <f>Q1173*H1173</f>
        <v>0</v>
      </c>
      <c r="S1173" s="243">
        <v>0</v>
      </c>
      <c r="T1173" s="244">
        <f>S1173*H1173</f>
        <v>0</v>
      </c>
      <c r="U1173" s="202"/>
      <c r="V1173" s="202"/>
      <c r="W1173" s="202"/>
      <c r="X1173" s="202"/>
      <c r="Y1173" s="202"/>
      <c r="Z1173" s="202"/>
      <c r="AA1173" s="202"/>
      <c r="AB1173" s="202"/>
      <c r="AC1173" s="202"/>
      <c r="AD1173" s="202"/>
      <c r="AE1173" s="202"/>
      <c r="AR1173" s="245" t="s">
        <v>271</v>
      </c>
      <c r="AT1173" s="245" t="s">
        <v>164</v>
      </c>
      <c r="AU1173" s="245" t="s">
        <v>169</v>
      </c>
      <c r="AY1173" s="203" t="s">
        <v>162</v>
      </c>
      <c r="BE1173" s="149">
        <f>IF(N1173="základná",J1173,0)</f>
        <v>0</v>
      </c>
      <c r="BF1173" s="149">
        <f>IF(N1173="znížená",J1173,0)</f>
        <v>0</v>
      </c>
      <c r="BG1173" s="149">
        <f>IF(N1173="zákl. prenesená",J1173,0)</f>
        <v>0</v>
      </c>
      <c r="BH1173" s="149">
        <f>IF(N1173="zníž. prenesená",J1173,0)</f>
        <v>0</v>
      </c>
      <c r="BI1173" s="149">
        <f>IF(N1173="nulová",J1173,0)</f>
        <v>0</v>
      </c>
      <c r="BJ1173" s="203" t="s">
        <v>169</v>
      </c>
      <c r="BK1173" s="150">
        <f>ROUND(I1173*H1173,3)</f>
        <v>0</v>
      </c>
      <c r="BL1173" s="203" t="s">
        <v>271</v>
      </c>
      <c r="BM1173" s="245" t="s">
        <v>1343</v>
      </c>
    </row>
    <row r="1174" spans="1:65" s="11" customFormat="1" ht="22.5" x14ac:dyDescent="0.2">
      <c r="B1174" s="151"/>
      <c r="D1174" s="152" t="s">
        <v>174</v>
      </c>
      <c r="E1174" s="153" t="s">
        <v>1</v>
      </c>
      <c r="F1174" s="154" t="s">
        <v>1344</v>
      </c>
      <c r="H1174" s="153" t="s">
        <v>1</v>
      </c>
      <c r="I1174" s="155"/>
      <c r="L1174" s="151"/>
      <c r="M1174" s="156"/>
      <c r="N1174" s="157"/>
      <c r="O1174" s="157"/>
      <c r="P1174" s="157"/>
      <c r="Q1174" s="157"/>
      <c r="R1174" s="157"/>
      <c r="S1174" s="157"/>
      <c r="T1174" s="158"/>
      <c r="AT1174" s="153" t="s">
        <v>174</v>
      </c>
      <c r="AU1174" s="153" t="s">
        <v>169</v>
      </c>
      <c r="AV1174" s="11" t="s">
        <v>79</v>
      </c>
      <c r="AW1174" s="11" t="s">
        <v>32</v>
      </c>
      <c r="AX1174" s="11" t="s">
        <v>71</v>
      </c>
      <c r="AY1174" s="153" t="s">
        <v>162</v>
      </c>
    </row>
    <row r="1175" spans="1:65" s="11" customFormat="1" ht="22.5" x14ac:dyDescent="0.2">
      <c r="B1175" s="151"/>
      <c r="D1175" s="152" t="s">
        <v>174</v>
      </c>
      <c r="E1175" s="153" t="s">
        <v>1</v>
      </c>
      <c r="F1175" s="154" t="s">
        <v>1345</v>
      </c>
      <c r="H1175" s="153" t="s">
        <v>1</v>
      </c>
      <c r="I1175" s="155"/>
      <c r="L1175" s="151"/>
      <c r="M1175" s="156"/>
      <c r="N1175" s="157"/>
      <c r="O1175" s="157"/>
      <c r="P1175" s="157"/>
      <c r="Q1175" s="157"/>
      <c r="R1175" s="157"/>
      <c r="S1175" s="157"/>
      <c r="T1175" s="158"/>
      <c r="AT1175" s="153" t="s">
        <v>174</v>
      </c>
      <c r="AU1175" s="153" t="s">
        <v>169</v>
      </c>
      <c r="AV1175" s="11" t="s">
        <v>79</v>
      </c>
      <c r="AW1175" s="11" t="s">
        <v>32</v>
      </c>
      <c r="AX1175" s="11" t="s">
        <v>71</v>
      </c>
      <c r="AY1175" s="153" t="s">
        <v>162</v>
      </c>
    </row>
    <row r="1176" spans="1:65" s="11" customFormat="1" ht="22.5" x14ac:dyDescent="0.2">
      <c r="B1176" s="151"/>
      <c r="D1176" s="152" t="s">
        <v>174</v>
      </c>
      <c r="E1176" s="153" t="s">
        <v>1</v>
      </c>
      <c r="F1176" s="154" t="s">
        <v>1346</v>
      </c>
      <c r="H1176" s="153" t="s">
        <v>1</v>
      </c>
      <c r="I1176" s="155"/>
      <c r="L1176" s="151"/>
      <c r="M1176" s="156"/>
      <c r="N1176" s="157"/>
      <c r="O1176" s="157"/>
      <c r="P1176" s="157"/>
      <c r="Q1176" s="157"/>
      <c r="R1176" s="157"/>
      <c r="S1176" s="157"/>
      <c r="T1176" s="158"/>
      <c r="AT1176" s="153" t="s">
        <v>174</v>
      </c>
      <c r="AU1176" s="153" t="s">
        <v>169</v>
      </c>
      <c r="AV1176" s="11" t="s">
        <v>79</v>
      </c>
      <c r="AW1176" s="11" t="s">
        <v>32</v>
      </c>
      <c r="AX1176" s="11" t="s">
        <v>71</v>
      </c>
      <c r="AY1176" s="153" t="s">
        <v>162</v>
      </c>
    </row>
    <row r="1177" spans="1:65" s="11" customFormat="1" ht="22.5" x14ac:dyDescent="0.2">
      <c r="B1177" s="151"/>
      <c r="D1177" s="152" t="s">
        <v>174</v>
      </c>
      <c r="E1177" s="153" t="s">
        <v>1</v>
      </c>
      <c r="F1177" s="154" t="s">
        <v>1347</v>
      </c>
      <c r="H1177" s="153" t="s">
        <v>1</v>
      </c>
      <c r="I1177" s="155"/>
      <c r="L1177" s="151"/>
      <c r="M1177" s="156"/>
      <c r="N1177" s="157"/>
      <c r="O1177" s="157"/>
      <c r="P1177" s="157"/>
      <c r="Q1177" s="157"/>
      <c r="R1177" s="157"/>
      <c r="S1177" s="157"/>
      <c r="T1177" s="158"/>
      <c r="AT1177" s="153" t="s">
        <v>174</v>
      </c>
      <c r="AU1177" s="153" t="s">
        <v>169</v>
      </c>
      <c r="AV1177" s="11" t="s">
        <v>79</v>
      </c>
      <c r="AW1177" s="11" t="s">
        <v>32</v>
      </c>
      <c r="AX1177" s="11" t="s">
        <v>71</v>
      </c>
      <c r="AY1177" s="153" t="s">
        <v>162</v>
      </c>
    </row>
    <row r="1178" spans="1:65" s="11" customFormat="1" x14ac:dyDescent="0.2">
      <c r="B1178" s="151"/>
      <c r="D1178" s="152" t="s">
        <v>174</v>
      </c>
      <c r="E1178" s="153" t="s">
        <v>1</v>
      </c>
      <c r="F1178" s="154" t="s">
        <v>1348</v>
      </c>
      <c r="H1178" s="153" t="s">
        <v>1</v>
      </c>
      <c r="I1178" s="155"/>
      <c r="L1178" s="151"/>
      <c r="M1178" s="156"/>
      <c r="N1178" s="157"/>
      <c r="O1178" s="157"/>
      <c r="P1178" s="157"/>
      <c r="Q1178" s="157"/>
      <c r="R1178" s="157"/>
      <c r="S1178" s="157"/>
      <c r="T1178" s="158"/>
      <c r="AT1178" s="153" t="s">
        <v>174</v>
      </c>
      <c r="AU1178" s="153" t="s">
        <v>169</v>
      </c>
      <c r="AV1178" s="11" t="s">
        <v>79</v>
      </c>
      <c r="AW1178" s="11" t="s">
        <v>32</v>
      </c>
      <c r="AX1178" s="11" t="s">
        <v>71</v>
      </c>
      <c r="AY1178" s="153" t="s">
        <v>162</v>
      </c>
    </row>
    <row r="1179" spans="1:65" s="11" customFormat="1" x14ac:dyDescent="0.2">
      <c r="B1179" s="151"/>
      <c r="D1179" s="152" t="s">
        <v>174</v>
      </c>
      <c r="E1179" s="153" t="s">
        <v>1</v>
      </c>
      <c r="F1179" s="154" t="s">
        <v>1349</v>
      </c>
      <c r="H1179" s="153" t="s">
        <v>1</v>
      </c>
      <c r="I1179" s="155"/>
      <c r="L1179" s="151"/>
      <c r="M1179" s="156"/>
      <c r="N1179" s="157"/>
      <c r="O1179" s="157"/>
      <c r="P1179" s="157"/>
      <c r="Q1179" s="157"/>
      <c r="R1179" s="157"/>
      <c r="S1179" s="157"/>
      <c r="T1179" s="158"/>
      <c r="AT1179" s="153" t="s">
        <v>174</v>
      </c>
      <c r="AU1179" s="153" t="s">
        <v>169</v>
      </c>
      <c r="AV1179" s="11" t="s">
        <v>79</v>
      </c>
      <c r="AW1179" s="11" t="s">
        <v>32</v>
      </c>
      <c r="AX1179" s="11" t="s">
        <v>71</v>
      </c>
      <c r="AY1179" s="153" t="s">
        <v>162</v>
      </c>
    </row>
    <row r="1180" spans="1:65" s="12" customFormat="1" x14ac:dyDescent="0.2">
      <c r="B1180" s="159"/>
      <c r="D1180" s="152" t="s">
        <v>174</v>
      </c>
      <c r="E1180" s="160" t="s">
        <v>1</v>
      </c>
      <c r="F1180" s="161" t="s">
        <v>169</v>
      </c>
      <c r="H1180" s="162">
        <v>2</v>
      </c>
      <c r="I1180" s="163"/>
      <c r="L1180" s="159"/>
      <c r="M1180" s="164"/>
      <c r="N1180" s="165"/>
      <c r="O1180" s="165"/>
      <c r="P1180" s="165"/>
      <c r="Q1180" s="165"/>
      <c r="R1180" s="165"/>
      <c r="S1180" s="165"/>
      <c r="T1180" s="166"/>
      <c r="AT1180" s="160" t="s">
        <v>174</v>
      </c>
      <c r="AU1180" s="160" t="s">
        <v>169</v>
      </c>
      <c r="AV1180" s="12" t="s">
        <v>169</v>
      </c>
      <c r="AW1180" s="12" t="s">
        <v>32</v>
      </c>
      <c r="AX1180" s="12" t="s">
        <v>79</v>
      </c>
      <c r="AY1180" s="160" t="s">
        <v>162</v>
      </c>
    </row>
    <row r="1181" spans="1:65" s="210" customFormat="1" ht="21.75" customHeight="1" x14ac:dyDescent="0.2">
      <c r="A1181" s="202"/>
      <c r="B1181" s="139"/>
      <c r="C1181" s="234" t="s">
        <v>1350</v>
      </c>
      <c r="D1181" s="234" t="s">
        <v>164</v>
      </c>
      <c r="E1181" s="235" t="s">
        <v>2853</v>
      </c>
      <c r="F1181" s="236" t="s">
        <v>2854</v>
      </c>
      <c r="G1181" s="237" t="s">
        <v>166</v>
      </c>
      <c r="H1181" s="238">
        <v>2</v>
      </c>
      <c r="I1181" s="239"/>
      <c r="J1181" s="238">
        <f>ROUND(I1181*H1181,3)</f>
        <v>0</v>
      </c>
      <c r="K1181" s="240"/>
      <c r="L1181" s="30"/>
      <c r="M1181" s="241" t="s">
        <v>1</v>
      </c>
      <c r="N1181" s="242" t="s">
        <v>43</v>
      </c>
      <c r="O1181" s="49"/>
      <c r="P1181" s="243">
        <f>O1181*H1181</f>
        <v>0</v>
      </c>
      <c r="Q1181" s="243">
        <v>0</v>
      </c>
      <c r="R1181" s="243">
        <f>Q1181*H1181</f>
        <v>0</v>
      </c>
      <c r="S1181" s="243">
        <v>0</v>
      </c>
      <c r="T1181" s="244">
        <f>S1181*H1181</f>
        <v>0</v>
      </c>
      <c r="U1181" s="202"/>
      <c r="V1181" s="202"/>
      <c r="W1181" s="202"/>
      <c r="X1181" s="202"/>
      <c r="Y1181" s="202"/>
      <c r="Z1181" s="202"/>
      <c r="AA1181" s="202"/>
      <c r="AB1181" s="202"/>
      <c r="AC1181" s="202"/>
      <c r="AD1181" s="202"/>
      <c r="AE1181" s="202"/>
      <c r="AR1181" s="245" t="s">
        <v>271</v>
      </c>
      <c r="AT1181" s="245" t="s">
        <v>164</v>
      </c>
      <c r="AU1181" s="245" t="s">
        <v>169</v>
      </c>
      <c r="AY1181" s="203" t="s">
        <v>162</v>
      </c>
      <c r="BE1181" s="149">
        <f>IF(N1181="základná",J1181,0)</f>
        <v>0</v>
      </c>
      <c r="BF1181" s="149">
        <f>IF(N1181="znížená",J1181,0)</f>
        <v>0</v>
      </c>
      <c r="BG1181" s="149">
        <f>IF(N1181="zákl. prenesená",J1181,0)</f>
        <v>0</v>
      </c>
      <c r="BH1181" s="149">
        <f>IF(N1181="zníž. prenesená",J1181,0)</f>
        <v>0</v>
      </c>
      <c r="BI1181" s="149">
        <f>IF(N1181="nulová",J1181,0)</f>
        <v>0</v>
      </c>
      <c r="BJ1181" s="203" t="s">
        <v>169</v>
      </c>
      <c r="BK1181" s="150">
        <f>ROUND(I1181*H1181,3)</f>
        <v>0</v>
      </c>
      <c r="BL1181" s="203" t="s">
        <v>271</v>
      </c>
      <c r="BM1181" s="245" t="s">
        <v>1351</v>
      </c>
    </row>
    <row r="1182" spans="1:65" s="11" customFormat="1" ht="22.5" x14ac:dyDescent="0.2">
      <c r="B1182" s="151"/>
      <c r="D1182" s="152" t="s">
        <v>174</v>
      </c>
      <c r="E1182" s="153" t="s">
        <v>1</v>
      </c>
      <c r="F1182" s="154" t="s">
        <v>1352</v>
      </c>
      <c r="H1182" s="153" t="s">
        <v>1</v>
      </c>
      <c r="I1182" s="155"/>
      <c r="L1182" s="151"/>
      <c r="M1182" s="156"/>
      <c r="N1182" s="157"/>
      <c r="O1182" s="157"/>
      <c r="P1182" s="157"/>
      <c r="Q1182" s="157"/>
      <c r="R1182" s="157"/>
      <c r="S1182" s="157"/>
      <c r="T1182" s="158"/>
      <c r="AT1182" s="153" t="s">
        <v>174</v>
      </c>
      <c r="AU1182" s="153" t="s">
        <v>169</v>
      </c>
      <c r="AV1182" s="11" t="s">
        <v>79</v>
      </c>
      <c r="AW1182" s="11" t="s">
        <v>32</v>
      </c>
      <c r="AX1182" s="11" t="s">
        <v>71</v>
      </c>
      <c r="AY1182" s="153" t="s">
        <v>162</v>
      </c>
    </row>
    <row r="1183" spans="1:65" s="11" customFormat="1" ht="22.5" x14ac:dyDescent="0.2">
      <c r="B1183" s="151"/>
      <c r="D1183" s="152" t="s">
        <v>174</v>
      </c>
      <c r="E1183" s="153" t="s">
        <v>1</v>
      </c>
      <c r="F1183" s="154" t="s">
        <v>1353</v>
      </c>
      <c r="H1183" s="153" t="s">
        <v>1</v>
      </c>
      <c r="I1183" s="155"/>
      <c r="L1183" s="151"/>
      <c r="M1183" s="156"/>
      <c r="N1183" s="157"/>
      <c r="O1183" s="157"/>
      <c r="P1183" s="157"/>
      <c r="Q1183" s="157"/>
      <c r="R1183" s="157"/>
      <c r="S1183" s="157"/>
      <c r="T1183" s="158"/>
      <c r="AT1183" s="153" t="s">
        <v>174</v>
      </c>
      <c r="AU1183" s="153" t="s">
        <v>169</v>
      </c>
      <c r="AV1183" s="11" t="s">
        <v>79</v>
      </c>
      <c r="AW1183" s="11" t="s">
        <v>32</v>
      </c>
      <c r="AX1183" s="11" t="s">
        <v>71</v>
      </c>
      <c r="AY1183" s="153" t="s">
        <v>162</v>
      </c>
    </row>
    <row r="1184" spans="1:65" s="11" customFormat="1" ht="22.5" x14ac:dyDescent="0.2">
      <c r="B1184" s="151"/>
      <c r="D1184" s="152" t="s">
        <v>174</v>
      </c>
      <c r="E1184" s="153" t="s">
        <v>1</v>
      </c>
      <c r="F1184" s="154" t="s">
        <v>1354</v>
      </c>
      <c r="H1184" s="153" t="s">
        <v>1</v>
      </c>
      <c r="I1184" s="155"/>
      <c r="L1184" s="151"/>
      <c r="M1184" s="156"/>
      <c r="N1184" s="157"/>
      <c r="O1184" s="157"/>
      <c r="P1184" s="157"/>
      <c r="Q1184" s="157"/>
      <c r="R1184" s="157"/>
      <c r="S1184" s="157"/>
      <c r="T1184" s="158"/>
      <c r="AT1184" s="153" t="s">
        <v>174</v>
      </c>
      <c r="AU1184" s="153" t="s">
        <v>169</v>
      </c>
      <c r="AV1184" s="11" t="s">
        <v>79</v>
      </c>
      <c r="AW1184" s="11" t="s">
        <v>32</v>
      </c>
      <c r="AX1184" s="11" t="s">
        <v>71</v>
      </c>
      <c r="AY1184" s="153" t="s">
        <v>162</v>
      </c>
    </row>
    <row r="1185" spans="1:65" s="11" customFormat="1" x14ac:dyDescent="0.2">
      <c r="B1185" s="151"/>
      <c r="D1185" s="152" t="s">
        <v>174</v>
      </c>
      <c r="E1185" s="153" t="s">
        <v>1</v>
      </c>
      <c r="F1185" s="154" t="s">
        <v>1355</v>
      </c>
      <c r="H1185" s="153" t="s">
        <v>1</v>
      </c>
      <c r="I1185" s="155"/>
      <c r="L1185" s="151"/>
      <c r="M1185" s="156"/>
      <c r="N1185" s="157"/>
      <c r="O1185" s="157"/>
      <c r="P1185" s="157"/>
      <c r="Q1185" s="157"/>
      <c r="R1185" s="157"/>
      <c r="S1185" s="157"/>
      <c r="T1185" s="158"/>
      <c r="AT1185" s="153" t="s">
        <v>174</v>
      </c>
      <c r="AU1185" s="153" t="s">
        <v>169</v>
      </c>
      <c r="AV1185" s="11" t="s">
        <v>79</v>
      </c>
      <c r="AW1185" s="11" t="s">
        <v>32</v>
      </c>
      <c r="AX1185" s="11" t="s">
        <v>71</v>
      </c>
      <c r="AY1185" s="153" t="s">
        <v>162</v>
      </c>
    </row>
    <row r="1186" spans="1:65" s="11" customFormat="1" x14ac:dyDescent="0.2">
      <c r="B1186" s="151"/>
      <c r="D1186" s="152" t="s">
        <v>174</v>
      </c>
      <c r="E1186" s="153" t="s">
        <v>1</v>
      </c>
      <c r="F1186" s="154" t="s">
        <v>1356</v>
      </c>
      <c r="H1186" s="153" t="s">
        <v>1</v>
      </c>
      <c r="I1186" s="155"/>
      <c r="L1186" s="151"/>
      <c r="M1186" s="156"/>
      <c r="N1186" s="157"/>
      <c r="O1186" s="157"/>
      <c r="P1186" s="157"/>
      <c r="Q1186" s="157"/>
      <c r="R1186" s="157"/>
      <c r="S1186" s="157"/>
      <c r="T1186" s="158"/>
      <c r="AT1186" s="153" t="s">
        <v>174</v>
      </c>
      <c r="AU1186" s="153" t="s">
        <v>169</v>
      </c>
      <c r="AV1186" s="11" t="s">
        <v>79</v>
      </c>
      <c r="AW1186" s="11" t="s">
        <v>32</v>
      </c>
      <c r="AX1186" s="11" t="s">
        <v>71</v>
      </c>
      <c r="AY1186" s="153" t="s">
        <v>162</v>
      </c>
    </row>
    <row r="1187" spans="1:65" s="12" customFormat="1" x14ac:dyDescent="0.2">
      <c r="B1187" s="159"/>
      <c r="D1187" s="152" t="s">
        <v>174</v>
      </c>
      <c r="E1187" s="160" t="s">
        <v>1</v>
      </c>
      <c r="F1187" s="161" t="s">
        <v>169</v>
      </c>
      <c r="H1187" s="162">
        <v>2</v>
      </c>
      <c r="I1187" s="163"/>
      <c r="L1187" s="159"/>
      <c r="M1187" s="164"/>
      <c r="N1187" s="165"/>
      <c r="O1187" s="165"/>
      <c r="P1187" s="165"/>
      <c r="Q1187" s="165"/>
      <c r="R1187" s="165"/>
      <c r="S1187" s="165"/>
      <c r="T1187" s="166"/>
      <c r="AT1187" s="160" t="s">
        <v>174</v>
      </c>
      <c r="AU1187" s="160" t="s">
        <v>169</v>
      </c>
      <c r="AV1187" s="12" t="s">
        <v>169</v>
      </c>
      <c r="AW1187" s="12" t="s">
        <v>32</v>
      </c>
      <c r="AX1187" s="12" t="s">
        <v>79</v>
      </c>
      <c r="AY1187" s="160" t="s">
        <v>162</v>
      </c>
    </row>
    <row r="1188" spans="1:65" s="210" customFormat="1" ht="21.75" customHeight="1" x14ac:dyDescent="0.2">
      <c r="A1188" s="202"/>
      <c r="B1188" s="139"/>
      <c r="C1188" s="234" t="s">
        <v>1357</v>
      </c>
      <c r="D1188" s="234" t="s">
        <v>164</v>
      </c>
      <c r="E1188" s="235" t="s">
        <v>2855</v>
      </c>
      <c r="F1188" s="236" t="s">
        <v>2856</v>
      </c>
      <c r="G1188" s="237" t="s">
        <v>166</v>
      </c>
      <c r="H1188" s="238">
        <v>2</v>
      </c>
      <c r="I1188" s="239"/>
      <c r="J1188" s="238">
        <f>ROUND(I1188*H1188,3)</f>
        <v>0</v>
      </c>
      <c r="K1188" s="240"/>
      <c r="L1188" s="30"/>
      <c r="M1188" s="241" t="s">
        <v>1</v>
      </c>
      <c r="N1188" s="242" t="s">
        <v>43</v>
      </c>
      <c r="O1188" s="49"/>
      <c r="P1188" s="243">
        <f>O1188*H1188</f>
        <v>0</v>
      </c>
      <c r="Q1188" s="243">
        <v>0</v>
      </c>
      <c r="R1188" s="243">
        <f>Q1188*H1188</f>
        <v>0</v>
      </c>
      <c r="S1188" s="243">
        <v>0</v>
      </c>
      <c r="T1188" s="244">
        <f>S1188*H1188</f>
        <v>0</v>
      </c>
      <c r="U1188" s="202"/>
      <c r="V1188" s="202"/>
      <c r="W1188" s="202"/>
      <c r="X1188" s="202"/>
      <c r="Y1188" s="202"/>
      <c r="Z1188" s="202"/>
      <c r="AA1188" s="202"/>
      <c r="AB1188" s="202"/>
      <c r="AC1188" s="202"/>
      <c r="AD1188" s="202"/>
      <c r="AE1188" s="202"/>
      <c r="AR1188" s="245" t="s">
        <v>271</v>
      </c>
      <c r="AT1188" s="245" t="s">
        <v>164</v>
      </c>
      <c r="AU1188" s="245" t="s">
        <v>169</v>
      </c>
      <c r="AY1188" s="203" t="s">
        <v>162</v>
      </c>
      <c r="BE1188" s="149">
        <f>IF(N1188="základná",J1188,0)</f>
        <v>0</v>
      </c>
      <c r="BF1188" s="149">
        <f>IF(N1188="znížená",J1188,0)</f>
        <v>0</v>
      </c>
      <c r="BG1188" s="149">
        <f>IF(N1188="zákl. prenesená",J1188,0)</f>
        <v>0</v>
      </c>
      <c r="BH1188" s="149">
        <f>IF(N1188="zníž. prenesená",J1188,0)</f>
        <v>0</v>
      </c>
      <c r="BI1188" s="149">
        <f>IF(N1188="nulová",J1188,0)</f>
        <v>0</v>
      </c>
      <c r="BJ1188" s="203" t="s">
        <v>169</v>
      </c>
      <c r="BK1188" s="150">
        <f>ROUND(I1188*H1188,3)</f>
        <v>0</v>
      </c>
      <c r="BL1188" s="203" t="s">
        <v>271</v>
      </c>
      <c r="BM1188" s="245" t="s">
        <v>1358</v>
      </c>
    </row>
    <row r="1189" spans="1:65" s="11" customFormat="1" ht="22.5" x14ac:dyDescent="0.2">
      <c r="B1189" s="151"/>
      <c r="D1189" s="152" t="s">
        <v>174</v>
      </c>
      <c r="E1189" s="153" t="s">
        <v>1</v>
      </c>
      <c r="F1189" s="154" t="s">
        <v>1359</v>
      </c>
      <c r="H1189" s="153" t="s">
        <v>1</v>
      </c>
      <c r="I1189" s="155"/>
      <c r="L1189" s="151"/>
      <c r="M1189" s="156"/>
      <c r="N1189" s="157"/>
      <c r="O1189" s="157"/>
      <c r="P1189" s="157"/>
      <c r="Q1189" s="157"/>
      <c r="R1189" s="157"/>
      <c r="S1189" s="157"/>
      <c r="T1189" s="158"/>
      <c r="AT1189" s="153" t="s">
        <v>174</v>
      </c>
      <c r="AU1189" s="153" t="s">
        <v>169</v>
      </c>
      <c r="AV1189" s="11" t="s">
        <v>79</v>
      </c>
      <c r="AW1189" s="11" t="s">
        <v>32</v>
      </c>
      <c r="AX1189" s="11" t="s">
        <v>71</v>
      </c>
      <c r="AY1189" s="153" t="s">
        <v>162</v>
      </c>
    </row>
    <row r="1190" spans="1:65" s="11" customFormat="1" ht="22.5" x14ac:dyDescent="0.2">
      <c r="B1190" s="151"/>
      <c r="D1190" s="152" t="s">
        <v>174</v>
      </c>
      <c r="E1190" s="153" t="s">
        <v>1</v>
      </c>
      <c r="F1190" s="154" t="s">
        <v>1360</v>
      </c>
      <c r="H1190" s="153" t="s">
        <v>1</v>
      </c>
      <c r="I1190" s="155"/>
      <c r="L1190" s="151"/>
      <c r="M1190" s="156"/>
      <c r="N1190" s="157"/>
      <c r="O1190" s="157"/>
      <c r="P1190" s="157"/>
      <c r="Q1190" s="157"/>
      <c r="R1190" s="157"/>
      <c r="S1190" s="157"/>
      <c r="T1190" s="158"/>
      <c r="AT1190" s="153" t="s">
        <v>174</v>
      </c>
      <c r="AU1190" s="153" t="s">
        <v>169</v>
      </c>
      <c r="AV1190" s="11" t="s">
        <v>79</v>
      </c>
      <c r="AW1190" s="11" t="s">
        <v>32</v>
      </c>
      <c r="AX1190" s="11" t="s">
        <v>71</v>
      </c>
      <c r="AY1190" s="153" t="s">
        <v>162</v>
      </c>
    </row>
    <row r="1191" spans="1:65" s="11" customFormat="1" ht="22.5" x14ac:dyDescent="0.2">
      <c r="B1191" s="151"/>
      <c r="D1191" s="152" t="s">
        <v>174</v>
      </c>
      <c r="E1191" s="153" t="s">
        <v>1</v>
      </c>
      <c r="F1191" s="154" t="s">
        <v>1346</v>
      </c>
      <c r="H1191" s="153" t="s">
        <v>1</v>
      </c>
      <c r="I1191" s="155"/>
      <c r="L1191" s="151"/>
      <c r="M1191" s="156"/>
      <c r="N1191" s="157"/>
      <c r="O1191" s="157"/>
      <c r="P1191" s="157"/>
      <c r="Q1191" s="157"/>
      <c r="R1191" s="157"/>
      <c r="S1191" s="157"/>
      <c r="T1191" s="158"/>
      <c r="AT1191" s="153" t="s">
        <v>174</v>
      </c>
      <c r="AU1191" s="153" t="s">
        <v>169</v>
      </c>
      <c r="AV1191" s="11" t="s">
        <v>79</v>
      </c>
      <c r="AW1191" s="11" t="s">
        <v>32</v>
      </c>
      <c r="AX1191" s="11" t="s">
        <v>71</v>
      </c>
      <c r="AY1191" s="153" t="s">
        <v>162</v>
      </c>
    </row>
    <row r="1192" spans="1:65" s="11" customFormat="1" ht="22.5" x14ac:dyDescent="0.2">
      <c r="B1192" s="151"/>
      <c r="D1192" s="152" t="s">
        <v>174</v>
      </c>
      <c r="E1192" s="153" t="s">
        <v>1</v>
      </c>
      <c r="F1192" s="154" t="s">
        <v>1347</v>
      </c>
      <c r="H1192" s="153" t="s">
        <v>1</v>
      </c>
      <c r="I1192" s="155"/>
      <c r="L1192" s="151"/>
      <c r="M1192" s="156"/>
      <c r="N1192" s="157"/>
      <c r="O1192" s="157"/>
      <c r="P1192" s="157"/>
      <c r="Q1192" s="157"/>
      <c r="R1192" s="157"/>
      <c r="S1192" s="157"/>
      <c r="T1192" s="158"/>
      <c r="AT1192" s="153" t="s">
        <v>174</v>
      </c>
      <c r="AU1192" s="153" t="s">
        <v>169</v>
      </c>
      <c r="AV1192" s="11" t="s">
        <v>79</v>
      </c>
      <c r="AW1192" s="11" t="s">
        <v>32</v>
      </c>
      <c r="AX1192" s="11" t="s">
        <v>71</v>
      </c>
      <c r="AY1192" s="153" t="s">
        <v>162</v>
      </c>
    </row>
    <row r="1193" spans="1:65" s="11" customFormat="1" x14ac:dyDescent="0.2">
      <c r="B1193" s="151"/>
      <c r="D1193" s="152" t="s">
        <v>174</v>
      </c>
      <c r="E1193" s="153" t="s">
        <v>1</v>
      </c>
      <c r="F1193" s="154" t="s">
        <v>1361</v>
      </c>
      <c r="H1193" s="153" t="s">
        <v>1</v>
      </c>
      <c r="I1193" s="155"/>
      <c r="L1193" s="151"/>
      <c r="M1193" s="156"/>
      <c r="N1193" s="157"/>
      <c r="O1193" s="157"/>
      <c r="P1193" s="157"/>
      <c r="Q1193" s="157"/>
      <c r="R1193" s="157"/>
      <c r="S1193" s="157"/>
      <c r="T1193" s="158"/>
      <c r="AT1193" s="153" t="s">
        <v>174</v>
      </c>
      <c r="AU1193" s="153" t="s">
        <v>169</v>
      </c>
      <c r="AV1193" s="11" t="s">
        <v>79</v>
      </c>
      <c r="AW1193" s="11" t="s">
        <v>32</v>
      </c>
      <c r="AX1193" s="11" t="s">
        <v>71</v>
      </c>
      <c r="AY1193" s="153" t="s">
        <v>162</v>
      </c>
    </row>
    <row r="1194" spans="1:65" s="11" customFormat="1" x14ac:dyDescent="0.2">
      <c r="B1194" s="151"/>
      <c r="D1194" s="152" t="s">
        <v>174</v>
      </c>
      <c r="E1194" s="153" t="s">
        <v>1</v>
      </c>
      <c r="F1194" s="154" t="s">
        <v>1362</v>
      </c>
      <c r="H1194" s="153" t="s">
        <v>1</v>
      </c>
      <c r="I1194" s="155"/>
      <c r="L1194" s="151"/>
      <c r="M1194" s="156"/>
      <c r="N1194" s="157"/>
      <c r="O1194" s="157"/>
      <c r="P1194" s="157"/>
      <c r="Q1194" s="157"/>
      <c r="R1194" s="157"/>
      <c r="S1194" s="157"/>
      <c r="T1194" s="158"/>
      <c r="AT1194" s="153" t="s">
        <v>174</v>
      </c>
      <c r="AU1194" s="153" t="s">
        <v>169</v>
      </c>
      <c r="AV1194" s="11" t="s">
        <v>79</v>
      </c>
      <c r="AW1194" s="11" t="s">
        <v>32</v>
      </c>
      <c r="AX1194" s="11" t="s">
        <v>71</v>
      </c>
      <c r="AY1194" s="153" t="s">
        <v>162</v>
      </c>
    </row>
    <row r="1195" spans="1:65" s="12" customFormat="1" x14ac:dyDescent="0.2">
      <c r="B1195" s="159"/>
      <c r="D1195" s="152" t="s">
        <v>174</v>
      </c>
      <c r="E1195" s="160" t="s">
        <v>1</v>
      </c>
      <c r="F1195" s="161" t="s">
        <v>169</v>
      </c>
      <c r="H1195" s="162">
        <v>2</v>
      </c>
      <c r="I1195" s="163"/>
      <c r="L1195" s="159"/>
      <c r="M1195" s="164"/>
      <c r="N1195" s="165"/>
      <c r="O1195" s="165"/>
      <c r="P1195" s="165"/>
      <c r="Q1195" s="165"/>
      <c r="R1195" s="165"/>
      <c r="S1195" s="165"/>
      <c r="T1195" s="166"/>
      <c r="AT1195" s="160" t="s">
        <v>174</v>
      </c>
      <c r="AU1195" s="160" t="s">
        <v>169</v>
      </c>
      <c r="AV1195" s="12" t="s">
        <v>169</v>
      </c>
      <c r="AW1195" s="12" t="s">
        <v>32</v>
      </c>
      <c r="AX1195" s="12" t="s">
        <v>79</v>
      </c>
      <c r="AY1195" s="160" t="s">
        <v>162</v>
      </c>
    </row>
    <row r="1196" spans="1:65" s="210" customFormat="1" ht="33" customHeight="1" x14ac:dyDescent="0.2">
      <c r="A1196" s="202"/>
      <c r="B1196" s="139"/>
      <c r="C1196" s="234" t="s">
        <v>1363</v>
      </c>
      <c r="D1196" s="234" t="s">
        <v>164</v>
      </c>
      <c r="E1196" s="235" t="s">
        <v>2857</v>
      </c>
      <c r="F1196" s="236" t="s">
        <v>2858</v>
      </c>
      <c r="G1196" s="237" t="s">
        <v>273</v>
      </c>
      <c r="H1196" s="238">
        <v>47.387</v>
      </c>
      <c r="I1196" s="239"/>
      <c r="J1196" s="238">
        <f>ROUND(I1196*H1196,3)</f>
        <v>0</v>
      </c>
      <c r="K1196" s="240"/>
      <c r="L1196" s="30"/>
      <c r="M1196" s="241" t="s">
        <v>1</v>
      </c>
      <c r="N1196" s="242" t="s">
        <v>43</v>
      </c>
      <c r="O1196" s="49"/>
      <c r="P1196" s="243">
        <f>O1196*H1196</f>
        <v>0</v>
      </c>
      <c r="Q1196" s="243">
        <v>0</v>
      </c>
      <c r="R1196" s="243">
        <f>Q1196*H1196</f>
        <v>0</v>
      </c>
      <c r="S1196" s="243">
        <v>0</v>
      </c>
      <c r="T1196" s="244">
        <f>S1196*H1196</f>
        <v>0</v>
      </c>
      <c r="U1196" s="202"/>
      <c r="V1196" s="202"/>
      <c r="W1196" s="202"/>
      <c r="X1196" s="202"/>
      <c r="Y1196" s="202"/>
      <c r="Z1196" s="202"/>
      <c r="AA1196" s="202"/>
      <c r="AB1196" s="202"/>
      <c r="AC1196" s="202"/>
      <c r="AD1196" s="202"/>
      <c r="AE1196" s="202"/>
      <c r="AR1196" s="245" t="s">
        <v>271</v>
      </c>
      <c r="AT1196" s="245" t="s">
        <v>164</v>
      </c>
      <c r="AU1196" s="245" t="s">
        <v>169</v>
      </c>
      <c r="AY1196" s="203" t="s">
        <v>162</v>
      </c>
      <c r="BE1196" s="149">
        <f>IF(N1196="základná",J1196,0)</f>
        <v>0</v>
      </c>
      <c r="BF1196" s="149">
        <f>IF(N1196="znížená",J1196,0)</f>
        <v>0</v>
      </c>
      <c r="BG1196" s="149">
        <f>IF(N1196="zákl. prenesená",J1196,0)</f>
        <v>0</v>
      </c>
      <c r="BH1196" s="149">
        <f>IF(N1196="zníž. prenesená",J1196,0)</f>
        <v>0</v>
      </c>
      <c r="BI1196" s="149">
        <f>IF(N1196="nulová",J1196,0)</f>
        <v>0</v>
      </c>
      <c r="BJ1196" s="203" t="s">
        <v>169</v>
      </c>
      <c r="BK1196" s="150">
        <f>ROUND(I1196*H1196,3)</f>
        <v>0</v>
      </c>
      <c r="BL1196" s="203" t="s">
        <v>271</v>
      </c>
      <c r="BM1196" s="245" t="s">
        <v>1364</v>
      </c>
    </row>
    <row r="1197" spans="1:65" s="11" customFormat="1" x14ac:dyDescent="0.2">
      <c r="B1197" s="151"/>
      <c r="D1197" s="152" t="s">
        <v>174</v>
      </c>
      <c r="E1197" s="153" t="s">
        <v>1</v>
      </c>
      <c r="F1197" s="154" t="s">
        <v>1365</v>
      </c>
      <c r="H1197" s="153" t="s">
        <v>1</v>
      </c>
      <c r="I1197" s="155"/>
      <c r="L1197" s="151"/>
      <c r="M1197" s="156"/>
      <c r="N1197" s="157"/>
      <c r="O1197" s="157"/>
      <c r="P1197" s="157"/>
      <c r="Q1197" s="157"/>
      <c r="R1197" s="157"/>
      <c r="S1197" s="157"/>
      <c r="T1197" s="158"/>
      <c r="AT1197" s="153" t="s">
        <v>174</v>
      </c>
      <c r="AU1197" s="153" t="s">
        <v>169</v>
      </c>
      <c r="AV1197" s="11" t="s">
        <v>79</v>
      </c>
      <c r="AW1197" s="11" t="s">
        <v>32</v>
      </c>
      <c r="AX1197" s="11" t="s">
        <v>71</v>
      </c>
      <c r="AY1197" s="153" t="s">
        <v>162</v>
      </c>
    </row>
    <row r="1198" spans="1:65" s="12" customFormat="1" x14ac:dyDescent="0.2">
      <c r="B1198" s="159"/>
      <c r="D1198" s="152" t="s">
        <v>174</v>
      </c>
      <c r="E1198" s="160" t="s">
        <v>1</v>
      </c>
      <c r="F1198" s="161" t="s">
        <v>1366</v>
      </c>
      <c r="H1198" s="162">
        <v>42.598999999999997</v>
      </c>
      <c r="I1198" s="163"/>
      <c r="L1198" s="159"/>
      <c r="M1198" s="164"/>
      <c r="N1198" s="165"/>
      <c r="O1198" s="165"/>
      <c r="P1198" s="165"/>
      <c r="Q1198" s="165"/>
      <c r="R1198" s="165"/>
      <c r="S1198" s="165"/>
      <c r="T1198" s="166"/>
      <c r="AT1198" s="160" t="s">
        <v>174</v>
      </c>
      <c r="AU1198" s="160" t="s">
        <v>169</v>
      </c>
      <c r="AV1198" s="12" t="s">
        <v>169</v>
      </c>
      <c r="AW1198" s="12" t="s">
        <v>32</v>
      </c>
      <c r="AX1198" s="12" t="s">
        <v>71</v>
      </c>
      <c r="AY1198" s="160" t="s">
        <v>162</v>
      </c>
    </row>
    <row r="1199" spans="1:65" s="12" customFormat="1" x14ac:dyDescent="0.2">
      <c r="B1199" s="159"/>
      <c r="D1199" s="152" t="s">
        <v>174</v>
      </c>
      <c r="E1199" s="160" t="s">
        <v>1</v>
      </c>
      <c r="F1199" s="161" t="s">
        <v>1367</v>
      </c>
      <c r="H1199" s="162">
        <v>4.7880000000000003</v>
      </c>
      <c r="I1199" s="163"/>
      <c r="L1199" s="159"/>
      <c r="M1199" s="164"/>
      <c r="N1199" s="165"/>
      <c r="O1199" s="165"/>
      <c r="P1199" s="165"/>
      <c r="Q1199" s="165"/>
      <c r="R1199" s="165"/>
      <c r="S1199" s="165"/>
      <c r="T1199" s="166"/>
      <c r="AT1199" s="160" t="s">
        <v>174</v>
      </c>
      <c r="AU1199" s="160" t="s">
        <v>169</v>
      </c>
      <c r="AV1199" s="12" t="s">
        <v>169</v>
      </c>
      <c r="AW1199" s="12" t="s">
        <v>32</v>
      </c>
      <c r="AX1199" s="12" t="s">
        <v>71</v>
      </c>
      <c r="AY1199" s="160" t="s">
        <v>162</v>
      </c>
    </row>
    <row r="1200" spans="1:65" s="14" customFormat="1" x14ac:dyDescent="0.2">
      <c r="B1200" s="175"/>
      <c r="D1200" s="152" t="s">
        <v>174</v>
      </c>
      <c r="E1200" s="176" t="s">
        <v>1</v>
      </c>
      <c r="F1200" s="177" t="s">
        <v>189</v>
      </c>
      <c r="H1200" s="178">
        <v>47.387</v>
      </c>
      <c r="I1200" s="179"/>
      <c r="L1200" s="175"/>
      <c r="M1200" s="180"/>
      <c r="N1200" s="181"/>
      <c r="O1200" s="181"/>
      <c r="P1200" s="181"/>
      <c r="Q1200" s="181"/>
      <c r="R1200" s="181"/>
      <c r="S1200" s="181"/>
      <c r="T1200" s="182"/>
      <c r="AT1200" s="176" t="s">
        <v>174</v>
      </c>
      <c r="AU1200" s="176" t="s">
        <v>169</v>
      </c>
      <c r="AV1200" s="14" t="s">
        <v>168</v>
      </c>
      <c r="AW1200" s="14" t="s">
        <v>32</v>
      </c>
      <c r="AX1200" s="14" t="s">
        <v>79</v>
      </c>
      <c r="AY1200" s="176" t="s">
        <v>162</v>
      </c>
    </row>
    <row r="1201" spans="1:65" s="210" customFormat="1" ht="21.75" customHeight="1" x14ac:dyDescent="0.2">
      <c r="A1201" s="202"/>
      <c r="B1201" s="139"/>
      <c r="C1201" s="234" t="s">
        <v>1368</v>
      </c>
      <c r="D1201" s="234" t="s">
        <v>164</v>
      </c>
      <c r="E1201" s="235" t="s">
        <v>2859</v>
      </c>
      <c r="F1201" s="236" t="s">
        <v>1369</v>
      </c>
      <c r="G1201" s="237" t="s">
        <v>273</v>
      </c>
      <c r="H1201" s="238">
        <v>1.54</v>
      </c>
      <c r="I1201" s="239"/>
      <c r="J1201" s="238">
        <f>ROUND(I1201*H1201,3)</f>
        <v>0</v>
      </c>
      <c r="K1201" s="240"/>
      <c r="L1201" s="30"/>
      <c r="M1201" s="241" t="s">
        <v>1</v>
      </c>
      <c r="N1201" s="242" t="s">
        <v>43</v>
      </c>
      <c r="O1201" s="49"/>
      <c r="P1201" s="243">
        <f>O1201*H1201</f>
        <v>0</v>
      </c>
      <c r="Q1201" s="243">
        <v>0</v>
      </c>
      <c r="R1201" s="243">
        <f>Q1201*H1201</f>
        <v>0</v>
      </c>
      <c r="S1201" s="243">
        <v>0</v>
      </c>
      <c r="T1201" s="244">
        <f>S1201*H1201</f>
        <v>0</v>
      </c>
      <c r="U1201" s="202"/>
      <c r="V1201" s="202"/>
      <c r="W1201" s="202"/>
      <c r="X1201" s="202"/>
      <c r="Y1201" s="202"/>
      <c r="Z1201" s="202"/>
      <c r="AA1201" s="202"/>
      <c r="AB1201" s="202"/>
      <c r="AC1201" s="202"/>
      <c r="AD1201" s="202"/>
      <c r="AE1201" s="202"/>
      <c r="AR1201" s="245" t="s">
        <v>271</v>
      </c>
      <c r="AT1201" s="245" t="s">
        <v>164</v>
      </c>
      <c r="AU1201" s="245" t="s">
        <v>169</v>
      </c>
      <c r="AY1201" s="203" t="s">
        <v>162</v>
      </c>
      <c r="BE1201" s="149">
        <f>IF(N1201="základná",J1201,0)</f>
        <v>0</v>
      </c>
      <c r="BF1201" s="149">
        <f>IF(N1201="znížená",J1201,0)</f>
        <v>0</v>
      </c>
      <c r="BG1201" s="149">
        <f>IF(N1201="zákl. prenesená",J1201,0)</f>
        <v>0</v>
      </c>
      <c r="BH1201" s="149">
        <f>IF(N1201="zníž. prenesená",J1201,0)</f>
        <v>0</v>
      </c>
      <c r="BI1201" s="149">
        <f>IF(N1201="nulová",J1201,0)</f>
        <v>0</v>
      </c>
      <c r="BJ1201" s="203" t="s">
        <v>169</v>
      </c>
      <c r="BK1201" s="150">
        <f>ROUND(I1201*H1201,3)</f>
        <v>0</v>
      </c>
      <c r="BL1201" s="203" t="s">
        <v>271</v>
      </c>
      <c r="BM1201" s="245" t="s">
        <v>1370</v>
      </c>
    </row>
    <row r="1202" spans="1:65" s="12" customFormat="1" x14ac:dyDescent="0.2">
      <c r="B1202" s="159"/>
      <c r="D1202" s="152" t="s">
        <v>174</v>
      </c>
      <c r="E1202" s="160" t="s">
        <v>1</v>
      </c>
      <c r="F1202" s="161" t="s">
        <v>1371</v>
      </c>
      <c r="H1202" s="162">
        <v>1.54</v>
      </c>
      <c r="I1202" s="163"/>
      <c r="L1202" s="159"/>
      <c r="M1202" s="164"/>
      <c r="N1202" s="165"/>
      <c r="O1202" s="165"/>
      <c r="P1202" s="165"/>
      <c r="Q1202" s="165"/>
      <c r="R1202" s="165"/>
      <c r="S1202" s="165"/>
      <c r="T1202" s="166"/>
      <c r="AT1202" s="160" t="s">
        <v>174</v>
      </c>
      <c r="AU1202" s="160" t="s">
        <v>169</v>
      </c>
      <c r="AV1202" s="12" t="s">
        <v>169</v>
      </c>
      <c r="AW1202" s="12" t="s">
        <v>32</v>
      </c>
      <c r="AX1202" s="12" t="s">
        <v>79</v>
      </c>
      <c r="AY1202" s="160" t="s">
        <v>162</v>
      </c>
    </row>
    <row r="1203" spans="1:65" s="210" customFormat="1" ht="16.5" customHeight="1" x14ac:dyDescent="0.2">
      <c r="A1203" s="202"/>
      <c r="B1203" s="139"/>
      <c r="C1203" s="234" t="s">
        <v>1372</v>
      </c>
      <c r="D1203" s="234" t="s">
        <v>164</v>
      </c>
      <c r="E1203" s="235" t="s">
        <v>2860</v>
      </c>
      <c r="F1203" s="236" t="s">
        <v>1373</v>
      </c>
      <c r="G1203" s="237" t="s">
        <v>710</v>
      </c>
      <c r="H1203" s="238">
        <v>5</v>
      </c>
      <c r="I1203" s="239"/>
      <c r="J1203" s="238">
        <f>ROUND(I1203*H1203,3)</f>
        <v>0</v>
      </c>
      <c r="K1203" s="240"/>
      <c r="L1203" s="30"/>
      <c r="M1203" s="241" t="s">
        <v>1</v>
      </c>
      <c r="N1203" s="242" t="s">
        <v>43</v>
      </c>
      <c r="O1203" s="49"/>
      <c r="P1203" s="243">
        <f>O1203*H1203</f>
        <v>0</v>
      </c>
      <c r="Q1203" s="243">
        <v>9.0000000000000006E-5</v>
      </c>
      <c r="R1203" s="243">
        <f>Q1203*H1203</f>
        <v>4.5000000000000004E-4</v>
      </c>
      <c r="S1203" s="243">
        <v>0</v>
      </c>
      <c r="T1203" s="244">
        <f>S1203*H1203</f>
        <v>0</v>
      </c>
      <c r="U1203" s="202"/>
      <c r="V1203" s="202"/>
      <c r="W1203" s="202"/>
      <c r="X1203" s="202"/>
      <c r="Y1203" s="202"/>
      <c r="Z1203" s="202"/>
      <c r="AA1203" s="202"/>
      <c r="AB1203" s="202"/>
      <c r="AC1203" s="202"/>
      <c r="AD1203" s="202"/>
      <c r="AE1203" s="202"/>
      <c r="AR1203" s="245" t="s">
        <v>271</v>
      </c>
      <c r="AT1203" s="245" t="s">
        <v>164</v>
      </c>
      <c r="AU1203" s="245" t="s">
        <v>169</v>
      </c>
      <c r="AY1203" s="203" t="s">
        <v>162</v>
      </c>
      <c r="BE1203" s="149">
        <f>IF(N1203="základná",J1203,0)</f>
        <v>0</v>
      </c>
      <c r="BF1203" s="149">
        <f>IF(N1203="znížená",J1203,0)</f>
        <v>0</v>
      </c>
      <c r="BG1203" s="149">
        <f>IF(N1203="zákl. prenesená",J1203,0)</f>
        <v>0</v>
      </c>
      <c r="BH1203" s="149">
        <f>IF(N1203="zníž. prenesená",J1203,0)</f>
        <v>0</v>
      </c>
      <c r="BI1203" s="149">
        <f>IF(N1203="nulová",J1203,0)</f>
        <v>0</v>
      </c>
      <c r="BJ1203" s="203" t="s">
        <v>169</v>
      </c>
      <c r="BK1203" s="150">
        <f>ROUND(I1203*H1203,3)</f>
        <v>0</v>
      </c>
      <c r="BL1203" s="203" t="s">
        <v>271</v>
      </c>
      <c r="BM1203" s="245" t="s">
        <v>1374</v>
      </c>
    </row>
    <row r="1204" spans="1:65" s="12" customFormat="1" x14ac:dyDescent="0.2">
      <c r="B1204" s="159"/>
      <c r="D1204" s="152" t="s">
        <v>174</v>
      </c>
      <c r="E1204" s="160" t="s">
        <v>1</v>
      </c>
      <c r="F1204" s="161" t="s">
        <v>1375</v>
      </c>
      <c r="H1204" s="162">
        <v>5</v>
      </c>
      <c r="I1204" s="163"/>
      <c r="L1204" s="159"/>
      <c r="M1204" s="164"/>
      <c r="N1204" s="165"/>
      <c r="O1204" s="165"/>
      <c r="P1204" s="165"/>
      <c r="Q1204" s="165"/>
      <c r="R1204" s="165"/>
      <c r="S1204" s="165"/>
      <c r="T1204" s="166"/>
      <c r="AT1204" s="160" t="s">
        <v>174</v>
      </c>
      <c r="AU1204" s="160" t="s">
        <v>169</v>
      </c>
      <c r="AV1204" s="12" t="s">
        <v>169</v>
      </c>
      <c r="AW1204" s="12" t="s">
        <v>32</v>
      </c>
      <c r="AX1204" s="12" t="s">
        <v>79</v>
      </c>
      <c r="AY1204" s="160" t="s">
        <v>162</v>
      </c>
    </row>
    <row r="1205" spans="1:65" s="210" customFormat="1" ht="33" customHeight="1" x14ac:dyDescent="0.2">
      <c r="A1205" s="202"/>
      <c r="B1205" s="139"/>
      <c r="C1205" s="246" t="s">
        <v>1376</v>
      </c>
      <c r="D1205" s="246" t="s">
        <v>348</v>
      </c>
      <c r="E1205" s="247" t="s">
        <v>2861</v>
      </c>
      <c r="F1205" s="248" t="s">
        <v>1377</v>
      </c>
      <c r="G1205" s="249" t="s">
        <v>394</v>
      </c>
      <c r="H1205" s="250">
        <v>1</v>
      </c>
      <c r="I1205" s="251"/>
      <c r="J1205" s="250">
        <f>ROUND(I1205*H1205,3)</f>
        <v>0</v>
      </c>
      <c r="K1205" s="252"/>
      <c r="L1205" s="188"/>
      <c r="M1205" s="253" t="s">
        <v>1</v>
      </c>
      <c r="N1205" s="254" t="s">
        <v>43</v>
      </c>
      <c r="O1205" s="49"/>
      <c r="P1205" s="243">
        <f>O1205*H1205</f>
        <v>0</v>
      </c>
      <c r="Q1205" s="243">
        <v>0</v>
      </c>
      <c r="R1205" s="243">
        <f>Q1205*H1205</f>
        <v>0</v>
      </c>
      <c r="S1205" s="243">
        <v>0</v>
      </c>
      <c r="T1205" s="244">
        <f>S1205*H1205</f>
        <v>0</v>
      </c>
      <c r="U1205" s="202"/>
      <c r="V1205" s="202"/>
      <c r="W1205" s="202"/>
      <c r="X1205" s="202"/>
      <c r="Y1205" s="202"/>
      <c r="Z1205" s="202"/>
      <c r="AA1205" s="202"/>
      <c r="AB1205" s="202"/>
      <c r="AC1205" s="202"/>
      <c r="AD1205" s="202"/>
      <c r="AE1205" s="202"/>
      <c r="AR1205" s="245" t="s">
        <v>362</v>
      </c>
      <c r="AT1205" s="245" t="s">
        <v>348</v>
      </c>
      <c r="AU1205" s="245" t="s">
        <v>169</v>
      </c>
      <c r="AY1205" s="203" t="s">
        <v>162</v>
      </c>
      <c r="BE1205" s="149">
        <f>IF(N1205="základná",J1205,0)</f>
        <v>0</v>
      </c>
      <c r="BF1205" s="149">
        <f>IF(N1205="znížená",J1205,0)</f>
        <v>0</v>
      </c>
      <c r="BG1205" s="149">
        <f>IF(N1205="zákl. prenesená",J1205,0)</f>
        <v>0</v>
      </c>
      <c r="BH1205" s="149">
        <f>IF(N1205="zníž. prenesená",J1205,0)</f>
        <v>0</v>
      </c>
      <c r="BI1205" s="149">
        <f>IF(N1205="nulová",J1205,0)</f>
        <v>0</v>
      </c>
      <c r="BJ1205" s="203" t="s">
        <v>169</v>
      </c>
      <c r="BK1205" s="150">
        <f>ROUND(I1205*H1205,3)</f>
        <v>0</v>
      </c>
      <c r="BL1205" s="203" t="s">
        <v>271</v>
      </c>
      <c r="BM1205" s="245" t="s">
        <v>1378</v>
      </c>
    </row>
    <row r="1206" spans="1:65" s="210" customFormat="1" ht="21.75" customHeight="1" x14ac:dyDescent="0.2">
      <c r="A1206" s="202"/>
      <c r="B1206" s="139"/>
      <c r="C1206" s="234" t="s">
        <v>1379</v>
      </c>
      <c r="D1206" s="234" t="s">
        <v>164</v>
      </c>
      <c r="E1206" s="235" t="s">
        <v>2862</v>
      </c>
      <c r="F1206" s="236" t="s">
        <v>1380</v>
      </c>
      <c r="G1206" s="237" t="s">
        <v>904</v>
      </c>
      <c r="H1206" s="239"/>
      <c r="I1206" s="239"/>
      <c r="J1206" s="238">
        <f>ROUND(I1206*H1206,3)</f>
        <v>0</v>
      </c>
      <c r="K1206" s="240"/>
      <c r="L1206" s="30"/>
      <c r="M1206" s="241" t="s">
        <v>1</v>
      </c>
      <c r="N1206" s="242" t="s">
        <v>43</v>
      </c>
      <c r="O1206" s="49"/>
      <c r="P1206" s="243">
        <f>O1206*H1206</f>
        <v>0</v>
      </c>
      <c r="Q1206" s="243">
        <v>0</v>
      </c>
      <c r="R1206" s="243">
        <f>Q1206*H1206</f>
        <v>0</v>
      </c>
      <c r="S1206" s="243">
        <v>0</v>
      </c>
      <c r="T1206" s="244">
        <f>S1206*H1206</f>
        <v>0</v>
      </c>
      <c r="U1206" s="202"/>
      <c r="V1206" s="202"/>
      <c r="W1206" s="202"/>
      <c r="X1206" s="202"/>
      <c r="Y1206" s="202"/>
      <c r="Z1206" s="202"/>
      <c r="AA1206" s="202"/>
      <c r="AB1206" s="202"/>
      <c r="AC1206" s="202"/>
      <c r="AD1206" s="202"/>
      <c r="AE1206" s="202"/>
      <c r="AR1206" s="245" t="s">
        <v>271</v>
      </c>
      <c r="AT1206" s="245" t="s">
        <v>164</v>
      </c>
      <c r="AU1206" s="245" t="s">
        <v>169</v>
      </c>
      <c r="AY1206" s="203" t="s">
        <v>162</v>
      </c>
      <c r="BE1206" s="149">
        <f>IF(N1206="základná",J1206,0)</f>
        <v>0</v>
      </c>
      <c r="BF1206" s="149">
        <f>IF(N1206="znížená",J1206,0)</f>
        <v>0</v>
      </c>
      <c r="BG1206" s="149">
        <f>IF(N1206="zákl. prenesená",J1206,0)</f>
        <v>0</v>
      </c>
      <c r="BH1206" s="149">
        <f>IF(N1206="zníž. prenesená",J1206,0)</f>
        <v>0</v>
      </c>
      <c r="BI1206" s="149">
        <f>IF(N1206="nulová",J1206,0)</f>
        <v>0</v>
      </c>
      <c r="BJ1206" s="203" t="s">
        <v>169</v>
      </c>
      <c r="BK1206" s="150">
        <f>ROUND(I1206*H1206,3)</f>
        <v>0</v>
      </c>
      <c r="BL1206" s="203" t="s">
        <v>271</v>
      </c>
      <c r="BM1206" s="245" t="s">
        <v>1381</v>
      </c>
    </row>
    <row r="1207" spans="1:65" s="10" customFormat="1" ht="22.7" customHeight="1" x14ac:dyDescent="0.2">
      <c r="B1207" s="126"/>
      <c r="D1207" s="127" t="s">
        <v>70</v>
      </c>
      <c r="E1207" s="137" t="s">
        <v>1382</v>
      </c>
      <c r="F1207" s="137" t="s">
        <v>1383</v>
      </c>
      <c r="I1207" s="129"/>
      <c r="J1207" s="138">
        <f>BK1207</f>
        <v>0</v>
      </c>
      <c r="L1207" s="126"/>
      <c r="M1207" s="131"/>
      <c r="N1207" s="132"/>
      <c r="O1207" s="132"/>
      <c r="P1207" s="133">
        <f>SUM(P1208:P1211)</f>
        <v>0</v>
      </c>
      <c r="Q1207" s="132"/>
      <c r="R1207" s="133">
        <f>SUM(R1208:R1211)</f>
        <v>0</v>
      </c>
      <c r="S1207" s="132"/>
      <c r="T1207" s="134">
        <f>SUM(T1208:T1211)</f>
        <v>0</v>
      </c>
      <c r="AR1207" s="127" t="s">
        <v>169</v>
      </c>
      <c r="AT1207" s="135" t="s">
        <v>70</v>
      </c>
      <c r="AU1207" s="135" t="s">
        <v>79</v>
      </c>
      <c r="AY1207" s="127" t="s">
        <v>162</v>
      </c>
      <c r="BK1207" s="136">
        <f>SUM(BK1208:BK1211)</f>
        <v>0</v>
      </c>
    </row>
    <row r="1208" spans="1:65" s="210" customFormat="1" ht="33" customHeight="1" x14ac:dyDescent="0.2">
      <c r="A1208" s="202"/>
      <c r="B1208" s="139"/>
      <c r="C1208" s="234" t="s">
        <v>1384</v>
      </c>
      <c r="D1208" s="234" t="s">
        <v>164</v>
      </c>
      <c r="E1208" s="235" t="s">
        <v>2863</v>
      </c>
      <c r="F1208" s="236" t="s">
        <v>1385</v>
      </c>
      <c r="G1208" s="237" t="s">
        <v>1</v>
      </c>
      <c r="H1208" s="238">
        <v>5</v>
      </c>
      <c r="I1208" s="239"/>
      <c r="J1208" s="238">
        <f>ROUND(I1208*H1208,3)</f>
        <v>0</v>
      </c>
      <c r="K1208" s="240"/>
      <c r="L1208" s="30"/>
      <c r="M1208" s="241" t="s">
        <v>1</v>
      </c>
      <c r="N1208" s="242" t="s">
        <v>43</v>
      </c>
      <c r="O1208" s="49"/>
      <c r="P1208" s="243">
        <f>O1208*H1208</f>
        <v>0</v>
      </c>
      <c r="Q1208" s="243">
        <v>0</v>
      </c>
      <c r="R1208" s="243">
        <f>Q1208*H1208</f>
        <v>0</v>
      </c>
      <c r="S1208" s="243">
        <v>0</v>
      </c>
      <c r="T1208" s="244">
        <f>S1208*H1208</f>
        <v>0</v>
      </c>
      <c r="U1208" s="202"/>
      <c r="V1208" s="202"/>
      <c r="W1208" s="202"/>
      <c r="X1208" s="202"/>
      <c r="Y1208" s="202"/>
      <c r="Z1208" s="202"/>
      <c r="AA1208" s="202"/>
      <c r="AB1208" s="202"/>
      <c r="AC1208" s="202"/>
      <c r="AD1208" s="202"/>
      <c r="AE1208" s="202"/>
      <c r="AR1208" s="245" t="s">
        <v>271</v>
      </c>
      <c r="AT1208" s="245" t="s">
        <v>164</v>
      </c>
      <c r="AU1208" s="245" t="s">
        <v>169</v>
      </c>
      <c r="AY1208" s="203" t="s">
        <v>162</v>
      </c>
      <c r="BE1208" s="149">
        <f>IF(N1208="základná",J1208,0)</f>
        <v>0</v>
      </c>
      <c r="BF1208" s="149">
        <f>IF(N1208="znížená",J1208,0)</f>
        <v>0</v>
      </c>
      <c r="BG1208" s="149">
        <f>IF(N1208="zákl. prenesená",J1208,0)</f>
        <v>0</v>
      </c>
      <c r="BH1208" s="149">
        <f>IF(N1208="zníž. prenesená",J1208,0)</f>
        <v>0</v>
      </c>
      <c r="BI1208" s="149">
        <f>IF(N1208="nulová",J1208,0)</f>
        <v>0</v>
      </c>
      <c r="BJ1208" s="203" t="s">
        <v>169</v>
      </c>
      <c r="BK1208" s="150">
        <f>ROUND(I1208*H1208,3)</f>
        <v>0</v>
      </c>
      <c r="BL1208" s="203" t="s">
        <v>271</v>
      </c>
      <c r="BM1208" s="245" t="s">
        <v>1386</v>
      </c>
    </row>
    <row r="1209" spans="1:65" s="210" customFormat="1" ht="16.5" customHeight="1" x14ac:dyDescent="0.2">
      <c r="A1209" s="202"/>
      <c r="B1209" s="139"/>
      <c r="C1209" s="234" t="s">
        <v>1387</v>
      </c>
      <c r="D1209" s="234" t="s">
        <v>164</v>
      </c>
      <c r="E1209" s="235" t="s">
        <v>2864</v>
      </c>
      <c r="F1209" s="236" t="s">
        <v>1388</v>
      </c>
      <c r="G1209" s="237" t="s">
        <v>394</v>
      </c>
      <c r="H1209" s="238">
        <v>13</v>
      </c>
      <c r="I1209" s="239"/>
      <c r="J1209" s="238">
        <f>ROUND(I1209*H1209,3)</f>
        <v>0</v>
      </c>
      <c r="K1209" s="240"/>
      <c r="L1209" s="30"/>
      <c r="M1209" s="241" t="s">
        <v>1</v>
      </c>
      <c r="N1209" s="242" t="s">
        <v>43</v>
      </c>
      <c r="O1209" s="49"/>
      <c r="P1209" s="243">
        <f>O1209*H1209</f>
        <v>0</v>
      </c>
      <c r="Q1209" s="243">
        <v>0</v>
      </c>
      <c r="R1209" s="243">
        <f>Q1209*H1209</f>
        <v>0</v>
      </c>
      <c r="S1209" s="243">
        <v>0</v>
      </c>
      <c r="T1209" s="244">
        <f>S1209*H1209</f>
        <v>0</v>
      </c>
      <c r="U1209" s="202"/>
      <c r="V1209" s="202"/>
      <c r="W1209" s="202"/>
      <c r="X1209" s="202"/>
      <c r="Y1209" s="202"/>
      <c r="Z1209" s="202"/>
      <c r="AA1209" s="202"/>
      <c r="AB1209" s="202"/>
      <c r="AC1209" s="202"/>
      <c r="AD1209" s="202"/>
      <c r="AE1209" s="202"/>
      <c r="AR1209" s="245" t="s">
        <v>271</v>
      </c>
      <c r="AT1209" s="245" t="s">
        <v>164</v>
      </c>
      <c r="AU1209" s="245" t="s">
        <v>169</v>
      </c>
      <c r="AY1209" s="203" t="s">
        <v>162</v>
      </c>
      <c r="BE1209" s="149">
        <f>IF(N1209="základná",J1209,0)</f>
        <v>0</v>
      </c>
      <c r="BF1209" s="149">
        <f>IF(N1209="znížená",J1209,0)</f>
        <v>0</v>
      </c>
      <c r="BG1209" s="149">
        <f>IF(N1209="zákl. prenesená",J1209,0)</f>
        <v>0</v>
      </c>
      <c r="BH1209" s="149">
        <f>IF(N1209="zníž. prenesená",J1209,0)</f>
        <v>0</v>
      </c>
      <c r="BI1209" s="149">
        <f>IF(N1209="nulová",J1209,0)</f>
        <v>0</v>
      </c>
      <c r="BJ1209" s="203" t="s">
        <v>169</v>
      </c>
      <c r="BK1209" s="150">
        <f>ROUND(I1209*H1209,3)</f>
        <v>0</v>
      </c>
      <c r="BL1209" s="203" t="s">
        <v>271</v>
      </c>
      <c r="BM1209" s="245" t="s">
        <v>1389</v>
      </c>
    </row>
    <row r="1210" spans="1:65" s="210" customFormat="1" ht="33" customHeight="1" x14ac:dyDescent="0.2">
      <c r="A1210" s="202"/>
      <c r="B1210" s="139"/>
      <c r="C1210" s="246" t="s">
        <v>1390</v>
      </c>
      <c r="D1210" s="246" t="s">
        <v>348</v>
      </c>
      <c r="E1210" s="247" t="s">
        <v>2865</v>
      </c>
      <c r="F1210" s="248" t="s">
        <v>2866</v>
      </c>
      <c r="G1210" s="249" t="s">
        <v>394</v>
      </c>
      <c r="H1210" s="250">
        <v>13</v>
      </c>
      <c r="I1210" s="251"/>
      <c r="J1210" s="250">
        <f>ROUND(I1210*H1210,3)</f>
        <v>0</v>
      </c>
      <c r="K1210" s="252"/>
      <c r="L1210" s="188"/>
      <c r="M1210" s="253" t="s">
        <v>1</v>
      </c>
      <c r="N1210" s="254" t="s">
        <v>43</v>
      </c>
      <c r="O1210" s="49"/>
      <c r="P1210" s="243">
        <f>O1210*H1210</f>
        <v>0</v>
      </c>
      <c r="Q1210" s="243">
        <v>0</v>
      </c>
      <c r="R1210" s="243">
        <f>Q1210*H1210</f>
        <v>0</v>
      </c>
      <c r="S1210" s="243">
        <v>0</v>
      </c>
      <c r="T1210" s="244">
        <f>S1210*H1210</f>
        <v>0</v>
      </c>
      <c r="U1210" s="202"/>
      <c r="V1210" s="202"/>
      <c r="W1210" s="202"/>
      <c r="X1210" s="202"/>
      <c r="Y1210" s="202"/>
      <c r="Z1210" s="202"/>
      <c r="AA1210" s="202"/>
      <c r="AB1210" s="202"/>
      <c r="AC1210" s="202"/>
      <c r="AD1210" s="202"/>
      <c r="AE1210" s="202"/>
      <c r="AR1210" s="245" t="s">
        <v>362</v>
      </c>
      <c r="AT1210" s="245" t="s">
        <v>348</v>
      </c>
      <c r="AU1210" s="245" t="s">
        <v>169</v>
      </c>
      <c r="AY1210" s="203" t="s">
        <v>162</v>
      </c>
      <c r="BE1210" s="149">
        <f>IF(N1210="základná",J1210,0)</f>
        <v>0</v>
      </c>
      <c r="BF1210" s="149">
        <f>IF(N1210="znížená",J1210,0)</f>
        <v>0</v>
      </c>
      <c r="BG1210" s="149">
        <f>IF(N1210="zákl. prenesená",J1210,0)</f>
        <v>0</v>
      </c>
      <c r="BH1210" s="149">
        <f>IF(N1210="zníž. prenesená",J1210,0)</f>
        <v>0</v>
      </c>
      <c r="BI1210" s="149">
        <f>IF(N1210="nulová",J1210,0)</f>
        <v>0</v>
      </c>
      <c r="BJ1210" s="203" t="s">
        <v>169</v>
      </c>
      <c r="BK1210" s="150">
        <f>ROUND(I1210*H1210,3)</f>
        <v>0</v>
      </c>
      <c r="BL1210" s="203" t="s">
        <v>271</v>
      </c>
      <c r="BM1210" s="245" t="s">
        <v>1391</v>
      </c>
    </row>
    <row r="1211" spans="1:65" s="210" customFormat="1" ht="21.75" customHeight="1" x14ac:dyDescent="0.2">
      <c r="A1211" s="202"/>
      <c r="B1211" s="139"/>
      <c r="C1211" s="234" t="s">
        <v>1392</v>
      </c>
      <c r="D1211" s="234" t="s">
        <v>164</v>
      </c>
      <c r="E1211" s="235" t="s">
        <v>2867</v>
      </c>
      <c r="F1211" s="236" t="s">
        <v>1393</v>
      </c>
      <c r="G1211" s="237" t="s">
        <v>904</v>
      </c>
      <c r="H1211" s="239"/>
      <c r="I1211" s="239"/>
      <c r="J1211" s="238">
        <f>ROUND(I1211*H1211,3)</f>
        <v>0</v>
      </c>
      <c r="K1211" s="240"/>
      <c r="L1211" s="30"/>
      <c r="M1211" s="241" t="s">
        <v>1</v>
      </c>
      <c r="N1211" s="242" t="s">
        <v>43</v>
      </c>
      <c r="O1211" s="49"/>
      <c r="P1211" s="243">
        <f>O1211*H1211</f>
        <v>0</v>
      </c>
      <c r="Q1211" s="243">
        <v>0</v>
      </c>
      <c r="R1211" s="243">
        <f>Q1211*H1211</f>
        <v>0</v>
      </c>
      <c r="S1211" s="243">
        <v>0</v>
      </c>
      <c r="T1211" s="244">
        <f>S1211*H1211</f>
        <v>0</v>
      </c>
      <c r="U1211" s="202"/>
      <c r="V1211" s="202"/>
      <c r="W1211" s="202"/>
      <c r="X1211" s="202"/>
      <c r="Y1211" s="202"/>
      <c r="Z1211" s="202"/>
      <c r="AA1211" s="202"/>
      <c r="AB1211" s="202"/>
      <c r="AC1211" s="202"/>
      <c r="AD1211" s="202"/>
      <c r="AE1211" s="202"/>
      <c r="AR1211" s="245" t="s">
        <v>271</v>
      </c>
      <c r="AT1211" s="245" t="s">
        <v>164</v>
      </c>
      <c r="AU1211" s="245" t="s">
        <v>169</v>
      </c>
      <c r="AY1211" s="203" t="s">
        <v>162</v>
      </c>
      <c r="BE1211" s="149">
        <f>IF(N1211="základná",J1211,0)</f>
        <v>0</v>
      </c>
      <c r="BF1211" s="149">
        <f>IF(N1211="znížená",J1211,0)</f>
        <v>0</v>
      </c>
      <c r="BG1211" s="149">
        <f>IF(N1211="zákl. prenesená",J1211,0)</f>
        <v>0</v>
      </c>
      <c r="BH1211" s="149">
        <f>IF(N1211="zníž. prenesená",J1211,0)</f>
        <v>0</v>
      </c>
      <c r="BI1211" s="149">
        <f>IF(N1211="nulová",J1211,0)</f>
        <v>0</v>
      </c>
      <c r="BJ1211" s="203" t="s">
        <v>169</v>
      </c>
      <c r="BK1211" s="150">
        <f>ROUND(I1211*H1211,3)</f>
        <v>0</v>
      </c>
      <c r="BL1211" s="203" t="s">
        <v>271</v>
      </c>
      <c r="BM1211" s="245" t="s">
        <v>1394</v>
      </c>
    </row>
    <row r="1212" spans="1:65" s="10" customFormat="1" ht="22.7" customHeight="1" x14ac:dyDescent="0.2">
      <c r="B1212" s="126"/>
      <c r="D1212" s="127" t="s">
        <v>70</v>
      </c>
      <c r="E1212" s="137" t="s">
        <v>1395</v>
      </c>
      <c r="F1212" s="137" t="s">
        <v>1396</v>
      </c>
      <c r="I1212" s="129"/>
      <c r="J1212" s="138">
        <f>BK1212</f>
        <v>0</v>
      </c>
      <c r="L1212" s="126"/>
      <c r="M1212" s="131"/>
      <c r="N1212" s="132"/>
      <c r="O1212" s="132"/>
      <c r="P1212" s="133">
        <f>SUM(P1213:P1224)</f>
        <v>0</v>
      </c>
      <c r="Q1212" s="132"/>
      <c r="R1212" s="133">
        <f>SUM(R1213:R1224)</f>
        <v>0.12857688</v>
      </c>
      <c r="S1212" s="132"/>
      <c r="T1212" s="134">
        <f>SUM(T1213:T1224)</f>
        <v>0</v>
      </c>
      <c r="AR1212" s="127" t="s">
        <v>169</v>
      </c>
      <c r="AT1212" s="135" t="s">
        <v>70</v>
      </c>
      <c r="AU1212" s="135" t="s">
        <v>79</v>
      </c>
      <c r="AY1212" s="127" t="s">
        <v>162</v>
      </c>
      <c r="BK1212" s="136">
        <f>SUM(BK1213:BK1224)</f>
        <v>0</v>
      </c>
    </row>
    <row r="1213" spans="1:65" s="210" customFormat="1" ht="21.75" customHeight="1" x14ac:dyDescent="0.2">
      <c r="A1213" s="202"/>
      <c r="B1213" s="139"/>
      <c r="C1213" s="234" t="s">
        <v>1397</v>
      </c>
      <c r="D1213" s="234" t="s">
        <v>164</v>
      </c>
      <c r="E1213" s="235" t="s">
        <v>2868</v>
      </c>
      <c r="F1213" s="236" t="s">
        <v>1398</v>
      </c>
      <c r="G1213" s="237" t="s">
        <v>710</v>
      </c>
      <c r="H1213" s="238">
        <v>9.5</v>
      </c>
      <c r="I1213" s="239"/>
      <c r="J1213" s="238">
        <f>ROUND(I1213*H1213,3)</f>
        <v>0</v>
      </c>
      <c r="K1213" s="240"/>
      <c r="L1213" s="30"/>
      <c r="M1213" s="241" t="s">
        <v>1</v>
      </c>
      <c r="N1213" s="242" t="s">
        <v>43</v>
      </c>
      <c r="O1213" s="49"/>
      <c r="P1213" s="243">
        <f>O1213*H1213</f>
        <v>0</v>
      </c>
      <c r="Q1213" s="243">
        <v>2.6700000000000001E-3</v>
      </c>
      <c r="R1213" s="243">
        <f>Q1213*H1213</f>
        <v>2.5365000000000002E-2</v>
      </c>
      <c r="S1213" s="243">
        <v>0</v>
      </c>
      <c r="T1213" s="244">
        <f>S1213*H1213</f>
        <v>0</v>
      </c>
      <c r="U1213" s="202"/>
      <c r="V1213" s="202"/>
      <c r="W1213" s="202"/>
      <c r="X1213" s="202"/>
      <c r="Y1213" s="202"/>
      <c r="Z1213" s="202"/>
      <c r="AA1213" s="202"/>
      <c r="AB1213" s="202"/>
      <c r="AC1213" s="202"/>
      <c r="AD1213" s="202"/>
      <c r="AE1213" s="202"/>
      <c r="AR1213" s="245" t="s">
        <v>271</v>
      </c>
      <c r="AT1213" s="245" t="s">
        <v>164</v>
      </c>
      <c r="AU1213" s="245" t="s">
        <v>169</v>
      </c>
      <c r="AY1213" s="203" t="s">
        <v>162</v>
      </c>
      <c r="BE1213" s="149">
        <f>IF(N1213="základná",J1213,0)</f>
        <v>0</v>
      </c>
      <c r="BF1213" s="149">
        <f>IF(N1213="znížená",J1213,0)</f>
        <v>0</v>
      </c>
      <c r="BG1213" s="149">
        <f>IF(N1213="zákl. prenesená",J1213,0)</f>
        <v>0</v>
      </c>
      <c r="BH1213" s="149">
        <f>IF(N1213="zníž. prenesená",J1213,0)</f>
        <v>0</v>
      </c>
      <c r="BI1213" s="149">
        <f>IF(N1213="nulová",J1213,0)</f>
        <v>0</v>
      </c>
      <c r="BJ1213" s="203" t="s">
        <v>169</v>
      </c>
      <c r="BK1213" s="150">
        <f>ROUND(I1213*H1213,3)</f>
        <v>0</v>
      </c>
      <c r="BL1213" s="203" t="s">
        <v>271</v>
      </c>
      <c r="BM1213" s="245" t="s">
        <v>1399</v>
      </c>
    </row>
    <row r="1214" spans="1:65" s="11" customFormat="1" x14ac:dyDescent="0.2">
      <c r="B1214" s="151"/>
      <c r="D1214" s="152" t="s">
        <v>174</v>
      </c>
      <c r="E1214" s="153" t="s">
        <v>1</v>
      </c>
      <c r="F1214" s="154" t="s">
        <v>645</v>
      </c>
      <c r="H1214" s="153" t="s">
        <v>1</v>
      </c>
      <c r="I1214" s="155"/>
      <c r="L1214" s="151"/>
      <c r="M1214" s="156"/>
      <c r="N1214" s="157"/>
      <c r="O1214" s="157"/>
      <c r="P1214" s="157"/>
      <c r="Q1214" s="157"/>
      <c r="R1214" s="157"/>
      <c r="S1214" s="157"/>
      <c r="T1214" s="158"/>
      <c r="AT1214" s="153" t="s">
        <v>174</v>
      </c>
      <c r="AU1214" s="153" t="s">
        <v>169</v>
      </c>
      <c r="AV1214" s="11" t="s">
        <v>79</v>
      </c>
      <c r="AW1214" s="11" t="s">
        <v>32</v>
      </c>
      <c r="AX1214" s="11" t="s">
        <v>71</v>
      </c>
      <c r="AY1214" s="153" t="s">
        <v>162</v>
      </c>
    </row>
    <row r="1215" spans="1:65" s="12" customFormat="1" x14ac:dyDescent="0.2">
      <c r="B1215" s="159"/>
      <c r="D1215" s="152" t="s">
        <v>174</v>
      </c>
      <c r="E1215" s="160" t="s">
        <v>1</v>
      </c>
      <c r="F1215" s="161" t="s">
        <v>1400</v>
      </c>
      <c r="H1215" s="162">
        <v>9.5</v>
      </c>
      <c r="I1215" s="163"/>
      <c r="L1215" s="159"/>
      <c r="M1215" s="164"/>
      <c r="N1215" s="165"/>
      <c r="O1215" s="165"/>
      <c r="P1215" s="165"/>
      <c r="Q1215" s="165"/>
      <c r="R1215" s="165"/>
      <c r="S1215" s="165"/>
      <c r="T1215" s="166"/>
      <c r="AT1215" s="160" t="s">
        <v>174</v>
      </c>
      <c r="AU1215" s="160" t="s">
        <v>169</v>
      </c>
      <c r="AV1215" s="12" t="s">
        <v>169</v>
      </c>
      <c r="AW1215" s="12" t="s">
        <v>32</v>
      </c>
      <c r="AX1215" s="12" t="s">
        <v>71</v>
      </c>
      <c r="AY1215" s="160" t="s">
        <v>162</v>
      </c>
    </row>
    <row r="1216" spans="1:65" s="14" customFormat="1" x14ac:dyDescent="0.2">
      <c r="B1216" s="175"/>
      <c r="D1216" s="152" t="s">
        <v>174</v>
      </c>
      <c r="E1216" s="176" t="s">
        <v>1</v>
      </c>
      <c r="F1216" s="177" t="s">
        <v>189</v>
      </c>
      <c r="H1216" s="178">
        <v>9.5</v>
      </c>
      <c r="I1216" s="179"/>
      <c r="L1216" s="175"/>
      <c r="M1216" s="180"/>
      <c r="N1216" s="181"/>
      <c r="O1216" s="181"/>
      <c r="P1216" s="181"/>
      <c r="Q1216" s="181"/>
      <c r="R1216" s="181"/>
      <c r="S1216" s="181"/>
      <c r="T1216" s="182"/>
      <c r="AT1216" s="176" t="s">
        <v>174</v>
      </c>
      <c r="AU1216" s="176" t="s">
        <v>169</v>
      </c>
      <c r="AV1216" s="14" t="s">
        <v>168</v>
      </c>
      <c r="AW1216" s="14" t="s">
        <v>32</v>
      </c>
      <c r="AX1216" s="14" t="s">
        <v>79</v>
      </c>
      <c r="AY1216" s="176" t="s">
        <v>162</v>
      </c>
    </row>
    <row r="1217" spans="1:65" s="210" customFormat="1" ht="21.75" customHeight="1" x14ac:dyDescent="0.2">
      <c r="A1217" s="202"/>
      <c r="B1217" s="139"/>
      <c r="C1217" s="234" t="s">
        <v>1401</v>
      </c>
      <c r="D1217" s="234" t="s">
        <v>164</v>
      </c>
      <c r="E1217" s="235" t="s">
        <v>2869</v>
      </c>
      <c r="F1217" s="236" t="s">
        <v>1402</v>
      </c>
      <c r="G1217" s="237" t="s">
        <v>273</v>
      </c>
      <c r="H1217" s="238">
        <v>6.2</v>
      </c>
      <c r="I1217" s="239"/>
      <c r="J1217" s="238">
        <f>ROUND(I1217*H1217,3)</f>
        <v>0</v>
      </c>
      <c r="K1217" s="240"/>
      <c r="L1217" s="30"/>
      <c r="M1217" s="241" t="s">
        <v>1</v>
      </c>
      <c r="N1217" s="242" t="s">
        <v>43</v>
      </c>
      <c r="O1217" s="49"/>
      <c r="P1217" s="243">
        <f>O1217*H1217</f>
        <v>0</v>
      </c>
      <c r="Q1217" s="243">
        <v>3.8500000000000001E-3</v>
      </c>
      <c r="R1217" s="243">
        <f>Q1217*H1217</f>
        <v>2.3870000000000002E-2</v>
      </c>
      <c r="S1217" s="243">
        <v>0</v>
      </c>
      <c r="T1217" s="244">
        <f>S1217*H1217</f>
        <v>0</v>
      </c>
      <c r="U1217" s="202"/>
      <c r="V1217" s="202"/>
      <c r="W1217" s="202"/>
      <c r="X1217" s="202"/>
      <c r="Y1217" s="202"/>
      <c r="Z1217" s="202"/>
      <c r="AA1217" s="202"/>
      <c r="AB1217" s="202"/>
      <c r="AC1217" s="202"/>
      <c r="AD1217" s="202"/>
      <c r="AE1217" s="202"/>
      <c r="AR1217" s="245" t="s">
        <v>271</v>
      </c>
      <c r="AT1217" s="245" t="s">
        <v>164</v>
      </c>
      <c r="AU1217" s="245" t="s">
        <v>169</v>
      </c>
      <c r="AY1217" s="203" t="s">
        <v>162</v>
      </c>
      <c r="BE1217" s="149">
        <f>IF(N1217="základná",J1217,0)</f>
        <v>0</v>
      </c>
      <c r="BF1217" s="149">
        <f>IF(N1217="znížená",J1217,0)</f>
        <v>0</v>
      </c>
      <c r="BG1217" s="149">
        <f>IF(N1217="zákl. prenesená",J1217,0)</f>
        <v>0</v>
      </c>
      <c r="BH1217" s="149">
        <f>IF(N1217="zníž. prenesená",J1217,0)</f>
        <v>0</v>
      </c>
      <c r="BI1217" s="149">
        <f>IF(N1217="nulová",J1217,0)</f>
        <v>0</v>
      </c>
      <c r="BJ1217" s="203" t="s">
        <v>169</v>
      </c>
      <c r="BK1217" s="150">
        <f>ROUND(I1217*H1217,3)</f>
        <v>0</v>
      </c>
      <c r="BL1217" s="203" t="s">
        <v>271</v>
      </c>
      <c r="BM1217" s="245" t="s">
        <v>1403</v>
      </c>
    </row>
    <row r="1218" spans="1:65" s="12" customFormat="1" x14ac:dyDescent="0.2">
      <c r="B1218" s="159"/>
      <c r="D1218" s="152" t="s">
        <v>174</v>
      </c>
      <c r="E1218" s="160" t="s">
        <v>1</v>
      </c>
      <c r="F1218" s="161" t="s">
        <v>867</v>
      </c>
      <c r="H1218" s="162">
        <v>6.2</v>
      </c>
      <c r="I1218" s="163"/>
      <c r="L1218" s="159"/>
      <c r="M1218" s="164"/>
      <c r="N1218" s="165"/>
      <c r="O1218" s="165"/>
      <c r="P1218" s="165"/>
      <c r="Q1218" s="165"/>
      <c r="R1218" s="165"/>
      <c r="S1218" s="165"/>
      <c r="T1218" s="166"/>
      <c r="AT1218" s="160" t="s">
        <v>174</v>
      </c>
      <c r="AU1218" s="160" t="s">
        <v>169</v>
      </c>
      <c r="AV1218" s="12" t="s">
        <v>169</v>
      </c>
      <c r="AW1218" s="12" t="s">
        <v>32</v>
      </c>
      <c r="AX1218" s="12" t="s">
        <v>71</v>
      </c>
      <c r="AY1218" s="160" t="s">
        <v>162</v>
      </c>
    </row>
    <row r="1219" spans="1:65" s="14" customFormat="1" x14ac:dyDescent="0.2">
      <c r="B1219" s="175"/>
      <c r="D1219" s="152" t="s">
        <v>174</v>
      </c>
      <c r="E1219" s="176" t="s">
        <v>1</v>
      </c>
      <c r="F1219" s="177" t="s">
        <v>189</v>
      </c>
      <c r="H1219" s="178">
        <v>6.2</v>
      </c>
      <c r="I1219" s="179"/>
      <c r="L1219" s="175"/>
      <c r="M1219" s="180"/>
      <c r="N1219" s="181"/>
      <c r="O1219" s="181"/>
      <c r="P1219" s="181"/>
      <c r="Q1219" s="181"/>
      <c r="R1219" s="181"/>
      <c r="S1219" s="181"/>
      <c r="T1219" s="182"/>
      <c r="AT1219" s="176" t="s">
        <v>174</v>
      </c>
      <c r="AU1219" s="176" t="s">
        <v>169</v>
      </c>
      <c r="AV1219" s="14" t="s">
        <v>168</v>
      </c>
      <c r="AW1219" s="14" t="s">
        <v>32</v>
      </c>
      <c r="AX1219" s="14" t="s">
        <v>79</v>
      </c>
      <c r="AY1219" s="176" t="s">
        <v>162</v>
      </c>
    </row>
    <row r="1220" spans="1:65" s="210" customFormat="1" ht="21.75" customHeight="1" x14ac:dyDescent="0.2">
      <c r="A1220" s="202"/>
      <c r="B1220" s="139"/>
      <c r="C1220" s="246" t="s">
        <v>1404</v>
      </c>
      <c r="D1220" s="246" t="s">
        <v>348</v>
      </c>
      <c r="E1220" s="247" t="s">
        <v>2870</v>
      </c>
      <c r="F1220" s="248" t="s">
        <v>1405</v>
      </c>
      <c r="G1220" s="249" t="s">
        <v>273</v>
      </c>
      <c r="H1220" s="250">
        <v>7.0090000000000003</v>
      </c>
      <c r="I1220" s="251"/>
      <c r="J1220" s="250">
        <f>ROUND(I1220*H1220,3)</f>
        <v>0</v>
      </c>
      <c r="K1220" s="252"/>
      <c r="L1220" s="188"/>
      <c r="M1220" s="253" t="s">
        <v>1</v>
      </c>
      <c r="N1220" s="254" t="s">
        <v>43</v>
      </c>
      <c r="O1220" s="49"/>
      <c r="P1220" s="243">
        <f>O1220*H1220</f>
        <v>0</v>
      </c>
      <c r="Q1220" s="243">
        <v>1.132E-2</v>
      </c>
      <c r="R1220" s="243">
        <f>Q1220*H1220</f>
        <v>7.9341880000000004E-2</v>
      </c>
      <c r="S1220" s="243">
        <v>0</v>
      </c>
      <c r="T1220" s="244">
        <f>S1220*H1220</f>
        <v>0</v>
      </c>
      <c r="U1220" s="202"/>
      <c r="V1220" s="202"/>
      <c r="W1220" s="202"/>
      <c r="X1220" s="202"/>
      <c r="Y1220" s="202"/>
      <c r="Z1220" s="202"/>
      <c r="AA1220" s="202"/>
      <c r="AB1220" s="202"/>
      <c r="AC1220" s="202"/>
      <c r="AD1220" s="202"/>
      <c r="AE1220" s="202"/>
      <c r="AR1220" s="245" t="s">
        <v>362</v>
      </c>
      <c r="AT1220" s="245" t="s">
        <v>348</v>
      </c>
      <c r="AU1220" s="245" t="s">
        <v>169</v>
      </c>
      <c r="AY1220" s="203" t="s">
        <v>162</v>
      </c>
      <c r="BE1220" s="149">
        <f>IF(N1220="základná",J1220,0)</f>
        <v>0</v>
      </c>
      <c r="BF1220" s="149">
        <f>IF(N1220="znížená",J1220,0)</f>
        <v>0</v>
      </c>
      <c r="BG1220" s="149">
        <f>IF(N1220="zákl. prenesená",J1220,0)</f>
        <v>0</v>
      </c>
      <c r="BH1220" s="149">
        <f>IF(N1220="zníž. prenesená",J1220,0)</f>
        <v>0</v>
      </c>
      <c r="BI1220" s="149">
        <f>IF(N1220="nulová",J1220,0)</f>
        <v>0</v>
      </c>
      <c r="BJ1220" s="203" t="s">
        <v>169</v>
      </c>
      <c r="BK1220" s="150">
        <f>ROUND(I1220*H1220,3)</f>
        <v>0</v>
      </c>
      <c r="BL1220" s="203" t="s">
        <v>271</v>
      </c>
      <c r="BM1220" s="245" t="s">
        <v>1406</v>
      </c>
    </row>
    <row r="1221" spans="1:65" s="12" customFormat="1" x14ac:dyDescent="0.2">
      <c r="B1221" s="159"/>
      <c r="D1221" s="152" t="s">
        <v>174</v>
      </c>
      <c r="E1221" s="160" t="s">
        <v>1</v>
      </c>
      <c r="F1221" s="161" t="s">
        <v>1407</v>
      </c>
      <c r="H1221" s="162">
        <v>6.51</v>
      </c>
      <c r="I1221" s="163"/>
      <c r="L1221" s="159"/>
      <c r="M1221" s="164"/>
      <c r="N1221" s="165"/>
      <c r="O1221" s="165"/>
      <c r="P1221" s="165"/>
      <c r="Q1221" s="165"/>
      <c r="R1221" s="165"/>
      <c r="S1221" s="165"/>
      <c r="T1221" s="166"/>
      <c r="AT1221" s="160" t="s">
        <v>174</v>
      </c>
      <c r="AU1221" s="160" t="s">
        <v>169</v>
      </c>
      <c r="AV1221" s="12" t="s">
        <v>169</v>
      </c>
      <c r="AW1221" s="12" t="s">
        <v>32</v>
      </c>
      <c r="AX1221" s="12" t="s">
        <v>71</v>
      </c>
      <c r="AY1221" s="160" t="s">
        <v>162</v>
      </c>
    </row>
    <row r="1222" spans="1:65" s="12" customFormat="1" x14ac:dyDescent="0.2">
      <c r="B1222" s="159"/>
      <c r="D1222" s="152" t="s">
        <v>174</v>
      </c>
      <c r="E1222" s="160" t="s">
        <v>1</v>
      </c>
      <c r="F1222" s="161" t="s">
        <v>1408</v>
      </c>
      <c r="H1222" s="162">
        <v>0.499</v>
      </c>
      <c r="I1222" s="163"/>
      <c r="L1222" s="159"/>
      <c r="M1222" s="164"/>
      <c r="N1222" s="165"/>
      <c r="O1222" s="165"/>
      <c r="P1222" s="165"/>
      <c r="Q1222" s="165"/>
      <c r="R1222" s="165"/>
      <c r="S1222" s="165"/>
      <c r="T1222" s="166"/>
      <c r="AT1222" s="160" t="s">
        <v>174</v>
      </c>
      <c r="AU1222" s="160" t="s">
        <v>169</v>
      </c>
      <c r="AV1222" s="12" t="s">
        <v>169</v>
      </c>
      <c r="AW1222" s="12" t="s">
        <v>32</v>
      </c>
      <c r="AX1222" s="12" t="s">
        <v>71</v>
      </c>
      <c r="AY1222" s="160" t="s">
        <v>162</v>
      </c>
    </row>
    <row r="1223" spans="1:65" s="14" customFormat="1" x14ac:dyDescent="0.2">
      <c r="B1223" s="175"/>
      <c r="D1223" s="152" t="s">
        <v>174</v>
      </c>
      <c r="E1223" s="176" t="s">
        <v>1</v>
      </c>
      <c r="F1223" s="177" t="s">
        <v>189</v>
      </c>
      <c r="H1223" s="178">
        <v>7.0089999999999995</v>
      </c>
      <c r="I1223" s="179"/>
      <c r="L1223" s="175"/>
      <c r="M1223" s="180"/>
      <c r="N1223" s="181"/>
      <c r="O1223" s="181"/>
      <c r="P1223" s="181"/>
      <c r="Q1223" s="181"/>
      <c r="R1223" s="181"/>
      <c r="S1223" s="181"/>
      <c r="T1223" s="182"/>
      <c r="AT1223" s="176" t="s">
        <v>174</v>
      </c>
      <c r="AU1223" s="176" t="s">
        <v>169</v>
      </c>
      <c r="AV1223" s="14" t="s">
        <v>168</v>
      </c>
      <c r="AW1223" s="14" t="s">
        <v>32</v>
      </c>
      <c r="AX1223" s="14" t="s">
        <v>79</v>
      </c>
      <c r="AY1223" s="176" t="s">
        <v>162</v>
      </c>
    </row>
    <row r="1224" spans="1:65" s="210" customFormat="1" ht="21.75" customHeight="1" x14ac:dyDescent="0.2">
      <c r="A1224" s="202"/>
      <c r="B1224" s="139"/>
      <c r="C1224" s="234" t="s">
        <v>1409</v>
      </c>
      <c r="D1224" s="234" t="s">
        <v>164</v>
      </c>
      <c r="E1224" s="235" t="s">
        <v>2871</v>
      </c>
      <c r="F1224" s="236" t="s">
        <v>1410</v>
      </c>
      <c r="G1224" s="237" t="s">
        <v>904</v>
      </c>
      <c r="H1224" s="239"/>
      <c r="I1224" s="239"/>
      <c r="J1224" s="238">
        <f>ROUND(I1224*H1224,3)</f>
        <v>0</v>
      </c>
      <c r="K1224" s="240"/>
      <c r="L1224" s="30"/>
      <c r="M1224" s="241" t="s">
        <v>1</v>
      </c>
      <c r="N1224" s="242" t="s">
        <v>43</v>
      </c>
      <c r="O1224" s="49"/>
      <c r="P1224" s="243">
        <f>O1224*H1224</f>
        <v>0</v>
      </c>
      <c r="Q1224" s="243">
        <v>0</v>
      </c>
      <c r="R1224" s="243">
        <f>Q1224*H1224</f>
        <v>0</v>
      </c>
      <c r="S1224" s="243">
        <v>0</v>
      </c>
      <c r="T1224" s="244">
        <f>S1224*H1224</f>
        <v>0</v>
      </c>
      <c r="U1224" s="202"/>
      <c r="V1224" s="202"/>
      <c r="W1224" s="202"/>
      <c r="X1224" s="202"/>
      <c r="Y1224" s="202"/>
      <c r="Z1224" s="202"/>
      <c r="AA1224" s="202"/>
      <c r="AB1224" s="202"/>
      <c r="AC1224" s="202"/>
      <c r="AD1224" s="202"/>
      <c r="AE1224" s="202"/>
      <c r="AR1224" s="245" t="s">
        <v>271</v>
      </c>
      <c r="AT1224" s="245" t="s">
        <v>164</v>
      </c>
      <c r="AU1224" s="245" t="s">
        <v>169</v>
      </c>
      <c r="AY1224" s="203" t="s">
        <v>162</v>
      </c>
      <c r="BE1224" s="149">
        <f>IF(N1224="základná",J1224,0)</f>
        <v>0</v>
      </c>
      <c r="BF1224" s="149">
        <f>IF(N1224="znížená",J1224,0)</f>
        <v>0</v>
      </c>
      <c r="BG1224" s="149">
        <f>IF(N1224="zákl. prenesená",J1224,0)</f>
        <v>0</v>
      </c>
      <c r="BH1224" s="149">
        <f>IF(N1224="zníž. prenesená",J1224,0)</f>
        <v>0</v>
      </c>
      <c r="BI1224" s="149">
        <f>IF(N1224="nulová",J1224,0)</f>
        <v>0</v>
      </c>
      <c r="BJ1224" s="203" t="s">
        <v>169</v>
      </c>
      <c r="BK1224" s="150">
        <f>ROUND(I1224*H1224,3)</f>
        <v>0</v>
      </c>
      <c r="BL1224" s="203" t="s">
        <v>271</v>
      </c>
      <c r="BM1224" s="245" t="s">
        <v>1411</v>
      </c>
    </row>
    <row r="1225" spans="1:65" s="10" customFormat="1" ht="22.7" customHeight="1" x14ac:dyDescent="0.2">
      <c r="B1225" s="126"/>
      <c r="D1225" s="127" t="s">
        <v>70</v>
      </c>
      <c r="E1225" s="137" t="s">
        <v>1412</v>
      </c>
      <c r="F1225" s="137" t="s">
        <v>1413</v>
      </c>
      <c r="I1225" s="129"/>
      <c r="J1225" s="138">
        <f>BK1225</f>
        <v>0</v>
      </c>
      <c r="L1225" s="126"/>
      <c r="M1225" s="131"/>
      <c r="N1225" s="132"/>
      <c r="O1225" s="132"/>
      <c r="P1225" s="133">
        <f>SUM(P1226:P1410)</f>
        <v>0</v>
      </c>
      <c r="Q1225" s="132"/>
      <c r="R1225" s="133">
        <f>SUM(R1226:R1410)</f>
        <v>1.65084966</v>
      </c>
      <c r="S1225" s="132"/>
      <c r="T1225" s="134">
        <f>SUM(T1226:T1410)</f>
        <v>0</v>
      </c>
      <c r="AR1225" s="127" t="s">
        <v>169</v>
      </c>
      <c r="AT1225" s="135" t="s">
        <v>70</v>
      </c>
      <c r="AU1225" s="135" t="s">
        <v>79</v>
      </c>
      <c r="AY1225" s="127" t="s">
        <v>162</v>
      </c>
      <c r="BK1225" s="136">
        <f>SUM(BK1226:BK1410)</f>
        <v>0</v>
      </c>
    </row>
    <row r="1226" spans="1:65" s="210" customFormat="1" ht="21.75" customHeight="1" x14ac:dyDescent="0.2">
      <c r="A1226" s="202"/>
      <c r="B1226" s="139"/>
      <c r="C1226" s="234" t="s">
        <v>1414</v>
      </c>
      <c r="D1226" s="234" t="s">
        <v>164</v>
      </c>
      <c r="E1226" s="235" t="s">
        <v>2872</v>
      </c>
      <c r="F1226" s="236" t="s">
        <v>1415</v>
      </c>
      <c r="G1226" s="237" t="s">
        <v>1416</v>
      </c>
      <c r="H1226" s="238">
        <v>143.79</v>
      </c>
      <c r="I1226" s="239"/>
      <c r="J1226" s="238">
        <f>ROUND(I1226*H1226,3)</f>
        <v>0</v>
      </c>
      <c r="K1226" s="240"/>
      <c r="L1226" s="30"/>
      <c r="M1226" s="241" t="s">
        <v>1</v>
      </c>
      <c r="N1226" s="242" t="s">
        <v>43</v>
      </c>
      <c r="O1226" s="49"/>
      <c r="P1226" s="243">
        <f>O1226*H1226</f>
        <v>0</v>
      </c>
      <c r="Q1226" s="243">
        <v>0</v>
      </c>
      <c r="R1226" s="243">
        <f>Q1226*H1226</f>
        <v>0</v>
      </c>
      <c r="S1226" s="243">
        <v>0</v>
      </c>
      <c r="T1226" s="244">
        <f>S1226*H1226</f>
        <v>0</v>
      </c>
      <c r="U1226" s="202"/>
      <c r="V1226" s="202"/>
      <c r="W1226" s="202"/>
      <c r="X1226" s="202"/>
      <c r="Y1226" s="202"/>
      <c r="Z1226" s="202"/>
      <c r="AA1226" s="202"/>
      <c r="AB1226" s="202"/>
      <c r="AC1226" s="202"/>
      <c r="AD1226" s="202"/>
      <c r="AE1226" s="202"/>
      <c r="AR1226" s="245" t="s">
        <v>271</v>
      </c>
      <c r="AT1226" s="245" t="s">
        <v>164</v>
      </c>
      <c r="AU1226" s="245" t="s">
        <v>169</v>
      </c>
      <c r="AY1226" s="203" t="s">
        <v>162</v>
      </c>
      <c r="BE1226" s="149">
        <f>IF(N1226="základná",J1226,0)</f>
        <v>0</v>
      </c>
      <c r="BF1226" s="149">
        <f>IF(N1226="znížená",J1226,0)</f>
        <v>0</v>
      </c>
      <c r="BG1226" s="149">
        <f>IF(N1226="zákl. prenesená",J1226,0)</f>
        <v>0</v>
      </c>
      <c r="BH1226" s="149">
        <f>IF(N1226="zníž. prenesená",J1226,0)</f>
        <v>0</v>
      </c>
      <c r="BI1226" s="149">
        <f>IF(N1226="nulová",J1226,0)</f>
        <v>0</v>
      </c>
      <c r="BJ1226" s="203" t="s">
        <v>169</v>
      </c>
      <c r="BK1226" s="150">
        <f>ROUND(I1226*H1226,3)</f>
        <v>0</v>
      </c>
      <c r="BL1226" s="203" t="s">
        <v>271</v>
      </c>
      <c r="BM1226" s="245" t="s">
        <v>1417</v>
      </c>
    </row>
    <row r="1227" spans="1:65" s="11" customFormat="1" x14ac:dyDescent="0.2">
      <c r="B1227" s="151"/>
      <c r="D1227" s="152" t="s">
        <v>174</v>
      </c>
      <c r="E1227" s="153" t="s">
        <v>1</v>
      </c>
      <c r="F1227" s="154" t="s">
        <v>1418</v>
      </c>
      <c r="H1227" s="153" t="s">
        <v>1</v>
      </c>
      <c r="I1227" s="155"/>
      <c r="L1227" s="151"/>
      <c r="M1227" s="156"/>
      <c r="N1227" s="157"/>
      <c r="O1227" s="157"/>
      <c r="P1227" s="157"/>
      <c r="Q1227" s="157"/>
      <c r="R1227" s="157"/>
      <c r="S1227" s="157"/>
      <c r="T1227" s="158"/>
      <c r="AT1227" s="153" t="s">
        <v>174</v>
      </c>
      <c r="AU1227" s="153" t="s">
        <v>169</v>
      </c>
      <c r="AV1227" s="11" t="s">
        <v>79</v>
      </c>
      <c r="AW1227" s="11" t="s">
        <v>32</v>
      </c>
      <c r="AX1227" s="11" t="s">
        <v>71</v>
      </c>
      <c r="AY1227" s="153" t="s">
        <v>162</v>
      </c>
    </row>
    <row r="1228" spans="1:65" s="12" customFormat="1" x14ac:dyDescent="0.2">
      <c r="B1228" s="159"/>
      <c r="D1228" s="152" t="s">
        <v>174</v>
      </c>
      <c r="E1228" s="160" t="s">
        <v>1</v>
      </c>
      <c r="F1228" s="161" t="s">
        <v>1419</v>
      </c>
      <c r="H1228" s="162">
        <v>78.930000000000007</v>
      </c>
      <c r="I1228" s="163"/>
      <c r="L1228" s="159"/>
      <c r="M1228" s="164"/>
      <c r="N1228" s="165"/>
      <c r="O1228" s="165"/>
      <c r="P1228" s="165"/>
      <c r="Q1228" s="165"/>
      <c r="R1228" s="165"/>
      <c r="S1228" s="165"/>
      <c r="T1228" s="166"/>
      <c r="AT1228" s="160" t="s">
        <v>174</v>
      </c>
      <c r="AU1228" s="160" t="s">
        <v>169</v>
      </c>
      <c r="AV1228" s="12" t="s">
        <v>169</v>
      </c>
      <c r="AW1228" s="12" t="s">
        <v>32</v>
      </c>
      <c r="AX1228" s="12" t="s">
        <v>71</v>
      </c>
      <c r="AY1228" s="160" t="s">
        <v>162</v>
      </c>
    </row>
    <row r="1229" spans="1:65" s="12" customFormat="1" x14ac:dyDescent="0.2">
      <c r="B1229" s="159"/>
      <c r="D1229" s="152" t="s">
        <v>174</v>
      </c>
      <c r="E1229" s="160" t="s">
        <v>1</v>
      </c>
      <c r="F1229" s="161" t="s">
        <v>1420</v>
      </c>
      <c r="H1229" s="162">
        <v>64.86</v>
      </c>
      <c r="I1229" s="163"/>
      <c r="L1229" s="159"/>
      <c r="M1229" s="164"/>
      <c r="N1229" s="165"/>
      <c r="O1229" s="165"/>
      <c r="P1229" s="165"/>
      <c r="Q1229" s="165"/>
      <c r="R1229" s="165"/>
      <c r="S1229" s="165"/>
      <c r="T1229" s="166"/>
      <c r="AT1229" s="160" t="s">
        <v>174</v>
      </c>
      <c r="AU1229" s="160" t="s">
        <v>169</v>
      </c>
      <c r="AV1229" s="12" t="s">
        <v>169</v>
      </c>
      <c r="AW1229" s="12" t="s">
        <v>32</v>
      </c>
      <c r="AX1229" s="12" t="s">
        <v>71</v>
      </c>
      <c r="AY1229" s="160" t="s">
        <v>162</v>
      </c>
    </row>
    <row r="1230" spans="1:65" s="14" customFormat="1" x14ac:dyDescent="0.2">
      <c r="B1230" s="175"/>
      <c r="D1230" s="152" t="s">
        <v>174</v>
      </c>
      <c r="E1230" s="176" t="s">
        <v>1</v>
      </c>
      <c r="F1230" s="177" t="s">
        <v>189</v>
      </c>
      <c r="H1230" s="178">
        <v>143.79000000000002</v>
      </c>
      <c r="I1230" s="179"/>
      <c r="L1230" s="175"/>
      <c r="M1230" s="180"/>
      <c r="N1230" s="181"/>
      <c r="O1230" s="181"/>
      <c r="P1230" s="181"/>
      <c r="Q1230" s="181"/>
      <c r="R1230" s="181"/>
      <c r="S1230" s="181"/>
      <c r="T1230" s="182"/>
      <c r="AT1230" s="176" t="s">
        <v>174</v>
      </c>
      <c r="AU1230" s="176" t="s">
        <v>169</v>
      </c>
      <c r="AV1230" s="14" t="s">
        <v>168</v>
      </c>
      <c r="AW1230" s="14" t="s">
        <v>32</v>
      </c>
      <c r="AX1230" s="14" t="s">
        <v>79</v>
      </c>
      <c r="AY1230" s="176" t="s">
        <v>162</v>
      </c>
    </row>
    <row r="1231" spans="1:65" s="210" customFormat="1" ht="21.75" customHeight="1" x14ac:dyDescent="0.2">
      <c r="A1231" s="202"/>
      <c r="B1231" s="139"/>
      <c r="C1231" s="246" t="s">
        <v>1421</v>
      </c>
      <c r="D1231" s="246" t="s">
        <v>348</v>
      </c>
      <c r="E1231" s="247" t="s">
        <v>2873</v>
      </c>
      <c r="F1231" s="248" t="s">
        <v>1422</v>
      </c>
      <c r="G1231" s="249" t="s">
        <v>273</v>
      </c>
      <c r="H1231" s="250">
        <v>165.35900000000001</v>
      </c>
      <c r="I1231" s="251"/>
      <c r="J1231" s="250">
        <f>ROUND(I1231*H1231,3)</f>
        <v>0</v>
      </c>
      <c r="K1231" s="252"/>
      <c r="L1231" s="188"/>
      <c r="M1231" s="253" t="s">
        <v>1</v>
      </c>
      <c r="N1231" s="254" t="s">
        <v>43</v>
      </c>
      <c r="O1231" s="49"/>
      <c r="P1231" s="243">
        <f>O1231*H1231</f>
        <v>0</v>
      </c>
      <c r="Q1231" s="243">
        <v>3.3E-3</v>
      </c>
      <c r="R1231" s="243">
        <f>Q1231*H1231</f>
        <v>0.54568470000000002</v>
      </c>
      <c r="S1231" s="243">
        <v>0</v>
      </c>
      <c r="T1231" s="244">
        <f>S1231*H1231</f>
        <v>0</v>
      </c>
      <c r="U1231" s="202"/>
      <c r="V1231" s="202"/>
      <c r="W1231" s="202"/>
      <c r="X1231" s="202"/>
      <c r="Y1231" s="202"/>
      <c r="Z1231" s="202"/>
      <c r="AA1231" s="202"/>
      <c r="AB1231" s="202"/>
      <c r="AC1231" s="202"/>
      <c r="AD1231" s="202"/>
      <c r="AE1231" s="202"/>
      <c r="AR1231" s="245" t="s">
        <v>362</v>
      </c>
      <c r="AT1231" s="245" t="s">
        <v>348</v>
      </c>
      <c r="AU1231" s="245" t="s">
        <v>169</v>
      </c>
      <c r="AY1231" s="203" t="s">
        <v>162</v>
      </c>
      <c r="BE1231" s="149">
        <f>IF(N1231="základná",J1231,0)</f>
        <v>0</v>
      </c>
      <c r="BF1231" s="149">
        <f>IF(N1231="znížená",J1231,0)</f>
        <v>0</v>
      </c>
      <c r="BG1231" s="149">
        <f>IF(N1231="zákl. prenesená",J1231,0)</f>
        <v>0</v>
      </c>
      <c r="BH1231" s="149">
        <f>IF(N1231="zníž. prenesená",J1231,0)</f>
        <v>0</v>
      </c>
      <c r="BI1231" s="149">
        <f>IF(N1231="nulová",J1231,0)</f>
        <v>0</v>
      </c>
      <c r="BJ1231" s="203" t="s">
        <v>169</v>
      </c>
      <c r="BK1231" s="150">
        <f>ROUND(I1231*H1231,3)</f>
        <v>0</v>
      </c>
      <c r="BL1231" s="203" t="s">
        <v>271</v>
      </c>
      <c r="BM1231" s="245" t="s">
        <v>1423</v>
      </c>
    </row>
    <row r="1232" spans="1:65" s="12" customFormat="1" x14ac:dyDescent="0.2">
      <c r="B1232" s="159"/>
      <c r="D1232" s="152" t="s">
        <v>174</v>
      </c>
      <c r="E1232" s="160" t="s">
        <v>1</v>
      </c>
      <c r="F1232" s="161" t="s">
        <v>1424</v>
      </c>
      <c r="H1232" s="162">
        <v>143.79</v>
      </c>
      <c r="I1232" s="163"/>
      <c r="L1232" s="159"/>
      <c r="M1232" s="164"/>
      <c r="N1232" s="165"/>
      <c r="O1232" s="165"/>
      <c r="P1232" s="165"/>
      <c r="Q1232" s="165"/>
      <c r="R1232" s="165"/>
      <c r="S1232" s="165"/>
      <c r="T1232" s="166"/>
      <c r="AT1232" s="160" t="s">
        <v>174</v>
      </c>
      <c r="AU1232" s="160" t="s">
        <v>169</v>
      </c>
      <c r="AV1232" s="12" t="s">
        <v>169</v>
      </c>
      <c r="AW1232" s="12" t="s">
        <v>32</v>
      </c>
      <c r="AX1232" s="12" t="s">
        <v>71</v>
      </c>
      <c r="AY1232" s="160" t="s">
        <v>162</v>
      </c>
    </row>
    <row r="1233" spans="1:65" s="12" customFormat="1" x14ac:dyDescent="0.2">
      <c r="B1233" s="159"/>
      <c r="D1233" s="152" t="s">
        <v>174</v>
      </c>
      <c r="E1233" s="160" t="s">
        <v>1</v>
      </c>
      <c r="F1233" s="161" t="s">
        <v>1425</v>
      </c>
      <c r="H1233" s="162">
        <v>21.568999999999999</v>
      </c>
      <c r="I1233" s="163"/>
      <c r="L1233" s="159"/>
      <c r="M1233" s="164"/>
      <c r="N1233" s="165"/>
      <c r="O1233" s="165"/>
      <c r="P1233" s="165"/>
      <c r="Q1233" s="165"/>
      <c r="R1233" s="165"/>
      <c r="S1233" s="165"/>
      <c r="T1233" s="166"/>
      <c r="AT1233" s="160" t="s">
        <v>174</v>
      </c>
      <c r="AU1233" s="160" t="s">
        <v>169</v>
      </c>
      <c r="AV1233" s="12" t="s">
        <v>169</v>
      </c>
      <c r="AW1233" s="12" t="s">
        <v>32</v>
      </c>
      <c r="AX1233" s="12" t="s">
        <v>71</v>
      </c>
      <c r="AY1233" s="160" t="s">
        <v>162</v>
      </c>
    </row>
    <row r="1234" spans="1:65" s="14" customFormat="1" x14ac:dyDescent="0.2">
      <c r="B1234" s="175"/>
      <c r="D1234" s="152" t="s">
        <v>174</v>
      </c>
      <c r="E1234" s="176" t="s">
        <v>1</v>
      </c>
      <c r="F1234" s="177" t="s">
        <v>189</v>
      </c>
      <c r="H1234" s="178">
        <v>165.35899999999998</v>
      </c>
      <c r="I1234" s="179"/>
      <c r="L1234" s="175"/>
      <c r="M1234" s="180"/>
      <c r="N1234" s="181"/>
      <c r="O1234" s="181"/>
      <c r="P1234" s="181"/>
      <c r="Q1234" s="181"/>
      <c r="R1234" s="181"/>
      <c r="S1234" s="181"/>
      <c r="T1234" s="182"/>
      <c r="AT1234" s="176" t="s">
        <v>174</v>
      </c>
      <c r="AU1234" s="176" t="s">
        <v>169</v>
      </c>
      <c r="AV1234" s="14" t="s">
        <v>168</v>
      </c>
      <c r="AW1234" s="14" t="s">
        <v>32</v>
      </c>
      <c r="AX1234" s="14" t="s">
        <v>79</v>
      </c>
      <c r="AY1234" s="176" t="s">
        <v>162</v>
      </c>
    </row>
    <row r="1235" spans="1:65" s="210" customFormat="1" ht="21.75" customHeight="1" x14ac:dyDescent="0.2">
      <c r="A1235" s="202"/>
      <c r="B1235" s="139"/>
      <c r="C1235" s="234" t="s">
        <v>1426</v>
      </c>
      <c r="D1235" s="234" t="s">
        <v>164</v>
      </c>
      <c r="E1235" s="235" t="s">
        <v>2874</v>
      </c>
      <c r="F1235" s="236" t="s">
        <v>1427</v>
      </c>
      <c r="G1235" s="237" t="s">
        <v>710</v>
      </c>
      <c r="H1235" s="238">
        <v>129.89400000000001</v>
      </c>
      <c r="I1235" s="239"/>
      <c r="J1235" s="238">
        <f>ROUND(I1235*H1235,3)</f>
        <v>0</v>
      </c>
      <c r="K1235" s="240"/>
      <c r="L1235" s="30"/>
      <c r="M1235" s="241" t="s">
        <v>1</v>
      </c>
      <c r="N1235" s="242" t="s">
        <v>43</v>
      </c>
      <c r="O1235" s="49"/>
      <c r="P1235" s="243">
        <f>O1235*H1235</f>
        <v>0</v>
      </c>
      <c r="Q1235" s="243">
        <v>0</v>
      </c>
      <c r="R1235" s="243">
        <f>Q1235*H1235</f>
        <v>0</v>
      </c>
      <c r="S1235" s="243">
        <v>0</v>
      </c>
      <c r="T1235" s="244">
        <f>S1235*H1235</f>
        <v>0</v>
      </c>
      <c r="U1235" s="202"/>
      <c r="V1235" s="202"/>
      <c r="W1235" s="202"/>
      <c r="X1235" s="202"/>
      <c r="Y1235" s="202"/>
      <c r="Z1235" s="202"/>
      <c r="AA1235" s="202"/>
      <c r="AB1235" s="202"/>
      <c r="AC1235" s="202"/>
      <c r="AD1235" s="202"/>
      <c r="AE1235" s="202"/>
      <c r="AR1235" s="245" t="s">
        <v>271</v>
      </c>
      <c r="AT1235" s="245" t="s">
        <v>164</v>
      </c>
      <c r="AU1235" s="245" t="s">
        <v>169</v>
      </c>
      <c r="AY1235" s="203" t="s">
        <v>162</v>
      </c>
      <c r="BE1235" s="149">
        <f>IF(N1235="základná",J1235,0)</f>
        <v>0</v>
      </c>
      <c r="BF1235" s="149">
        <f>IF(N1235="znížená",J1235,0)</f>
        <v>0</v>
      </c>
      <c r="BG1235" s="149">
        <f>IF(N1235="zákl. prenesená",J1235,0)</f>
        <v>0</v>
      </c>
      <c r="BH1235" s="149">
        <f>IF(N1235="zníž. prenesená",J1235,0)</f>
        <v>0</v>
      </c>
      <c r="BI1235" s="149">
        <f>IF(N1235="nulová",J1235,0)</f>
        <v>0</v>
      </c>
      <c r="BJ1235" s="203" t="s">
        <v>169</v>
      </c>
      <c r="BK1235" s="150">
        <f>ROUND(I1235*H1235,3)</f>
        <v>0</v>
      </c>
      <c r="BL1235" s="203" t="s">
        <v>271</v>
      </c>
      <c r="BM1235" s="245" t="s">
        <v>1428</v>
      </c>
    </row>
    <row r="1236" spans="1:65" s="11" customFormat="1" x14ac:dyDescent="0.2">
      <c r="B1236" s="151"/>
      <c r="D1236" s="152" t="s">
        <v>174</v>
      </c>
      <c r="E1236" s="153" t="s">
        <v>1</v>
      </c>
      <c r="F1236" s="154" t="s">
        <v>1418</v>
      </c>
      <c r="H1236" s="153" t="s">
        <v>1</v>
      </c>
      <c r="I1236" s="155"/>
      <c r="L1236" s="151"/>
      <c r="M1236" s="156"/>
      <c r="N1236" s="157"/>
      <c r="O1236" s="157"/>
      <c r="P1236" s="157"/>
      <c r="Q1236" s="157"/>
      <c r="R1236" s="157"/>
      <c r="S1236" s="157"/>
      <c r="T1236" s="158"/>
      <c r="AT1236" s="153" t="s">
        <v>174</v>
      </c>
      <c r="AU1236" s="153" t="s">
        <v>169</v>
      </c>
      <c r="AV1236" s="11" t="s">
        <v>79</v>
      </c>
      <c r="AW1236" s="11" t="s">
        <v>32</v>
      </c>
      <c r="AX1236" s="11" t="s">
        <v>71</v>
      </c>
      <c r="AY1236" s="153" t="s">
        <v>162</v>
      </c>
    </row>
    <row r="1237" spans="1:65" s="11" customFormat="1" x14ac:dyDescent="0.2">
      <c r="B1237" s="151"/>
      <c r="D1237" s="152" t="s">
        <v>174</v>
      </c>
      <c r="E1237" s="153" t="s">
        <v>1</v>
      </c>
      <c r="F1237" s="154" t="s">
        <v>612</v>
      </c>
      <c r="H1237" s="153" t="s">
        <v>1</v>
      </c>
      <c r="I1237" s="155"/>
      <c r="L1237" s="151"/>
      <c r="M1237" s="156"/>
      <c r="N1237" s="157"/>
      <c r="O1237" s="157"/>
      <c r="P1237" s="157"/>
      <c r="Q1237" s="157"/>
      <c r="R1237" s="157"/>
      <c r="S1237" s="157"/>
      <c r="T1237" s="158"/>
      <c r="AT1237" s="153" t="s">
        <v>174</v>
      </c>
      <c r="AU1237" s="153" t="s">
        <v>169</v>
      </c>
      <c r="AV1237" s="11" t="s">
        <v>79</v>
      </c>
      <c r="AW1237" s="11" t="s">
        <v>32</v>
      </c>
      <c r="AX1237" s="11" t="s">
        <v>71</v>
      </c>
      <c r="AY1237" s="153" t="s">
        <v>162</v>
      </c>
    </row>
    <row r="1238" spans="1:65" s="11" customFormat="1" x14ac:dyDescent="0.2">
      <c r="B1238" s="151"/>
      <c r="D1238" s="152" t="s">
        <v>174</v>
      </c>
      <c r="E1238" s="153" t="s">
        <v>1</v>
      </c>
      <c r="F1238" s="154" t="s">
        <v>1429</v>
      </c>
      <c r="H1238" s="153" t="s">
        <v>1</v>
      </c>
      <c r="I1238" s="155"/>
      <c r="L1238" s="151"/>
      <c r="M1238" s="156"/>
      <c r="N1238" s="157"/>
      <c r="O1238" s="157"/>
      <c r="P1238" s="157"/>
      <c r="Q1238" s="157"/>
      <c r="R1238" s="157"/>
      <c r="S1238" s="157"/>
      <c r="T1238" s="158"/>
      <c r="AT1238" s="153" t="s">
        <v>174</v>
      </c>
      <c r="AU1238" s="153" t="s">
        <v>169</v>
      </c>
      <c r="AV1238" s="11" t="s">
        <v>79</v>
      </c>
      <c r="AW1238" s="11" t="s">
        <v>32</v>
      </c>
      <c r="AX1238" s="11" t="s">
        <v>71</v>
      </c>
      <c r="AY1238" s="153" t="s">
        <v>162</v>
      </c>
    </row>
    <row r="1239" spans="1:65" s="12" customFormat="1" x14ac:dyDescent="0.2">
      <c r="B1239" s="159"/>
      <c r="D1239" s="152" t="s">
        <v>174</v>
      </c>
      <c r="E1239" s="160" t="s">
        <v>1</v>
      </c>
      <c r="F1239" s="161" t="s">
        <v>1430</v>
      </c>
      <c r="H1239" s="162">
        <v>16.170000000000002</v>
      </c>
      <c r="I1239" s="163"/>
      <c r="L1239" s="159"/>
      <c r="M1239" s="164"/>
      <c r="N1239" s="165"/>
      <c r="O1239" s="165"/>
      <c r="P1239" s="165"/>
      <c r="Q1239" s="165"/>
      <c r="R1239" s="165"/>
      <c r="S1239" s="165"/>
      <c r="T1239" s="166"/>
      <c r="AT1239" s="160" t="s">
        <v>174</v>
      </c>
      <c r="AU1239" s="160" t="s">
        <v>169</v>
      </c>
      <c r="AV1239" s="12" t="s">
        <v>169</v>
      </c>
      <c r="AW1239" s="12" t="s">
        <v>32</v>
      </c>
      <c r="AX1239" s="12" t="s">
        <v>71</v>
      </c>
      <c r="AY1239" s="160" t="s">
        <v>162</v>
      </c>
    </row>
    <row r="1240" spans="1:65" s="12" customFormat="1" x14ac:dyDescent="0.2">
      <c r="B1240" s="159"/>
      <c r="D1240" s="152" t="s">
        <v>174</v>
      </c>
      <c r="E1240" s="160" t="s">
        <v>1</v>
      </c>
      <c r="F1240" s="161" t="s">
        <v>1431</v>
      </c>
      <c r="H1240" s="162">
        <v>-3.9249999999999998</v>
      </c>
      <c r="I1240" s="163"/>
      <c r="L1240" s="159"/>
      <c r="M1240" s="164"/>
      <c r="N1240" s="165"/>
      <c r="O1240" s="165"/>
      <c r="P1240" s="165"/>
      <c r="Q1240" s="165"/>
      <c r="R1240" s="165"/>
      <c r="S1240" s="165"/>
      <c r="T1240" s="166"/>
      <c r="AT1240" s="160" t="s">
        <v>174</v>
      </c>
      <c r="AU1240" s="160" t="s">
        <v>169</v>
      </c>
      <c r="AV1240" s="12" t="s">
        <v>169</v>
      </c>
      <c r="AW1240" s="12" t="s">
        <v>32</v>
      </c>
      <c r="AX1240" s="12" t="s">
        <v>71</v>
      </c>
      <c r="AY1240" s="160" t="s">
        <v>162</v>
      </c>
    </row>
    <row r="1241" spans="1:65" s="11" customFormat="1" x14ac:dyDescent="0.2">
      <c r="B1241" s="151"/>
      <c r="D1241" s="152" t="s">
        <v>174</v>
      </c>
      <c r="E1241" s="153" t="s">
        <v>1</v>
      </c>
      <c r="F1241" s="154" t="s">
        <v>1432</v>
      </c>
      <c r="H1241" s="153" t="s">
        <v>1</v>
      </c>
      <c r="I1241" s="155"/>
      <c r="L1241" s="151"/>
      <c r="M1241" s="156"/>
      <c r="N1241" s="157"/>
      <c r="O1241" s="157"/>
      <c r="P1241" s="157"/>
      <c r="Q1241" s="157"/>
      <c r="R1241" s="157"/>
      <c r="S1241" s="157"/>
      <c r="T1241" s="158"/>
      <c r="AT1241" s="153" t="s">
        <v>174</v>
      </c>
      <c r="AU1241" s="153" t="s">
        <v>169</v>
      </c>
      <c r="AV1241" s="11" t="s">
        <v>79</v>
      </c>
      <c r="AW1241" s="11" t="s">
        <v>32</v>
      </c>
      <c r="AX1241" s="11" t="s">
        <v>71</v>
      </c>
      <c r="AY1241" s="153" t="s">
        <v>162</v>
      </c>
    </row>
    <row r="1242" spans="1:65" s="12" customFormat="1" x14ac:dyDescent="0.2">
      <c r="B1242" s="159"/>
      <c r="D1242" s="152" t="s">
        <v>174</v>
      </c>
      <c r="E1242" s="160" t="s">
        <v>1</v>
      </c>
      <c r="F1242" s="161" t="s">
        <v>1433</v>
      </c>
      <c r="H1242" s="162">
        <v>20.64</v>
      </c>
      <c r="I1242" s="163"/>
      <c r="L1242" s="159"/>
      <c r="M1242" s="164"/>
      <c r="N1242" s="165"/>
      <c r="O1242" s="165"/>
      <c r="P1242" s="165"/>
      <c r="Q1242" s="165"/>
      <c r="R1242" s="165"/>
      <c r="S1242" s="165"/>
      <c r="T1242" s="166"/>
      <c r="AT1242" s="160" t="s">
        <v>174</v>
      </c>
      <c r="AU1242" s="160" t="s">
        <v>169</v>
      </c>
      <c r="AV1242" s="12" t="s">
        <v>169</v>
      </c>
      <c r="AW1242" s="12" t="s">
        <v>32</v>
      </c>
      <c r="AX1242" s="12" t="s">
        <v>71</v>
      </c>
      <c r="AY1242" s="160" t="s">
        <v>162</v>
      </c>
    </row>
    <row r="1243" spans="1:65" s="12" customFormat="1" x14ac:dyDescent="0.2">
      <c r="B1243" s="159"/>
      <c r="D1243" s="152" t="s">
        <v>174</v>
      </c>
      <c r="E1243" s="160" t="s">
        <v>1</v>
      </c>
      <c r="F1243" s="161" t="s">
        <v>1434</v>
      </c>
      <c r="H1243" s="162">
        <v>-4</v>
      </c>
      <c r="I1243" s="163"/>
      <c r="L1243" s="159"/>
      <c r="M1243" s="164"/>
      <c r="N1243" s="165"/>
      <c r="O1243" s="165"/>
      <c r="P1243" s="165"/>
      <c r="Q1243" s="165"/>
      <c r="R1243" s="165"/>
      <c r="S1243" s="165"/>
      <c r="T1243" s="166"/>
      <c r="AT1243" s="160" t="s">
        <v>174</v>
      </c>
      <c r="AU1243" s="160" t="s">
        <v>169</v>
      </c>
      <c r="AV1243" s="12" t="s">
        <v>169</v>
      </c>
      <c r="AW1243" s="12" t="s">
        <v>32</v>
      </c>
      <c r="AX1243" s="12" t="s">
        <v>71</v>
      </c>
      <c r="AY1243" s="160" t="s">
        <v>162</v>
      </c>
    </row>
    <row r="1244" spans="1:65" s="11" customFormat="1" x14ac:dyDescent="0.2">
      <c r="B1244" s="151"/>
      <c r="D1244" s="152" t="s">
        <v>174</v>
      </c>
      <c r="E1244" s="153" t="s">
        <v>1</v>
      </c>
      <c r="F1244" s="154" t="s">
        <v>1435</v>
      </c>
      <c r="H1244" s="153" t="s">
        <v>1</v>
      </c>
      <c r="I1244" s="155"/>
      <c r="L1244" s="151"/>
      <c r="M1244" s="156"/>
      <c r="N1244" s="157"/>
      <c r="O1244" s="157"/>
      <c r="P1244" s="157"/>
      <c r="Q1244" s="157"/>
      <c r="R1244" s="157"/>
      <c r="S1244" s="157"/>
      <c r="T1244" s="158"/>
      <c r="AT1244" s="153" t="s">
        <v>174</v>
      </c>
      <c r="AU1244" s="153" t="s">
        <v>169</v>
      </c>
      <c r="AV1244" s="11" t="s">
        <v>79</v>
      </c>
      <c r="AW1244" s="11" t="s">
        <v>32</v>
      </c>
      <c r="AX1244" s="11" t="s">
        <v>71</v>
      </c>
      <c r="AY1244" s="153" t="s">
        <v>162</v>
      </c>
    </row>
    <row r="1245" spans="1:65" s="12" customFormat="1" x14ac:dyDescent="0.2">
      <c r="B1245" s="159"/>
      <c r="D1245" s="152" t="s">
        <v>174</v>
      </c>
      <c r="E1245" s="160" t="s">
        <v>1</v>
      </c>
      <c r="F1245" s="161" t="s">
        <v>1436</v>
      </c>
      <c r="H1245" s="162">
        <v>27.44</v>
      </c>
      <c r="I1245" s="163"/>
      <c r="L1245" s="159"/>
      <c r="M1245" s="164"/>
      <c r="N1245" s="165"/>
      <c r="O1245" s="165"/>
      <c r="P1245" s="165"/>
      <c r="Q1245" s="165"/>
      <c r="R1245" s="165"/>
      <c r="S1245" s="165"/>
      <c r="T1245" s="166"/>
      <c r="AT1245" s="160" t="s">
        <v>174</v>
      </c>
      <c r="AU1245" s="160" t="s">
        <v>169</v>
      </c>
      <c r="AV1245" s="12" t="s">
        <v>169</v>
      </c>
      <c r="AW1245" s="12" t="s">
        <v>32</v>
      </c>
      <c r="AX1245" s="12" t="s">
        <v>71</v>
      </c>
      <c r="AY1245" s="160" t="s">
        <v>162</v>
      </c>
    </row>
    <row r="1246" spans="1:65" s="12" customFormat="1" x14ac:dyDescent="0.2">
      <c r="B1246" s="159"/>
      <c r="D1246" s="152" t="s">
        <v>174</v>
      </c>
      <c r="E1246" s="160" t="s">
        <v>1</v>
      </c>
      <c r="F1246" s="161" t="s">
        <v>1437</v>
      </c>
      <c r="H1246" s="162">
        <v>-5</v>
      </c>
      <c r="I1246" s="163"/>
      <c r="L1246" s="159"/>
      <c r="M1246" s="164"/>
      <c r="N1246" s="165"/>
      <c r="O1246" s="165"/>
      <c r="P1246" s="165"/>
      <c r="Q1246" s="165"/>
      <c r="R1246" s="165"/>
      <c r="S1246" s="165"/>
      <c r="T1246" s="166"/>
      <c r="AT1246" s="160" t="s">
        <v>174</v>
      </c>
      <c r="AU1246" s="160" t="s">
        <v>169</v>
      </c>
      <c r="AV1246" s="12" t="s">
        <v>169</v>
      </c>
      <c r="AW1246" s="12" t="s">
        <v>32</v>
      </c>
      <c r="AX1246" s="12" t="s">
        <v>71</v>
      </c>
      <c r="AY1246" s="160" t="s">
        <v>162</v>
      </c>
    </row>
    <row r="1247" spans="1:65" s="11" customFormat="1" x14ac:dyDescent="0.2">
      <c r="B1247" s="151"/>
      <c r="D1247" s="152" t="s">
        <v>174</v>
      </c>
      <c r="E1247" s="153" t="s">
        <v>1</v>
      </c>
      <c r="F1247" s="154" t="s">
        <v>1438</v>
      </c>
      <c r="H1247" s="153" t="s">
        <v>1</v>
      </c>
      <c r="I1247" s="155"/>
      <c r="L1247" s="151"/>
      <c r="M1247" s="156"/>
      <c r="N1247" s="157"/>
      <c r="O1247" s="157"/>
      <c r="P1247" s="157"/>
      <c r="Q1247" s="157"/>
      <c r="R1247" s="157"/>
      <c r="S1247" s="157"/>
      <c r="T1247" s="158"/>
      <c r="AT1247" s="153" t="s">
        <v>174</v>
      </c>
      <c r="AU1247" s="153" t="s">
        <v>169</v>
      </c>
      <c r="AV1247" s="11" t="s">
        <v>79</v>
      </c>
      <c r="AW1247" s="11" t="s">
        <v>32</v>
      </c>
      <c r="AX1247" s="11" t="s">
        <v>71</v>
      </c>
      <c r="AY1247" s="153" t="s">
        <v>162</v>
      </c>
    </row>
    <row r="1248" spans="1:65" s="12" customFormat="1" x14ac:dyDescent="0.2">
      <c r="B1248" s="159"/>
      <c r="D1248" s="152" t="s">
        <v>174</v>
      </c>
      <c r="E1248" s="160" t="s">
        <v>1</v>
      </c>
      <c r="F1248" s="161" t="s">
        <v>1439</v>
      </c>
      <c r="H1248" s="162">
        <v>19.239999999999998</v>
      </c>
      <c r="I1248" s="163"/>
      <c r="L1248" s="159"/>
      <c r="M1248" s="164"/>
      <c r="N1248" s="165"/>
      <c r="O1248" s="165"/>
      <c r="P1248" s="165"/>
      <c r="Q1248" s="165"/>
      <c r="R1248" s="165"/>
      <c r="S1248" s="165"/>
      <c r="T1248" s="166"/>
      <c r="AT1248" s="160" t="s">
        <v>174</v>
      </c>
      <c r="AU1248" s="160" t="s">
        <v>169</v>
      </c>
      <c r="AV1248" s="12" t="s">
        <v>169</v>
      </c>
      <c r="AW1248" s="12" t="s">
        <v>32</v>
      </c>
      <c r="AX1248" s="12" t="s">
        <v>71</v>
      </c>
      <c r="AY1248" s="160" t="s">
        <v>162</v>
      </c>
    </row>
    <row r="1249" spans="1:65" s="12" customFormat="1" x14ac:dyDescent="0.2">
      <c r="B1249" s="159"/>
      <c r="D1249" s="152" t="s">
        <v>174</v>
      </c>
      <c r="E1249" s="160" t="s">
        <v>1</v>
      </c>
      <c r="F1249" s="161" t="s">
        <v>1440</v>
      </c>
      <c r="H1249" s="162">
        <v>-5.4</v>
      </c>
      <c r="I1249" s="163"/>
      <c r="L1249" s="159"/>
      <c r="M1249" s="164"/>
      <c r="N1249" s="165"/>
      <c r="O1249" s="165"/>
      <c r="P1249" s="165"/>
      <c r="Q1249" s="165"/>
      <c r="R1249" s="165"/>
      <c r="S1249" s="165"/>
      <c r="T1249" s="166"/>
      <c r="AT1249" s="160" t="s">
        <v>174</v>
      </c>
      <c r="AU1249" s="160" t="s">
        <v>169</v>
      </c>
      <c r="AV1249" s="12" t="s">
        <v>169</v>
      </c>
      <c r="AW1249" s="12" t="s">
        <v>32</v>
      </c>
      <c r="AX1249" s="12" t="s">
        <v>71</v>
      </c>
      <c r="AY1249" s="160" t="s">
        <v>162</v>
      </c>
    </row>
    <row r="1250" spans="1:65" s="11" customFormat="1" x14ac:dyDescent="0.2">
      <c r="B1250" s="151"/>
      <c r="D1250" s="152" t="s">
        <v>174</v>
      </c>
      <c r="E1250" s="153" t="s">
        <v>1</v>
      </c>
      <c r="F1250" s="154" t="s">
        <v>633</v>
      </c>
      <c r="H1250" s="153" t="s">
        <v>1</v>
      </c>
      <c r="I1250" s="155"/>
      <c r="L1250" s="151"/>
      <c r="M1250" s="156"/>
      <c r="N1250" s="157"/>
      <c r="O1250" s="157"/>
      <c r="P1250" s="157"/>
      <c r="Q1250" s="157"/>
      <c r="R1250" s="157"/>
      <c r="S1250" s="157"/>
      <c r="T1250" s="158"/>
      <c r="AT1250" s="153" t="s">
        <v>174</v>
      </c>
      <c r="AU1250" s="153" t="s">
        <v>169</v>
      </c>
      <c r="AV1250" s="11" t="s">
        <v>79</v>
      </c>
      <c r="AW1250" s="11" t="s">
        <v>32</v>
      </c>
      <c r="AX1250" s="11" t="s">
        <v>71</v>
      </c>
      <c r="AY1250" s="153" t="s">
        <v>162</v>
      </c>
    </row>
    <row r="1251" spans="1:65" s="11" customFormat="1" x14ac:dyDescent="0.2">
      <c r="B1251" s="151"/>
      <c r="D1251" s="152" t="s">
        <v>174</v>
      </c>
      <c r="E1251" s="153" t="s">
        <v>1</v>
      </c>
      <c r="F1251" s="154" t="s">
        <v>1441</v>
      </c>
      <c r="H1251" s="153" t="s">
        <v>1</v>
      </c>
      <c r="I1251" s="155"/>
      <c r="L1251" s="151"/>
      <c r="M1251" s="156"/>
      <c r="N1251" s="157"/>
      <c r="O1251" s="157"/>
      <c r="P1251" s="157"/>
      <c r="Q1251" s="157"/>
      <c r="R1251" s="157"/>
      <c r="S1251" s="157"/>
      <c r="T1251" s="158"/>
      <c r="AT1251" s="153" t="s">
        <v>174</v>
      </c>
      <c r="AU1251" s="153" t="s">
        <v>169</v>
      </c>
      <c r="AV1251" s="11" t="s">
        <v>79</v>
      </c>
      <c r="AW1251" s="11" t="s">
        <v>32</v>
      </c>
      <c r="AX1251" s="11" t="s">
        <v>71</v>
      </c>
      <c r="AY1251" s="153" t="s">
        <v>162</v>
      </c>
    </row>
    <row r="1252" spans="1:65" s="12" customFormat="1" x14ac:dyDescent="0.2">
      <c r="B1252" s="159"/>
      <c r="D1252" s="152" t="s">
        <v>174</v>
      </c>
      <c r="E1252" s="160" t="s">
        <v>1</v>
      </c>
      <c r="F1252" s="161" t="s">
        <v>1442</v>
      </c>
      <c r="H1252" s="162">
        <v>20.64</v>
      </c>
      <c r="I1252" s="163"/>
      <c r="L1252" s="159"/>
      <c r="M1252" s="164"/>
      <c r="N1252" s="165"/>
      <c r="O1252" s="165"/>
      <c r="P1252" s="165"/>
      <c r="Q1252" s="165"/>
      <c r="R1252" s="165"/>
      <c r="S1252" s="165"/>
      <c r="T1252" s="166"/>
      <c r="AT1252" s="160" t="s">
        <v>174</v>
      </c>
      <c r="AU1252" s="160" t="s">
        <v>169</v>
      </c>
      <c r="AV1252" s="12" t="s">
        <v>169</v>
      </c>
      <c r="AW1252" s="12" t="s">
        <v>32</v>
      </c>
      <c r="AX1252" s="12" t="s">
        <v>71</v>
      </c>
      <c r="AY1252" s="160" t="s">
        <v>162</v>
      </c>
    </row>
    <row r="1253" spans="1:65" s="12" customFormat="1" x14ac:dyDescent="0.2">
      <c r="B1253" s="159"/>
      <c r="D1253" s="152" t="s">
        <v>174</v>
      </c>
      <c r="E1253" s="160" t="s">
        <v>1</v>
      </c>
      <c r="F1253" s="161" t="s">
        <v>1434</v>
      </c>
      <c r="H1253" s="162">
        <v>-4</v>
      </c>
      <c r="I1253" s="163"/>
      <c r="L1253" s="159"/>
      <c r="M1253" s="164"/>
      <c r="N1253" s="165"/>
      <c r="O1253" s="165"/>
      <c r="P1253" s="165"/>
      <c r="Q1253" s="165"/>
      <c r="R1253" s="165"/>
      <c r="S1253" s="165"/>
      <c r="T1253" s="166"/>
      <c r="AT1253" s="160" t="s">
        <v>174</v>
      </c>
      <c r="AU1253" s="160" t="s">
        <v>169</v>
      </c>
      <c r="AV1253" s="12" t="s">
        <v>169</v>
      </c>
      <c r="AW1253" s="12" t="s">
        <v>32</v>
      </c>
      <c r="AX1253" s="12" t="s">
        <v>71</v>
      </c>
      <c r="AY1253" s="160" t="s">
        <v>162</v>
      </c>
    </row>
    <row r="1254" spans="1:65" s="11" customFormat="1" x14ac:dyDescent="0.2">
      <c r="B1254" s="151"/>
      <c r="D1254" s="152" t="s">
        <v>174</v>
      </c>
      <c r="E1254" s="153" t="s">
        <v>1</v>
      </c>
      <c r="F1254" s="154" t="s">
        <v>1443</v>
      </c>
      <c r="H1254" s="153" t="s">
        <v>1</v>
      </c>
      <c r="I1254" s="155"/>
      <c r="L1254" s="151"/>
      <c r="M1254" s="156"/>
      <c r="N1254" s="157"/>
      <c r="O1254" s="157"/>
      <c r="P1254" s="157"/>
      <c r="Q1254" s="157"/>
      <c r="R1254" s="157"/>
      <c r="S1254" s="157"/>
      <c r="T1254" s="158"/>
      <c r="AT1254" s="153" t="s">
        <v>174</v>
      </c>
      <c r="AU1254" s="153" t="s">
        <v>169</v>
      </c>
      <c r="AV1254" s="11" t="s">
        <v>79</v>
      </c>
      <c r="AW1254" s="11" t="s">
        <v>32</v>
      </c>
      <c r="AX1254" s="11" t="s">
        <v>71</v>
      </c>
      <c r="AY1254" s="153" t="s">
        <v>162</v>
      </c>
    </row>
    <row r="1255" spans="1:65" s="12" customFormat="1" x14ac:dyDescent="0.2">
      <c r="B1255" s="159"/>
      <c r="D1255" s="152" t="s">
        <v>174</v>
      </c>
      <c r="E1255" s="160" t="s">
        <v>1</v>
      </c>
      <c r="F1255" s="161" t="s">
        <v>1444</v>
      </c>
      <c r="H1255" s="162">
        <v>27.44</v>
      </c>
      <c r="I1255" s="163"/>
      <c r="L1255" s="159"/>
      <c r="M1255" s="164"/>
      <c r="N1255" s="165"/>
      <c r="O1255" s="165"/>
      <c r="P1255" s="165"/>
      <c r="Q1255" s="165"/>
      <c r="R1255" s="165"/>
      <c r="S1255" s="165"/>
      <c r="T1255" s="166"/>
      <c r="AT1255" s="160" t="s">
        <v>174</v>
      </c>
      <c r="AU1255" s="160" t="s">
        <v>169</v>
      </c>
      <c r="AV1255" s="12" t="s">
        <v>169</v>
      </c>
      <c r="AW1255" s="12" t="s">
        <v>32</v>
      </c>
      <c r="AX1255" s="12" t="s">
        <v>71</v>
      </c>
      <c r="AY1255" s="160" t="s">
        <v>162</v>
      </c>
    </row>
    <row r="1256" spans="1:65" s="12" customFormat="1" x14ac:dyDescent="0.2">
      <c r="B1256" s="159"/>
      <c r="D1256" s="152" t="s">
        <v>174</v>
      </c>
      <c r="E1256" s="160" t="s">
        <v>1</v>
      </c>
      <c r="F1256" s="161" t="s">
        <v>1445</v>
      </c>
      <c r="H1256" s="162">
        <v>-5</v>
      </c>
      <c r="I1256" s="163"/>
      <c r="L1256" s="159"/>
      <c r="M1256" s="164"/>
      <c r="N1256" s="165"/>
      <c r="O1256" s="165"/>
      <c r="P1256" s="165"/>
      <c r="Q1256" s="165"/>
      <c r="R1256" s="165"/>
      <c r="S1256" s="165"/>
      <c r="T1256" s="166"/>
      <c r="AT1256" s="160" t="s">
        <v>174</v>
      </c>
      <c r="AU1256" s="160" t="s">
        <v>169</v>
      </c>
      <c r="AV1256" s="12" t="s">
        <v>169</v>
      </c>
      <c r="AW1256" s="12" t="s">
        <v>32</v>
      </c>
      <c r="AX1256" s="12" t="s">
        <v>71</v>
      </c>
      <c r="AY1256" s="160" t="s">
        <v>162</v>
      </c>
    </row>
    <row r="1257" spans="1:65" s="11" customFormat="1" x14ac:dyDescent="0.2">
      <c r="B1257" s="151"/>
      <c r="D1257" s="152" t="s">
        <v>174</v>
      </c>
      <c r="E1257" s="153" t="s">
        <v>1</v>
      </c>
      <c r="F1257" s="154" t="s">
        <v>1446</v>
      </c>
      <c r="H1257" s="153" t="s">
        <v>1</v>
      </c>
      <c r="I1257" s="155"/>
      <c r="L1257" s="151"/>
      <c r="M1257" s="156"/>
      <c r="N1257" s="157"/>
      <c r="O1257" s="157"/>
      <c r="P1257" s="157"/>
      <c r="Q1257" s="157"/>
      <c r="R1257" s="157"/>
      <c r="S1257" s="157"/>
      <c r="T1257" s="158"/>
      <c r="AT1257" s="153" t="s">
        <v>174</v>
      </c>
      <c r="AU1257" s="153" t="s">
        <v>169</v>
      </c>
      <c r="AV1257" s="11" t="s">
        <v>79</v>
      </c>
      <c r="AW1257" s="11" t="s">
        <v>32</v>
      </c>
      <c r="AX1257" s="11" t="s">
        <v>71</v>
      </c>
      <c r="AY1257" s="153" t="s">
        <v>162</v>
      </c>
    </row>
    <row r="1258" spans="1:65" s="12" customFormat="1" x14ac:dyDescent="0.2">
      <c r="B1258" s="159"/>
      <c r="D1258" s="152" t="s">
        <v>174</v>
      </c>
      <c r="E1258" s="160" t="s">
        <v>1</v>
      </c>
      <c r="F1258" s="161" t="s">
        <v>1439</v>
      </c>
      <c r="H1258" s="162">
        <v>19.239999999999998</v>
      </c>
      <c r="I1258" s="163"/>
      <c r="L1258" s="159"/>
      <c r="M1258" s="164"/>
      <c r="N1258" s="165"/>
      <c r="O1258" s="165"/>
      <c r="P1258" s="165"/>
      <c r="Q1258" s="165"/>
      <c r="R1258" s="165"/>
      <c r="S1258" s="165"/>
      <c r="T1258" s="166"/>
      <c r="AT1258" s="160" t="s">
        <v>174</v>
      </c>
      <c r="AU1258" s="160" t="s">
        <v>169</v>
      </c>
      <c r="AV1258" s="12" t="s">
        <v>169</v>
      </c>
      <c r="AW1258" s="12" t="s">
        <v>32</v>
      </c>
      <c r="AX1258" s="12" t="s">
        <v>71</v>
      </c>
      <c r="AY1258" s="160" t="s">
        <v>162</v>
      </c>
    </row>
    <row r="1259" spans="1:65" s="12" customFormat="1" x14ac:dyDescent="0.2">
      <c r="B1259" s="159"/>
      <c r="D1259" s="152" t="s">
        <v>174</v>
      </c>
      <c r="E1259" s="160" t="s">
        <v>1</v>
      </c>
      <c r="F1259" s="161" t="s">
        <v>1447</v>
      </c>
      <c r="H1259" s="162">
        <v>-5.4</v>
      </c>
      <c r="I1259" s="163"/>
      <c r="L1259" s="159"/>
      <c r="M1259" s="164"/>
      <c r="N1259" s="165"/>
      <c r="O1259" s="165"/>
      <c r="P1259" s="165"/>
      <c r="Q1259" s="165"/>
      <c r="R1259" s="165"/>
      <c r="S1259" s="165"/>
      <c r="T1259" s="166"/>
      <c r="AT1259" s="160" t="s">
        <v>174</v>
      </c>
      <c r="AU1259" s="160" t="s">
        <v>169</v>
      </c>
      <c r="AV1259" s="12" t="s">
        <v>169</v>
      </c>
      <c r="AW1259" s="12" t="s">
        <v>32</v>
      </c>
      <c r="AX1259" s="12" t="s">
        <v>71</v>
      </c>
      <c r="AY1259" s="160" t="s">
        <v>162</v>
      </c>
    </row>
    <row r="1260" spans="1:65" s="13" customFormat="1" x14ac:dyDescent="0.2">
      <c r="B1260" s="167"/>
      <c r="D1260" s="152" t="s">
        <v>174</v>
      </c>
      <c r="E1260" s="168" t="s">
        <v>1</v>
      </c>
      <c r="F1260" s="169" t="s">
        <v>182</v>
      </c>
      <c r="H1260" s="170">
        <v>118.08499999999998</v>
      </c>
      <c r="I1260" s="171"/>
      <c r="L1260" s="167"/>
      <c r="M1260" s="172"/>
      <c r="N1260" s="173"/>
      <c r="O1260" s="173"/>
      <c r="P1260" s="173"/>
      <c r="Q1260" s="173"/>
      <c r="R1260" s="173"/>
      <c r="S1260" s="173"/>
      <c r="T1260" s="174"/>
      <c r="AT1260" s="168" t="s">
        <v>174</v>
      </c>
      <c r="AU1260" s="168" t="s">
        <v>169</v>
      </c>
      <c r="AV1260" s="13" t="s">
        <v>183</v>
      </c>
      <c r="AW1260" s="13" t="s">
        <v>32</v>
      </c>
      <c r="AX1260" s="13" t="s">
        <v>71</v>
      </c>
      <c r="AY1260" s="168" t="s">
        <v>162</v>
      </c>
    </row>
    <row r="1261" spans="1:65" s="12" customFormat="1" x14ac:dyDescent="0.2">
      <c r="B1261" s="159"/>
      <c r="D1261" s="152" t="s">
        <v>174</v>
      </c>
      <c r="E1261" s="160" t="s">
        <v>1</v>
      </c>
      <c r="F1261" s="161" t="s">
        <v>1448</v>
      </c>
      <c r="H1261" s="162">
        <v>11.808999999999999</v>
      </c>
      <c r="I1261" s="163"/>
      <c r="L1261" s="159"/>
      <c r="M1261" s="164"/>
      <c r="N1261" s="165"/>
      <c r="O1261" s="165"/>
      <c r="P1261" s="165"/>
      <c r="Q1261" s="165"/>
      <c r="R1261" s="165"/>
      <c r="S1261" s="165"/>
      <c r="T1261" s="166"/>
      <c r="AT1261" s="160" t="s">
        <v>174</v>
      </c>
      <c r="AU1261" s="160" t="s">
        <v>169</v>
      </c>
      <c r="AV1261" s="12" t="s">
        <v>169</v>
      </c>
      <c r="AW1261" s="12" t="s">
        <v>32</v>
      </c>
      <c r="AX1261" s="12" t="s">
        <v>71</v>
      </c>
      <c r="AY1261" s="160" t="s">
        <v>162</v>
      </c>
    </row>
    <row r="1262" spans="1:65" s="14" customFormat="1" x14ac:dyDescent="0.2">
      <c r="B1262" s="175"/>
      <c r="D1262" s="152" t="s">
        <v>174</v>
      </c>
      <c r="E1262" s="176" t="s">
        <v>1</v>
      </c>
      <c r="F1262" s="177" t="s">
        <v>189</v>
      </c>
      <c r="H1262" s="178">
        <v>129.89399999999998</v>
      </c>
      <c r="I1262" s="179"/>
      <c r="L1262" s="175"/>
      <c r="M1262" s="180"/>
      <c r="N1262" s="181"/>
      <c r="O1262" s="181"/>
      <c r="P1262" s="181"/>
      <c r="Q1262" s="181"/>
      <c r="R1262" s="181"/>
      <c r="S1262" s="181"/>
      <c r="T1262" s="182"/>
      <c r="AT1262" s="176" t="s">
        <v>174</v>
      </c>
      <c r="AU1262" s="176" t="s">
        <v>169</v>
      </c>
      <c r="AV1262" s="14" t="s">
        <v>168</v>
      </c>
      <c r="AW1262" s="14" t="s">
        <v>32</v>
      </c>
      <c r="AX1262" s="14" t="s">
        <v>79</v>
      </c>
      <c r="AY1262" s="176" t="s">
        <v>162</v>
      </c>
    </row>
    <row r="1263" spans="1:65" s="210" customFormat="1" ht="33" customHeight="1" x14ac:dyDescent="0.2">
      <c r="A1263" s="202"/>
      <c r="B1263" s="139"/>
      <c r="C1263" s="234" t="s">
        <v>1449</v>
      </c>
      <c r="D1263" s="234" t="s">
        <v>164</v>
      </c>
      <c r="E1263" s="235" t="s">
        <v>2875</v>
      </c>
      <c r="F1263" s="236" t="s">
        <v>1450</v>
      </c>
      <c r="G1263" s="237" t="s">
        <v>1416</v>
      </c>
      <c r="H1263" s="238">
        <v>36.49</v>
      </c>
      <c r="I1263" s="239"/>
      <c r="J1263" s="238">
        <f>ROUND(I1263*H1263,3)</f>
        <v>0</v>
      </c>
      <c r="K1263" s="240"/>
      <c r="L1263" s="30"/>
      <c r="M1263" s="241" t="s">
        <v>1</v>
      </c>
      <c r="N1263" s="242" t="s">
        <v>43</v>
      </c>
      <c r="O1263" s="49"/>
      <c r="P1263" s="243">
        <f>O1263*H1263</f>
        <v>0</v>
      </c>
      <c r="Q1263" s="243">
        <v>0</v>
      </c>
      <c r="R1263" s="243">
        <f>Q1263*H1263</f>
        <v>0</v>
      </c>
      <c r="S1263" s="243">
        <v>0</v>
      </c>
      <c r="T1263" s="244">
        <f>S1263*H1263</f>
        <v>0</v>
      </c>
      <c r="U1263" s="202"/>
      <c r="V1263" s="202"/>
      <c r="W1263" s="202"/>
      <c r="X1263" s="202"/>
      <c r="Y1263" s="202"/>
      <c r="Z1263" s="202"/>
      <c r="AA1263" s="202"/>
      <c r="AB1263" s="202"/>
      <c r="AC1263" s="202"/>
      <c r="AD1263" s="202"/>
      <c r="AE1263" s="202"/>
      <c r="AR1263" s="245" t="s">
        <v>271</v>
      </c>
      <c r="AT1263" s="245" t="s">
        <v>164</v>
      </c>
      <c r="AU1263" s="245" t="s">
        <v>169</v>
      </c>
      <c r="AY1263" s="203" t="s">
        <v>162</v>
      </c>
      <c r="BE1263" s="149">
        <f>IF(N1263="základná",J1263,0)</f>
        <v>0</v>
      </c>
      <c r="BF1263" s="149">
        <f>IF(N1263="znížená",J1263,0)</f>
        <v>0</v>
      </c>
      <c r="BG1263" s="149">
        <f>IF(N1263="zákl. prenesená",J1263,0)</f>
        <v>0</v>
      </c>
      <c r="BH1263" s="149">
        <f>IF(N1263="zníž. prenesená",J1263,0)</f>
        <v>0</v>
      </c>
      <c r="BI1263" s="149">
        <f>IF(N1263="nulová",J1263,0)</f>
        <v>0</v>
      </c>
      <c r="BJ1263" s="203" t="s">
        <v>169</v>
      </c>
      <c r="BK1263" s="150">
        <f>ROUND(I1263*H1263,3)</f>
        <v>0</v>
      </c>
      <c r="BL1263" s="203" t="s">
        <v>271</v>
      </c>
      <c r="BM1263" s="245" t="s">
        <v>1451</v>
      </c>
    </row>
    <row r="1264" spans="1:65" s="11" customFormat="1" x14ac:dyDescent="0.2">
      <c r="B1264" s="151"/>
      <c r="D1264" s="152" t="s">
        <v>174</v>
      </c>
      <c r="E1264" s="153" t="s">
        <v>1</v>
      </c>
      <c r="F1264" s="154" t="s">
        <v>1418</v>
      </c>
      <c r="H1264" s="153" t="s">
        <v>1</v>
      </c>
      <c r="I1264" s="155"/>
      <c r="L1264" s="151"/>
      <c r="M1264" s="156"/>
      <c r="N1264" s="157"/>
      <c r="O1264" s="157"/>
      <c r="P1264" s="157"/>
      <c r="Q1264" s="157"/>
      <c r="R1264" s="157"/>
      <c r="S1264" s="157"/>
      <c r="T1264" s="158"/>
      <c r="AT1264" s="153" t="s">
        <v>174</v>
      </c>
      <c r="AU1264" s="153" t="s">
        <v>169</v>
      </c>
      <c r="AV1264" s="11" t="s">
        <v>79</v>
      </c>
      <c r="AW1264" s="11" t="s">
        <v>32</v>
      </c>
      <c r="AX1264" s="11" t="s">
        <v>71</v>
      </c>
      <c r="AY1264" s="153" t="s">
        <v>162</v>
      </c>
    </row>
    <row r="1265" spans="1:65" s="12" customFormat="1" x14ac:dyDescent="0.2">
      <c r="B1265" s="159"/>
      <c r="D1265" s="152" t="s">
        <v>174</v>
      </c>
      <c r="E1265" s="160" t="s">
        <v>1</v>
      </c>
      <c r="F1265" s="161" t="s">
        <v>1452</v>
      </c>
      <c r="H1265" s="162">
        <v>36.49</v>
      </c>
      <c r="I1265" s="163"/>
      <c r="L1265" s="159"/>
      <c r="M1265" s="164"/>
      <c r="N1265" s="165"/>
      <c r="O1265" s="165"/>
      <c r="P1265" s="165"/>
      <c r="Q1265" s="165"/>
      <c r="R1265" s="165"/>
      <c r="S1265" s="165"/>
      <c r="T1265" s="166"/>
      <c r="AT1265" s="160" t="s">
        <v>174</v>
      </c>
      <c r="AU1265" s="160" t="s">
        <v>169</v>
      </c>
      <c r="AV1265" s="12" t="s">
        <v>169</v>
      </c>
      <c r="AW1265" s="12" t="s">
        <v>32</v>
      </c>
      <c r="AX1265" s="12" t="s">
        <v>71</v>
      </c>
      <c r="AY1265" s="160" t="s">
        <v>162</v>
      </c>
    </row>
    <row r="1266" spans="1:65" s="14" customFormat="1" x14ac:dyDescent="0.2">
      <c r="B1266" s="175"/>
      <c r="D1266" s="152" t="s">
        <v>174</v>
      </c>
      <c r="E1266" s="176" t="s">
        <v>1</v>
      </c>
      <c r="F1266" s="177" t="s">
        <v>189</v>
      </c>
      <c r="H1266" s="178">
        <v>36.49</v>
      </c>
      <c r="I1266" s="179"/>
      <c r="L1266" s="175"/>
      <c r="M1266" s="180"/>
      <c r="N1266" s="181"/>
      <c r="O1266" s="181"/>
      <c r="P1266" s="181"/>
      <c r="Q1266" s="181"/>
      <c r="R1266" s="181"/>
      <c r="S1266" s="181"/>
      <c r="T1266" s="182"/>
      <c r="AT1266" s="176" t="s">
        <v>174</v>
      </c>
      <c r="AU1266" s="176" t="s">
        <v>169</v>
      </c>
      <c r="AV1266" s="14" t="s">
        <v>168</v>
      </c>
      <c r="AW1266" s="14" t="s">
        <v>32</v>
      </c>
      <c r="AX1266" s="14" t="s">
        <v>79</v>
      </c>
      <c r="AY1266" s="176" t="s">
        <v>162</v>
      </c>
    </row>
    <row r="1267" spans="1:65" s="210" customFormat="1" ht="21.75" customHeight="1" x14ac:dyDescent="0.2">
      <c r="A1267" s="202"/>
      <c r="B1267" s="139"/>
      <c r="C1267" s="246" t="s">
        <v>1453</v>
      </c>
      <c r="D1267" s="246" t="s">
        <v>348</v>
      </c>
      <c r="E1267" s="247" t="s">
        <v>2876</v>
      </c>
      <c r="F1267" s="248" t="s">
        <v>1454</v>
      </c>
      <c r="G1267" s="249" t="s">
        <v>273</v>
      </c>
      <c r="H1267" s="250">
        <v>41.963999999999999</v>
      </c>
      <c r="I1267" s="251"/>
      <c r="J1267" s="250">
        <f>ROUND(I1267*H1267,3)</f>
        <v>0</v>
      </c>
      <c r="K1267" s="252"/>
      <c r="L1267" s="188"/>
      <c r="M1267" s="253" t="s">
        <v>1</v>
      </c>
      <c r="N1267" s="254" t="s">
        <v>43</v>
      </c>
      <c r="O1267" s="49"/>
      <c r="P1267" s="243">
        <f>O1267*H1267</f>
        <v>0</v>
      </c>
      <c r="Q1267" s="243">
        <v>3.5999999999999999E-3</v>
      </c>
      <c r="R1267" s="243">
        <f>Q1267*H1267</f>
        <v>0.15107039999999999</v>
      </c>
      <c r="S1267" s="243">
        <v>0</v>
      </c>
      <c r="T1267" s="244">
        <f>S1267*H1267</f>
        <v>0</v>
      </c>
      <c r="U1267" s="202"/>
      <c r="V1267" s="202"/>
      <c r="W1267" s="202"/>
      <c r="X1267" s="202"/>
      <c r="Y1267" s="202"/>
      <c r="Z1267" s="202"/>
      <c r="AA1267" s="202"/>
      <c r="AB1267" s="202"/>
      <c r="AC1267" s="202"/>
      <c r="AD1267" s="202"/>
      <c r="AE1267" s="202"/>
      <c r="AR1267" s="245" t="s">
        <v>362</v>
      </c>
      <c r="AT1267" s="245" t="s">
        <v>348</v>
      </c>
      <c r="AU1267" s="245" t="s">
        <v>169</v>
      </c>
      <c r="AY1267" s="203" t="s">
        <v>162</v>
      </c>
      <c r="BE1267" s="149">
        <f>IF(N1267="základná",J1267,0)</f>
        <v>0</v>
      </c>
      <c r="BF1267" s="149">
        <f>IF(N1267="znížená",J1267,0)</f>
        <v>0</v>
      </c>
      <c r="BG1267" s="149">
        <f>IF(N1267="zákl. prenesená",J1267,0)</f>
        <v>0</v>
      </c>
      <c r="BH1267" s="149">
        <f>IF(N1267="zníž. prenesená",J1267,0)</f>
        <v>0</v>
      </c>
      <c r="BI1267" s="149">
        <f>IF(N1267="nulová",J1267,0)</f>
        <v>0</v>
      </c>
      <c r="BJ1267" s="203" t="s">
        <v>169</v>
      </c>
      <c r="BK1267" s="150">
        <f>ROUND(I1267*H1267,3)</f>
        <v>0</v>
      </c>
      <c r="BL1267" s="203" t="s">
        <v>271</v>
      </c>
      <c r="BM1267" s="245" t="s">
        <v>1455</v>
      </c>
    </row>
    <row r="1268" spans="1:65" s="12" customFormat="1" x14ac:dyDescent="0.2">
      <c r="B1268" s="159"/>
      <c r="D1268" s="152" t="s">
        <v>174</v>
      </c>
      <c r="E1268" s="160" t="s">
        <v>1</v>
      </c>
      <c r="F1268" s="161" t="s">
        <v>1456</v>
      </c>
      <c r="H1268" s="162">
        <v>36.49</v>
      </c>
      <c r="I1268" s="163"/>
      <c r="L1268" s="159"/>
      <c r="M1268" s="164"/>
      <c r="N1268" s="165"/>
      <c r="O1268" s="165"/>
      <c r="P1268" s="165"/>
      <c r="Q1268" s="165"/>
      <c r="R1268" s="165"/>
      <c r="S1268" s="165"/>
      <c r="T1268" s="166"/>
      <c r="AT1268" s="160" t="s">
        <v>174</v>
      </c>
      <c r="AU1268" s="160" t="s">
        <v>169</v>
      </c>
      <c r="AV1268" s="12" t="s">
        <v>169</v>
      </c>
      <c r="AW1268" s="12" t="s">
        <v>32</v>
      </c>
      <c r="AX1268" s="12" t="s">
        <v>71</v>
      </c>
      <c r="AY1268" s="160" t="s">
        <v>162</v>
      </c>
    </row>
    <row r="1269" spans="1:65" s="12" customFormat="1" x14ac:dyDescent="0.2">
      <c r="B1269" s="159"/>
      <c r="D1269" s="152" t="s">
        <v>174</v>
      </c>
      <c r="E1269" s="160" t="s">
        <v>1</v>
      </c>
      <c r="F1269" s="161" t="s">
        <v>1457</v>
      </c>
      <c r="H1269" s="162">
        <v>5.4740000000000002</v>
      </c>
      <c r="I1269" s="163"/>
      <c r="L1269" s="159"/>
      <c r="M1269" s="164"/>
      <c r="N1269" s="165"/>
      <c r="O1269" s="165"/>
      <c r="P1269" s="165"/>
      <c r="Q1269" s="165"/>
      <c r="R1269" s="165"/>
      <c r="S1269" s="165"/>
      <c r="T1269" s="166"/>
      <c r="AT1269" s="160" t="s">
        <v>174</v>
      </c>
      <c r="AU1269" s="160" t="s">
        <v>169</v>
      </c>
      <c r="AV1269" s="12" t="s">
        <v>169</v>
      </c>
      <c r="AW1269" s="12" t="s">
        <v>32</v>
      </c>
      <c r="AX1269" s="12" t="s">
        <v>71</v>
      </c>
      <c r="AY1269" s="160" t="s">
        <v>162</v>
      </c>
    </row>
    <row r="1270" spans="1:65" s="14" customFormat="1" x14ac:dyDescent="0.2">
      <c r="B1270" s="175"/>
      <c r="D1270" s="152" t="s">
        <v>174</v>
      </c>
      <c r="E1270" s="176" t="s">
        <v>1</v>
      </c>
      <c r="F1270" s="177" t="s">
        <v>189</v>
      </c>
      <c r="H1270" s="178">
        <v>41.963999999999999</v>
      </c>
      <c r="I1270" s="179"/>
      <c r="L1270" s="175"/>
      <c r="M1270" s="180"/>
      <c r="N1270" s="181"/>
      <c r="O1270" s="181"/>
      <c r="P1270" s="181"/>
      <c r="Q1270" s="181"/>
      <c r="R1270" s="181"/>
      <c r="S1270" s="181"/>
      <c r="T1270" s="182"/>
      <c r="AT1270" s="176" t="s">
        <v>174</v>
      </c>
      <c r="AU1270" s="176" t="s">
        <v>169</v>
      </c>
      <c r="AV1270" s="14" t="s">
        <v>168</v>
      </c>
      <c r="AW1270" s="14" t="s">
        <v>32</v>
      </c>
      <c r="AX1270" s="14" t="s">
        <v>79</v>
      </c>
      <c r="AY1270" s="176" t="s">
        <v>162</v>
      </c>
    </row>
    <row r="1271" spans="1:65" s="210" customFormat="1" ht="21.75" customHeight="1" x14ac:dyDescent="0.2">
      <c r="A1271" s="202"/>
      <c r="B1271" s="139"/>
      <c r="C1271" s="234" t="s">
        <v>1458</v>
      </c>
      <c r="D1271" s="234" t="s">
        <v>164</v>
      </c>
      <c r="E1271" s="235" t="s">
        <v>2877</v>
      </c>
      <c r="F1271" s="236" t="s">
        <v>1459</v>
      </c>
      <c r="G1271" s="237" t="s">
        <v>710</v>
      </c>
      <c r="H1271" s="238">
        <v>59.795999999999999</v>
      </c>
      <c r="I1271" s="239"/>
      <c r="J1271" s="238">
        <f>ROUND(I1271*H1271,3)</f>
        <v>0</v>
      </c>
      <c r="K1271" s="240"/>
      <c r="L1271" s="30"/>
      <c r="M1271" s="241" t="s">
        <v>1</v>
      </c>
      <c r="N1271" s="242" t="s">
        <v>43</v>
      </c>
      <c r="O1271" s="49"/>
      <c r="P1271" s="243">
        <f>O1271*H1271</f>
        <v>0</v>
      </c>
      <c r="Q1271" s="243">
        <v>0</v>
      </c>
      <c r="R1271" s="243">
        <f>Q1271*H1271</f>
        <v>0</v>
      </c>
      <c r="S1271" s="243">
        <v>0</v>
      </c>
      <c r="T1271" s="244">
        <f>S1271*H1271</f>
        <v>0</v>
      </c>
      <c r="U1271" s="202"/>
      <c r="V1271" s="202"/>
      <c r="W1271" s="202"/>
      <c r="X1271" s="202"/>
      <c r="Y1271" s="202"/>
      <c r="Z1271" s="202"/>
      <c r="AA1271" s="202"/>
      <c r="AB1271" s="202"/>
      <c r="AC1271" s="202"/>
      <c r="AD1271" s="202"/>
      <c r="AE1271" s="202"/>
      <c r="AR1271" s="245" t="s">
        <v>271</v>
      </c>
      <c r="AT1271" s="245" t="s">
        <v>164</v>
      </c>
      <c r="AU1271" s="245" t="s">
        <v>169</v>
      </c>
      <c r="AY1271" s="203" t="s">
        <v>162</v>
      </c>
      <c r="BE1271" s="149">
        <f>IF(N1271="základná",J1271,0)</f>
        <v>0</v>
      </c>
      <c r="BF1271" s="149">
        <f>IF(N1271="znížená",J1271,0)</f>
        <v>0</v>
      </c>
      <c r="BG1271" s="149">
        <f>IF(N1271="zákl. prenesená",J1271,0)</f>
        <v>0</v>
      </c>
      <c r="BH1271" s="149">
        <f>IF(N1271="zníž. prenesená",J1271,0)</f>
        <v>0</v>
      </c>
      <c r="BI1271" s="149">
        <f>IF(N1271="nulová",J1271,0)</f>
        <v>0</v>
      </c>
      <c r="BJ1271" s="203" t="s">
        <v>169</v>
      </c>
      <c r="BK1271" s="150">
        <f>ROUND(I1271*H1271,3)</f>
        <v>0</v>
      </c>
      <c r="BL1271" s="203" t="s">
        <v>271</v>
      </c>
      <c r="BM1271" s="245" t="s">
        <v>1460</v>
      </c>
    </row>
    <row r="1272" spans="1:65" s="11" customFormat="1" x14ac:dyDescent="0.2">
      <c r="B1272" s="151"/>
      <c r="D1272" s="152" t="s">
        <v>174</v>
      </c>
      <c r="E1272" s="153" t="s">
        <v>1</v>
      </c>
      <c r="F1272" s="154" t="s">
        <v>1418</v>
      </c>
      <c r="H1272" s="153" t="s">
        <v>1</v>
      </c>
      <c r="I1272" s="155"/>
      <c r="L1272" s="151"/>
      <c r="M1272" s="156"/>
      <c r="N1272" s="157"/>
      <c r="O1272" s="157"/>
      <c r="P1272" s="157"/>
      <c r="Q1272" s="157"/>
      <c r="R1272" s="157"/>
      <c r="S1272" s="157"/>
      <c r="T1272" s="158"/>
      <c r="AT1272" s="153" t="s">
        <v>174</v>
      </c>
      <c r="AU1272" s="153" t="s">
        <v>169</v>
      </c>
      <c r="AV1272" s="11" t="s">
        <v>79</v>
      </c>
      <c r="AW1272" s="11" t="s">
        <v>32</v>
      </c>
      <c r="AX1272" s="11" t="s">
        <v>71</v>
      </c>
      <c r="AY1272" s="153" t="s">
        <v>162</v>
      </c>
    </row>
    <row r="1273" spans="1:65" s="11" customFormat="1" x14ac:dyDescent="0.2">
      <c r="B1273" s="151"/>
      <c r="D1273" s="152" t="s">
        <v>174</v>
      </c>
      <c r="E1273" s="153" t="s">
        <v>1</v>
      </c>
      <c r="F1273" s="154" t="s">
        <v>1461</v>
      </c>
      <c r="H1273" s="153" t="s">
        <v>1</v>
      </c>
      <c r="I1273" s="155"/>
      <c r="L1273" s="151"/>
      <c r="M1273" s="156"/>
      <c r="N1273" s="157"/>
      <c r="O1273" s="157"/>
      <c r="P1273" s="157"/>
      <c r="Q1273" s="157"/>
      <c r="R1273" s="157"/>
      <c r="S1273" s="157"/>
      <c r="T1273" s="158"/>
      <c r="AT1273" s="153" t="s">
        <v>174</v>
      </c>
      <c r="AU1273" s="153" t="s">
        <v>169</v>
      </c>
      <c r="AV1273" s="11" t="s">
        <v>79</v>
      </c>
      <c r="AW1273" s="11" t="s">
        <v>32</v>
      </c>
      <c r="AX1273" s="11" t="s">
        <v>71</v>
      </c>
      <c r="AY1273" s="153" t="s">
        <v>162</v>
      </c>
    </row>
    <row r="1274" spans="1:65" s="12" customFormat="1" x14ac:dyDescent="0.2">
      <c r="B1274" s="159"/>
      <c r="D1274" s="152" t="s">
        <v>174</v>
      </c>
      <c r="E1274" s="160" t="s">
        <v>1</v>
      </c>
      <c r="F1274" s="161" t="s">
        <v>1462</v>
      </c>
      <c r="H1274" s="162">
        <v>8.17</v>
      </c>
      <c r="I1274" s="163"/>
      <c r="L1274" s="159"/>
      <c r="M1274" s="164"/>
      <c r="N1274" s="165"/>
      <c r="O1274" s="165"/>
      <c r="P1274" s="165"/>
      <c r="Q1274" s="165"/>
      <c r="R1274" s="165"/>
      <c r="S1274" s="165"/>
      <c r="T1274" s="166"/>
      <c r="AT1274" s="160" t="s">
        <v>174</v>
      </c>
      <c r="AU1274" s="160" t="s">
        <v>169</v>
      </c>
      <c r="AV1274" s="12" t="s">
        <v>169</v>
      </c>
      <c r="AW1274" s="12" t="s">
        <v>32</v>
      </c>
      <c r="AX1274" s="12" t="s">
        <v>71</v>
      </c>
      <c r="AY1274" s="160" t="s">
        <v>162</v>
      </c>
    </row>
    <row r="1275" spans="1:65" s="11" customFormat="1" x14ac:dyDescent="0.2">
      <c r="B1275" s="151"/>
      <c r="D1275" s="152" t="s">
        <v>174</v>
      </c>
      <c r="E1275" s="153" t="s">
        <v>1</v>
      </c>
      <c r="F1275" s="154" t="s">
        <v>1463</v>
      </c>
      <c r="H1275" s="153" t="s">
        <v>1</v>
      </c>
      <c r="I1275" s="155"/>
      <c r="L1275" s="151"/>
      <c r="M1275" s="156"/>
      <c r="N1275" s="157"/>
      <c r="O1275" s="157"/>
      <c r="P1275" s="157"/>
      <c r="Q1275" s="157"/>
      <c r="R1275" s="157"/>
      <c r="S1275" s="157"/>
      <c r="T1275" s="158"/>
      <c r="AT1275" s="153" t="s">
        <v>174</v>
      </c>
      <c r="AU1275" s="153" t="s">
        <v>169</v>
      </c>
      <c r="AV1275" s="11" t="s">
        <v>79</v>
      </c>
      <c r="AW1275" s="11" t="s">
        <v>32</v>
      </c>
      <c r="AX1275" s="11" t="s">
        <v>71</v>
      </c>
      <c r="AY1275" s="153" t="s">
        <v>162</v>
      </c>
    </row>
    <row r="1276" spans="1:65" s="12" customFormat="1" x14ac:dyDescent="0.2">
      <c r="B1276" s="159"/>
      <c r="D1276" s="152" t="s">
        <v>174</v>
      </c>
      <c r="E1276" s="160" t="s">
        <v>1</v>
      </c>
      <c r="F1276" s="161" t="s">
        <v>1464</v>
      </c>
      <c r="H1276" s="162">
        <v>8.5500000000000007</v>
      </c>
      <c r="I1276" s="163"/>
      <c r="L1276" s="159"/>
      <c r="M1276" s="164"/>
      <c r="N1276" s="165"/>
      <c r="O1276" s="165"/>
      <c r="P1276" s="165"/>
      <c r="Q1276" s="165"/>
      <c r="R1276" s="165"/>
      <c r="S1276" s="165"/>
      <c r="T1276" s="166"/>
      <c r="AT1276" s="160" t="s">
        <v>174</v>
      </c>
      <c r="AU1276" s="160" t="s">
        <v>169</v>
      </c>
      <c r="AV1276" s="12" t="s">
        <v>169</v>
      </c>
      <c r="AW1276" s="12" t="s">
        <v>32</v>
      </c>
      <c r="AX1276" s="12" t="s">
        <v>71</v>
      </c>
      <c r="AY1276" s="160" t="s">
        <v>162</v>
      </c>
    </row>
    <row r="1277" spans="1:65" s="11" customFormat="1" x14ac:dyDescent="0.2">
      <c r="B1277" s="151"/>
      <c r="D1277" s="152" t="s">
        <v>174</v>
      </c>
      <c r="E1277" s="153" t="s">
        <v>1</v>
      </c>
      <c r="F1277" s="154" t="s">
        <v>1465</v>
      </c>
      <c r="H1277" s="153" t="s">
        <v>1</v>
      </c>
      <c r="I1277" s="155"/>
      <c r="L1277" s="151"/>
      <c r="M1277" s="156"/>
      <c r="N1277" s="157"/>
      <c r="O1277" s="157"/>
      <c r="P1277" s="157"/>
      <c r="Q1277" s="157"/>
      <c r="R1277" s="157"/>
      <c r="S1277" s="157"/>
      <c r="T1277" s="158"/>
      <c r="AT1277" s="153" t="s">
        <v>174</v>
      </c>
      <c r="AU1277" s="153" t="s">
        <v>169</v>
      </c>
      <c r="AV1277" s="11" t="s">
        <v>79</v>
      </c>
      <c r="AW1277" s="11" t="s">
        <v>32</v>
      </c>
      <c r="AX1277" s="11" t="s">
        <v>71</v>
      </c>
      <c r="AY1277" s="153" t="s">
        <v>162</v>
      </c>
    </row>
    <row r="1278" spans="1:65" s="12" customFormat="1" x14ac:dyDescent="0.2">
      <c r="B1278" s="159"/>
      <c r="D1278" s="152" t="s">
        <v>174</v>
      </c>
      <c r="E1278" s="160" t="s">
        <v>1</v>
      </c>
      <c r="F1278" s="161" t="s">
        <v>1466</v>
      </c>
      <c r="H1278" s="162">
        <v>11.52</v>
      </c>
      <c r="I1278" s="163"/>
      <c r="L1278" s="159"/>
      <c r="M1278" s="164"/>
      <c r="N1278" s="165"/>
      <c r="O1278" s="165"/>
      <c r="P1278" s="165"/>
      <c r="Q1278" s="165"/>
      <c r="R1278" s="165"/>
      <c r="S1278" s="165"/>
      <c r="T1278" s="166"/>
      <c r="AT1278" s="160" t="s">
        <v>174</v>
      </c>
      <c r="AU1278" s="160" t="s">
        <v>169</v>
      </c>
      <c r="AV1278" s="12" t="s">
        <v>169</v>
      </c>
      <c r="AW1278" s="12" t="s">
        <v>32</v>
      </c>
      <c r="AX1278" s="12" t="s">
        <v>71</v>
      </c>
      <c r="AY1278" s="160" t="s">
        <v>162</v>
      </c>
    </row>
    <row r="1279" spans="1:65" s="12" customFormat="1" x14ac:dyDescent="0.2">
      <c r="B1279" s="159"/>
      <c r="D1279" s="152" t="s">
        <v>174</v>
      </c>
      <c r="E1279" s="160" t="s">
        <v>1</v>
      </c>
      <c r="F1279" s="161" t="s">
        <v>1467</v>
      </c>
      <c r="H1279" s="162">
        <v>-1.9</v>
      </c>
      <c r="I1279" s="163"/>
      <c r="L1279" s="159"/>
      <c r="M1279" s="164"/>
      <c r="N1279" s="165"/>
      <c r="O1279" s="165"/>
      <c r="P1279" s="165"/>
      <c r="Q1279" s="165"/>
      <c r="R1279" s="165"/>
      <c r="S1279" s="165"/>
      <c r="T1279" s="166"/>
      <c r="AT1279" s="160" t="s">
        <v>174</v>
      </c>
      <c r="AU1279" s="160" t="s">
        <v>169</v>
      </c>
      <c r="AV1279" s="12" t="s">
        <v>169</v>
      </c>
      <c r="AW1279" s="12" t="s">
        <v>32</v>
      </c>
      <c r="AX1279" s="12" t="s">
        <v>71</v>
      </c>
      <c r="AY1279" s="160" t="s">
        <v>162</v>
      </c>
    </row>
    <row r="1280" spans="1:65" s="11" customFormat="1" x14ac:dyDescent="0.2">
      <c r="B1280" s="151"/>
      <c r="D1280" s="152" t="s">
        <v>174</v>
      </c>
      <c r="E1280" s="153" t="s">
        <v>1</v>
      </c>
      <c r="F1280" s="154" t="s">
        <v>1468</v>
      </c>
      <c r="H1280" s="153" t="s">
        <v>1</v>
      </c>
      <c r="I1280" s="155"/>
      <c r="L1280" s="151"/>
      <c r="M1280" s="156"/>
      <c r="N1280" s="157"/>
      <c r="O1280" s="157"/>
      <c r="P1280" s="157"/>
      <c r="Q1280" s="157"/>
      <c r="R1280" s="157"/>
      <c r="S1280" s="157"/>
      <c r="T1280" s="158"/>
      <c r="AT1280" s="153" t="s">
        <v>174</v>
      </c>
      <c r="AU1280" s="153" t="s">
        <v>169</v>
      </c>
      <c r="AV1280" s="11" t="s">
        <v>79</v>
      </c>
      <c r="AW1280" s="11" t="s">
        <v>32</v>
      </c>
      <c r="AX1280" s="11" t="s">
        <v>71</v>
      </c>
      <c r="AY1280" s="153" t="s">
        <v>162</v>
      </c>
    </row>
    <row r="1281" spans="1:65" s="12" customFormat="1" x14ac:dyDescent="0.2">
      <c r="B1281" s="159"/>
      <c r="D1281" s="152" t="s">
        <v>174</v>
      </c>
      <c r="E1281" s="160" t="s">
        <v>1</v>
      </c>
      <c r="F1281" s="161" t="s">
        <v>1469</v>
      </c>
      <c r="H1281" s="162">
        <v>9.1999999999999993</v>
      </c>
      <c r="I1281" s="163"/>
      <c r="L1281" s="159"/>
      <c r="M1281" s="164"/>
      <c r="N1281" s="165"/>
      <c r="O1281" s="165"/>
      <c r="P1281" s="165"/>
      <c r="Q1281" s="165"/>
      <c r="R1281" s="165"/>
      <c r="S1281" s="165"/>
      <c r="T1281" s="166"/>
      <c r="AT1281" s="160" t="s">
        <v>174</v>
      </c>
      <c r="AU1281" s="160" t="s">
        <v>169</v>
      </c>
      <c r="AV1281" s="12" t="s">
        <v>169</v>
      </c>
      <c r="AW1281" s="12" t="s">
        <v>32</v>
      </c>
      <c r="AX1281" s="12" t="s">
        <v>71</v>
      </c>
      <c r="AY1281" s="160" t="s">
        <v>162</v>
      </c>
    </row>
    <row r="1282" spans="1:65" s="11" customFormat="1" x14ac:dyDescent="0.2">
      <c r="B1282" s="151"/>
      <c r="D1282" s="152" t="s">
        <v>174</v>
      </c>
      <c r="E1282" s="153" t="s">
        <v>1</v>
      </c>
      <c r="F1282" s="154" t="s">
        <v>1470</v>
      </c>
      <c r="H1282" s="153" t="s">
        <v>1</v>
      </c>
      <c r="I1282" s="155"/>
      <c r="L1282" s="151"/>
      <c r="M1282" s="156"/>
      <c r="N1282" s="157"/>
      <c r="O1282" s="157"/>
      <c r="P1282" s="157"/>
      <c r="Q1282" s="157"/>
      <c r="R1282" s="157"/>
      <c r="S1282" s="157"/>
      <c r="T1282" s="158"/>
      <c r="AT1282" s="153" t="s">
        <v>174</v>
      </c>
      <c r="AU1282" s="153" t="s">
        <v>169</v>
      </c>
      <c r="AV1282" s="11" t="s">
        <v>79</v>
      </c>
      <c r="AW1282" s="11" t="s">
        <v>32</v>
      </c>
      <c r="AX1282" s="11" t="s">
        <v>71</v>
      </c>
      <c r="AY1282" s="153" t="s">
        <v>162</v>
      </c>
    </row>
    <row r="1283" spans="1:65" s="12" customFormat="1" x14ac:dyDescent="0.2">
      <c r="B1283" s="159"/>
      <c r="D1283" s="152" t="s">
        <v>174</v>
      </c>
      <c r="E1283" s="160" t="s">
        <v>1</v>
      </c>
      <c r="F1283" s="161" t="s">
        <v>1466</v>
      </c>
      <c r="H1283" s="162">
        <v>11.52</v>
      </c>
      <c r="I1283" s="163"/>
      <c r="L1283" s="159"/>
      <c r="M1283" s="164"/>
      <c r="N1283" s="165"/>
      <c r="O1283" s="165"/>
      <c r="P1283" s="165"/>
      <c r="Q1283" s="165"/>
      <c r="R1283" s="165"/>
      <c r="S1283" s="165"/>
      <c r="T1283" s="166"/>
      <c r="AT1283" s="160" t="s">
        <v>174</v>
      </c>
      <c r="AU1283" s="160" t="s">
        <v>169</v>
      </c>
      <c r="AV1283" s="12" t="s">
        <v>169</v>
      </c>
      <c r="AW1283" s="12" t="s">
        <v>32</v>
      </c>
      <c r="AX1283" s="12" t="s">
        <v>71</v>
      </c>
      <c r="AY1283" s="160" t="s">
        <v>162</v>
      </c>
    </row>
    <row r="1284" spans="1:65" s="12" customFormat="1" x14ac:dyDescent="0.2">
      <c r="B1284" s="159"/>
      <c r="D1284" s="152" t="s">
        <v>174</v>
      </c>
      <c r="E1284" s="160" t="s">
        <v>1</v>
      </c>
      <c r="F1284" s="161" t="s">
        <v>1467</v>
      </c>
      <c r="H1284" s="162">
        <v>-1.9</v>
      </c>
      <c r="I1284" s="163"/>
      <c r="L1284" s="159"/>
      <c r="M1284" s="164"/>
      <c r="N1284" s="165"/>
      <c r="O1284" s="165"/>
      <c r="P1284" s="165"/>
      <c r="Q1284" s="165"/>
      <c r="R1284" s="165"/>
      <c r="S1284" s="165"/>
      <c r="T1284" s="166"/>
      <c r="AT1284" s="160" t="s">
        <v>174</v>
      </c>
      <c r="AU1284" s="160" t="s">
        <v>169</v>
      </c>
      <c r="AV1284" s="12" t="s">
        <v>169</v>
      </c>
      <c r="AW1284" s="12" t="s">
        <v>32</v>
      </c>
      <c r="AX1284" s="12" t="s">
        <v>71</v>
      </c>
      <c r="AY1284" s="160" t="s">
        <v>162</v>
      </c>
    </row>
    <row r="1285" spans="1:65" s="11" customFormat="1" x14ac:dyDescent="0.2">
      <c r="B1285" s="151"/>
      <c r="D1285" s="152" t="s">
        <v>174</v>
      </c>
      <c r="E1285" s="153" t="s">
        <v>1</v>
      </c>
      <c r="F1285" s="154" t="s">
        <v>1471</v>
      </c>
      <c r="H1285" s="153" t="s">
        <v>1</v>
      </c>
      <c r="I1285" s="155"/>
      <c r="L1285" s="151"/>
      <c r="M1285" s="156"/>
      <c r="N1285" s="157"/>
      <c r="O1285" s="157"/>
      <c r="P1285" s="157"/>
      <c r="Q1285" s="157"/>
      <c r="R1285" s="157"/>
      <c r="S1285" s="157"/>
      <c r="T1285" s="158"/>
      <c r="AT1285" s="153" t="s">
        <v>174</v>
      </c>
      <c r="AU1285" s="153" t="s">
        <v>169</v>
      </c>
      <c r="AV1285" s="11" t="s">
        <v>79</v>
      </c>
      <c r="AW1285" s="11" t="s">
        <v>32</v>
      </c>
      <c r="AX1285" s="11" t="s">
        <v>71</v>
      </c>
      <c r="AY1285" s="153" t="s">
        <v>162</v>
      </c>
    </row>
    <row r="1286" spans="1:65" s="12" customFormat="1" x14ac:dyDescent="0.2">
      <c r="B1286" s="159"/>
      <c r="D1286" s="152" t="s">
        <v>174</v>
      </c>
      <c r="E1286" s="160" t="s">
        <v>1</v>
      </c>
      <c r="F1286" s="161" t="s">
        <v>1469</v>
      </c>
      <c r="H1286" s="162">
        <v>9.1999999999999993</v>
      </c>
      <c r="I1286" s="163"/>
      <c r="L1286" s="159"/>
      <c r="M1286" s="164"/>
      <c r="N1286" s="165"/>
      <c r="O1286" s="165"/>
      <c r="P1286" s="165"/>
      <c r="Q1286" s="165"/>
      <c r="R1286" s="165"/>
      <c r="S1286" s="165"/>
      <c r="T1286" s="166"/>
      <c r="AT1286" s="160" t="s">
        <v>174</v>
      </c>
      <c r="AU1286" s="160" t="s">
        <v>169</v>
      </c>
      <c r="AV1286" s="12" t="s">
        <v>169</v>
      </c>
      <c r="AW1286" s="12" t="s">
        <v>32</v>
      </c>
      <c r="AX1286" s="12" t="s">
        <v>71</v>
      </c>
      <c r="AY1286" s="160" t="s">
        <v>162</v>
      </c>
    </row>
    <row r="1287" spans="1:65" s="13" customFormat="1" x14ac:dyDescent="0.2">
      <c r="B1287" s="167"/>
      <c r="D1287" s="152" t="s">
        <v>174</v>
      </c>
      <c r="E1287" s="168" t="s">
        <v>1</v>
      </c>
      <c r="F1287" s="169" t="s">
        <v>182</v>
      </c>
      <c r="H1287" s="170">
        <v>54.36</v>
      </c>
      <c r="I1287" s="171"/>
      <c r="L1287" s="167"/>
      <c r="M1287" s="172"/>
      <c r="N1287" s="173"/>
      <c r="O1287" s="173"/>
      <c r="P1287" s="173"/>
      <c r="Q1287" s="173"/>
      <c r="R1287" s="173"/>
      <c r="S1287" s="173"/>
      <c r="T1287" s="174"/>
      <c r="AT1287" s="168" t="s">
        <v>174</v>
      </c>
      <c r="AU1287" s="168" t="s">
        <v>169</v>
      </c>
      <c r="AV1287" s="13" t="s">
        <v>183</v>
      </c>
      <c r="AW1287" s="13" t="s">
        <v>32</v>
      </c>
      <c r="AX1287" s="13" t="s">
        <v>71</v>
      </c>
      <c r="AY1287" s="168" t="s">
        <v>162</v>
      </c>
    </row>
    <row r="1288" spans="1:65" s="12" customFormat="1" x14ac:dyDescent="0.2">
      <c r="B1288" s="159"/>
      <c r="D1288" s="152" t="s">
        <v>174</v>
      </c>
      <c r="E1288" s="160" t="s">
        <v>1</v>
      </c>
      <c r="F1288" s="161" t="s">
        <v>1472</v>
      </c>
      <c r="H1288" s="162">
        <v>5.4359999999999999</v>
      </c>
      <c r="I1288" s="163"/>
      <c r="L1288" s="159"/>
      <c r="M1288" s="164"/>
      <c r="N1288" s="165"/>
      <c r="O1288" s="165"/>
      <c r="P1288" s="165"/>
      <c r="Q1288" s="165"/>
      <c r="R1288" s="165"/>
      <c r="S1288" s="165"/>
      <c r="T1288" s="166"/>
      <c r="AT1288" s="160" t="s">
        <v>174</v>
      </c>
      <c r="AU1288" s="160" t="s">
        <v>169</v>
      </c>
      <c r="AV1288" s="12" t="s">
        <v>169</v>
      </c>
      <c r="AW1288" s="12" t="s">
        <v>32</v>
      </c>
      <c r="AX1288" s="12" t="s">
        <v>71</v>
      </c>
      <c r="AY1288" s="160" t="s">
        <v>162</v>
      </c>
    </row>
    <row r="1289" spans="1:65" s="14" customFormat="1" x14ac:dyDescent="0.2">
      <c r="B1289" s="175"/>
      <c r="D1289" s="152" t="s">
        <v>174</v>
      </c>
      <c r="E1289" s="176" t="s">
        <v>1</v>
      </c>
      <c r="F1289" s="177" t="s">
        <v>189</v>
      </c>
      <c r="H1289" s="178">
        <v>59.795999999999999</v>
      </c>
      <c r="I1289" s="179"/>
      <c r="L1289" s="175"/>
      <c r="M1289" s="180"/>
      <c r="N1289" s="181"/>
      <c r="O1289" s="181"/>
      <c r="P1289" s="181"/>
      <c r="Q1289" s="181"/>
      <c r="R1289" s="181"/>
      <c r="S1289" s="181"/>
      <c r="T1289" s="182"/>
      <c r="AT1289" s="176" t="s">
        <v>174</v>
      </c>
      <c r="AU1289" s="176" t="s">
        <v>169</v>
      </c>
      <c r="AV1289" s="14" t="s">
        <v>168</v>
      </c>
      <c r="AW1289" s="14" t="s">
        <v>32</v>
      </c>
      <c r="AX1289" s="14" t="s">
        <v>79</v>
      </c>
      <c r="AY1289" s="176" t="s">
        <v>162</v>
      </c>
    </row>
    <row r="1290" spans="1:65" s="210" customFormat="1" ht="21.75" customHeight="1" x14ac:dyDescent="0.2">
      <c r="A1290" s="202"/>
      <c r="B1290" s="139"/>
      <c r="C1290" s="234" t="s">
        <v>1473</v>
      </c>
      <c r="D1290" s="234" t="s">
        <v>164</v>
      </c>
      <c r="E1290" s="235" t="s">
        <v>2878</v>
      </c>
      <c r="F1290" s="236" t="s">
        <v>1474</v>
      </c>
      <c r="G1290" s="237" t="s">
        <v>1416</v>
      </c>
      <c r="H1290" s="238">
        <v>193.37799999999999</v>
      </c>
      <c r="I1290" s="239"/>
      <c r="J1290" s="238">
        <f>ROUND(I1290*H1290,3)</f>
        <v>0</v>
      </c>
      <c r="K1290" s="240"/>
      <c r="L1290" s="30"/>
      <c r="M1290" s="241" t="s">
        <v>1</v>
      </c>
      <c r="N1290" s="242" t="s">
        <v>43</v>
      </c>
      <c r="O1290" s="49"/>
      <c r="P1290" s="243">
        <f>O1290*H1290</f>
        <v>0</v>
      </c>
      <c r="Q1290" s="243">
        <v>0</v>
      </c>
      <c r="R1290" s="243">
        <f>Q1290*H1290</f>
        <v>0</v>
      </c>
      <c r="S1290" s="243">
        <v>0</v>
      </c>
      <c r="T1290" s="244">
        <f>S1290*H1290</f>
        <v>0</v>
      </c>
      <c r="U1290" s="202"/>
      <c r="V1290" s="202"/>
      <c r="W1290" s="202"/>
      <c r="X1290" s="202"/>
      <c r="Y1290" s="202"/>
      <c r="Z1290" s="202"/>
      <c r="AA1290" s="202"/>
      <c r="AB1290" s="202"/>
      <c r="AC1290" s="202"/>
      <c r="AD1290" s="202"/>
      <c r="AE1290" s="202"/>
      <c r="AR1290" s="245" t="s">
        <v>271</v>
      </c>
      <c r="AT1290" s="245" t="s">
        <v>164</v>
      </c>
      <c r="AU1290" s="245" t="s">
        <v>169</v>
      </c>
      <c r="AY1290" s="203" t="s">
        <v>162</v>
      </c>
      <c r="BE1290" s="149">
        <f>IF(N1290="základná",J1290,0)</f>
        <v>0</v>
      </c>
      <c r="BF1290" s="149">
        <f>IF(N1290="znížená",J1290,0)</f>
        <v>0</v>
      </c>
      <c r="BG1290" s="149">
        <f>IF(N1290="zákl. prenesená",J1290,0)</f>
        <v>0</v>
      </c>
      <c r="BH1290" s="149">
        <f>IF(N1290="zníž. prenesená",J1290,0)</f>
        <v>0</v>
      </c>
      <c r="BI1290" s="149">
        <f>IF(N1290="nulová",J1290,0)</f>
        <v>0</v>
      </c>
      <c r="BJ1290" s="203" t="s">
        <v>169</v>
      </c>
      <c r="BK1290" s="150">
        <f>ROUND(I1290*H1290,3)</f>
        <v>0</v>
      </c>
      <c r="BL1290" s="203" t="s">
        <v>271</v>
      </c>
      <c r="BM1290" s="245" t="s">
        <v>1475</v>
      </c>
    </row>
    <row r="1291" spans="1:65" s="11" customFormat="1" x14ac:dyDescent="0.2">
      <c r="B1291" s="151"/>
      <c r="D1291" s="152" t="s">
        <v>174</v>
      </c>
      <c r="E1291" s="153" t="s">
        <v>1</v>
      </c>
      <c r="F1291" s="154" t="s">
        <v>1476</v>
      </c>
      <c r="H1291" s="153" t="s">
        <v>1</v>
      </c>
      <c r="I1291" s="155"/>
      <c r="L1291" s="151"/>
      <c r="M1291" s="156"/>
      <c r="N1291" s="157"/>
      <c r="O1291" s="157"/>
      <c r="P1291" s="157"/>
      <c r="Q1291" s="157"/>
      <c r="R1291" s="157"/>
      <c r="S1291" s="157"/>
      <c r="T1291" s="158"/>
      <c r="AT1291" s="153" t="s">
        <v>174</v>
      </c>
      <c r="AU1291" s="153" t="s">
        <v>169</v>
      </c>
      <c r="AV1291" s="11" t="s">
        <v>79</v>
      </c>
      <c r="AW1291" s="11" t="s">
        <v>32</v>
      </c>
      <c r="AX1291" s="11" t="s">
        <v>71</v>
      </c>
      <c r="AY1291" s="153" t="s">
        <v>162</v>
      </c>
    </row>
    <row r="1292" spans="1:65" s="11" customFormat="1" x14ac:dyDescent="0.2">
      <c r="B1292" s="151"/>
      <c r="D1292" s="152" t="s">
        <v>174</v>
      </c>
      <c r="E1292" s="153" t="s">
        <v>1</v>
      </c>
      <c r="F1292" s="154" t="s">
        <v>1418</v>
      </c>
      <c r="H1292" s="153" t="s">
        <v>1</v>
      </c>
      <c r="I1292" s="155"/>
      <c r="L1292" s="151"/>
      <c r="M1292" s="156"/>
      <c r="N1292" s="157"/>
      <c r="O1292" s="157"/>
      <c r="P1292" s="157"/>
      <c r="Q1292" s="157"/>
      <c r="R1292" s="157"/>
      <c r="S1292" s="157"/>
      <c r="T1292" s="158"/>
      <c r="AT1292" s="153" t="s">
        <v>174</v>
      </c>
      <c r="AU1292" s="153" t="s">
        <v>169</v>
      </c>
      <c r="AV1292" s="11" t="s">
        <v>79</v>
      </c>
      <c r="AW1292" s="11" t="s">
        <v>32</v>
      </c>
      <c r="AX1292" s="11" t="s">
        <v>71</v>
      </c>
      <c r="AY1292" s="153" t="s">
        <v>162</v>
      </c>
    </row>
    <row r="1293" spans="1:65" s="12" customFormat="1" ht="22.5" x14ac:dyDescent="0.2">
      <c r="B1293" s="159"/>
      <c r="D1293" s="152" t="s">
        <v>174</v>
      </c>
      <c r="E1293" s="160" t="s">
        <v>1</v>
      </c>
      <c r="F1293" s="161" t="s">
        <v>1477</v>
      </c>
      <c r="H1293" s="162">
        <v>154.66999999999999</v>
      </c>
      <c r="I1293" s="163"/>
      <c r="L1293" s="159"/>
      <c r="M1293" s="164"/>
      <c r="N1293" s="165"/>
      <c r="O1293" s="165"/>
      <c r="P1293" s="165"/>
      <c r="Q1293" s="165"/>
      <c r="R1293" s="165"/>
      <c r="S1293" s="165"/>
      <c r="T1293" s="166"/>
      <c r="AT1293" s="160" t="s">
        <v>174</v>
      </c>
      <c r="AU1293" s="160" t="s">
        <v>169</v>
      </c>
      <c r="AV1293" s="12" t="s">
        <v>169</v>
      </c>
      <c r="AW1293" s="12" t="s">
        <v>32</v>
      </c>
      <c r="AX1293" s="12" t="s">
        <v>71</v>
      </c>
      <c r="AY1293" s="160" t="s">
        <v>162</v>
      </c>
    </row>
    <row r="1294" spans="1:65" s="13" customFormat="1" x14ac:dyDescent="0.2">
      <c r="B1294" s="167"/>
      <c r="D1294" s="152" t="s">
        <v>174</v>
      </c>
      <c r="E1294" s="168" t="s">
        <v>1</v>
      </c>
      <c r="F1294" s="169" t="s">
        <v>182</v>
      </c>
      <c r="H1294" s="170">
        <v>154.66999999999999</v>
      </c>
      <c r="I1294" s="171"/>
      <c r="L1294" s="167"/>
      <c r="M1294" s="172"/>
      <c r="N1294" s="173"/>
      <c r="O1294" s="173"/>
      <c r="P1294" s="173"/>
      <c r="Q1294" s="173"/>
      <c r="R1294" s="173"/>
      <c r="S1294" s="173"/>
      <c r="T1294" s="174"/>
      <c r="AT1294" s="168" t="s">
        <v>174</v>
      </c>
      <c r="AU1294" s="168" t="s">
        <v>169</v>
      </c>
      <c r="AV1294" s="13" t="s">
        <v>183</v>
      </c>
      <c r="AW1294" s="13" t="s">
        <v>32</v>
      </c>
      <c r="AX1294" s="13" t="s">
        <v>71</v>
      </c>
      <c r="AY1294" s="168" t="s">
        <v>162</v>
      </c>
    </row>
    <row r="1295" spans="1:65" s="11" customFormat="1" x14ac:dyDescent="0.2">
      <c r="B1295" s="151"/>
      <c r="D1295" s="152" t="s">
        <v>174</v>
      </c>
      <c r="E1295" s="153" t="s">
        <v>1</v>
      </c>
      <c r="F1295" s="154" t="s">
        <v>1478</v>
      </c>
      <c r="H1295" s="153" t="s">
        <v>1</v>
      </c>
      <c r="I1295" s="155"/>
      <c r="L1295" s="151"/>
      <c r="M1295" s="156"/>
      <c r="N1295" s="157"/>
      <c r="O1295" s="157"/>
      <c r="P1295" s="157"/>
      <c r="Q1295" s="157"/>
      <c r="R1295" s="157"/>
      <c r="S1295" s="157"/>
      <c r="T1295" s="158"/>
      <c r="AT1295" s="153" t="s">
        <v>174</v>
      </c>
      <c r="AU1295" s="153" t="s">
        <v>169</v>
      </c>
      <c r="AV1295" s="11" t="s">
        <v>79</v>
      </c>
      <c r="AW1295" s="11" t="s">
        <v>32</v>
      </c>
      <c r="AX1295" s="11" t="s">
        <v>71</v>
      </c>
      <c r="AY1295" s="153" t="s">
        <v>162</v>
      </c>
    </row>
    <row r="1296" spans="1:65" s="11" customFormat="1" x14ac:dyDescent="0.2">
      <c r="B1296" s="151"/>
      <c r="D1296" s="152" t="s">
        <v>174</v>
      </c>
      <c r="E1296" s="153" t="s">
        <v>1</v>
      </c>
      <c r="F1296" s="154" t="s">
        <v>1479</v>
      </c>
      <c r="H1296" s="153" t="s">
        <v>1</v>
      </c>
      <c r="I1296" s="155"/>
      <c r="L1296" s="151"/>
      <c r="M1296" s="156"/>
      <c r="N1296" s="157"/>
      <c r="O1296" s="157"/>
      <c r="P1296" s="157"/>
      <c r="Q1296" s="157"/>
      <c r="R1296" s="157"/>
      <c r="S1296" s="157"/>
      <c r="T1296" s="158"/>
      <c r="AT1296" s="153" t="s">
        <v>174</v>
      </c>
      <c r="AU1296" s="153" t="s">
        <v>169</v>
      </c>
      <c r="AV1296" s="11" t="s">
        <v>79</v>
      </c>
      <c r="AW1296" s="11" t="s">
        <v>32</v>
      </c>
      <c r="AX1296" s="11" t="s">
        <v>71</v>
      </c>
      <c r="AY1296" s="153" t="s">
        <v>162</v>
      </c>
    </row>
    <row r="1297" spans="2:51" s="12" customFormat="1" x14ac:dyDescent="0.2">
      <c r="B1297" s="159"/>
      <c r="D1297" s="152" t="s">
        <v>174</v>
      </c>
      <c r="E1297" s="160" t="s">
        <v>1</v>
      </c>
      <c r="F1297" s="161" t="s">
        <v>1480</v>
      </c>
      <c r="H1297" s="162">
        <v>14.37</v>
      </c>
      <c r="I1297" s="163"/>
      <c r="L1297" s="159"/>
      <c r="M1297" s="164"/>
      <c r="N1297" s="165"/>
      <c r="O1297" s="165"/>
      <c r="P1297" s="165"/>
      <c r="Q1297" s="165"/>
      <c r="R1297" s="165"/>
      <c r="S1297" s="165"/>
      <c r="T1297" s="166"/>
      <c r="AT1297" s="160" t="s">
        <v>174</v>
      </c>
      <c r="AU1297" s="160" t="s">
        <v>169</v>
      </c>
      <c r="AV1297" s="12" t="s">
        <v>169</v>
      </c>
      <c r="AW1297" s="12" t="s">
        <v>32</v>
      </c>
      <c r="AX1297" s="12" t="s">
        <v>71</v>
      </c>
      <c r="AY1297" s="160" t="s">
        <v>162</v>
      </c>
    </row>
    <row r="1298" spans="2:51" s="12" customFormat="1" x14ac:dyDescent="0.2">
      <c r="B1298" s="159"/>
      <c r="D1298" s="152" t="s">
        <v>174</v>
      </c>
      <c r="E1298" s="160" t="s">
        <v>1</v>
      </c>
      <c r="F1298" s="161" t="s">
        <v>1481</v>
      </c>
      <c r="H1298" s="162">
        <v>-4.45</v>
      </c>
      <c r="I1298" s="163"/>
      <c r="L1298" s="159"/>
      <c r="M1298" s="164"/>
      <c r="N1298" s="165"/>
      <c r="O1298" s="165"/>
      <c r="P1298" s="165"/>
      <c r="Q1298" s="165"/>
      <c r="R1298" s="165"/>
      <c r="S1298" s="165"/>
      <c r="T1298" s="166"/>
      <c r="AT1298" s="160" t="s">
        <v>174</v>
      </c>
      <c r="AU1298" s="160" t="s">
        <v>169</v>
      </c>
      <c r="AV1298" s="12" t="s">
        <v>169</v>
      </c>
      <c r="AW1298" s="12" t="s">
        <v>32</v>
      </c>
      <c r="AX1298" s="12" t="s">
        <v>71</v>
      </c>
      <c r="AY1298" s="160" t="s">
        <v>162</v>
      </c>
    </row>
    <row r="1299" spans="2:51" s="11" customFormat="1" x14ac:dyDescent="0.2">
      <c r="B1299" s="151"/>
      <c r="D1299" s="152" t="s">
        <v>174</v>
      </c>
      <c r="E1299" s="153" t="s">
        <v>1</v>
      </c>
      <c r="F1299" s="154" t="s">
        <v>1482</v>
      </c>
      <c r="H1299" s="153" t="s">
        <v>1</v>
      </c>
      <c r="I1299" s="155"/>
      <c r="L1299" s="151"/>
      <c r="M1299" s="156"/>
      <c r="N1299" s="157"/>
      <c r="O1299" s="157"/>
      <c r="P1299" s="157"/>
      <c r="Q1299" s="157"/>
      <c r="R1299" s="157"/>
      <c r="S1299" s="157"/>
      <c r="T1299" s="158"/>
      <c r="AT1299" s="153" t="s">
        <v>174</v>
      </c>
      <c r="AU1299" s="153" t="s">
        <v>169</v>
      </c>
      <c r="AV1299" s="11" t="s">
        <v>79</v>
      </c>
      <c r="AW1299" s="11" t="s">
        <v>32</v>
      </c>
      <c r="AX1299" s="11" t="s">
        <v>71</v>
      </c>
      <c r="AY1299" s="153" t="s">
        <v>162</v>
      </c>
    </row>
    <row r="1300" spans="2:51" s="12" customFormat="1" x14ac:dyDescent="0.2">
      <c r="B1300" s="159"/>
      <c r="D1300" s="152" t="s">
        <v>174</v>
      </c>
      <c r="E1300" s="160" t="s">
        <v>1</v>
      </c>
      <c r="F1300" s="161" t="s">
        <v>1483</v>
      </c>
      <c r="H1300" s="162">
        <v>7.57</v>
      </c>
      <c r="I1300" s="163"/>
      <c r="L1300" s="159"/>
      <c r="M1300" s="164"/>
      <c r="N1300" s="165"/>
      <c r="O1300" s="165"/>
      <c r="P1300" s="165"/>
      <c r="Q1300" s="165"/>
      <c r="R1300" s="165"/>
      <c r="S1300" s="165"/>
      <c r="T1300" s="166"/>
      <c r="AT1300" s="160" t="s">
        <v>174</v>
      </c>
      <c r="AU1300" s="160" t="s">
        <v>169</v>
      </c>
      <c r="AV1300" s="12" t="s">
        <v>169</v>
      </c>
      <c r="AW1300" s="12" t="s">
        <v>32</v>
      </c>
      <c r="AX1300" s="12" t="s">
        <v>71</v>
      </c>
      <c r="AY1300" s="160" t="s">
        <v>162</v>
      </c>
    </row>
    <row r="1301" spans="2:51" s="11" customFormat="1" x14ac:dyDescent="0.2">
      <c r="B1301" s="151"/>
      <c r="D1301" s="152" t="s">
        <v>174</v>
      </c>
      <c r="E1301" s="153" t="s">
        <v>1</v>
      </c>
      <c r="F1301" s="154" t="s">
        <v>1484</v>
      </c>
      <c r="H1301" s="153" t="s">
        <v>1</v>
      </c>
      <c r="I1301" s="155"/>
      <c r="L1301" s="151"/>
      <c r="M1301" s="156"/>
      <c r="N1301" s="157"/>
      <c r="O1301" s="157"/>
      <c r="P1301" s="157"/>
      <c r="Q1301" s="157"/>
      <c r="R1301" s="157"/>
      <c r="S1301" s="157"/>
      <c r="T1301" s="158"/>
      <c r="AT1301" s="153" t="s">
        <v>174</v>
      </c>
      <c r="AU1301" s="153" t="s">
        <v>169</v>
      </c>
      <c r="AV1301" s="11" t="s">
        <v>79</v>
      </c>
      <c r="AW1301" s="11" t="s">
        <v>32</v>
      </c>
      <c r="AX1301" s="11" t="s">
        <v>71</v>
      </c>
      <c r="AY1301" s="153" t="s">
        <v>162</v>
      </c>
    </row>
    <row r="1302" spans="2:51" s="12" customFormat="1" x14ac:dyDescent="0.2">
      <c r="B1302" s="159"/>
      <c r="D1302" s="152" t="s">
        <v>174</v>
      </c>
      <c r="E1302" s="160" t="s">
        <v>1</v>
      </c>
      <c r="F1302" s="161" t="s">
        <v>1485</v>
      </c>
      <c r="H1302" s="162">
        <v>31.24</v>
      </c>
      <c r="I1302" s="163"/>
      <c r="L1302" s="159"/>
      <c r="M1302" s="164"/>
      <c r="N1302" s="165"/>
      <c r="O1302" s="165"/>
      <c r="P1302" s="165"/>
      <c r="Q1302" s="165"/>
      <c r="R1302" s="165"/>
      <c r="S1302" s="165"/>
      <c r="T1302" s="166"/>
      <c r="AT1302" s="160" t="s">
        <v>174</v>
      </c>
      <c r="AU1302" s="160" t="s">
        <v>169</v>
      </c>
      <c r="AV1302" s="12" t="s">
        <v>169</v>
      </c>
      <c r="AW1302" s="12" t="s">
        <v>32</v>
      </c>
      <c r="AX1302" s="12" t="s">
        <v>71</v>
      </c>
      <c r="AY1302" s="160" t="s">
        <v>162</v>
      </c>
    </row>
    <row r="1303" spans="2:51" s="12" customFormat="1" x14ac:dyDescent="0.2">
      <c r="B1303" s="159"/>
      <c r="D1303" s="152" t="s">
        <v>174</v>
      </c>
      <c r="E1303" s="160" t="s">
        <v>1</v>
      </c>
      <c r="F1303" s="161" t="s">
        <v>1486</v>
      </c>
      <c r="H1303" s="162">
        <v>-10.805</v>
      </c>
      <c r="I1303" s="163"/>
      <c r="L1303" s="159"/>
      <c r="M1303" s="164"/>
      <c r="N1303" s="165"/>
      <c r="O1303" s="165"/>
      <c r="P1303" s="165"/>
      <c r="Q1303" s="165"/>
      <c r="R1303" s="165"/>
      <c r="S1303" s="165"/>
      <c r="T1303" s="166"/>
      <c r="AT1303" s="160" t="s">
        <v>174</v>
      </c>
      <c r="AU1303" s="160" t="s">
        <v>169</v>
      </c>
      <c r="AV1303" s="12" t="s">
        <v>169</v>
      </c>
      <c r="AW1303" s="12" t="s">
        <v>32</v>
      </c>
      <c r="AX1303" s="12" t="s">
        <v>71</v>
      </c>
      <c r="AY1303" s="160" t="s">
        <v>162</v>
      </c>
    </row>
    <row r="1304" spans="2:51" s="11" customFormat="1" x14ac:dyDescent="0.2">
      <c r="B1304" s="151"/>
      <c r="D1304" s="152" t="s">
        <v>174</v>
      </c>
      <c r="E1304" s="153" t="s">
        <v>1</v>
      </c>
      <c r="F1304" s="154" t="s">
        <v>1487</v>
      </c>
      <c r="H1304" s="153" t="s">
        <v>1</v>
      </c>
      <c r="I1304" s="155"/>
      <c r="L1304" s="151"/>
      <c r="M1304" s="156"/>
      <c r="N1304" s="157"/>
      <c r="O1304" s="157"/>
      <c r="P1304" s="157"/>
      <c r="Q1304" s="157"/>
      <c r="R1304" s="157"/>
      <c r="S1304" s="157"/>
      <c r="T1304" s="158"/>
      <c r="AT1304" s="153" t="s">
        <v>174</v>
      </c>
      <c r="AU1304" s="153" t="s">
        <v>169</v>
      </c>
      <c r="AV1304" s="11" t="s">
        <v>79</v>
      </c>
      <c r="AW1304" s="11" t="s">
        <v>32</v>
      </c>
      <c r="AX1304" s="11" t="s">
        <v>71</v>
      </c>
      <c r="AY1304" s="153" t="s">
        <v>162</v>
      </c>
    </row>
    <row r="1305" spans="2:51" s="12" customFormat="1" x14ac:dyDescent="0.2">
      <c r="B1305" s="159"/>
      <c r="D1305" s="152" t="s">
        <v>174</v>
      </c>
      <c r="E1305" s="160" t="s">
        <v>1</v>
      </c>
      <c r="F1305" s="161" t="s">
        <v>1488</v>
      </c>
      <c r="H1305" s="162">
        <v>13.92</v>
      </c>
      <c r="I1305" s="163"/>
      <c r="L1305" s="159"/>
      <c r="M1305" s="164"/>
      <c r="N1305" s="165"/>
      <c r="O1305" s="165"/>
      <c r="P1305" s="165"/>
      <c r="Q1305" s="165"/>
      <c r="R1305" s="165"/>
      <c r="S1305" s="165"/>
      <c r="T1305" s="166"/>
      <c r="AT1305" s="160" t="s">
        <v>174</v>
      </c>
      <c r="AU1305" s="160" t="s">
        <v>169</v>
      </c>
      <c r="AV1305" s="12" t="s">
        <v>169</v>
      </c>
      <c r="AW1305" s="12" t="s">
        <v>32</v>
      </c>
      <c r="AX1305" s="12" t="s">
        <v>71</v>
      </c>
      <c r="AY1305" s="160" t="s">
        <v>162</v>
      </c>
    </row>
    <row r="1306" spans="2:51" s="12" customFormat="1" x14ac:dyDescent="0.2">
      <c r="B1306" s="159"/>
      <c r="D1306" s="152" t="s">
        <v>174</v>
      </c>
      <c r="E1306" s="160" t="s">
        <v>1</v>
      </c>
      <c r="F1306" s="161" t="s">
        <v>1489</v>
      </c>
      <c r="H1306" s="162">
        <v>-6.4</v>
      </c>
      <c r="I1306" s="163"/>
      <c r="L1306" s="159"/>
      <c r="M1306" s="164"/>
      <c r="N1306" s="165"/>
      <c r="O1306" s="165"/>
      <c r="P1306" s="165"/>
      <c r="Q1306" s="165"/>
      <c r="R1306" s="165"/>
      <c r="S1306" s="165"/>
      <c r="T1306" s="166"/>
      <c r="AT1306" s="160" t="s">
        <v>174</v>
      </c>
      <c r="AU1306" s="160" t="s">
        <v>169</v>
      </c>
      <c r="AV1306" s="12" t="s">
        <v>169</v>
      </c>
      <c r="AW1306" s="12" t="s">
        <v>32</v>
      </c>
      <c r="AX1306" s="12" t="s">
        <v>71</v>
      </c>
      <c r="AY1306" s="160" t="s">
        <v>162</v>
      </c>
    </row>
    <row r="1307" spans="2:51" s="11" customFormat="1" x14ac:dyDescent="0.2">
      <c r="B1307" s="151"/>
      <c r="D1307" s="152" t="s">
        <v>174</v>
      </c>
      <c r="E1307" s="153" t="s">
        <v>1</v>
      </c>
      <c r="F1307" s="154" t="s">
        <v>1490</v>
      </c>
      <c r="H1307" s="153" t="s">
        <v>1</v>
      </c>
      <c r="I1307" s="155"/>
      <c r="L1307" s="151"/>
      <c r="M1307" s="156"/>
      <c r="N1307" s="157"/>
      <c r="O1307" s="157"/>
      <c r="P1307" s="157"/>
      <c r="Q1307" s="157"/>
      <c r="R1307" s="157"/>
      <c r="S1307" s="157"/>
      <c r="T1307" s="158"/>
      <c r="AT1307" s="153" t="s">
        <v>174</v>
      </c>
      <c r="AU1307" s="153" t="s">
        <v>169</v>
      </c>
      <c r="AV1307" s="11" t="s">
        <v>79</v>
      </c>
      <c r="AW1307" s="11" t="s">
        <v>32</v>
      </c>
      <c r="AX1307" s="11" t="s">
        <v>71</v>
      </c>
      <c r="AY1307" s="153" t="s">
        <v>162</v>
      </c>
    </row>
    <row r="1308" spans="2:51" s="12" customFormat="1" x14ac:dyDescent="0.2">
      <c r="B1308" s="159"/>
      <c r="D1308" s="152" t="s">
        <v>174</v>
      </c>
      <c r="E1308" s="160" t="s">
        <v>1</v>
      </c>
      <c r="F1308" s="161" t="s">
        <v>1491</v>
      </c>
      <c r="H1308" s="162">
        <v>7.9</v>
      </c>
      <c r="I1308" s="163"/>
      <c r="L1308" s="159"/>
      <c r="M1308" s="164"/>
      <c r="N1308" s="165"/>
      <c r="O1308" s="165"/>
      <c r="P1308" s="165"/>
      <c r="Q1308" s="165"/>
      <c r="R1308" s="165"/>
      <c r="S1308" s="165"/>
      <c r="T1308" s="166"/>
      <c r="AT1308" s="160" t="s">
        <v>174</v>
      </c>
      <c r="AU1308" s="160" t="s">
        <v>169</v>
      </c>
      <c r="AV1308" s="12" t="s">
        <v>169</v>
      </c>
      <c r="AW1308" s="12" t="s">
        <v>32</v>
      </c>
      <c r="AX1308" s="12" t="s">
        <v>71</v>
      </c>
      <c r="AY1308" s="160" t="s">
        <v>162</v>
      </c>
    </row>
    <row r="1309" spans="2:51" s="11" customFormat="1" x14ac:dyDescent="0.2">
      <c r="B1309" s="151"/>
      <c r="D1309" s="152" t="s">
        <v>174</v>
      </c>
      <c r="E1309" s="153" t="s">
        <v>1</v>
      </c>
      <c r="F1309" s="154" t="s">
        <v>1492</v>
      </c>
      <c r="H1309" s="153" t="s">
        <v>1</v>
      </c>
      <c r="I1309" s="155"/>
      <c r="L1309" s="151"/>
      <c r="M1309" s="156"/>
      <c r="N1309" s="157"/>
      <c r="O1309" s="157"/>
      <c r="P1309" s="157"/>
      <c r="Q1309" s="157"/>
      <c r="R1309" s="157"/>
      <c r="S1309" s="157"/>
      <c r="T1309" s="158"/>
      <c r="AT1309" s="153" t="s">
        <v>174</v>
      </c>
      <c r="AU1309" s="153" t="s">
        <v>169</v>
      </c>
      <c r="AV1309" s="11" t="s">
        <v>79</v>
      </c>
      <c r="AW1309" s="11" t="s">
        <v>32</v>
      </c>
      <c r="AX1309" s="11" t="s">
        <v>71</v>
      </c>
      <c r="AY1309" s="153" t="s">
        <v>162</v>
      </c>
    </row>
    <row r="1310" spans="2:51" s="12" customFormat="1" x14ac:dyDescent="0.2">
      <c r="B1310" s="159"/>
      <c r="D1310" s="152" t="s">
        <v>174</v>
      </c>
      <c r="E1310" s="160" t="s">
        <v>1</v>
      </c>
      <c r="F1310" s="161" t="s">
        <v>1483</v>
      </c>
      <c r="H1310" s="162">
        <v>7.57</v>
      </c>
      <c r="I1310" s="163"/>
      <c r="L1310" s="159"/>
      <c r="M1310" s="164"/>
      <c r="N1310" s="165"/>
      <c r="O1310" s="165"/>
      <c r="P1310" s="165"/>
      <c r="Q1310" s="165"/>
      <c r="R1310" s="165"/>
      <c r="S1310" s="165"/>
      <c r="T1310" s="166"/>
      <c r="AT1310" s="160" t="s">
        <v>174</v>
      </c>
      <c r="AU1310" s="160" t="s">
        <v>169</v>
      </c>
      <c r="AV1310" s="12" t="s">
        <v>169</v>
      </c>
      <c r="AW1310" s="12" t="s">
        <v>32</v>
      </c>
      <c r="AX1310" s="12" t="s">
        <v>71</v>
      </c>
      <c r="AY1310" s="160" t="s">
        <v>162</v>
      </c>
    </row>
    <row r="1311" spans="2:51" s="11" customFormat="1" x14ac:dyDescent="0.2">
      <c r="B1311" s="151"/>
      <c r="D1311" s="152" t="s">
        <v>174</v>
      </c>
      <c r="E1311" s="153" t="s">
        <v>1</v>
      </c>
      <c r="F1311" s="154" t="s">
        <v>1493</v>
      </c>
      <c r="H1311" s="153" t="s">
        <v>1</v>
      </c>
      <c r="I1311" s="155"/>
      <c r="L1311" s="151"/>
      <c r="M1311" s="156"/>
      <c r="N1311" s="157"/>
      <c r="O1311" s="157"/>
      <c r="P1311" s="157"/>
      <c r="Q1311" s="157"/>
      <c r="R1311" s="157"/>
      <c r="S1311" s="157"/>
      <c r="T1311" s="158"/>
      <c r="AT1311" s="153" t="s">
        <v>174</v>
      </c>
      <c r="AU1311" s="153" t="s">
        <v>169</v>
      </c>
      <c r="AV1311" s="11" t="s">
        <v>79</v>
      </c>
      <c r="AW1311" s="11" t="s">
        <v>32</v>
      </c>
      <c r="AX1311" s="11" t="s">
        <v>71</v>
      </c>
      <c r="AY1311" s="153" t="s">
        <v>162</v>
      </c>
    </row>
    <row r="1312" spans="2:51" s="12" customFormat="1" x14ac:dyDescent="0.2">
      <c r="B1312" s="159"/>
      <c r="D1312" s="152" t="s">
        <v>174</v>
      </c>
      <c r="E1312" s="160" t="s">
        <v>1</v>
      </c>
      <c r="F1312" s="161" t="s">
        <v>1485</v>
      </c>
      <c r="H1312" s="162">
        <v>31.24</v>
      </c>
      <c r="I1312" s="163"/>
      <c r="L1312" s="159"/>
      <c r="M1312" s="164"/>
      <c r="N1312" s="165"/>
      <c r="O1312" s="165"/>
      <c r="P1312" s="165"/>
      <c r="Q1312" s="165"/>
      <c r="R1312" s="165"/>
      <c r="S1312" s="165"/>
      <c r="T1312" s="166"/>
      <c r="AT1312" s="160" t="s">
        <v>174</v>
      </c>
      <c r="AU1312" s="160" t="s">
        <v>169</v>
      </c>
      <c r="AV1312" s="12" t="s">
        <v>169</v>
      </c>
      <c r="AW1312" s="12" t="s">
        <v>32</v>
      </c>
      <c r="AX1312" s="12" t="s">
        <v>71</v>
      </c>
      <c r="AY1312" s="160" t="s">
        <v>162</v>
      </c>
    </row>
    <row r="1313" spans="1:65" s="12" customFormat="1" x14ac:dyDescent="0.2">
      <c r="B1313" s="159"/>
      <c r="D1313" s="152" t="s">
        <v>174</v>
      </c>
      <c r="E1313" s="160" t="s">
        <v>1</v>
      </c>
      <c r="F1313" s="161" t="s">
        <v>1486</v>
      </c>
      <c r="H1313" s="162">
        <v>-10.805</v>
      </c>
      <c r="I1313" s="163"/>
      <c r="L1313" s="159"/>
      <c r="M1313" s="164"/>
      <c r="N1313" s="165"/>
      <c r="O1313" s="165"/>
      <c r="P1313" s="165"/>
      <c r="Q1313" s="165"/>
      <c r="R1313" s="165"/>
      <c r="S1313" s="165"/>
      <c r="T1313" s="166"/>
      <c r="AT1313" s="160" t="s">
        <v>174</v>
      </c>
      <c r="AU1313" s="160" t="s">
        <v>169</v>
      </c>
      <c r="AV1313" s="12" t="s">
        <v>169</v>
      </c>
      <c r="AW1313" s="12" t="s">
        <v>32</v>
      </c>
      <c r="AX1313" s="12" t="s">
        <v>71</v>
      </c>
      <c r="AY1313" s="160" t="s">
        <v>162</v>
      </c>
    </row>
    <row r="1314" spans="1:65" s="11" customFormat="1" x14ac:dyDescent="0.2">
      <c r="B1314" s="151"/>
      <c r="D1314" s="152" t="s">
        <v>174</v>
      </c>
      <c r="E1314" s="153" t="s">
        <v>1</v>
      </c>
      <c r="F1314" s="154" t="s">
        <v>1494</v>
      </c>
      <c r="H1314" s="153" t="s">
        <v>1</v>
      </c>
      <c r="I1314" s="155"/>
      <c r="L1314" s="151"/>
      <c r="M1314" s="156"/>
      <c r="N1314" s="157"/>
      <c r="O1314" s="157"/>
      <c r="P1314" s="157"/>
      <c r="Q1314" s="157"/>
      <c r="R1314" s="157"/>
      <c r="S1314" s="157"/>
      <c r="T1314" s="158"/>
      <c r="AT1314" s="153" t="s">
        <v>174</v>
      </c>
      <c r="AU1314" s="153" t="s">
        <v>169</v>
      </c>
      <c r="AV1314" s="11" t="s">
        <v>79</v>
      </c>
      <c r="AW1314" s="11" t="s">
        <v>32</v>
      </c>
      <c r="AX1314" s="11" t="s">
        <v>71</v>
      </c>
      <c r="AY1314" s="153" t="s">
        <v>162</v>
      </c>
    </row>
    <row r="1315" spans="1:65" s="12" customFormat="1" x14ac:dyDescent="0.2">
      <c r="B1315" s="159"/>
      <c r="D1315" s="152" t="s">
        <v>174</v>
      </c>
      <c r="E1315" s="160" t="s">
        <v>1</v>
      </c>
      <c r="F1315" s="161" t="s">
        <v>1488</v>
      </c>
      <c r="H1315" s="162">
        <v>13.92</v>
      </c>
      <c r="I1315" s="163"/>
      <c r="L1315" s="159"/>
      <c r="M1315" s="164"/>
      <c r="N1315" s="165"/>
      <c r="O1315" s="165"/>
      <c r="P1315" s="165"/>
      <c r="Q1315" s="165"/>
      <c r="R1315" s="165"/>
      <c r="S1315" s="165"/>
      <c r="T1315" s="166"/>
      <c r="AT1315" s="160" t="s">
        <v>174</v>
      </c>
      <c r="AU1315" s="160" t="s">
        <v>169</v>
      </c>
      <c r="AV1315" s="12" t="s">
        <v>169</v>
      </c>
      <c r="AW1315" s="12" t="s">
        <v>32</v>
      </c>
      <c r="AX1315" s="12" t="s">
        <v>71</v>
      </c>
      <c r="AY1315" s="160" t="s">
        <v>162</v>
      </c>
    </row>
    <row r="1316" spans="1:65" s="12" customFormat="1" x14ac:dyDescent="0.2">
      <c r="B1316" s="159"/>
      <c r="D1316" s="152" t="s">
        <v>174</v>
      </c>
      <c r="E1316" s="160" t="s">
        <v>1</v>
      </c>
      <c r="F1316" s="161" t="s">
        <v>1489</v>
      </c>
      <c r="H1316" s="162">
        <v>-6.4</v>
      </c>
      <c r="I1316" s="163"/>
      <c r="L1316" s="159"/>
      <c r="M1316" s="164"/>
      <c r="N1316" s="165"/>
      <c r="O1316" s="165"/>
      <c r="P1316" s="165"/>
      <c r="Q1316" s="165"/>
      <c r="R1316" s="165"/>
      <c r="S1316" s="165"/>
      <c r="T1316" s="166"/>
      <c r="AT1316" s="160" t="s">
        <v>174</v>
      </c>
      <c r="AU1316" s="160" t="s">
        <v>169</v>
      </c>
      <c r="AV1316" s="12" t="s">
        <v>169</v>
      </c>
      <c r="AW1316" s="12" t="s">
        <v>32</v>
      </c>
      <c r="AX1316" s="12" t="s">
        <v>71</v>
      </c>
      <c r="AY1316" s="160" t="s">
        <v>162</v>
      </c>
    </row>
    <row r="1317" spans="1:65" s="11" customFormat="1" x14ac:dyDescent="0.2">
      <c r="B1317" s="151"/>
      <c r="D1317" s="152" t="s">
        <v>174</v>
      </c>
      <c r="E1317" s="153" t="s">
        <v>1</v>
      </c>
      <c r="F1317" s="154" t="s">
        <v>1495</v>
      </c>
      <c r="H1317" s="153" t="s">
        <v>1</v>
      </c>
      <c r="I1317" s="155"/>
      <c r="L1317" s="151"/>
      <c r="M1317" s="156"/>
      <c r="N1317" s="157"/>
      <c r="O1317" s="157"/>
      <c r="P1317" s="157"/>
      <c r="Q1317" s="157"/>
      <c r="R1317" s="157"/>
      <c r="S1317" s="157"/>
      <c r="T1317" s="158"/>
      <c r="AT1317" s="153" t="s">
        <v>174</v>
      </c>
      <c r="AU1317" s="153" t="s">
        <v>169</v>
      </c>
      <c r="AV1317" s="11" t="s">
        <v>79</v>
      </c>
      <c r="AW1317" s="11" t="s">
        <v>32</v>
      </c>
      <c r="AX1317" s="11" t="s">
        <v>71</v>
      </c>
      <c r="AY1317" s="153" t="s">
        <v>162</v>
      </c>
    </row>
    <row r="1318" spans="1:65" s="12" customFormat="1" x14ac:dyDescent="0.2">
      <c r="B1318" s="159"/>
      <c r="D1318" s="152" t="s">
        <v>174</v>
      </c>
      <c r="E1318" s="160" t="s">
        <v>1</v>
      </c>
      <c r="F1318" s="161" t="s">
        <v>1491</v>
      </c>
      <c r="H1318" s="162">
        <v>7.9</v>
      </c>
      <c r="I1318" s="163"/>
      <c r="L1318" s="159"/>
      <c r="M1318" s="164"/>
      <c r="N1318" s="165"/>
      <c r="O1318" s="165"/>
      <c r="P1318" s="165"/>
      <c r="Q1318" s="165"/>
      <c r="R1318" s="165"/>
      <c r="S1318" s="165"/>
      <c r="T1318" s="166"/>
      <c r="AT1318" s="160" t="s">
        <v>174</v>
      </c>
      <c r="AU1318" s="160" t="s">
        <v>169</v>
      </c>
      <c r="AV1318" s="12" t="s">
        <v>169</v>
      </c>
      <c r="AW1318" s="12" t="s">
        <v>32</v>
      </c>
      <c r="AX1318" s="12" t="s">
        <v>71</v>
      </c>
      <c r="AY1318" s="160" t="s">
        <v>162</v>
      </c>
    </row>
    <row r="1319" spans="1:65" s="13" customFormat="1" x14ac:dyDescent="0.2">
      <c r="B1319" s="167"/>
      <c r="D1319" s="152" t="s">
        <v>174</v>
      </c>
      <c r="E1319" s="168" t="s">
        <v>1</v>
      </c>
      <c r="F1319" s="169" t="s">
        <v>182</v>
      </c>
      <c r="H1319" s="170">
        <v>96.77</v>
      </c>
      <c r="I1319" s="171"/>
      <c r="L1319" s="167"/>
      <c r="M1319" s="172"/>
      <c r="N1319" s="173"/>
      <c r="O1319" s="173"/>
      <c r="P1319" s="173"/>
      <c r="Q1319" s="173"/>
      <c r="R1319" s="173"/>
      <c r="S1319" s="173"/>
      <c r="T1319" s="174"/>
      <c r="AT1319" s="168" t="s">
        <v>174</v>
      </c>
      <c r="AU1319" s="168" t="s">
        <v>169</v>
      </c>
      <c r="AV1319" s="13" t="s">
        <v>183</v>
      </c>
      <c r="AW1319" s="13" t="s">
        <v>32</v>
      </c>
      <c r="AX1319" s="13" t="s">
        <v>71</v>
      </c>
      <c r="AY1319" s="168" t="s">
        <v>162</v>
      </c>
    </row>
    <row r="1320" spans="1:65" s="12" customFormat="1" x14ac:dyDescent="0.2">
      <c r="B1320" s="159"/>
      <c r="D1320" s="152" t="s">
        <v>174</v>
      </c>
      <c r="E1320" s="160" t="s">
        <v>1</v>
      </c>
      <c r="F1320" s="161" t="s">
        <v>1496</v>
      </c>
      <c r="H1320" s="162">
        <v>-96.77</v>
      </c>
      <c r="I1320" s="163"/>
      <c r="L1320" s="159"/>
      <c r="M1320" s="164"/>
      <c r="N1320" s="165"/>
      <c r="O1320" s="165"/>
      <c r="P1320" s="165"/>
      <c r="Q1320" s="165"/>
      <c r="R1320" s="165"/>
      <c r="S1320" s="165"/>
      <c r="T1320" s="166"/>
      <c r="AT1320" s="160" t="s">
        <v>174</v>
      </c>
      <c r="AU1320" s="160" t="s">
        <v>169</v>
      </c>
      <c r="AV1320" s="12" t="s">
        <v>169</v>
      </c>
      <c r="AW1320" s="12" t="s">
        <v>32</v>
      </c>
      <c r="AX1320" s="12" t="s">
        <v>71</v>
      </c>
      <c r="AY1320" s="160" t="s">
        <v>162</v>
      </c>
    </row>
    <row r="1321" spans="1:65" s="12" customFormat="1" x14ac:dyDescent="0.2">
      <c r="B1321" s="159"/>
      <c r="D1321" s="152" t="s">
        <v>174</v>
      </c>
      <c r="E1321" s="160" t="s">
        <v>1</v>
      </c>
      <c r="F1321" s="161" t="s">
        <v>1497</v>
      </c>
      <c r="H1321" s="162">
        <v>38.707999999999998</v>
      </c>
      <c r="I1321" s="163"/>
      <c r="L1321" s="159"/>
      <c r="M1321" s="164"/>
      <c r="N1321" s="165"/>
      <c r="O1321" s="165"/>
      <c r="P1321" s="165"/>
      <c r="Q1321" s="165"/>
      <c r="R1321" s="165"/>
      <c r="S1321" s="165"/>
      <c r="T1321" s="166"/>
      <c r="AT1321" s="160" t="s">
        <v>174</v>
      </c>
      <c r="AU1321" s="160" t="s">
        <v>169</v>
      </c>
      <c r="AV1321" s="12" t="s">
        <v>169</v>
      </c>
      <c r="AW1321" s="12" t="s">
        <v>32</v>
      </c>
      <c r="AX1321" s="12" t="s">
        <v>71</v>
      </c>
      <c r="AY1321" s="160" t="s">
        <v>162</v>
      </c>
    </row>
    <row r="1322" spans="1:65" s="14" customFormat="1" x14ac:dyDescent="0.2">
      <c r="B1322" s="175"/>
      <c r="D1322" s="152" t="s">
        <v>174</v>
      </c>
      <c r="E1322" s="176" t="s">
        <v>1</v>
      </c>
      <c r="F1322" s="177" t="s">
        <v>189</v>
      </c>
      <c r="H1322" s="178">
        <v>193.37799999999996</v>
      </c>
      <c r="I1322" s="179"/>
      <c r="L1322" s="175"/>
      <c r="M1322" s="180"/>
      <c r="N1322" s="181"/>
      <c r="O1322" s="181"/>
      <c r="P1322" s="181"/>
      <c r="Q1322" s="181"/>
      <c r="R1322" s="181"/>
      <c r="S1322" s="181"/>
      <c r="T1322" s="182"/>
      <c r="AT1322" s="176" t="s">
        <v>174</v>
      </c>
      <c r="AU1322" s="176" t="s">
        <v>169</v>
      </c>
      <c r="AV1322" s="14" t="s">
        <v>168</v>
      </c>
      <c r="AW1322" s="14" t="s">
        <v>32</v>
      </c>
      <c r="AX1322" s="14" t="s">
        <v>79</v>
      </c>
      <c r="AY1322" s="176" t="s">
        <v>162</v>
      </c>
    </row>
    <row r="1323" spans="1:65" s="210" customFormat="1" ht="21.75" customHeight="1" x14ac:dyDescent="0.2">
      <c r="A1323" s="202"/>
      <c r="B1323" s="139"/>
      <c r="C1323" s="246" t="s">
        <v>1498</v>
      </c>
      <c r="D1323" s="246" t="s">
        <v>348</v>
      </c>
      <c r="E1323" s="247" t="s">
        <v>2879</v>
      </c>
      <c r="F1323" s="248" t="s">
        <v>1499</v>
      </c>
      <c r="G1323" s="249" t="s">
        <v>273</v>
      </c>
      <c r="H1323" s="250">
        <v>222.38499999999999</v>
      </c>
      <c r="I1323" s="251"/>
      <c r="J1323" s="250">
        <f>ROUND(I1323*H1323,3)</f>
        <v>0</v>
      </c>
      <c r="K1323" s="252"/>
      <c r="L1323" s="188"/>
      <c r="M1323" s="253" t="s">
        <v>1</v>
      </c>
      <c r="N1323" s="254" t="s">
        <v>43</v>
      </c>
      <c r="O1323" s="49"/>
      <c r="P1323" s="243">
        <f>O1323*H1323</f>
        <v>0</v>
      </c>
      <c r="Q1323" s="243">
        <v>3.5999999999999999E-3</v>
      </c>
      <c r="R1323" s="243">
        <f>Q1323*H1323</f>
        <v>0.80058599999999991</v>
      </c>
      <c r="S1323" s="243">
        <v>0</v>
      </c>
      <c r="T1323" s="244">
        <f>S1323*H1323</f>
        <v>0</v>
      </c>
      <c r="U1323" s="202"/>
      <c r="V1323" s="202"/>
      <c r="W1323" s="202"/>
      <c r="X1323" s="202"/>
      <c r="Y1323" s="202"/>
      <c r="Z1323" s="202"/>
      <c r="AA1323" s="202"/>
      <c r="AB1323" s="202"/>
      <c r="AC1323" s="202"/>
      <c r="AD1323" s="202"/>
      <c r="AE1323" s="202"/>
      <c r="AR1323" s="245" t="s">
        <v>362</v>
      </c>
      <c r="AT1323" s="245" t="s">
        <v>348</v>
      </c>
      <c r="AU1323" s="245" t="s">
        <v>169</v>
      </c>
      <c r="AY1323" s="203" t="s">
        <v>162</v>
      </c>
      <c r="BE1323" s="149">
        <f>IF(N1323="základná",J1323,0)</f>
        <v>0</v>
      </c>
      <c r="BF1323" s="149">
        <f>IF(N1323="znížená",J1323,0)</f>
        <v>0</v>
      </c>
      <c r="BG1323" s="149">
        <f>IF(N1323="zákl. prenesená",J1323,0)</f>
        <v>0</v>
      </c>
      <c r="BH1323" s="149">
        <f>IF(N1323="zníž. prenesená",J1323,0)</f>
        <v>0</v>
      </c>
      <c r="BI1323" s="149">
        <f>IF(N1323="nulová",J1323,0)</f>
        <v>0</v>
      </c>
      <c r="BJ1323" s="203" t="s">
        <v>169</v>
      </c>
      <c r="BK1323" s="150">
        <f>ROUND(I1323*H1323,3)</f>
        <v>0</v>
      </c>
      <c r="BL1323" s="203" t="s">
        <v>271</v>
      </c>
      <c r="BM1323" s="245" t="s">
        <v>1500</v>
      </c>
    </row>
    <row r="1324" spans="1:65" s="12" customFormat="1" x14ac:dyDescent="0.2">
      <c r="B1324" s="159"/>
      <c r="D1324" s="152" t="s">
        <v>174</v>
      </c>
      <c r="E1324" s="160" t="s">
        <v>1</v>
      </c>
      <c r="F1324" s="161" t="s">
        <v>1501</v>
      </c>
      <c r="H1324" s="162">
        <v>193.37799999999999</v>
      </c>
      <c r="I1324" s="163"/>
      <c r="L1324" s="159"/>
      <c r="M1324" s="164"/>
      <c r="N1324" s="165"/>
      <c r="O1324" s="165"/>
      <c r="P1324" s="165"/>
      <c r="Q1324" s="165"/>
      <c r="R1324" s="165"/>
      <c r="S1324" s="165"/>
      <c r="T1324" s="166"/>
      <c r="AT1324" s="160" t="s">
        <v>174</v>
      </c>
      <c r="AU1324" s="160" t="s">
        <v>169</v>
      </c>
      <c r="AV1324" s="12" t="s">
        <v>169</v>
      </c>
      <c r="AW1324" s="12" t="s">
        <v>32</v>
      </c>
      <c r="AX1324" s="12" t="s">
        <v>71</v>
      </c>
      <c r="AY1324" s="160" t="s">
        <v>162</v>
      </c>
    </row>
    <row r="1325" spans="1:65" s="12" customFormat="1" x14ac:dyDescent="0.2">
      <c r="B1325" s="159"/>
      <c r="D1325" s="152" t="s">
        <v>174</v>
      </c>
      <c r="E1325" s="160" t="s">
        <v>1</v>
      </c>
      <c r="F1325" s="161" t="s">
        <v>1502</v>
      </c>
      <c r="H1325" s="162">
        <v>29.007000000000001</v>
      </c>
      <c r="I1325" s="163"/>
      <c r="L1325" s="159"/>
      <c r="M1325" s="164"/>
      <c r="N1325" s="165"/>
      <c r="O1325" s="165"/>
      <c r="P1325" s="165"/>
      <c r="Q1325" s="165"/>
      <c r="R1325" s="165"/>
      <c r="S1325" s="165"/>
      <c r="T1325" s="166"/>
      <c r="AT1325" s="160" t="s">
        <v>174</v>
      </c>
      <c r="AU1325" s="160" t="s">
        <v>169</v>
      </c>
      <c r="AV1325" s="12" t="s">
        <v>169</v>
      </c>
      <c r="AW1325" s="12" t="s">
        <v>32</v>
      </c>
      <c r="AX1325" s="12" t="s">
        <v>71</v>
      </c>
      <c r="AY1325" s="160" t="s">
        <v>162</v>
      </c>
    </row>
    <row r="1326" spans="1:65" s="14" customFormat="1" x14ac:dyDescent="0.2">
      <c r="B1326" s="175"/>
      <c r="D1326" s="152" t="s">
        <v>174</v>
      </c>
      <c r="E1326" s="176" t="s">
        <v>1</v>
      </c>
      <c r="F1326" s="177" t="s">
        <v>189</v>
      </c>
      <c r="H1326" s="178">
        <v>222.38499999999999</v>
      </c>
      <c r="I1326" s="179"/>
      <c r="L1326" s="175"/>
      <c r="M1326" s="180"/>
      <c r="N1326" s="181"/>
      <c r="O1326" s="181"/>
      <c r="P1326" s="181"/>
      <c r="Q1326" s="181"/>
      <c r="R1326" s="181"/>
      <c r="S1326" s="181"/>
      <c r="T1326" s="182"/>
      <c r="AT1326" s="176" t="s">
        <v>174</v>
      </c>
      <c r="AU1326" s="176" t="s">
        <v>169</v>
      </c>
      <c r="AV1326" s="14" t="s">
        <v>168</v>
      </c>
      <c r="AW1326" s="14" t="s">
        <v>32</v>
      </c>
      <c r="AX1326" s="14" t="s">
        <v>79</v>
      </c>
      <c r="AY1326" s="176" t="s">
        <v>162</v>
      </c>
    </row>
    <row r="1327" spans="1:65" s="210" customFormat="1" ht="21.75" customHeight="1" x14ac:dyDescent="0.2">
      <c r="A1327" s="202"/>
      <c r="B1327" s="139"/>
      <c r="C1327" s="234" t="s">
        <v>1503</v>
      </c>
      <c r="D1327" s="234" t="s">
        <v>164</v>
      </c>
      <c r="E1327" s="235" t="s">
        <v>2880</v>
      </c>
      <c r="F1327" s="236" t="s">
        <v>1504</v>
      </c>
      <c r="G1327" s="237" t="s">
        <v>710</v>
      </c>
      <c r="H1327" s="238">
        <v>106.447</v>
      </c>
      <c r="I1327" s="239"/>
      <c r="J1327" s="238">
        <f>ROUND(I1327*H1327,3)</f>
        <v>0</v>
      </c>
      <c r="K1327" s="240"/>
      <c r="L1327" s="30"/>
      <c r="M1327" s="241" t="s">
        <v>1</v>
      </c>
      <c r="N1327" s="242" t="s">
        <v>43</v>
      </c>
      <c r="O1327" s="49"/>
      <c r="P1327" s="243">
        <f>O1327*H1327</f>
        <v>0</v>
      </c>
      <c r="Q1327" s="243">
        <v>0</v>
      </c>
      <c r="R1327" s="243">
        <f>Q1327*H1327</f>
        <v>0</v>
      </c>
      <c r="S1327" s="243">
        <v>0</v>
      </c>
      <c r="T1327" s="244">
        <f>S1327*H1327</f>
        <v>0</v>
      </c>
      <c r="U1327" s="202"/>
      <c r="V1327" s="202"/>
      <c r="W1327" s="202"/>
      <c r="X1327" s="202"/>
      <c r="Y1327" s="202"/>
      <c r="Z1327" s="202"/>
      <c r="AA1327" s="202"/>
      <c r="AB1327" s="202"/>
      <c r="AC1327" s="202"/>
      <c r="AD1327" s="202"/>
      <c r="AE1327" s="202"/>
      <c r="AR1327" s="245" t="s">
        <v>271</v>
      </c>
      <c r="AT1327" s="245" t="s">
        <v>164</v>
      </c>
      <c r="AU1327" s="245" t="s">
        <v>169</v>
      </c>
      <c r="AY1327" s="203" t="s">
        <v>162</v>
      </c>
      <c r="BE1327" s="149">
        <f>IF(N1327="základná",J1327,0)</f>
        <v>0</v>
      </c>
      <c r="BF1327" s="149">
        <f>IF(N1327="znížená",J1327,0)</f>
        <v>0</v>
      </c>
      <c r="BG1327" s="149">
        <f>IF(N1327="zákl. prenesená",J1327,0)</f>
        <v>0</v>
      </c>
      <c r="BH1327" s="149">
        <f>IF(N1327="zníž. prenesená",J1327,0)</f>
        <v>0</v>
      </c>
      <c r="BI1327" s="149">
        <f>IF(N1327="nulová",J1327,0)</f>
        <v>0</v>
      </c>
      <c r="BJ1327" s="203" t="s">
        <v>169</v>
      </c>
      <c r="BK1327" s="150">
        <f>ROUND(I1327*H1327,3)</f>
        <v>0</v>
      </c>
      <c r="BL1327" s="203" t="s">
        <v>271</v>
      </c>
      <c r="BM1327" s="245" t="s">
        <v>1505</v>
      </c>
    </row>
    <row r="1328" spans="1:65" s="11" customFormat="1" x14ac:dyDescent="0.2">
      <c r="B1328" s="151"/>
      <c r="D1328" s="152" t="s">
        <v>174</v>
      </c>
      <c r="E1328" s="153" t="s">
        <v>1</v>
      </c>
      <c r="F1328" s="154" t="s">
        <v>1418</v>
      </c>
      <c r="H1328" s="153" t="s">
        <v>1</v>
      </c>
      <c r="I1328" s="155"/>
      <c r="L1328" s="151"/>
      <c r="M1328" s="156"/>
      <c r="N1328" s="157"/>
      <c r="O1328" s="157"/>
      <c r="P1328" s="157"/>
      <c r="Q1328" s="157"/>
      <c r="R1328" s="157"/>
      <c r="S1328" s="157"/>
      <c r="T1328" s="158"/>
      <c r="AT1328" s="153" t="s">
        <v>174</v>
      </c>
      <c r="AU1328" s="153" t="s">
        <v>169</v>
      </c>
      <c r="AV1328" s="11" t="s">
        <v>79</v>
      </c>
      <c r="AW1328" s="11" t="s">
        <v>32</v>
      </c>
      <c r="AX1328" s="11" t="s">
        <v>71</v>
      </c>
      <c r="AY1328" s="153" t="s">
        <v>162</v>
      </c>
    </row>
    <row r="1329" spans="1:65" s="12" customFormat="1" x14ac:dyDescent="0.2">
      <c r="B1329" s="159"/>
      <c r="D1329" s="152" t="s">
        <v>174</v>
      </c>
      <c r="E1329" s="160" t="s">
        <v>1</v>
      </c>
      <c r="F1329" s="161" t="s">
        <v>1506</v>
      </c>
      <c r="H1329" s="162">
        <v>96.77</v>
      </c>
      <c r="I1329" s="163"/>
      <c r="L1329" s="159"/>
      <c r="M1329" s="164"/>
      <c r="N1329" s="165"/>
      <c r="O1329" s="165"/>
      <c r="P1329" s="165"/>
      <c r="Q1329" s="165"/>
      <c r="R1329" s="165"/>
      <c r="S1329" s="165"/>
      <c r="T1329" s="166"/>
      <c r="AT1329" s="160" t="s">
        <v>174</v>
      </c>
      <c r="AU1329" s="160" t="s">
        <v>169</v>
      </c>
      <c r="AV1329" s="12" t="s">
        <v>169</v>
      </c>
      <c r="AW1329" s="12" t="s">
        <v>32</v>
      </c>
      <c r="AX1329" s="12" t="s">
        <v>71</v>
      </c>
      <c r="AY1329" s="160" t="s">
        <v>162</v>
      </c>
    </row>
    <row r="1330" spans="1:65" s="12" customFormat="1" x14ac:dyDescent="0.2">
      <c r="B1330" s="159"/>
      <c r="D1330" s="152" t="s">
        <v>174</v>
      </c>
      <c r="E1330" s="160" t="s">
        <v>1</v>
      </c>
      <c r="F1330" s="161" t="s">
        <v>1507</v>
      </c>
      <c r="H1330" s="162">
        <v>9.6769999999999996</v>
      </c>
      <c r="I1330" s="163"/>
      <c r="L1330" s="159"/>
      <c r="M1330" s="164"/>
      <c r="N1330" s="165"/>
      <c r="O1330" s="165"/>
      <c r="P1330" s="165"/>
      <c r="Q1330" s="165"/>
      <c r="R1330" s="165"/>
      <c r="S1330" s="165"/>
      <c r="T1330" s="166"/>
      <c r="AT1330" s="160" t="s">
        <v>174</v>
      </c>
      <c r="AU1330" s="160" t="s">
        <v>169</v>
      </c>
      <c r="AV1330" s="12" t="s">
        <v>169</v>
      </c>
      <c r="AW1330" s="12" t="s">
        <v>32</v>
      </c>
      <c r="AX1330" s="12" t="s">
        <v>71</v>
      </c>
      <c r="AY1330" s="160" t="s">
        <v>162</v>
      </c>
    </row>
    <row r="1331" spans="1:65" s="14" customFormat="1" x14ac:dyDescent="0.2">
      <c r="B1331" s="175"/>
      <c r="D1331" s="152" t="s">
        <v>174</v>
      </c>
      <c r="E1331" s="176" t="s">
        <v>1</v>
      </c>
      <c r="F1331" s="177" t="s">
        <v>189</v>
      </c>
      <c r="H1331" s="178">
        <v>106.447</v>
      </c>
      <c r="I1331" s="179"/>
      <c r="L1331" s="175"/>
      <c r="M1331" s="180"/>
      <c r="N1331" s="181"/>
      <c r="O1331" s="181"/>
      <c r="P1331" s="181"/>
      <c r="Q1331" s="181"/>
      <c r="R1331" s="181"/>
      <c r="S1331" s="181"/>
      <c r="T1331" s="182"/>
      <c r="AT1331" s="176" t="s">
        <v>174</v>
      </c>
      <c r="AU1331" s="176" t="s">
        <v>169</v>
      </c>
      <c r="AV1331" s="14" t="s">
        <v>168</v>
      </c>
      <c r="AW1331" s="14" t="s">
        <v>32</v>
      </c>
      <c r="AX1331" s="14" t="s">
        <v>79</v>
      </c>
      <c r="AY1331" s="176" t="s">
        <v>162</v>
      </c>
    </row>
    <row r="1332" spans="1:65" s="210" customFormat="1" ht="33" customHeight="1" x14ac:dyDescent="0.2">
      <c r="A1332" s="202"/>
      <c r="B1332" s="139"/>
      <c r="C1332" s="234" t="s">
        <v>1508</v>
      </c>
      <c r="D1332" s="234" t="s">
        <v>164</v>
      </c>
      <c r="E1332" s="235" t="s">
        <v>2881</v>
      </c>
      <c r="F1332" s="236" t="s">
        <v>1509</v>
      </c>
      <c r="G1332" s="237" t="s">
        <v>1416</v>
      </c>
      <c r="H1332" s="238">
        <v>23.931999999999999</v>
      </c>
      <c r="I1332" s="239"/>
      <c r="J1332" s="238">
        <f>ROUND(I1332*H1332,3)</f>
        <v>0</v>
      </c>
      <c r="K1332" s="240"/>
      <c r="L1332" s="30"/>
      <c r="M1332" s="241" t="s">
        <v>1</v>
      </c>
      <c r="N1332" s="242" t="s">
        <v>43</v>
      </c>
      <c r="O1332" s="49"/>
      <c r="P1332" s="243">
        <f>O1332*H1332</f>
        <v>0</v>
      </c>
      <c r="Q1332" s="243">
        <v>0</v>
      </c>
      <c r="R1332" s="243">
        <f>Q1332*H1332</f>
        <v>0</v>
      </c>
      <c r="S1332" s="243">
        <v>0</v>
      </c>
      <c r="T1332" s="244">
        <f>S1332*H1332</f>
        <v>0</v>
      </c>
      <c r="U1332" s="202"/>
      <c r="V1332" s="202"/>
      <c r="W1332" s="202"/>
      <c r="X1332" s="202"/>
      <c r="Y1332" s="202"/>
      <c r="Z1332" s="202"/>
      <c r="AA1332" s="202"/>
      <c r="AB1332" s="202"/>
      <c r="AC1332" s="202"/>
      <c r="AD1332" s="202"/>
      <c r="AE1332" s="202"/>
      <c r="AR1332" s="245" t="s">
        <v>271</v>
      </c>
      <c r="AT1332" s="245" t="s">
        <v>164</v>
      </c>
      <c r="AU1332" s="245" t="s">
        <v>169</v>
      </c>
      <c r="AY1332" s="203" t="s">
        <v>162</v>
      </c>
      <c r="BE1332" s="149">
        <f>IF(N1332="základná",J1332,0)</f>
        <v>0</v>
      </c>
      <c r="BF1332" s="149">
        <f>IF(N1332="znížená",J1332,0)</f>
        <v>0</v>
      </c>
      <c r="BG1332" s="149">
        <f>IF(N1332="zákl. prenesená",J1332,0)</f>
        <v>0</v>
      </c>
      <c r="BH1332" s="149">
        <f>IF(N1332="zníž. prenesená",J1332,0)</f>
        <v>0</v>
      </c>
      <c r="BI1332" s="149">
        <f>IF(N1332="nulová",J1332,0)</f>
        <v>0</v>
      </c>
      <c r="BJ1332" s="203" t="s">
        <v>169</v>
      </c>
      <c r="BK1332" s="150">
        <f>ROUND(I1332*H1332,3)</f>
        <v>0</v>
      </c>
      <c r="BL1332" s="203" t="s">
        <v>271</v>
      </c>
      <c r="BM1332" s="245" t="s">
        <v>1510</v>
      </c>
    </row>
    <row r="1333" spans="1:65" s="11" customFormat="1" x14ac:dyDescent="0.2">
      <c r="B1333" s="151"/>
      <c r="D1333" s="152" t="s">
        <v>174</v>
      </c>
      <c r="E1333" s="153" t="s">
        <v>1</v>
      </c>
      <c r="F1333" s="154" t="s">
        <v>1511</v>
      </c>
      <c r="H1333" s="153" t="s">
        <v>1</v>
      </c>
      <c r="I1333" s="155"/>
      <c r="L1333" s="151"/>
      <c r="M1333" s="156"/>
      <c r="N1333" s="157"/>
      <c r="O1333" s="157"/>
      <c r="P1333" s="157"/>
      <c r="Q1333" s="157"/>
      <c r="R1333" s="157"/>
      <c r="S1333" s="157"/>
      <c r="T1333" s="158"/>
      <c r="AT1333" s="153" t="s">
        <v>174</v>
      </c>
      <c r="AU1333" s="153" t="s">
        <v>169</v>
      </c>
      <c r="AV1333" s="11" t="s">
        <v>79</v>
      </c>
      <c r="AW1333" s="11" t="s">
        <v>32</v>
      </c>
      <c r="AX1333" s="11" t="s">
        <v>71</v>
      </c>
      <c r="AY1333" s="153" t="s">
        <v>162</v>
      </c>
    </row>
    <row r="1334" spans="1:65" s="11" customFormat="1" x14ac:dyDescent="0.2">
      <c r="B1334" s="151"/>
      <c r="D1334" s="152" t="s">
        <v>174</v>
      </c>
      <c r="E1334" s="153" t="s">
        <v>1</v>
      </c>
      <c r="F1334" s="154" t="s">
        <v>1418</v>
      </c>
      <c r="H1334" s="153" t="s">
        <v>1</v>
      </c>
      <c r="I1334" s="155"/>
      <c r="L1334" s="151"/>
      <c r="M1334" s="156"/>
      <c r="N1334" s="157"/>
      <c r="O1334" s="157"/>
      <c r="P1334" s="157"/>
      <c r="Q1334" s="157"/>
      <c r="R1334" s="157"/>
      <c r="S1334" s="157"/>
      <c r="T1334" s="158"/>
      <c r="AT1334" s="153" t="s">
        <v>174</v>
      </c>
      <c r="AU1334" s="153" t="s">
        <v>169</v>
      </c>
      <c r="AV1334" s="11" t="s">
        <v>79</v>
      </c>
      <c r="AW1334" s="11" t="s">
        <v>32</v>
      </c>
      <c r="AX1334" s="11" t="s">
        <v>71</v>
      </c>
      <c r="AY1334" s="153" t="s">
        <v>162</v>
      </c>
    </row>
    <row r="1335" spans="1:65" s="12" customFormat="1" x14ac:dyDescent="0.2">
      <c r="B1335" s="159"/>
      <c r="D1335" s="152" t="s">
        <v>174</v>
      </c>
      <c r="E1335" s="160" t="s">
        <v>1</v>
      </c>
      <c r="F1335" s="161" t="s">
        <v>1512</v>
      </c>
      <c r="H1335" s="162">
        <v>6.3029999999999999</v>
      </c>
      <c r="I1335" s="163"/>
      <c r="L1335" s="159"/>
      <c r="M1335" s="164"/>
      <c r="N1335" s="165"/>
      <c r="O1335" s="165"/>
      <c r="P1335" s="165"/>
      <c r="Q1335" s="165"/>
      <c r="R1335" s="165"/>
      <c r="S1335" s="165"/>
      <c r="T1335" s="166"/>
      <c r="AT1335" s="160" t="s">
        <v>174</v>
      </c>
      <c r="AU1335" s="160" t="s">
        <v>169</v>
      </c>
      <c r="AV1335" s="12" t="s">
        <v>169</v>
      </c>
      <c r="AW1335" s="12" t="s">
        <v>32</v>
      </c>
      <c r="AX1335" s="12" t="s">
        <v>71</v>
      </c>
      <c r="AY1335" s="160" t="s">
        <v>162</v>
      </c>
    </row>
    <row r="1336" spans="1:65" s="12" customFormat="1" x14ac:dyDescent="0.2">
      <c r="B1336" s="159"/>
      <c r="D1336" s="152" t="s">
        <v>174</v>
      </c>
      <c r="E1336" s="160" t="s">
        <v>1</v>
      </c>
      <c r="F1336" s="161" t="s">
        <v>1513</v>
      </c>
      <c r="H1336" s="162">
        <v>3.875</v>
      </c>
      <c r="I1336" s="163"/>
      <c r="L1336" s="159"/>
      <c r="M1336" s="164"/>
      <c r="N1336" s="165"/>
      <c r="O1336" s="165"/>
      <c r="P1336" s="165"/>
      <c r="Q1336" s="165"/>
      <c r="R1336" s="165"/>
      <c r="S1336" s="165"/>
      <c r="T1336" s="166"/>
      <c r="AT1336" s="160" t="s">
        <v>174</v>
      </c>
      <c r="AU1336" s="160" t="s">
        <v>169</v>
      </c>
      <c r="AV1336" s="12" t="s">
        <v>169</v>
      </c>
      <c r="AW1336" s="12" t="s">
        <v>32</v>
      </c>
      <c r="AX1336" s="12" t="s">
        <v>71</v>
      </c>
      <c r="AY1336" s="160" t="s">
        <v>162</v>
      </c>
    </row>
    <row r="1337" spans="1:65" s="12" customFormat="1" x14ac:dyDescent="0.2">
      <c r="B1337" s="159"/>
      <c r="D1337" s="152" t="s">
        <v>174</v>
      </c>
      <c r="E1337" s="160" t="s">
        <v>1</v>
      </c>
      <c r="F1337" s="161" t="s">
        <v>1514</v>
      </c>
      <c r="H1337" s="162">
        <v>8.06</v>
      </c>
      <c r="I1337" s="163"/>
      <c r="L1337" s="159"/>
      <c r="M1337" s="164"/>
      <c r="N1337" s="165"/>
      <c r="O1337" s="165"/>
      <c r="P1337" s="165"/>
      <c r="Q1337" s="165"/>
      <c r="R1337" s="165"/>
      <c r="S1337" s="165"/>
      <c r="T1337" s="166"/>
      <c r="AT1337" s="160" t="s">
        <v>174</v>
      </c>
      <c r="AU1337" s="160" t="s">
        <v>169</v>
      </c>
      <c r="AV1337" s="12" t="s">
        <v>169</v>
      </c>
      <c r="AW1337" s="12" t="s">
        <v>32</v>
      </c>
      <c r="AX1337" s="12" t="s">
        <v>71</v>
      </c>
      <c r="AY1337" s="160" t="s">
        <v>162</v>
      </c>
    </row>
    <row r="1338" spans="1:65" s="13" customFormat="1" x14ac:dyDescent="0.2">
      <c r="B1338" s="167"/>
      <c r="D1338" s="152" t="s">
        <v>174</v>
      </c>
      <c r="E1338" s="168" t="s">
        <v>1</v>
      </c>
      <c r="F1338" s="169" t="s">
        <v>182</v>
      </c>
      <c r="H1338" s="170">
        <v>18.238</v>
      </c>
      <c r="I1338" s="171"/>
      <c r="L1338" s="167"/>
      <c r="M1338" s="172"/>
      <c r="N1338" s="173"/>
      <c r="O1338" s="173"/>
      <c r="P1338" s="173"/>
      <c r="Q1338" s="173"/>
      <c r="R1338" s="173"/>
      <c r="S1338" s="173"/>
      <c r="T1338" s="174"/>
      <c r="AT1338" s="168" t="s">
        <v>174</v>
      </c>
      <c r="AU1338" s="168" t="s">
        <v>169</v>
      </c>
      <c r="AV1338" s="13" t="s">
        <v>183</v>
      </c>
      <c r="AW1338" s="13" t="s">
        <v>32</v>
      </c>
      <c r="AX1338" s="13" t="s">
        <v>71</v>
      </c>
      <c r="AY1338" s="168" t="s">
        <v>162</v>
      </c>
    </row>
    <row r="1339" spans="1:65" s="11" customFormat="1" x14ac:dyDescent="0.2">
      <c r="B1339" s="151"/>
      <c r="D1339" s="152" t="s">
        <v>174</v>
      </c>
      <c r="E1339" s="153" t="s">
        <v>1</v>
      </c>
      <c r="F1339" s="154" t="s">
        <v>1478</v>
      </c>
      <c r="H1339" s="153" t="s">
        <v>1</v>
      </c>
      <c r="I1339" s="155"/>
      <c r="L1339" s="151"/>
      <c r="M1339" s="156"/>
      <c r="N1339" s="157"/>
      <c r="O1339" s="157"/>
      <c r="P1339" s="157"/>
      <c r="Q1339" s="157"/>
      <c r="R1339" s="157"/>
      <c r="S1339" s="157"/>
      <c r="T1339" s="158"/>
      <c r="AT1339" s="153" t="s">
        <v>174</v>
      </c>
      <c r="AU1339" s="153" t="s">
        <v>169</v>
      </c>
      <c r="AV1339" s="11" t="s">
        <v>79</v>
      </c>
      <c r="AW1339" s="11" t="s">
        <v>32</v>
      </c>
      <c r="AX1339" s="11" t="s">
        <v>71</v>
      </c>
      <c r="AY1339" s="153" t="s">
        <v>162</v>
      </c>
    </row>
    <row r="1340" spans="1:65" s="11" customFormat="1" x14ac:dyDescent="0.2">
      <c r="B1340" s="151"/>
      <c r="D1340" s="152" t="s">
        <v>174</v>
      </c>
      <c r="E1340" s="153" t="s">
        <v>1</v>
      </c>
      <c r="F1340" s="154" t="s">
        <v>1515</v>
      </c>
      <c r="H1340" s="153" t="s">
        <v>1</v>
      </c>
      <c r="I1340" s="155"/>
      <c r="L1340" s="151"/>
      <c r="M1340" s="156"/>
      <c r="N1340" s="157"/>
      <c r="O1340" s="157"/>
      <c r="P1340" s="157"/>
      <c r="Q1340" s="157"/>
      <c r="R1340" s="157"/>
      <c r="S1340" s="157"/>
      <c r="T1340" s="158"/>
      <c r="AT1340" s="153" t="s">
        <v>174</v>
      </c>
      <c r="AU1340" s="153" t="s">
        <v>169</v>
      </c>
      <c r="AV1340" s="11" t="s">
        <v>79</v>
      </c>
      <c r="AW1340" s="11" t="s">
        <v>32</v>
      </c>
      <c r="AX1340" s="11" t="s">
        <v>71</v>
      </c>
      <c r="AY1340" s="153" t="s">
        <v>162</v>
      </c>
    </row>
    <row r="1341" spans="1:65" s="12" customFormat="1" x14ac:dyDescent="0.2">
      <c r="B1341" s="159"/>
      <c r="D1341" s="152" t="s">
        <v>174</v>
      </c>
      <c r="E1341" s="160" t="s">
        <v>1</v>
      </c>
      <c r="F1341" s="161" t="s">
        <v>1516</v>
      </c>
      <c r="H1341" s="162">
        <v>4.1950000000000003</v>
      </c>
      <c r="I1341" s="163"/>
      <c r="L1341" s="159"/>
      <c r="M1341" s="164"/>
      <c r="N1341" s="165"/>
      <c r="O1341" s="165"/>
      <c r="P1341" s="165"/>
      <c r="Q1341" s="165"/>
      <c r="R1341" s="165"/>
      <c r="S1341" s="165"/>
      <c r="T1341" s="166"/>
      <c r="AT1341" s="160" t="s">
        <v>174</v>
      </c>
      <c r="AU1341" s="160" t="s">
        <v>169</v>
      </c>
      <c r="AV1341" s="12" t="s">
        <v>169</v>
      </c>
      <c r="AW1341" s="12" t="s">
        <v>32</v>
      </c>
      <c r="AX1341" s="12" t="s">
        <v>71</v>
      </c>
      <c r="AY1341" s="160" t="s">
        <v>162</v>
      </c>
    </row>
    <row r="1342" spans="1:65" s="12" customFormat="1" x14ac:dyDescent="0.2">
      <c r="B1342" s="159"/>
      <c r="D1342" s="152" t="s">
        <v>174</v>
      </c>
      <c r="E1342" s="160" t="s">
        <v>1</v>
      </c>
      <c r="F1342" s="161" t="s">
        <v>1517</v>
      </c>
      <c r="H1342" s="162">
        <v>5.6</v>
      </c>
      <c r="I1342" s="163"/>
      <c r="L1342" s="159"/>
      <c r="M1342" s="164"/>
      <c r="N1342" s="165"/>
      <c r="O1342" s="165"/>
      <c r="P1342" s="165"/>
      <c r="Q1342" s="165"/>
      <c r="R1342" s="165"/>
      <c r="S1342" s="165"/>
      <c r="T1342" s="166"/>
      <c r="AT1342" s="160" t="s">
        <v>174</v>
      </c>
      <c r="AU1342" s="160" t="s">
        <v>169</v>
      </c>
      <c r="AV1342" s="12" t="s">
        <v>169</v>
      </c>
      <c r="AW1342" s="12" t="s">
        <v>32</v>
      </c>
      <c r="AX1342" s="12" t="s">
        <v>71</v>
      </c>
      <c r="AY1342" s="160" t="s">
        <v>162</v>
      </c>
    </row>
    <row r="1343" spans="1:65" s="11" customFormat="1" x14ac:dyDescent="0.2">
      <c r="B1343" s="151"/>
      <c r="D1343" s="152" t="s">
        <v>174</v>
      </c>
      <c r="E1343" s="153" t="s">
        <v>1</v>
      </c>
      <c r="F1343" s="154" t="s">
        <v>1518</v>
      </c>
      <c r="H1343" s="153" t="s">
        <v>1</v>
      </c>
      <c r="I1343" s="155"/>
      <c r="L1343" s="151"/>
      <c r="M1343" s="156"/>
      <c r="N1343" s="157"/>
      <c r="O1343" s="157"/>
      <c r="P1343" s="157"/>
      <c r="Q1343" s="157"/>
      <c r="R1343" s="157"/>
      <c r="S1343" s="157"/>
      <c r="T1343" s="158"/>
      <c r="AT1343" s="153" t="s">
        <v>174</v>
      </c>
      <c r="AU1343" s="153" t="s">
        <v>169</v>
      </c>
      <c r="AV1343" s="11" t="s">
        <v>79</v>
      </c>
      <c r="AW1343" s="11" t="s">
        <v>32</v>
      </c>
      <c r="AX1343" s="11" t="s">
        <v>71</v>
      </c>
      <c r="AY1343" s="153" t="s">
        <v>162</v>
      </c>
    </row>
    <row r="1344" spans="1:65" s="12" customFormat="1" x14ac:dyDescent="0.2">
      <c r="B1344" s="159"/>
      <c r="D1344" s="152" t="s">
        <v>174</v>
      </c>
      <c r="E1344" s="160" t="s">
        <v>1</v>
      </c>
      <c r="F1344" s="161" t="s">
        <v>1519</v>
      </c>
      <c r="H1344" s="162">
        <v>4.4400000000000004</v>
      </c>
      <c r="I1344" s="163"/>
      <c r="L1344" s="159"/>
      <c r="M1344" s="164"/>
      <c r="N1344" s="165"/>
      <c r="O1344" s="165"/>
      <c r="P1344" s="165"/>
      <c r="Q1344" s="165"/>
      <c r="R1344" s="165"/>
      <c r="S1344" s="165"/>
      <c r="T1344" s="166"/>
      <c r="AT1344" s="160" t="s">
        <v>174</v>
      </c>
      <c r="AU1344" s="160" t="s">
        <v>169</v>
      </c>
      <c r="AV1344" s="12" t="s">
        <v>169</v>
      </c>
      <c r="AW1344" s="12" t="s">
        <v>32</v>
      </c>
      <c r="AX1344" s="12" t="s">
        <v>71</v>
      </c>
      <c r="AY1344" s="160" t="s">
        <v>162</v>
      </c>
    </row>
    <row r="1345" spans="1:65" s="13" customFormat="1" x14ac:dyDescent="0.2">
      <c r="B1345" s="167"/>
      <c r="D1345" s="152" t="s">
        <v>174</v>
      </c>
      <c r="E1345" s="168" t="s">
        <v>1</v>
      </c>
      <c r="F1345" s="169" t="s">
        <v>182</v>
      </c>
      <c r="H1345" s="170">
        <v>14.234999999999999</v>
      </c>
      <c r="I1345" s="171"/>
      <c r="L1345" s="167"/>
      <c r="M1345" s="172"/>
      <c r="N1345" s="173"/>
      <c r="O1345" s="173"/>
      <c r="P1345" s="173"/>
      <c r="Q1345" s="173"/>
      <c r="R1345" s="173"/>
      <c r="S1345" s="173"/>
      <c r="T1345" s="174"/>
      <c r="AT1345" s="168" t="s">
        <v>174</v>
      </c>
      <c r="AU1345" s="168" t="s">
        <v>169</v>
      </c>
      <c r="AV1345" s="13" t="s">
        <v>183</v>
      </c>
      <c r="AW1345" s="13" t="s">
        <v>32</v>
      </c>
      <c r="AX1345" s="13" t="s">
        <v>71</v>
      </c>
      <c r="AY1345" s="168" t="s">
        <v>162</v>
      </c>
    </row>
    <row r="1346" spans="1:65" s="12" customFormat="1" x14ac:dyDescent="0.2">
      <c r="B1346" s="159"/>
      <c r="D1346" s="152" t="s">
        <v>174</v>
      </c>
      <c r="E1346" s="160" t="s">
        <v>1</v>
      </c>
      <c r="F1346" s="161" t="s">
        <v>1520</v>
      </c>
      <c r="H1346" s="162">
        <v>-14.234999999999999</v>
      </c>
      <c r="I1346" s="163"/>
      <c r="L1346" s="159"/>
      <c r="M1346" s="164"/>
      <c r="N1346" s="165"/>
      <c r="O1346" s="165"/>
      <c r="P1346" s="165"/>
      <c r="Q1346" s="165"/>
      <c r="R1346" s="165"/>
      <c r="S1346" s="165"/>
      <c r="T1346" s="166"/>
      <c r="AT1346" s="160" t="s">
        <v>174</v>
      </c>
      <c r="AU1346" s="160" t="s">
        <v>169</v>
      </c>
      <c r="AV1346" s="12" t="s">
        <v>169</v>
      </c>
      <c r="AW1346" s="12" t="s">
        <v>32</v>
      </c>
      <c r="AX1346" s="12" t="s">
        <v>71</v>
      </c>
      <c r="AY1346" s="160" t="s">
        <v>162</v>
      </c>
    </row>
    <row r="1347" spans="1:65" s="12" customFormat="1" x14ac:dyDescent="0.2">
      <c r="B1347" s="159"/>
      <c r="D1347" s="152" t="s">
        <v>174</v>
      </c>
      <c r="E1347" s="160" t="s">
        <v>1</v>
      </c>
      <c r="F1347" s="161" t="s">
        <v>1521</v>
      </c>
      <c r="H1347" s="162">
        <v>5.694</v>
      </c>
      <c r="I1347" s="163"/>
      <c r="L1347" s="159"/>
      <c r="M1347" s="164"/>
      <c r="N1347" s="165"/>
      <c r="O1347" s="165"/>
      <c r="P1347" s="165"/>
      <c r="Q1347" s="165"/>
      <c r="R1347" s="165"/>
      <c r="S1347" s="165"/>
      <c r="T1347" s="166"/>
      <c r="AT1347" s="160" t="s">
        <v>174</v>
      </c>
      <c r="AU1347" s="160" t="s">
        <v>169</v>
      </c>
      <c r="AV1347" s="12" t="s">
        <v>169</v>
      </c>
      <c r="AW1347" s="12" t="s">
        <v>32</v>
      </c>
      <c r="AX1347" s="12" t="s">
        <v>71</v>
      </c>
      <c r="AY1347" s="160" t="s">
        <v>162</v>
      </c>
    </row>
    <row r="1348" spans="1:65" s="14" customFormat="1" x14ac:dyDescent="0.2">
      <c r="B1348" s="175"/>
      <c r="D1348" s="152" t="s">
        <v>174</v>
      </c>
      <c r="E1348" s="176" t="s">
        <v>1</v>
      </c>
      <c r="F1348" s="177" t="s">
        <v>189</v>
      </c>
      <c r="H1348" s="178">
        <v>23.931999999999999</v>
      </c>
      <c r="I1348" s="179"/>
      <c r="L1348" s="175"/>
      <c r="M1348" s="180"/>
      <c r="N1348" s="181"/>
      <c r="O1348" s="181"/>
      <c r="P1348" s="181"/>
      <c r="Q1348" s="181"/>
      <c r="R1348" s="181"/>
      <c r="S1348" s="181"/>
      <c r="T1348" s="182"/>
      <c r="AT1348" s="176" t="s">
        <v>174</v>
      </c>
      <c r="AU1348" s="176" t="s">
        <v>169</v>
      </c>
      <c r="AV1348" s="14" t="s">
        <v>168</v>
      </c>
      <c r="AW1348" s="14" t="s">
        <v>32</v>
      </c>
      <c r="AX1348" s="14" t="s">
        <v>79</v>
      </c>
      <c r="AY1348" s="176" t="s">
        <v>162</v>
      </c>
    </row>
    <row r="1349" spans="1:65" s="210" customFormat="1" ht="21.75" customHeight="1" x14ac:dyDescent="0.2">
      <c r="A1349" s="202"/>
      <c r="B1349" s="139"/>
      <c r="C1349" s="246" t="s">
        <v>1522</v>
      </c>
      <c r="D1349" s="246" t="s">
        <v>348</v>
      </c>
      <c r="E1349" s="247" t="s">
        <v>2882</v>
      </c>
      <c r="F1349" s="248" t="s">
        <v>1523</v>
      </c>
      <c r="G1349" s="249" t="s">
        <v>273</v>
      </c>
      <c r="H1349" s="250">
        <v>27.521999999999998</v>
      </c>
      <c r="I1349" s="251"/>
      <c r="J1349" s="250">
        <f>ROUND(I1349*H1349,3)</f>
        <v>0</v>
      </c>
      <c r="K1349" s="252"/>
      <c r="L1349" s="188"/>
      <c r="M1349" s="253" t="s">
        <v>1</v>
      </c>
      <c r="N1349" s="254" t="s">
        <v>43</v>
      </c>
      <c r="O1349" s="49"/>
      <c r="P1349" s="243">
        <f>O1349*H1349</f>
        <v>0</v>
      </c>
      <c r="Q1349" s="243">
        <v>3.5999999999999999E-3</v>
      </c>
      <c r="R1349" s="243">
        <f>Q1349*H1349</f>
        <v>9.9079199999999992E-2</v>
      </c>
      <c r="S1349" s="243">
        <v>0</v>
      </c>
      <c r="T1349" s="244">
        <f>S1349*H1349</f>
        <v>0</v>
      </c>
      <c r="U1349" s="202"/>
      <c r="V1349" s="202"/>
      <c r="W1349" s="202"/>
      <c r="X1349" s="202"/>
      <c r="Y1349" s="202"/>
      <c r="Z1349" s="202"/>
      <c r="AA1349" s="202"/>
      <c r="AB1349" s="202"/>
      <c r="AC1349" s="202"/>
      <c r="AD1349" s="202"/>
      <c r="AE1349" s="202"/>
      <c r="AR1349" s="245" t="s">
        <v>362</v>
      </c>
      <c r="AT1349" s="245" t="s">
        <v>348</v>
      </c>
      <c r="AU1349" s="245" t="s">
        <v>169</v>
      </c>
      <c r="AY1349" s="203" t="s">
        <v>162</v>
      </c>
      <c r="BE1349" s="149">
        <f>IF(N1349="základná",J1349,0)</f>
        <v>0</v>
      </c>
      <c r="BF1349" s="149">
        <f>IF(N1349="znížená",J1349,0)</f>
        <v>0</v>
      </c>
      <c r="BG1349" s="149">
        <f>IF(N1349="zákl. prenesená",J1349,0)</f>
        <v>0</v>
      </c>
      <c r="BH1349" s="149">
        <f>IF(N1349="zníž. prenesená",J1349,0)</f>
        <v>0</v>
      </c>
      <c r="BI1349" s="149">
        <f>IF(N1349="nulová",J1349,0)</f>
        <v>0</v>
      </c>
      <c r="BJ1349" s="203" t="s">
        <v>169</v>
      </c>
      <c r="BK1349" s="150">
        <f>ROUND(I1349*H1349,3)</f>
        <v>0</v>
      </c>
      <c r="BL1349" s="203" t="s">
        <v>271</v>
      </c>
      <c r="BM1349" s="245" t="s">
        <v>1524</v>
      </c>
    </row>
    <row r="1350" spans="1:65" s="12" customFormat="1" x14ac:dyDescent="0.2">
      <c r="B1350" s="159"/>
      <c r="D1350" s="152" t="s">
        <v>174</v>
      </c>
      <c r="E1350" s="160" t="s">
        <v>1</v>
      </c>
      <c r="F1350" s="161" t="s">
        <v>1525</v>
      </c>
      <c r="H1350" s="162">
        <v>23.931999999999999</v>
      </c>
      <c r="I1350" s="163"/>
      <c r="L1350" s="159"/>
      <c r="M1350" s="164"/>
      <c r="N1350" s="165"/>
      <c r="O1350" s="165"/>
      <c r="P1350" s="165"/>
      <c r="Q1350" s="165"/>
      <c r="R1350" s="165"/>
      <c r="S1350" s="165"/>
      <c r="T1350" s="166"/>
      <c r="AT1350" s="160" t="s">
        <v>174</v>
      </c>
      <c r="AU1350" s="160" t="s">
        <v>169</v>
      </c>
      <c r="AV1350" s="12" t="s">
        <v>169</v>
      </c>
      <c r="AW1350" s="12" t="s">
        <v>32</v>
      </c>
      <c r="AX1350" s="12" t="s">
        <v>71</v>
      </c>
      <c r="AY1350" s="160" t="s">
        <v>162</v>
      </c>
    </row>
    <row r="1351" spans="1:65" s="12" customFormat="1" x14ac:dyDescent="0.2">
      <c r="B1351" s="159"/>
      <c r="D1351" s="152" t="s">
        <v>174</v>
      </c>
      <c r="E1351" s="160" t="s">
        <v>1</v>
      </c>
      <c r="F1351" s="161" t="s">
        <v>1526</v>
      </c>
      <c r="H1351" s="162">
        <v>3.59</v>
      </c>
      <c r="I1351" s="163"/>
      <c r="L1351" s="159"/>
      <c r="M1351" s="164"/>
      <c r="N1351" s="165"/>
      <c r="O1351" s="165"/>
      <c r="P1351" s="165"/>
      <c r="Q1351" s="165"/>
      <c r="R1351" s="165"/>
      <c r="S1351" s="165"/>
      <c r="T1351" s="166"/>
      <c r="AT1351" s="160" t="s">
        <v>174</v>
      </c>
      <c r="AU1351" s="160" t="s">
        <v>169</v>
      </c>
      <c r="AV1351" s="12" t="s">
        <v>169</v>
      </c>
      <c r="AW1351" s="12" t="s">
        <v>32</v>
      </c>
      <c r="AX1351" s="12" t="s">
        <v>71</v>
      </c>
      <c r="AY1351" s="160" t="s">
        <v>162</v>
      </c>
    </row>
    <row r="1352" spans="1:65" s="14" customFormat="1" x14ac:dyDescent="0.2">
      <c r="B1352" s="175"/>
      <c r="D1352" s="152" t="s">
        <v>174</v>
      </c>
      <c r="E1352" s="176" t="s">
        <v>1</v>
      </c>
      <c r="F1352" s="177" t="s">
        <v>189</v>
      </c>
      <c r="H1352" s="178">
        <v>27.521999999999998</v>
      </c>
      <c r="I1352" s="179"/>
      <c r="L1352" s="175"/>
      <c r="M1352" s="180"/>
      <c r="N1352" s="181"/>
      <c r="O1352" s="181"/>
      <c r="P1352" s="181"/>
      <c r="Q1352" s="181"/>
      <c r="R1352" s="181"/>
      <c r="S1352" s="181"/>
      <c r="T1352" s="182"/>
      <c r="AT1352" s="176" t="s">
        <v>174</v>
      </c>
      <c r="AU1352" s="176" t="s">
        <v>169</v>
      </c>
      <c r="AV1352" s="14" t="s">
        <v>168</v>
      </c>
      <c r="AW1352" s="14" t="s">
        <v>32</v>
      </c>
      <c r="AX1352" s="14" t="s">
        <v>79</v>
      </c>
      <c r="AY1352" s="176" t="s">
        <v>162</v>
      </c>
    </row>
    <row r="1353" spans="1:65" s="210" customFormat="1" ht="21.75" customHeight="1" x14ac:dyDescent="0.2">
      <c r="A1353" s="202"/>
      <c r="B1353" s="139"/>
      <c r="C1353" s="234" t="s">
        <v>1527</v>
      </c>
      <c r="D1353" s="234" t="s">
        <v>164</v>
      </c>
      <c r="E1353" s="235" t="s">
        <v>2883</v>
      </c>
      <c r="F1353" s="236" t="s">
        <v>1528</v>
      </c>
      <c r="G1353" s="237" t="s">
        <v>710</v>
      </c>
      <c r="H1353" s="238">
        <v>15.659000000000001</v>
      </c>
      <c r="I1353" s="239"/>
      <c r="J1353" s="238">
        <f>ROUND(I1353*H1353,3)</f>
        <v>0</v>
      </c>
      <c r="K1353" s="240"/>
      <c r="L1353" s="30"/>
      <c r="M1353" s="241" t="s">
        <v>1</v>
      </c>
      <c r="N1353" s="242" t="s">
        <v>43</v>
      </c>
      <c r="O1353" s="49"/>
      <c r="P1353" s="243">
        <f>O1353*H1353</f>
        <v>0</v>
      </c>
      <c r="Q1353" s="243">
        <v>0</v>
      </c>
      <c r="R1353" s="243">
        <f>Q1353*H1353</f>
        <v>0</v>
      </c>
      <c r="S1353" s="243">
        <v>0</v>
      </c>
      <c r="T1353" s="244">
        <f>S1353*H1353</f>
        <v>0</v>
      </c>
      <c r="U1353" s="202"/>
      <c r="V1353" s="202"/>
      <c r="W1353" s="202"/>
      <c r="X1353" s="202"/>
      <c r="Y1353" s="202"/>
      <c r="Z1353" s="202"/>
      <c r="AA1353" s="202"/>
      <c r="AB1353" s="202"/>
      <c r="AC1353" s="202"/>
      <c r="AD1353" s="202"/>
      <c r="AE1353" s="202"/>
      <c r="AR1353" s="245" t="s">
        <v>271</v>
      </c>
      <c r="AT1353" s="245" t="s">
        <v>164</v>
      </c>
      <c r="AU1353" s="245" t="s">
        <v>169</v>
      </c>
      <c r="AY1353" s="203" t="s">
        <v>162</v>
      </c>
      <c r="BE1353" s="149">
        <f>IF(N1353="základná",J1353,0)</f>
        <v>0</v>
      </c>
      <c r="BF1353" s="149">
        <f>IF(N1353="znížená",J1353,0)</f>
        <v>0</v>
      </c>
      <c r="BG1353" s="149">
        <f>IF(N1353="zákl. prenesená",J1353,0)</f>
        <v>0</v>
      </c>
      <c r="BH1353" s="149">
        <f>IF(N1353="zníž. prenesená",J1353,0)</f>
        <v>0</v>
      </c>
      <c r="BI1353" s="149">
        <f>IF(N1353="nulová",J1353,0)</f>
        <v>0</v>
      </c>
      <c r="BJ1353" s="203" t="s">
        <v>169</v>
      </c>
      <c r="BK1353" s="150">
        <f>ROUND(I1353*H1353,3)</f>
        <v>0</v>
      </c>
      <c r="BL1353" s="203" t="s">
        <v>271</v>
      </c>
      <c r="BM1353" s="245" t="s">
        <v>1529</v>
      </c>
    </row>
    <row r="1354" spans="1:65" s="11" customFormat="1" x14ac:dyDescent="0.2">
      <c r="B1354" s="151"/>
      <c r="D1354" s="152" t="s">
        <v>174</v>
      </c>
      <c r="E1354" s="153" t="s">
        <v>1</v>
      </c>
      <c r="F1354" s="154" t="s">
        <v>1418</v>
      </c>
      <c r="H1354" s="153" t="s">
        <v>1</v>
      </c>
      <c r="I1354" s="155"/>
      <c r="L1354" s="151"/>
      <c r="M1354" s="156"/>
      <c r="N1354" s="157"/>
      <c r="O1354" s="157"/>
      <c r="P1354" s="157"/>
      <c r="Q1354" s="157"/>
      <c r="R1354" s="157"/>
      <c r="S1354" s="157"/>
      <c r="T1354" s="158"/>
      <c r="AT1354" s="153" t="s">
        <v>174</v>
      </c>
      <c r="AU1354" s="153" t="s">
        <v>169</v>
      </c>
      <c r="AV1354" s="11" t="s">
        <v>79</v>
      </c>
      <c r="AW1354" s="11" t="s">
        <v>32</v>
      </c>
      <c r="AX1354" s="11" t="s">
        <v>71</v>
      </c>
      <c r="AY1354" s="153" t="s">
        <v>162</v>
      </c>
    </row>
    <row r="1355" spans="1:65" s="12" customFormat="1" x14ac:dyDescent="0.2">
      <c r="B1355" s="159"/>
      <c r="D1355" s="152" t="s">
        <v>174</v>
      </c>
      <c r="E1355" s="160" t="s">
        <v>1</v>
      </c>
      <c r="F1355" s="161" t="s">
        <v>1530</v>
      </c>
      <c r="H1355" s="162">
        <v>14.234999999999999</v>
      </c>
      <c r="I1355" s="163"/>
      <c r="L1355" s="159"/>
      <c r="M1355" s="164"/>
      <c r="N1355" s="165"/>
      <c r="O1355" s="165"/>
      <c r="P1355" s="165"/>
      <c r="Q1355" s="165"/>
      <c r="R1355" s="165"/>
      <c r="S1355" s="165"/>
      <c r="T1355" s="166"/>
      <c r="AT1355" s="160" t="s">
        <v>174</v>
      </c>
      <c r="AU1355" s="160" t="s">
        <v>169</v>
      </c>
      <c r="AV1355" s="12" t="s">
        <v>169</v>
      </c>
      <c r="AW1355" s="12" t="s">
        <v>32</v>
      </c>
      <c r="AX1355" s="12" t="s">
        <v>71</v>
      </c>
      <c r="AY1355" s="160" t="s">
        <v>162</v>
      </c>
    </row>
    <row r="1356" spans="1:65" s="12" customFormat="1" x14ac:dyDescent="0.2">
      <c r="B1356" s="159"/>
      <c r="D1356" s="152" t="s">
        <v>174</v>
      </c>
      <c r="E1356" s="160" t="s">
        <v>1</v>
      </c>
      <c r="F1356" s="161" t="s">
        <v>1531</v>
      </c>
      <c r="H1356" s="162">
        <v>1.4239999999999999</v>
      </c>
      <c r="I1356" s="163"/>
      <c r="L1356" s="159"/>
      <c r="M1356" s="164"/>
      <c r="N1356" s="165"/>
      <c r="O1356" s="165"/>
      <c r="P1356" s="165"/>
      <c r="Q1356" s="165"/>
      <c r="R1356" s="165"/>
      <c r="S1356" s="165"/>
      <c r="T1356" s="166"/>
      <c r="AT1356" s="160" t="s">
        <v>174</v>
      </c>
      <c r="AU1356" s="160" t="s">
        <v>169</v>
      </c>
      <c r="AV1356" s="12" t="s">
        <v>169</v>
      </c>
      <c r="AW1356" s="12" t="s">
        <v>32</v>
      </c>
      <c r="AX1356" s="12" t="s">
        <v>71</v>
      </c>
      <c r="AY1356" s="160" t="s">
        <v>162</v>
      </c>
    </row>
    <row r="1357" spans="1:65" s="14" customFormat="1" x14ac:dyDescent="0.2">
      <c r="B1357" s="175"/>
      <c r="D1357" s="152" t="s">
        <v>174</v>
      </c>
      <c r="E1357" s="176" t="s">
        <v>1</v>
      </c>
      <c r="F1357" s="177" t="s">
        <v>189</v>
      </c>
      <c r="H1357" s="178">
        <v>15.658999999999999</v>
      </c>
      <c r="I1357" s="179"/>
      <c r="L1357" s="175"/>
      <c r="M1357" s="180"/>
      <c r="N1357" s="181"/>
      <c r="O1357" s="181"/>
      <c r="P1357" s="181"/>
      <c r="Q1357" s="181"/>
      <c r="R1357" s="181"/>
      <c r="S1357" s="181"/>
      <c r="T1357" s="182"/>
      <c r="AT1357" s="176" t="s">
        <v>174</v>
      </c>
      <c r="AU1357" s="176" t="s">
        <v>169</v>
      </c>
      <c r="AV1357" s="14" t="s">
        <v>168</v>
      </c>
      <c r="AW1357" s="14" t="s">
        <v>32</v>
      </c>
      <c r="AX1357" s="14" t="s">
        <v>79</v>
      </c>
      <c r="AY1357" s="176" t="s">
        <v>162</v>
      </c>
    </row>
    <row r="1358" spans="1:65" s="210" customFormat="1" ht="44.25" customHeight="1" x14ac:dyDescent="0.2">
      <c r="A1358" s="202"/>
      <c r="B1358" s="139"/>
      <c r="C1358" s="234" t="s">
        <v>1532</v>
      </c>
      <c r="D1358" s="234" t="s">
        <v>164</v>
      </c>
      <c r="E1358" s="235" t="s">
        <v>2884</v>
      </c>
      <c r="F1358" s="236" t="s">
        <v>1533</v>
      </c>
      <c r="G1358" s="237" t="s">
        <v>273</v>
      </c>
      <c r="H1358" s="238">
        <v>14.553000000000001</v>
      </c>
      <c r="I1358" s="239"/>
      <c r="J1358" s="238">
        <f>ROUND(I1358*H1358,3)</f>
        <v>0</v>
      </c>
      <c r="K1358" s="240"/>
      <c r="L1358" s="30"/>
      <c r="M1358" s="241" t="s">
        <v>1</v>
      </c>
      <c r="N1358" s="242" t="s">
        <v>43</v>
      </c>
      <c r="O1358" s="49"/>
      <c r="P1358" s="243">
        <f>O1358*H1358</f>
        <v>0</v>
      </c>
      <c r="Q1358" s="243">
        <v>1.2E-4</v>
      </c>
      <c r="R1358" s="243">
        <f>Q1358*H1358</f>
        <v>1.7463600000000002E-3</v>
      </c>
      <c r="S1358" s="243">
        <v>0</v>
      </c>
      <c r="T1358" s="244">
        <f>S1358*H1358</f>
        <v>0</v>
      </c>
      <c r="U1358" s="202"/>
      <c r="V1358" s="202"/>
      <c r="W1358" s="202"/>
      <c r="X1358" s="202"/>
      <c r="Y1358" s="202"/>
      <c r="Z1358" s="202"/>
      <c r="AA1358" s="202"/>
      <c r="AB1358" s="202"/>
      <c r="AC1358" s="202"/>
      <c r="AD1358" s="202"/>
      <c r="AE1358" s="202"/>
      <c r="AR1358" s="245" t="s">
        <v>271</v>
      </c>
      <c r="AT1358" s="245" t="s">
        <v>164</v>
      </c>
      <c r="AU1358" s="245" t="s">
        <v>169</v>
      </c>
      <c r="AY1358" s="203" t="s">
        <v>162</v>
      </c>
      <c r="BE1358" s="149">
        <f>IF(N1358="základná",J1358,0)</f>
        <v>0</v>
      </c>
      <c r="BF1358" s="149">
        <f>IF(N1358="znížená",J1358,0)</f>
        <v>0</v>
      </c>
      <c r="BG1358" s="149">
        <f>IF(N1358="zákl. prenesená",J1358,0)</f>
        <v>0</v>
      </c>
      <c r="BH1358" s="149">
        <f>IF(N1358="zníž. prenesená",J1358,0)</f>
        <v>0</v>
      </c>
      <c r="BI1358" s="149">
        <f>IF(N1358="nulová",J1358,0)</f>
        <v>0</v>
      </c>
      <c r="BJ1358" s="203" t="s">
        <v>169</v>
      </c>
      <c r="BK1358" s="150">
        <f>ROUND(I1358*H1358,3)</f>
        <v>0</v>
      </c>
      <c r="BL1358" s="203" t="s">
        <v>271</v>
      </c>
      <c r="BM1358" s="245" t="s">
        <v>1534</v>
      </c>
    </row>
    <row r="1359" spans="1:65" s="11" customFormat="1" x14ac:dyDescent="0.2">
      <c r="B1359" s="151"/>
      <c r="D1359" s="152" t="s">
        <v>174</v>
      </c>
      <c r="E1359" s="153" t="s">
        <v>1</v>
      </c>
      <c r="F1359" s="154" t="s">
        <v>1535</v>
      </c>
      <c r="H1359" s="153" t="s">
        <v>1</v>
      </c>
      <c r="I1359" s="155"/>
      <c r="L1359" s="151"/>
      <c r="M1359" s="156"/>
      <c r="N1359" s="157"/>
      <c r="O1359" s="157"/>
      <c r="P1359" s="157"/>
      <c r="Q1359" s="157"/>
      <c r="R1359" s="157"/>
      <c r="S1359" s="157"/>
      <c r="T1359" s="158"/>
      <c r="AT1359" s="153" t="s">
        <v>174</v>
      </c>
      <c r="AU1359" s="153" t="s">
        <v>169</v>
      </c>
      <c r="AV1359" s="11" t="s">
        <v>79</v>
      </c>
      <c r="AW1359" s="11" t="s">
        <v>32</v>
      </c>
      <c r="AX1359" s="11" t="s">
        <v>71</v>
      </c>
      <c r="AY1359" s="153" t="s">
        <v>162</v>
      </c>
    </row>
    <row r="1360" spans="1:65" s="11" customFormat="1" x14ac:dyDescent="0.2">
      <c r="B1360" s="151"/>
      <c r="D1360" s="152" t="s">
        <v>174</v>
      </c>
      <c r="E1360" s="153" t="s">
        <v>1</v>
      </c>
      <c r="F1360" s="154" t="s">
        <v>1536</v>
      </c>
      <c r="H1360" s="153" t="s">
        <v>1</v>
      </c>
      <c r="I1360" s="155"/>
      <c r="L1360" s="151"/>
      <c r="M1360" s="156"/>
      <c r="N1360" s="157"/>
      <c r="O1360" s="157"/>
      <c r="P1360" s="157"/>
      <c r="Q1360" s="157"/>
      <c r="R1360" s="157"/>
      <c r="S1360" s="157"/>
      <c r="T1360" s="158"/>
      <c r="AT1360" s="153" t="s">
        <v>174</v>
      </c>
      <c r="AU1360" s="153" t="s">
        <v>169</v>
      </c>
      <c r="AV1360" s="11" t="s">
        <v>79</v>
      </c>
      <c r="AW1360" s="11" t="s">
        <v>32</v>
      </c>
      <c r="AX1360" s="11" t="s">
        <v>71</v>
      </c>
      <c r="AY1360" s="153" t="s">
        <v>162</v>
      </c>
    </row>
    <row r="1361" spans="1:65" s="12" customFormat="1" x14ac:dyDescent="0.2">
      <c r="B1361" s="159"/>
      <c r="D1361" s="152" t="s">
        <v>174</v>
      </c>
      <c r="E1361" s="160" t="s">
        <v>1</v>
      </c>
      <c r="F1361" s="161" t="s">
        <v>1537</v>
      </c>
      <c r="H1361" s="162">
        <v>11.813000000000001</v>
      </c>
      <c r="I1361" s="163"/>
      <c r="L1361" s="159"/>
      <c r="M1361" s="164"/>
      <c r="N1361" s="165"/>
      <c r="O1361" s="165"/>
      <c r="P1361" s="165"/>
      <c r="Q1361" s="165"/>
      <c r="R1361" s="165"/>
      <c r="S1361" s="165"/>
      <c r="T1361" s="166"/>
      <c r="AT1361" s="160" t="s">
        <v>174</v>
      </c>
      <c r="AU1361" s="160" t="s">
        <v>169</v>
      </c>
      <c r="AV1361" s="12" t="s">
        <v>169</v>
      </c>
      <c r="AW1361" s="12" t="s">
        <v>32</v>
      </c>
      <c r="AX1361" s="12" t="s">
        <v>71</v>
      </c>
      <c r="AY1361" s="160" t="s">
        <v>162</v>
      </c>
    </row>
    <row r="1362" spans="1:65" s="11" customFormat="1" x14ac:dyDescent="0.2">
      <c r="B1362" s="151"/>
      <c r="D1362" s="152" t="s">
        <v>174</v>
      </c>
      <c r="E1362" s="153" t="s">
        <v>1</v>
      </c>
      <c r="F1362" s="154" t="s">
        <v>1538</v>
      </c>
      <c r="H1362" s="153" t="s">
        <v>1</v>
      </c>
      <c r="I1362" s="155"/>
      <c r="L1362" s="151"/>
      <c r="M1362" s="156"/>
      <c r="N1362" s="157"/>
      <c r="O1362" s="157"/>
      <c r="P1362" s="157"/>
      <c r="Q1362" s="157"/>
      <c r="R1362" s="157"/>
      <c r="S1362" s="157"/>
      <c r="T1362" s="158"/>
      <c r="AT1362" s="153" t="s">
        <v>174</v>
      </c>
      <c r="AU1362" s="153" t="s">
        <v>169</v>
      </c>
      <c r="AV1362" s="11" t="s">
        <v>79</v>
      </c>
      <c r="AW1362" s="11" t="s">
        <v>32</v>
      </c>
      <c r="AX1362" s="11" t="s">
        <v>71</v>
      </c>
      <c r="AY1362" s="153" t="s">
        <v>162</v>
      </c>
    </row>
    <row r="1363" spans="1:65" s="12" customFormat="1" x14ac:dyDescent="0.2">
      <c r="B1363" s="159"/>
      <c r="D1363" s="152" t="s">
        <v>174</v>
      </c>
      <c r="E1363" s="160" t="s">
        <v>1</v>
      </c>
      <c r="F1363" s="161" t="s">
        <v>1539</v>
      </c>
      <c r="H1363" s="162">
        <v>2.74</v>
      </c>
      <c r="I1363" s="163"/>
      <c r="L1363" s="159"/>
      <c r="M1363" s="164"/>
      <c r="N1363" s="165"/>
      <c r="O1363" s="165"/>
      <c r="P1363" s="165"/>
      <c r="Q1363" s="165"/>
      <c r="R1363" s="165"/>
      <c r="S1363" s="165"/>
      <c r="T1363" s="166"/>
      <c r="AT1363" s="160" t="s">
        <v>174</v>
      </c>
      <c r="AU1363" s="160" t="s">
        <v>169</v>
      </c>
      <c r="AV1363" s="12" t="s">
        <v>169</v>
      </c>
      <c r="AW1363" s="12" t="s">
        <v>32</v>
      </c>
      <c r="AX1363" s="12" t="s">
        <v>71</v>
      </c>
      <c r="AY1363" s="160" t="s">
        <v>162</v>
      </c>
    </row>
    <row r="1364" spans="1:65" s="14" customFormat="1" x14ac:dyDescent="0.2">
      <c r="B1364" s="175"/>
      <c r="D1364" s="152" t="s">
        <v>174</v>
      </c>
      <c r="E1364" s="176" t="s">
        <v>1</v>
      </c>
      <c r="F1364" s="177" t="s">
        <v>189</v>
      </c>
      <c r="H1364" s="178">
        <v>14.553000000000001</v>
      </c>
      <c r="I1364" s="179"/>
      <c r="L1364" s="175"/>
      <c r="M1364" s="180"/>
      <c r="N1364" s="181"/>
      <c r="O1364" s="181"/>
      <c r="P1364" s="181"/>
      <c r="Q1364" s="181"/>
      <c r="R1364" s="181"/>
      <c r="S1364" s="181"/>
      <c r="T1364" s="182"/>
      <c r="AT1364" s="176" t="s">
        <v>174</v>
      </c>
      <c r="AU1364" s="176" t="s">
        <v>169</v>
      </c>
      <c r="AV1364" s="14" t="s">
        <v>168</v>
      </c>
      <c r="AW1364" s="14" t="s">
        <v>32</v>
      </c>
      <c r="AX1364" s="14" t="s">
        <v>79</v>
      </c>
      <c r="AY1364" s="176" t="s">
        <v>162</v>
      </c>
    </row>
    <row r="1365" spans="1:65" s="210" customFormat="1" ht="21.75" customHeight="1" x14ac:dyDescent="0.2">
      <c r="A1365" s="202"/>
      <c r="B1365" s="139"/>
      <c r="C1365" s="246" t="s">
        <v>1540</v>
      </c>
      <c r="D1365" s="246" t="s">
        <v>348</v>
      </c>
      <c r="E1365" s="247" t="s">
        <v>2885</v>
      </c>
      <c r="F1365" s="248" t="s">
        <v>1541</v>
      </c>
      <c r="G1365" s="249" t="s">
        <v>273</v>
      </c>
      <c r="H1365" s="250">
        <v>16.736000000000001</v>
      </c>
      <c r="I1365" s="251"/>
      <c r="J1365" s="250">
        <f>ROUND(I1365*H1365,3)</f>
        <v>0</v>
      </c>
      <c r="K1365" s="252"/>
      <c r="L1365" s="188"/>
      <c r="M1365" s="253" t="s">
        <v>1</v>
      </c>
      <c r="N1365" s="254" t="s">
        <v>43</v>
      </c>
      <c r="O1365" s="49"/>
      <c r="P1365" s="243">
        <f>O1365*H1365</f>
        <v>0</v>
      </c>
      <c r="Q1365" s="243">
        <v>3.0000000000000001E-3</v>
      </c>
      <c r="R1365" s="243">
        <f>Q1365*H1365</f>
        <v>5.0208000000000003E-2</v>
      </c>
      <c r="S1365" s="243">
        <v>0</v>
      </c>
      <c r="T1365" s="244">
        <f>S1365*H1365</f>
        <v>0</v>
      </c>
      <c r="U1365" s="202"/>
      <c r="V1365" s="202"/>
      <c r="W1365" s="202"/>
      <c r="X1365" s="202"/>
      <c r="Y1365" s="202"/>
      <c r="Z1365" s="202"/>
      <c r="AA1365" s="202"/>
      <c r="AB1365" s="202"/>
      <c r="AC1365" s="202"/>
      <c r="AD1365" s="202"/>
      <c r="AE1365" s="202"/>
      <c r="AR1365" s="245" t="s">
        <v>362</v>
      </c>
      <c r="AT1365" s="245" t="s">
        <v>348</v>
      </c>
      <c r="AU1365" s="245" t="s">
        <v>169</v>
      </c>
      <c r="AY1365" s="203" t="s">
        <v>162</v>
      </c>
      <c r="BE1365" s="149">
        <f>IF(N1365="základná",J1365,0)</f>
        <v>0</v>
      </c>
      <c r="BF1365" s="149">
        <f>IF(N1365="znížená",J1365,0)</f>
        <v>0</v>
      </c>
      <c r="BG1365" s="149">
        <f>IF(N1365="zákl. prenesená",J1365,0)</f>
        <v>0</v>
      </c>
      <c r="BH1365" s="149">
        <f>IF(N1365="zníž. prenesená",J1365,0)</f>
        <v>0</v>
      </c>
      <c r="BI1365" s="149">
        <f>IF(N1365="nulová",J1365,0)</f>
        <v>0</v>
      </c>
      <c r="BJ1365" s="203" t="s">
        <v>169</v>
      </c>
      <c r="BK1365" s="150">
        <f>ROUND(I1365*H1365,3)</f>
        <v>0</v>
      </c>
      <c r="BL1365" s="203" t="s">
        <v>271</v>
      </c>
      <c r="BM1365" s="245" t="s">
        <v>1542</v>
      </c>
    </row>
    <row r="1366" spans="1:65" s="12" customFormat="1" x14ac:dyDescent="0.2">
      <c r="B1366" s="159"/>
      <c r="D1366" s="152" t="s">
        <v>174</v>
      </c>
      <c r="E1366" s="160" t="s">
        <v>1</v>
      </c>
      <c r="F1366" s="161" t="s">
        <v>1543</v>
      </c>
      <c r="H1366" s="162">
        <v>14.553000000000001</v>
      </c>
      <c r="I1366" s="163"/>
      <c r="L1366" s="159"/>
      <c r="M1366" s="164"/>
      <c r="N1366" s="165"/>
      <c r="O1366" s="165"/>
      <c r="P1366" s="165"/>
      <c r="Q1366" s="165"/>
      <c r="R1366" s="165"/>
      <c r="S1366" s="165"/>
      <c r="T1366" s="166"/>
      <c r="AT1366" s="160" t="s">
        <v>174</v>
      </c>
      <c r="AU1366" s="160" t="s">
        <v>169</v>
      </c>
      <c r="AV1366" s="12" t="s">
        <v>169</v>
      </c>
      <c r="AW1366" s="12" t="s">
        <v>32</v>
      </c>
      <c r="AX1366" s="12" t="s">
        <v>71</v>
      </c>
      <c r="AY1366" s="160" t="s">
        <v>162</v>
      </c>
    </row>
    <row r="1367" spans="1:65" s="12" customFormat="1" x14ac:dyDescent="0.2">
      <c r="B1367" s="159"/>
      <c r="D1367" s="152" t="s">
        <v>174</v>
      </c>
      <c r="E1367" s="160" t="s">
        <v>1</v>
      </c>
      <c r="F1367" s="161" t="s">
        <v>1544</v>
      </c>
      <c r="H1367" s="162">
        <v>2.1829999999999998</v>
      </c>
      <c r="I1367" s="163"/>
      <c r="L1367" s="159"/>
      <c r="M1367" s="164"/>
      <c r="N1367" s="165"/>
      <c r="O1367" s="165"/>
      <c r="P1367" s="165"/>
      <c r="Q1367" s="165"/>
      <c r="R1367" s="165"/>
      <c r="S1367" s="165"/>
      <c r="T1367" s="166"/>
      <c r="AT1367" s="160" t="s">
        <v>174</v>
      </c>
      <c r="AU1367" s="160" t="s">
        <v>169</v>
      </c>
      <c r="AV1367" s="12" t="s">
        <v>169</v>
      </c>
      <c r="AW1367" s="12" t="s">
        <v>32</v>
      </c>
      <c r="AX1367" s="12" t="s">
        <v>71</v>
      </c>
      <c r="AY1367" s="160" t="s">
        <v>162</v>
      </c>
    </row>
    <row r="1368" spans="1:65" s="14" customFormat="1" x14ac:dyDescent="0.2">
      <c r="B1368" s="175"/>
      <c r="D1368" s="152" t="s">
        <v>174</v>
      </c>
      <c r="E1368" s="176" t="s">
        <v>1</v>
      </c>
      <c r="F1368" s="177" t="s">
        <v>189</v>
      </c>
      <c r="H1368" s="178">
        <v>16.736000000000001</v>
      </c>
      <c r="I1368" s="179"/>
      <c r="L1368" s="175"/>
      <c r="M1368" s="180"/>
      <c r="N1368" s="181"/>
      <c r="O1368" s="181"/>
      <c r="P1368" s="181"/>
      <c r="Q1368" s="181"/>
      <c r="R1368" s="181"/>
      <c r="S1368" s="181"/>
      <c r="T1368" s="182"/>
      <c r="AT1368" s="176" t="s">
        <v>174</v>
      </c>
      <c r="AU1368" s="176" t="s">
        <v>169</v>
      </c>
      <c r="AV1368" s="14" t="s">
        <v>168</v>
      </c>
      <c r="AW1368" s="14" t="s">
        <v>32</v>
      </c>
      <c r="AX1368" s="14" t="s">
        <v>79</v>
      </c>
      <c r="AY1368" s="176" t="s">
        <v>162</v>
      </c>
    </row>
    <row r="1369" spans="1:65" s="210" customFormat="1" ht="21.75" customHeight="1" x14ac:dyDescent="0.2">
      <c r="A1369" s="202"/>
      <c r="B1369" s="139"/>
      <c r="C1369" s="234" t="s">
        <v>1545</v>
      </c>
      <c r="D1369" s="234" t="s">
        <v>164</v>
      </c>
      <c r="E1369" s="235" t="s">
        <v>2886</v>
      </c>
      <c r="F1369" s="236" t="s">
        <v>1546</v>
      </c>
      <c r="G1369" s="237" t="s">
        <v>710</v>
      </c>
      <c r="H1369" s="238">
        <v>9.9830000000000005</v>
      </c>
      <c r="I1369" s="239"/>
      <c r="J1369" s="238">
        <f>ROUND(I1369*H1369,3)</f>
        <v>0</v>
      </c>
      <c r="K1369" s="240"/>
      <c r="L1369" s="30"/>
      <c r="M1369" s="241" t="s">
        <v>1</v>
      </c>
      <c r="N1369" s="242" t="s">
        <v>43</v>
      </c>
      <c r="O1369" s="49"/>
      <c r="P1369" s="243">
        <f>O1369*H1369</f>
        <v>0</v>
      </c>
      <c r="Q1369" s="243">
        <v>0</v>
      </c>
      <c r="R1369" s="243">
        <f>Q1369*H1369</f>
        <v>0</v>
      </c>
      <c r="S1369" s="243">
        <v>0</v>
      </c>
      <c r="T1369" s="244">
        <f>S1369*H1369</f>
        <v>0</v>
      </c>
      <c r="U1369" s="202"/>
      <c r="V1369" s="202"/>
      <c r="W1369" s="202"/>
      <c r="X1369" s="202"/>
      <c r="Y1369" s="202"/>
      <c r="Z1369" s="202"/>
      <c r="AA1369" s="202"/>
      <c r="AB1369" s="202"/>
      <c r="AC1369" s="202"/>
      <c r="AD1369" s="202"/>
      <c r="AE1369" s="202"/>
      <c r="AR1369" s="245" t="s">
        <v>271</v>
      </c>
      <c r="AT1369" s="245" t="s">
        <v>164</v>
      </c>
      <c r="AU1369" s="245" t="s">
        <v>169</v>
      </c>
      <c r="AY1369" s="203" t="s">
        <v>162</v>
      </c>
      <c r="BE1369" s="149">
        <f>IF(N1369="základná",J1369,0)</f>
        <v>0</v>
      </c>
      <c r="BF1369" s="149">
        <f>IF(N1369="znížená",J1369,0)</f>
        <v>0</v>
      </c>
      <c r="BG1369" s="149">
        <f>IF(N1369="zákl. prenesená",J1369,0)</f>
        <v>0</v>
      </c>
      <c r="BH1369" s="149">
        <f>IF(N1369="zníž. prenesená",J1369,0)</f>
        <v>0</v>
      </c>
      <c r="BI1369" s="149">
        <f>IF(N1369="nulová",J1369,0)</f>
        <v>0</v>
      </c>
      <c r="BJ1369" s="203" t="s">
        <v>169</v>
      </c>
      <c r="BK1369" s="150">
        <f>ROUND(I1369*H1369,3)</f>
        <v>0</v>
      </c>
      <c r="BL1369" s="203" t="s">
        <v>271</v>
      </c>
      <c r="BM1369" s="245" t="s">
        <v>1547</v>
      </c>
    </row>
    <row r="1370" spans="1:65" s="11" customFormat="1" x14ac:dyDescent="0.2">
      <c r="B1370" s="151"/>
      <c r="D1370" s="152" t="s">
        <v>174</v>
      </c>
      <c r="E1370" s="153" t="s">
        <v>1</v>
      </c>
      <c r="F1370" s="154" t="s">
        <v>1418</v>
      </c>
      <c r="H1370" s="153" t="s">
        <v>1</v>
      </c>
      <c r="I1370" s="155"/>
      <c r="L1370" s="151"/>
      <c r="M1370" s="156"/>
      <c r="N1370" s="157"/>
      <c r="O1370" s="157"/>
      <c r="P1370" s="157"/>
      <c r="Q1370" s="157"/>
      <c r="R1370" s="157"/>
      <c r="S1370" s="157"/>
      <c r="T1370" s="158"/>
      <c r="AT1370" s="153" t="s">
        <v>174</v>
      </c>
      <c r="AU1370" s="153" t="s">
        <v>169</v>
      </c>
      <c r="AV1370" s="11" t="s">
        <v>79</v>
      </c>
      <c r="AW1370" s="11" t="s">
        <v>32</v>
      </c>
      <c r="AX1370" s="11" t="s">
        <v>71</v>
      </c>
      <c r="AY1370" s="153" t="s">
        <v>162</v>
      </c>
    </row>
    <row r="1371" spans="1:65" s="11" customFormat="1" x14ac:dyDescent="0.2">
      <c r="B1371" s="151"/>
      <c r="D1371" s="152" t="s">
        <v>174</v>
      </c>
      <c r="E1371" s="153" t="s">
        <v>1</v>
      </c>
      <c r="F1371" s="154" t="s">
        <v>1548</v>
      </c>
      <c r="H1371" s="153" t="s">
        <v>1</v>
      </c>
      <c r="I1371" s="155"/>
      <c r="L1371" s="151"/>
      <c r="M1371" s="156"/>
      <c r="N1371" s="157"/>
      <c r="O1371" s="157"/>
      <c r="P1371" s="157"/>
      <c r="Q1371" s="157"/>
      <c r="R1371" s="157"/>
      <c r="S1371" s="157"/>
      <c r="T1371" s="158"/>
      <c r="AT1371" s="153" t="s">
        <v>174</v>
      </c>
      <c r="AU1371" s="153" t="s">
        <v>169</v>
      </c>
      <c r="AV1371" s="11" t="s">
        <v>79</v>
      </c>
      <c r="AW1371" s="11" t="s">
        <v>32</v>
      </c>
      <c r="AX1371" s="11" t="s">
        <v>71</v>
      </c>
      <c r="AY1371" s="153" t="s">
        <v>162</v>
      </c>
    </row>
    <row r="1372" spans="1:65" s="12" customFormat="1" x14ac:dyDescent="0.2">
      <c r="B1372" s="159"/>
      <c r="D1372" s="152" t="s">
        <v>174</v>
      </c>
      <c r="E1372" s="160" t="s">
        <v>1</v>
      </c>
      <c r="F1372" s="161" t="s">
        <v>1549</v>
      </c>
      <c r="H1372" s="162">
        <v>9.0749999999999993</v>
      </c>
      <c r="I1372" s="163"/>
      <c r="L1372" s="159"/>
      <c r="M1372" s="164"/>
      <c r="N1372" s="165"/>
      <c r="O1372" s="165"/>
      <c r="P1372" s="165"/>
      <c r="Q1372" s="165"/>
      <c r="R1372" s="165"/>
      <c r="S1372" s="165"/>
      <c r="T1372" s="166"/>
      <c r="AT1372" s="160" t="s">
        <v>174</v>
      </c>
      <c r="AU1372" s="160" t="s">
        <v>169</v>
      </c>
      <c r="AV1372" s="12" t="s">
        <v>169</v>
      </c>
      <c r="AW1372" s="12" t="s">
        <v>32</v>
      </c>
      <c r="AX1372" s="12" t="s">
        <v>71</v>
      </c>
      <c r="AY1372" s="160" t="s">
        <v>162</v>
      </c>
    </row>
    <row r="1373" spans="1:65" s="12" customFormat="1" x14ac:dyDescent="0.2">
      <c r="B1373" s="159"/>
      <c r="D1373" s="152" t="s">
        <v>174</v>
      </c>
      <c r="E1373" s="160" t="s">
        <v>1</v>
      </c>
      <c r="F1373" s="161" t="s">
        <v>1550</v>
      </c>
      <c r="H1373" s="162">
        <v>0.90800000000000003</v>
      </c>
      <c r="I1373" s="163"/>
      <c r="L1373" s="159"/>
      <c r="M1373" s="164"/>
      <c r="N1373" s="165"/>
      <c r="O1373" s="165"/>
      <c r="P1373" s="165"/>
      <c r="Q1373" s="165"/>
      <c r="R1373" s="165"/>
      <c r="S1373" s="165"/>
      <c r="T1373" s="166"/>
      <c r="AT1373" s="160" t="s">
        <v>174</v>
      </c>
      <c r="AU1373" s="160" t="s">
        <v>169</v>
      </c>
      <c r="AV1373" s="12" t="s">
        <v>169</v>
      </c>
      <c r="AW1373" s="12" t="s">
        <v>32</v>
      </c>
      <c r="AX1373" s="12" t="s">
        <v>71</v>
      </c>
      <c r="AY1373" s="160" t="s">
        <v>162</v>
      </c>
    </row>
    <row r="1374" spans="1:65" s="14" customFormat="1" x14ac:dyDescent="0.2">
      <c r="B1374" s="175"/>
      <c r="D1374" s="152" t="s">
        <v>174</v>
      </c>
      <c r="E1374" s="176" t="s">
        <v>1</v>
      </c>
      <c r="F1374" s="177" t="s">
        <v>189</v>
      </c>
      <c r="H1374" s="178">
        <v>9.9830000000000005</v>
      </c>
      <c r="I1374" s="179"/>
      <c r="L1374" s="175"/>
      <c r="M1374" s="180"/>
      <c r="N1374" s="181"/>
      <c r="O1374" s="181"/>
      <c r="P1374" s="181"/>
      <c r="Q1374" s="181"/>
      <c r="R1374" s="181"/>
      <c r="S1374" s="181"/>
      <c r="T1374" s="182"/>
      <c r="AT1374" s="176" t="s">
        <v>174</v>
      </c>
      <c r="AU1374" s="176" t="s">
        <v>169</v>
      </c>
      <c r="AV1374" s="14" t="s">
        <v>168</v>
      </c>
      <c r="AW1374" s="14" t="s">
        <v>32</v>
      </c>
      <c r="AX1374" s="14" t="s">
        <v>79</v>
      </c>
      <c r="AY1374" s="176" t="s">
        <v>162</v>
      </c>
    </row>
    <row r="1375" spans="1:65" s="210" customFormat="1" ht="44.25" customHeight="1" x14ac:dyDescent="0.2">
      <c r="A1375" s="202"/>
      <c r="B1375" s="139"/>
      <c r="C1375" s="234" t="s">
        <v>1551</v>
      </c>
      <c r="D1375" s="234" t="s">
        <v>164</v>
      </c>
      <c r="E1375" s="235" t="s">
        <v>2887</v>
      </c>
      <c r="F1375" s="236" t="s">
        <v>2888</v>
      </c>
      <c r="G1375" s="237" t="s">
        <v>710</v>
      </c>
      <c r="H1375" s="238">
        <v>27.5</v>
      </c>
      <c r="I1375" s="239"/>
      <c r="J1375" s="238">
        <f>ROUND(I1375*H1375,3)</f>
        <v>0</v>
      </c>
      <c r="K1375" s="240"/>
      <c r="L1375" s="30"/>
      <c r="M1375" s="241" t="s">
        <v>1</v>
      </c>
      <c r="N1375" s="242" t="s">
        <v>43</v>
      </c>
      <c r="O1375" s="49"/>
      <c r="P1375" s="243">
        <f>O1375*H1375</f>
        <v>0</v>
      </c>
      <c r="Q1375" s="243">
        <v>9.0000000000000006E-5</v>
      </c>
      <c r="R1375" s="243">
        <f>Q1375*H1375</f>
        <v>2.4750000000000002E-3</v>
      </c>
      <c r="S1375" s="243">
        <v>0</v>
      </c>
      <c r="T1375" s="244">
        <f>S1375*H1375</f>
        <v>0</v>
      </c>
      <c r="U1375" s="202"/>
      <c r="V1375" s="202"/>
      <c r="W1375" s="202"/>
      <c r="X1375" s="202"/>
      <c r="Y1375" s="202"/>
      <c r="Z1375" s="202"/>
      <c r="AA1375" s="202"/>
      <c r="AB1375" s="202"/>
      <c r="AC1375" s="202"/>
      <c r="AD1375" s="202"/>
      <c r="AE1375" s="202"/>
      <c r="AR1375" s="245" t="s">
        <v>271</v>
      </c>
      <c r="AT1375" s="245" t="s">
        <v>164</v>
      </c>
      <c r="AU1375" s="245" t="s">
        <v>169</v>
      </c>
      <c r="AY1375" s="203" t="s">
        <v>162</v>
      </c>
      <c r="BE1375" s="149">
        <f>IF(N1375="základná",J1375,0)</f>
        <v>0</v>
      </c>
      <c r="BF1375" s="149">
        <f>IF(N1375="znížená",J1375,0)</f>
        <v>0</v>
      </c>
      <c r="BG1375" s="149">
        <f>IF(N1375="zákl. prenesená",J1375,0)</f>
        <v>0</v>
      </c>
      <c r="BH1375" s="149">
        <f>IF(N1375="zníž. prenesená",J1375,0)</f>
        <v>0</v>
      </c>
      <c r="BI1375" s="149">
        <f>IF(N1375="nulová",J1375,0)</f>
        <v>0</v>
      </c>
      <c r="BJ1375" s="203" t="s">
        <v>169</v>
      </c>
      <c r="BK1375" s="150">
        <f>ROUND(I1375*H1375,3)</f>
        <v>0</v>
      </c>
      <c r="BL1375" s="203" t="s">
        <v>271</v>
      </c>
      <c r="BM1375" s="245" t="s">
        <v>1552</v>
      </c>
    </row>
    <row r="1376" spans="1:65" s="11" customFormat="1" x14ac:dyDescent="0.2">
      <c r="B1376" s="151"/>
      <c r="D1376" s="152" t="s">
        <v>174</v>
      </c>
      <c r="E1376" s="153" t="s">
        <v>1</v>
      </c>
      <c r="F1376" s="154" t="s">
        <v>1536</v>
      </c>
      <c r="H1376" s="153" t="s">
        <v>1</v>
      </c>
      <c r="I1376" s="155"/>
      <c r="L1376" s="151"/>
      <c r="M1376" s="156"/>
      <c r="N1376" s="157"/>
      <c r="O1376" s="157"/>
      <c r="P1376" s="157"/>
      <c r="Q1376" s="157"/>
      <c r="R1376" s="157"/>
      <c r="S1376" s="157"/>
      <c r="T1376" s="158"/>
      <c r="AT1376" s="153" t="s">
        <v>174</v>
      </c>
      <c r="AU1376" s="153" t="s">
        <v>169</v>
      </c>
      <c r="AV1376" s="11" t="s">
        <v>79</v>
      </c>
      <c r="AW1376" s="11" t="s">
        <v>32</v>
      </c>
      <c r="AX1376" s="11" t="s">
        <v>71</v>
      </c>
      <c r="AY1376" s="153" t="s">
        <v>162</v>
      </c>
    </row>
    <row r="1377" spans="1:65" s="12" customFormat="1" x14ac:dyDescent="0.2">
      <c r="B1377" s="159"/>
      <c r="D1377" s="152" t="s">
        <v>174</v>
      </c>
      <c r="E1377" s="160" t="s">
        <v>1</v>
      </c>
      <c r="F1377" s="161" t="s">
        <v>1553</v>
      </c>
      <c r="H1377" s="162">
        <v>27.5</v>
      </c>
      <c r="I1377" s="163"/>
      <c r="L1377" s="159"/>
      <c r="M1377" s="164"/>
      <c r="N1377" s="165"/>
      <c r="O1377" s="165"/>
      <c r="P1377" s="165"/>
      <c r="Q1377" s="165"/>
      <c r="R1377" s="165"/>
      <c r="S1377" s="165"/>
      <c r="T1377" s="166"/>
      <c r="AT1377" s="160" t="s">
        <v>174</v>
      </c>
      <c r="AU1377" s="160" t="s">
        <v>169</v>
      </c>
      <c r="AV1377" s="12" t="s">
        <v>169</v>
      </c>
      <c r="AW1377" s="12" t="s">
        <v>32</v>
      </c>
      <c r="AX1377" s="12" t="s">
        <v>71</v>
      </c>
      <c r="AY1377" s="160" t="s">
        <v>162</v>
      </c>
    </row>
    <row r="1378" spans="1:65" s="14" customFormat="1" x14ac:dyDescent="0.2">
      <c r="B1378" s="175"/>
      <c r="D1378" s="152" t="s">
        <v>174</v>
      </c>
      <c r="E1378" s="176" t="s">
        <v>1</v>
      </c>
      <c r="F1378" s="177" t="s">
        <v>189</v>
      </c>
      <c r="H1378" s="178">
        <v>27.5</v>
      </c>
      <c r="I1378" s="179"/>
      <c r="L1378" s="175"/>
      <c r="M1378" s="180"/>
      <c r="N1378" s="181"/>
      <c r="O1378" s="181"/>
      <c r="P1378" s="181"/>
      <c r="Q1378" s="181"/>
      <c r="R1378" s="181"/>
      <c r="S1378" s="181"/>
      <c r="T1378" s="182"/>
      <c r="AT1378" s="176" t="s">
        <v>174</v>
      </c>
      <c r="AU1378" s="176" t="s">
        <v>169</v>
      </c>
      <c r="AV1378" s="14" t="s">
        <v>168</v>
      </c>
      <c r="AW1378" s="14" t="s">
        <v>32</v>
      </c>
      <c r="AX1378" s="14" t="s">
        <v>79</v>
      </c>
      <c r="AY1378" s="176" t="s">
        <v>162</v>
      </c>
    </row>
    <row r="1379" spans="1:65" s="210" customFormat="1" ht="33" customHeight="1" x14ac:dyDescent="0.2">
      <c r="A1379" s="202"/>
      <c r="B1379" s="139"/>
      <c r="C1379" s="234" t="s">
        <v>1554</v>
      </c>
      <c r="D1379" s="234" t="s">
        <v>164</v>
      </c>
      <c r="E1379" s="235" t="s">
        <v>2889</v>
      </c>
      <c r="F1379" s="236" t="s">
        <v>1555</v>
      </c>
      <c r="G1379" s="237" t="s">
        <v>273</v>
      </c>
      <c r="H1379" s="238">
        <v>157.88499999999999</v>
      </c>
      <c r="I1379" s="239"/>
      <c r="J1379" s="238">
        <f>ROUND(I1379*H1379,3)</f>
        <v>0</v>
      </c>
      <c r="K1379" s="240"/>
      <c r="L1379" s="30"/>
      <c r="M1379" s="241" t="s">
        <v>1</v>
      </c>
      <c r="N1379" s="242" t="s">
        <v>43</v>
      </c>
      <c r="O1379" s="49"/>
      <c r="P1379" s="243">
        <f>O1379*H1379</f>
        <v>0</v>
      </c>
      <c r="Q1379" s="243">
        <v>0</v>
      </c>
      <c r="R1379" s="243">
        <f>Q1379*H1379</f>
        <v>0</v>
      </c>
      <c r="S1379" s="243">
        <v>0</v>
      </c>
      <c r="T1379" s="244">
        <f>S1379*H1379</f>
        <v>0</v>
      </c>
      <c r="U1379" s="202"/>
      <c r="V1379" s="202"/>
      <c r="W1379" s="202"/>
      <c r="X1379" s="202"/>
      <c r="Y1379" s="202"/>
      <c r="Z1379" s="202"/>
      <c r="AA1379" s="202"/>
      <c r="AB1379" s="202"/>
      <c r="AC1379" s="202"/>
      <c r="AD1379" s="202"/>
      <c r="AE1379" s="202"/>
      <c r="AR1379" s="245" t="s">
        <v>271</v>
      </c>
      <c r="AT1379" s="245" t="s">
        <v>164</v>
      </c>
      <c r="AU1379" s="245" t="s">
        <v>169</v>
      </c>
      <c r="AY1379" s="203" t="s">
        <v>162</v>
      </c>
      <c r="BE1379" s="149">
        <f>IF(N1379="základná",J1379,0)</f>
        <v>0</v>
      </c>
      <c r="BF1379" s="149">
        <f>IF(N1379="znížená",J1379,0)</f>
        <v>0</v>
      </c>
      <c r="BG1379" s="149">
        <f>IF(N1379="zákl. prenesená",J1379,0)</f>
        <v>0</v>
      </c>
      <c r="BH1379" s="149">
        <f>IF(N1379="zníž. prenesená",J1379,0)</f>
        <v>0</v>
      </c>
      <c r="BI1379" s="149">
        <f>IF(N1379="nulová",J1379,0)</f>
        <v>0</v>
      </c>
      <c r="BJ1379" s="203" t="s">
        <v>169</v>
      </c>
      <c r="BK1379" s="150">
        <f>ROUND(I1379*H1379,3)</f>
        <v>0</v>
      </c>
      <c r="BL1379" s="203" t="s">
        <v>271</v>
      </c>
      <c r="BM1379" s="245" t="s">
        <v>1556</v>
      </c>
    </row>
    <row r="1380" spans="1:65" s="11" customFormat="1" x14ac:dyDescent="0.2">
      <c r="B1380" s="151"/>
      <c r="D1380" s="152" t="s">
        <v>174</v>
      </c>
      <c r="E1380" s="153" t="s">
        <v>1</v>
      </c>
      <c r="F1380" s="154" t="s">
        <v>1418</v>
      </c>
      <c r="H1380" s="153" t="s">
        <v>1</v>
      </c>
      <c r="I1380" s="155"/>
      <c r="L1380" s="151"/>
      <c r="M1380" s="156"/>
      <c r="N1380" s="157"/>
      <c r="O1380" s="157"/>
      <c r="P1380" s="157"/>
      <c r="Q1380" s="157"/>
      <c r="R1380" s="157"/>
      <c r="S1380" s="157"/>
      <c r="T1380" s="158"/>
      <c r="AT1380" s="153" t="s">
        <v>174</v>
      </c>
      <c r="AU1380" s="153" t="s">
        <v>169</v>
      </c>
      <c r="AV1380" s="11" t="s">
        <v>79</v>
      </c>
      <c r="AW1380" s="11" t="s">
        <v>32</v>
      </c>
      <c r="AX1380" s="11" t="s">
        <v>71</v>
      </c>
      <c r="AY1380" s="153" t="s">
        <v>162</v>
      </c>
    </row>
    <row r="1381" spans="1:65" s="11" customFormat="1" x14ac:dyDescent="0.2">
      <c r="B1381" s="151"/>
      <c r="D1381" s="152" t="s">
        <v>174</v>
      </c>
      <c r="E1381" s="153" t="s">
        <v>1</v>
      </c>
      <c r="F1381" s="154" t="s">
        <v>1557</v>
      </c>
      <c r="H1381" s="153" t="s">
        <v>1</v>
      </c>
      <c r="I1381" s="155"/>
      <c r="L1381" s="151"/>
      <c r="M1381" s="156"/>
      <c r="N1381" s="157"/>
      <c r="O1381" s="157"/>
      <c r="P1381" s="157"/>
      <c r="Q1381" s="157"/>
      <c r="R1381" s="157"/>
      <c r="S1381" s="157"/>
      <c r="T1381" s="158"/>
      <c r="AT1381" s="153" t="s">
        <v>174</v>
      </c>
      <c r="AU1381" s="153" t="s">
        <v>169</v>
      </c>
      <c r="AV1381" s="11" t="s">
        <v>79</v>
      </c>
      <c r="AW1381" s="11" t="s">
        <v>32</v>
      </c>
      <c r="AX1381" s="11" t="s">
        <v>71</v>
      </c>
      <c r="AY1381" s="153" t="s">
        <v>162</v>
      </c>
    </row>
    <row r="1382" spans="1:65" s="12" customFormat="1" x14ac:dyDescent="0.2">
      <c r="B1382" s="159"/>
      <c r="D1382" s="152" t="s">
        <v>174</v>
      </c>
      <c r="E1382" s="160" t="s">
        <v>1</v>
      </c>
      <c r="F1382" s="161" t="s">
        <v>1558</v>
      </c>
      <c r="H1382" s="162">
        <v>24.32</v>
      </c>
      <c r="I1382" s="163"/>
      <c r="L1382" s="159"/>
      <c r="M1382" s="164"/>
      <c r="N1382" s="165"/>
      <c r="O1382" s="165"/>
      <c r="P1382" s="165"/>
      <c r="Q1382" s="165"/>
      <c r="R1382" s="165"/>
      <c r="S1382" s="165"/>
      <c r="T1382" s="166"/>
      <c r="AT1382" s="160" t="s">
        <v>174</v>
      </c>
      <c r="AU1382" s="160" t="s">
        <v>169</v>
      </c>
      <c r="AV1382" s="12" t="s">
        <v>169</v>
      </c>
      <c r="AW1382" s="12" t="s">
        <v>32</v>
      </c>
      <c r="AX1382" s="12" t="s">
        <v>71</v>
      </c>
      <c r="AY1382" s="160" t="s">
        <v>162</v>
      </c>
    </row>
    <row r="1383" spans="1:65" s="13" customFormat="1" x14ac:dyDescent="0.2">
      <c r="B1383" s="167"/>
      <c r="D1383" s="152" t="s">
        <v>174</v>
      </c>
      <c r="E1383" s="168" t="s">
        <v>1</v>
      </c>
      <c r="F1383" s="169" t="s">
        <v>182</v>
      </c>
      <c r="H1383" s="170">
        <v>24.32</v>
      </c>
      <c r="I1383" s="171"/>
      <c r="L1383" s="167"/>
      <c r="M1383" s="172"/>
      <c r="N1383" s="173"/>
      <c r="O1383" s="173"/>
      <c r="P1383" s="173"/>
      <c r="Q1383" s="173"/>
      <c r="R1383" s="173"/>
      <c r="S1383" s="173"/>
      <c r="T1383" s="174"/>
      <c r="AT1383" s="168" t="s">
        <v>174</v>
      </c>
      <c r="AU1383" s="168" t="s">
        <v>169</v>
      </c>
      <c r="AV1383" s="13" t="s">
        <v>183</v>
      </c>
      <c r="AW1383" s="13" t="s">
        <v>32</v>
      </c>
      <c r="AX1383" s="13" t="s">
        <v>71</v>
      </c>
      <c r="AY1383" s="168" t="s">
        <v>162</v>
      </c>
    </row>
    <row r="1384" spans="1:65" s="11" customFormat="1" x14ac:dyDescent="0.2">
      <c r="B1384" s="151"/>
      <c r="D1384" s="152" t="s">
        <v>174</v>
      </c>
      <c r="E1384" s="153" t="s">
        <v>1</v>
      </c>
      <c r="F1384" s="154" t="s">
        <v>1559</v>
      </c>
      <c r="H1384" s="153" t="s">
        <v>1</v>
      </c>
      <c r="I1384" s="155"/>
      <c r="L1384" s="151"/>
      <c r="M1384" s="156"/>
      <c r="N1384" s="157"/>
      <c r="O1384" s="157"/>
      <c r="P1384" s="157"/>
      <c r="Q1384" s="157"/>
      <c r="R1384" s="157"/>
      <c r="S1384" s="157"/>
      <c r="T1384" s="158"/>
      <c r="AT1384" s="153" t="s">
        <v>174</v>
      </c>
      <c r="AU1384" s="153" t="s">
        <v>169</v>
      </c>
      <c r="AV1384" s="11" t="s">
        <v>79</v>
      </c>
      <c r="AW1384" s="11" t="s">
        <v>32</v>
      </c>
      <c r="AX1384" s="11" t="s">
        <v>71</v>
      </c>
      <c r="AY1384" s="153" t="s">
        <v>162</v>
      </c>
    </row>
    <row r="1385" spans="1:65" s="12" customFormat="1" x14ac:dyDescent="0.2">
      <c r="B1385" s="159"/>
      <c r="D1385" s="152" t="s">
        <v>174</v>
      </c>
      <c r="E1385" s="160" t="s">
        <v>1</v>
      </c>
      <c r="F1385" s="161" t="s">
        <v>1560</v>
      </c>
      <c r="H1385" s="162">
        <v>24.684000000000001</v>
      </c>
      <c r="I1385" s="163"/>
      <c r="L1385" s="159"/>
      <c r="M1385" s="164"/>
      <c r="N1385" s="165"/>
      <c r="O1385" s="165"/>
      <c r="P1385" s="165"/>
      <c r="Q1385" s="165"/>
      <c r="R1385" s="165"/>
      <c r="S1385" s="165"/>
      <c r="T1385" s="166"/>
      <c r="AT1385" s="160" t="s">
        <v>174</v>
      </c>
      <c r="AU1385" s="160" t="s">
        <v>169</v>
      </c>
      <c r="AV1385" s="12" t="s">
        <v>169</v>
      </c>
      <c r="AW1385" s="12" t="s">
        <v>32</v>
      </c>
      <c r="AX1385" s="12" t="s">
        <v>71</v>
      </c>
      <c r="AY1385" s="160" t="s">
        <v>162</v>
      </c>
    </row>
    <row r="1386" spans="1:65" s="12" customFormat="1" x14ac:dyDescent="0.2">
      <c r="B1386" s="159"/>
      <c r="D1386" s="152" t="s">
        <v>174</v>
      </c>
      <c r="E1386" s="160" t="s">
        <v>1</v>
      </c>
      <c r="F1386" s="161" t="s">
        <v>1561</v>
      </c>
      <c r="H1386" s="162">
        <v>-2.5790000000000002</v>
      </c>
      <c r="I1386" s="163"/>
      <c r="L1386" s="159"/>
      <c r="M1386" s="164"/>
      <c r="N1386" s="165"/>
      <c r="O1386" s="165"/>
      <c r="P1386" s="165"/>
      <c r="Q1386" s="165"/>
      <c r="R1386" s="165"/>
      <c r="S1386" s="165"/>
      <c r="T1386" s="166"/>
      <c r="AT1386" s="160" t="s">
        <v>174</v>
      </c>
      <c r="AU1386" s="160" t="s">
        <v>169</v>
      </c>
      <c r="AV1386" s="12" t="s">
        <v>169</v>
      </c>
      <c r="AW1386" s="12" t="s">
        <v>32</v>
      </c>
      <c r="AX1386" s="12" t="s">
        <v>71</v>
      </c>
      <c r="AY1386" s="160" t="s">
        <v>162</v>
      </c>
    </row>
    <row r="1387" spans="1:65" s="12" customFormat="1" x14ac:dyDescent="0.2">
      <c r="B1387" s="159"/>
      <c r="D1387" s="152" t="s">
        <v>174</v>
      </c>
      <c r="E1387" s="160" t="s">
        <v>1</v>
      </c>
      <c r="F1387" s="161" t="s">
        <v>1562</v>
      </c>
      <c r="H1387" s="162">
        <v>1.4159999999999999</v>
      </c>
      <c r="I1387" s="163"/>
      <c r="L1387" s="159"/>
      <c r="M1387" s="164"/>
      <c r="N1387" s="165"/>
      <c r="O1387" s="165"/>
      <c r="P1387" s="165"/>
      <c r="Q1387" s="165"/>
      <c r="R1387" s="165"/>
      <c r="S1387" s="165"/>
      <c r="T1387" s="166"/>
      <c r="AT1387" s="160" t="s">
        <v>174</v>
      </c>
      <c r="AU1387" s="160" t="s">
        <v>169</v>
      </c>
      <c r="AV1387" s="12" t="s">
        <v>169</v>
      </c>
      <c r="AW1387" s="12" t="s">
        <v>32</v>
      </c>
      <c r="AX1387" s="12" t="s">
        <v>71</v>
      </c>
      <c r="AY1387" s="160" t="s">
        <v>162</v>
      </c>
    </row>
    <row r="1388" spans="1:65" s="13" customFormat="1" x14ac:dyDescent="0.2">
      <c r="B1388" s="167"/>
      <c r="D1388" s="152" t="s">
        <v>174</v>
      </c>
      <c r="E1388" s="168" t="s">
        <v>1</v>
      </c>
      <c r="F1388" s="169" t="s">
        <v>182</v>
      </c>
      <c r="H1388" s="170">
        <v>23.521000000000001</v>
      </c>
      <c r="I1388" s="171"/>
      <c r="L1388" s="167"/>
      <c r="M1388" s="172"/>
      <c r="N1388" s="173"/>
      <c r="O1388" s="173"/>
      <c r="P1388" s="173"/>
      <c r="Q1388" s="173"/>
      <c r="R1388" s="173"/>
      <c r="S1388" s="173"/>
      <c r="T1388" s="174"/>
      <c r="AT1388" s="168" t="s">
        <v>174</v>
      </c>
      <c r="AU1388" s="168" t="s">
        <v>169</v>
      </c>
      <c r="AV1388" s="13" t="s">
        <v>183</v>
      </c>
      <c r="AW1388" s="13" t="s">
        <v>32</v>
      </c>
      <c r="AX1388" s="13" t="s">
        <v>71</v>
      </c>
      <c r="AY1388" s="168" t="s">
        <v>162</v>
      </c>
    </row>
    <row r="1389" spans="1:65" s="11" customFormat="1" x14ac:dyDescent="0.2">
      <c r="B1389" s="151"/>
      <c r="D1389" s="152" t="s">
        <v>174</v>
      </c>
      <c r="E1389" s="153" t="s">
        <v>1</v>
      </c>
      <c r="F1389" s="154" t="s">
        <v>1563</v>
      </c>
      <c r="H1389" s="153" t="s">
        <v>1</v>
      </c>
      <c r="I1389" s="155"/>
      <c r="L1389" s="151"/>
      <c r="M1389" s="156"/>
      <c r="N1389" s="157"/>
      <c r="O1389" s="157"/>
      <c r="P1389" s="157"/>
      <c r="Q1389" s="157"/>
      <c r="R1389" s="157"/>
      <c r="S1389" s="157"/>
      <c r="T1389" s="158"/>
      <c r="AT1389" s="153" t="s">
        <v>174</v>
      </c>
      <c r="AU1389" s="153" t="s">
        <v>169</v>
      </c>
      <c r="AV1389" s="11" t="s">
        <v>79</v>
      </c>
      <c r="AW1389" s="11" t="s">
        <v>32</v>
      </c>
      <c r="AX1389" s="11" t="s">
        <v>71</v>
      </c>
      <c r="AY1389" s="153" t="s">
        <v>162</v>
      </c>
    </row>
    <row r="1390" spans="1:65" s="12" customFormat="1" x14ac:dyDescent="0.2">
      <c r="B1390" s="159"/>
      <c r="D1390" s="152" t="s">
        <v>174</v>
      </c>
      <c r="E1390" s="160" t="s">
        <v>1</v>
      </c>
      <c r="F1390" s="161" t="s">
        <v>1564</v>
      </c>
      <c r="H1390" s="162">
        <v>30.36</v>
      </c>
      <c r="I1390" s="163"/>
      <c r="L1390" s="159"/>
      <c r="M1390" s="164"/>
      <c r="N1390" s="165"/>
      <c r="O1390" s="165"/>
      <c r="P1390" s="165"/>
      <c r="Q1390" s="165"/>
      <c r="R1390" s="165"/>
      <c r="S1390" s="165"/>
      <c r="T1390" s="166"/>
      <c r="AT1390" s="160" t="s">
        <v>174</v>
      </c>
      <c r="AU1390" s="160" t="s">
        <v>169</v>
      </c>
      <c r="AV1390" s="12" t="s">
        <v>169</v>
      </c>
      <c r="AW1390" s="12" t="s">
        <v>32</v>
      </c>
      <c r="AX1390" s="12" t="s">
        <v>71</v>
      </c>
      <c r="AY1390" s="160" t="s">
        <v>162</v>
      </c>
    </row>
    <row r="1391" spans="1:65" s="12" customFormat="1" x14ac:dyDescent="0.2">
      <c r="B1391" s="159"/>
      <c r="D1391" s="152" t="s">
        <v>174</v>
      </c>
      <c r="E1391" s="160" t="s">
        <v>1</v>
      </c>
      <c r="F1391" s="161" t="s">
        <v>1565</v>
      </c>
      <c r="H1391" s="162">
        <v>-4.0229999999999997</v>
      </c>
      <c r="I1391" s="163"/>
      <c r="L1391" s="159"/>
      <c r="M1391" s="164"/>
      <c r="N1391" s="165"/>
      <c r="O1391" s="165"/>
      <c r="P1391" s="165"/>
      <c r="Q1391" s="165"/>
      <c r="R1391" s="165"/>
      <c r="S1391" s="165"/>
      <c r="T1391" s="166"/>
      <c r="AT1391" s="160" t="s">
        <v>174</v>
      </c>
      <c r="AU1391" s="160" t="s">
        <v>169</v>
      </c>
      <c r="AV1391" s="12" t="s">
        <v>169</v>
      </c>
      <c r="AW1391" s="12" t="s">
        <v>32</v>
      </c>
      <c r="AX1391" s="12" t="s">
        <v>71</v>
      </c>
      <c r="AY1391" s="160" t="s">
        <v>162</v>
      </c>
    </row>
    <row r="1392" spans="1:65" s="12" customFormat="1" x14ac:dyDescent="0.2">
      <c r="B1392" s="159"/>
      <c r="D1392" s="152" t="s">
        <v>174</v>
      </c>
      <c r="E1392" s="160" t="s">
        <v>1</v>
      </c>
      <c r="F1392" s="161" t="s">
        <v>1566</v>
      </c>
      <c r="H1392" s="162">
        <v>1.534</v>
      </c>
      <c r="I1392" s="163"/>
      <c r="L1392" s="159"/>
      <c r="M1392" s="164"/>
      <c r="N1392" s="165"/>
      <c r="O1392" s="165"/>
      <c r="P1392" s="165"/>
      <c r="Q1392" s="165"/>
      <c r="R1392" s="165"/>
      <c r="S1392" s="165"/>
      <c r="T1392" s="166"/>
      <c r="AT1392" s="160" t="s">
        <v>174</v>
      </c>
      <c r="AU1392" s="160" t="s">
        <v>169</v>
      </c>
      <c r="AV1392" s="12" t="s">
        <v>169</v>
      </c>
      <c r="AW1392" s="12" t="s">
        <v>32</v>
      </c>
      <c r="AX1392" s="12" t="s">
        <v>71</v>
      </c>
      <c r="AY1392" s="160" t="s">
        <v>162</v>
      </c>
    </row>
    <row r="1393" spans="2:51" s="13" customFormat="1" x14ac:dyDescent="0.2">
      <c r="B1393" s="167"/>
      <c r="D1393" s="152" t="s">
        <v>174</v>
      </c>
      <c r="E1393" s="168" t="s">
        <v>1</v>
      </c>
      <c r="F1393" s="169" t="s">
        <v>182</v>
      </c>
      <c r="H1393" s="170">
        <v>27.870999999999999</v>
      </c>
      <c r="I1393" s="171"/>
      <c r="L1393" s="167"/>
      <c r="M1393" s="172"/>
      <c r="N1393" s="173"/>
      <c r="O1393" s="173"/>
      <c r="P1393" s="173"/>
      <c r="Q1393" s="173"/>
      <c r="R1393" s="173"/>
      <c r="S1393" s="173"/>
      <c r="T1393" s="174"/>
      <c r="AT1393" s="168" t="s">
        <v>174</v>
      </c>
      <c r="AU1393" s="168" t="s">
        <v>169</v>
      </c>
      <c r="AV1393" s="13" t="s">
        <v>183</v>
      </c>
      <c r="AW1393" s="13" t="s">
        <v>32</v>
      </c>
      <c r="AX1393" s="13" t="s">
        <v>71</v>
      </c>
      <c r="AY1393" s="168" t="s">
        <v>162</v>
      </c>
    </row>
    <row r="1394" spans="2:51" s="11" customFormat="1" x14ac:dyDescent="0.2">
      <c r="B1394" s="151"/>
      <c r="D1394" s="152" t="s">
        <v>174</v>
      </c>
      <c r="E1394" s="153" t="s">
        <v>1</v>
      </c>
      <c r="F1394" s="154" t="s">
        <v>1468</v>
      </c>
      <c r="H1394" s="153" t="s">
        <v>1</v>
      </c>
      <c r="I1394" s="155"/>
      <c r="L1394" s="151"/>
      <c r="M1394" s="156"/>
      <c r="N1394" s="157"/>
      <c r="O1394" s="157"/>
      <c r="P1394" s="157"/>
      <c r="Q1394" s="157"/>
      <c r="R1394" s="157"/>
      <c r="S1394" s="157"/>
      <c r="T1394" s="158"/>
      <c r="AT1394" s="153" t="s">
        <v>174</v>
      </c>
      <c r="AU1394" s="153" t="s">
        <v>169</v>
      </c>
      <c r="AV1394" s="11" t="s">
        <v>79</v>
      </c>
      <c r="AW1394" s="11" t="s">
        <v>32</v>
      </c>
      <c r="AX1394" s="11" t="s">
        <v>71</v>
      </c>
      <c r="AY1394" s="153" t="s">
        <v>162</v>
      </c>
    </row>
    <row r="1395" spans="2:51" s="12" customFormat="1" x14ac:dyDescent="0.2">
      <c r="B1395" s="159"/>
      <c r="D1395" s="152" t="s">
        <v>174</v>
      </c>
      <c r="E1395" s="160" t="s">
        <v>1</v>
      </c>
      <c r="F1395" s="161" t="s">
        <v>1567</v>
      </c>
      <c r="H1395" s="162">
        <v>28.704000000000001</v>
      </c>
      <c r="I1395" s="163"/>
      <c r="L1395" s="159"/>
      <c r="M1395" s="164"/>
      <c r="N1395" s="165"/>
      <c r="O1395" s="165"/>
      <c r="P1395" s="165"/>
      <c r="Q1395" s="165"/>
      <c r="R1395" s="165"/>
      <c r="S1395" s="165"/>
      <c r="T1395" s="166"/>
      <c r="AT1395" s="160" t="s">
        <v>174</v>
      </c>
      <c r="AU1395" s="160" t="s">
        <v>169</v>
      </c>
      <c r="AV1395" s="12" t="s">
        <v>169</v>
      </c>
      <c r="AW1395" s="12" t="s">
        <v>32</v>
      </c>
      <c r="AX1395" s="12" t="s">
        <v>71</v>
      </c>
      <c r="AY1395" s="160" t="s">
        <v>162</v>
      </c>
    </row>
    <row r="1396" spans="2:51" s="12" customFormat="1" x14ac:dyDescent="0.2">
      <c r="B1396" s="159"/>
      <c r="D1396" s="152" t="s">
        <v>174</v>
      </c>
      <c r="E1396" s="160" t="s">
        <v>1</v>
      </c>
      <c r="F1396" s="161" t="s">
        <v>1568</v>
      </c>
      <c r="H1396" s="162">
        <v>-3.367</v>
      </c>
      <c r="I1396" s="163"/>
      <c r="L1396" s="159"/>
      <c r="M1396" s="164"/>
      <c r="N1396" s="165"/>
      <c r="O1396" s="165"/>
      <c r="P1396" s="165"/>
      <c r="Q1396" s="165"/>
      <c r="R1396" s="165"/>
      <c r="S1396" s="165"/>
      <c r="T1396" s="166"/>
      <c r="AT1396" s="160" t="s">
        <v>174</v>
      </c>
      <c r="AU1396" s="160" t="s">
        <v>169</v>
      </c>
      <c r="AV1396" s="12" t="s">
        <v>169</v>
      </c>
      <c r="AW1396" s="12" t="s">
        <v>32</v>
      </c>
      <c r="AX1396" s="12" t="s">
        <v>71</v>
      </c>
      <c r="AY1396" s="160" t="s">
        <v>162</v>
      </c>
    </row>
    <row r="1397" spans="2:51" s="12" customFormat="1" x14ac:dyDescent="0.2">
      <c r="B1397" s="159"/>
      <c r="D1397" s="152" t="s">
        <v>174</v>
      </c>
      <c r="E1397" s="160" t="s">
        <v>1</v>
      </c>
      <c r="F1397" s="161" t="s">
        <v>1569</v>
      </c>
      <c r="H1397" s="162">
        <v>1.3759999999999999</v>
      </c>
      <c r="I1397" s="163"/>
      <c r="L1397" s="159"/>
      <c r="M1397" s="164"/>
      <c r="N1397" s="165"/>
      <c r="O1397" s="165"/>
      <c r="P1397" s="165"/>
      <c r="Q1397" s="165"/>
      <c r="R1397" s="165"/>
      <c r="S1397" s="165"/>
      <c r="T1397" s="166"/>
      <c r="AT1397" s="160" t="s">
        <v>174</v>
      </c>
      <c r="AU1397" s="160" t="s">
        <v>169</v>
      </c>
      <c r="AV1397" s="12" t="s">
        <v>169</v>
      </c>
      <c r="AW1397" s="12" t="s">
        <v>32</v>
      </c>
      <c r="AX1397" s="12" t="s">
        <v>71</v>
      </c>
      <c r="AY1397" s="160" t="s">
        <v>162</v>
      </c>
    </row>
    <row r="1398" spans="2:51" s="13" customFormat="1" x14ac:dyDescent="0.2">
      <c r="B1398" s="167"/>
      <c r="D1398" s="152" t="s">
        <v>174</v>
      </c>
      <c r="E1398" s="168" t="s">
        <v>1</v>
      </c>
      <c r="F1398" s="169" t="s">
        <v>182</v>
      </c>
      <c r="H1398" s="170">
        <v>26.713000000000001</v>
      </c>
      <c r="I1398" s="171"/>
      <c r="L1398" s="167"/>
      <c r="M1398" s="172"/>
      <c r="N1398" s="173"/>
      <c r="O1398" s="173"/>
      <c r="P1398" s="173"/>
      <c r="Q1398" s="173"/>
      <c r="R1398" s="173"/>
      <c r="S1398" s="173"/>
      <c r="T1398" s="174"/>
      <c r="AT1398" s="168" t="s">
        <v>174</v>
      </c>
      <c r="AU1398" s="168" t="s">
        <v>169</v>
      </c>
      <c r="AV1398" s="13" t="s">
        <v>183</v>
      </c>
      <c r="AW1398" s="13" t="s">
        <v>32</v>
      </c>
      <c r="AX1398" s="13" t="s">
        <v>71</v>
      </c>
      <c r="AY1398" s="168" t="s">
        <v>162</v>
      </c>
    </row>
    <row r="1399" spans="2:51" s="11" customFormat="1" x14ac:dyDescent="0.2">
      <c r="B1399" s="151"/>
      <c r="D1399" s="152" t="s">
        <v>174</v>
      </c>
      <c r="E1399" s="153" t="s">
        <v>1</v>
      </c>
      <c r="F1399" s="154" t="s">
        <v>1470</v>
      </c>
      <c r="H1399" s="153" t="s">
        <v>1</v>
      </c>
      <c r="I1399" s="155"/>
      <c r="L1399" s="151"/>
      <c r="M1399" s="156"/>
      <c r="N1399" s="157"/>
      <c r="O1399" s="157"/>
      <c r="P1399" s="157"/>
      <c r="Q1399" s="157"/>
      <c r="R1399" s="157"/>
      <c r="S1399" s="157"/>
      <c r="T1399" s="158"/>
      <c r="AT1399" s="153" t="s">
        <v>174</v>
      </c>
      <c r="AU1399" s="153" t="s">
        <v>169</v>
      </c>
      <c r="AV1399" s="11" t="s">
        <v>79</v>
      </c>
      <c r="AW1399" s="11" t="s">
        <v>32</v>
      </c>
      <c r="AX1399" s="11" t="s">
        <v>71</v>
      </c>
      <c r="AY1399" s="153" t="s">
        <v>162</v>
      </c>
    </row>
    <row r="1400" spans="2:51" s="12" customFormat="1" x14ac:dyDescent="0.2">
      <c r="B1400" s="159"/>
      <c r="D1400" s="152" t="s">
        <v>174</v>
      </c>
      <c r="E1400" s="160" t="s">
        <v>1</v>
      </c>
      <c r="F1400" s="161" t="s">
        <v>1570</v>
      </c>
      <c r="H1400" s="162">
        <v>30.8</v>
      </c>
      <c r="I1400" s="163"/>
      <c r="L1400" s="159"/>
      <c r="M1400" s="164"/>
      <c r="N1400" s="165"/>
      <c r="O1400" s="165"/>
      <c r="P1400" s="165"/>
      <c r="Q1400" s="165"/>
      <c r="R1400" s="165"/>
      <c r="S1400" s="165"/>
      <c r="T1400" s="166"/>
      <c r="AT1400" s="160" t="s">
        <v>174</v>
      </c>
      <c r="AU1400" s="160" t="s">
        <v>169</v>
      </c>
      <c r="AV1400" s="12" t="s">
        <v>169</v>
      </c>
      <c r="AW1400" s="12" t="s">
        <v>32</v>
      </c>
      <c r="AX1400" s="12" t="s">
        <v>71</v>
      </c>
      <c r="AY1400" s="160" t="s">
        <v>162</v>
      </c>
    </row>
    <row r="1401" spans="2:51" s="12" customFormat="1" x14ac:dyDescent="0.2">
      <c r="B1401" s="159"/>
      <c r="D1401" s="152" t="s">
        <v>174</v>
      </c>
      <c r="E1401" s="160" t="s">
        <v>1</v>
      </c>
      <c r="F1401" s="161" t="s">
        <v>1565</v>
      </c>
      <c r="H1401" s="162">
        <v>-4.0229999999999997</v>
      </c>
      <c r="I1401" s="163"/>
      <c r="L1401" s="159"/>
      <c r="M1401" s="164"/>
      <c r="N1401" s="165"/>
      <c r="O1401" s="165"/>
      <c r="P1401" s="165"/>
      <c r="Q1401" s="165"/>
      <c r="R1401" s="165"/>
      <c r="S1401" s="165"/>
      <c r="T1401" s="166"/>
      <c r="AT1401" s="160" t="s">
        <v>174</v>
      </c>
      <c r="AU1401" s="160" t="s">
        <v>169</v>
      </c>
      <c r="AV1401" s="12" t="s">
        <v>169</v>
      </c>
      <c r="AW1401" s="12" t="s">
        <v>32</v>
      </c>
      <c r="AX1401" s="12" t="s">
        <v>71</v>
      </c>
      <c r="AY1401" s="160" t="s">
        <v>162</v>
      </c>
    </row>
    <row r="1402" spans="2:51" s="12" customFormat="1" x14ac:dyDescent="0.2">
      <c r="B1402" s="159"/>
      <c r="D1402" s="152" t="s">
        <v>174</v>
      </c>
      <c r="E1402" s="160" t="s">
        <v>1</v>
      </c>
      <c r="F1402" s="161" t="s">
        <v>1566</v>
      </c>
      <c r="H1402" s="162">
        <v>1.534</v>
      </c>
      <c r="I1402" s="163"/>
      <c r="L1402" s="159"/>
      <c r="M1402" s="164"/>
      <c r="N1402" s="165"/>
      <c r="O1402" s="165"/>
      <c r="P1402" s="165"/>
      <c r="Q1402" s="165"/>
      <c r="R1402" s="165"/>
      <c r="S1402" s="165"/>
      <c r="T1402" s="166"/>
      <c r="AT1402" s="160" t="s">
        <v>174</v>
      </c>
      <c r="AU1402" s="160" t="s">
        <v>169</v>
      </c>
      <c r="AV1402" s="12" t="s">
        <v>169</v>
      </c>
      <c r="AW1402" s="12" t="s">
        <v>32</v>
      </c>
      <c r="AX1402" s="12" t="s">
        <v>71</v>
      </c>
      <c r="AY1402" s="160" t="s">
        <v>162</v>
      </c>
    </row>
    <row r="1403" spans="2:51" s="13" customFormat="1" x14ac:dyDescent="0.2">
      <c r="B1403" s="167"/>
      <c r="D1403" s="152" t="s">
        <v>174</v>
      </c>
      <c r="E1403" s="168" t="s">
        <v>1</v>
      </c>
      <c r="F1403" s="169" t="s">
        <v>182</v>
      </c>
      <c r="H1403" s="170">
        <v>28.311</v>
      </c>
      <c r="I1403" s="171"/>
      <c r="L1403" s="167"/>
      <c r="M1403" s="172"/>
      <c r="N1403" s="173"/>
      <c r="O1403" s="173"/>
      <c r="P1403" s="173"/>
      <c r="Q1403" s="173"/>
      <c r="R1403" s="173"/>
      <c r="S1403" s="173"/>
      <c r="T1403" s="174"/>
      <c r="AT1403" s="168" t="s">
        <v>174</v>
      </c>
      <c r="AU1403" s="168" t="s">
        <v>169</v>
      </c>
      <c r="AV1403" s="13" t="s">
        <v>183</v>
      </c>
      <c r="AW1403" s="13" t="s">
        <v>32</v>
      </c>
      <c r="AX1403" s="13" t="s">
        <v>71</v>
      </c>
      <c r="AY1403" s="168" t="s">
        <v>162</v>
      </c>
    </row>
    <row r="1404" spans="2:51" s="11" customFormat="1" x14ac:dyDescent="0.2">
      <c r="B1404" s="151"/>
      <c r="D1404" s="152" t="s">
        <v>174</v>
      </c>
      <c r="E1404" s="153" t="s">
        <v>1</v>
      </c>
      <c r="F1404" s="154" t="s">
        <v>1571</v>
      </c>
      <c r="H1404" s="153" t="s">
        <v>1</v>
      </c>
      <c r="I1404" s="155"/>
      <c r="L1404" s="151"/>
      <c r="M1404" s="156"/>
      <c r="N1404" s="157"/>
      <c r="O1404" s="157"/>
      <c r="P1404" s="157"/>
      <c r="Q1404" s="157"/>
      <c r="R1404" s="157"/>
      <c r="S1404" s="157"/>
      <c r="T1404" s="158"/>
      <c r="AT1404" s="153" t="s">
        <v>174</v>
      </c>
      <c r="AU1404" s="153" t="s">
        <v>169</v>
      </c>
      <c r="AV1404" s="11" t="s">
        <v>79</v>
      </c>
      <c r="AW1404" s="11" t="s">
        <v>32</v>
      </c>
      <c r="AX1404" s="11" t="s">
        <v>71</v>
      </c>
      <c r="AY1404" s="153" t="s">
        <v>162</v>
      </c>
    </row>
    <row r="1405" spans="2:51" s="12" customFormat="1" x14ac:dyDescent="0.2">
      <c r="B1405" s="159"/>
      <c r="D1405" s="152" t="s">
        <v>174</v>
      </c>
      <c r="E1405" s="160" t="s">
        <v>1</v>
      </c>
      <c r="F1405" s="161" t="s">
        <v>1572</v>
      </c>
      <c r="H1405" s="162">
        <v>29.12</v>
      </c>
      <c r="I1405" s="163"/>
      <c r="L1405" s="159"/>
      <c r="M1405" s="164"/>
      <c r="N1405" s="165"/>
      <c r="O1405" s="165"/>
      <c r="P1405" s="165"/>
      <c r="Q1405" s="165"/>
      <c r="R1405" s="165"/>
      <c r="S1405" s="165"/>
      <c r="T1405" s="166"/>
      <c r="AT1405" s="160" t="s">
        <v>174</v>
      </c>
      <c r="AU1405" s="160" t="s">
        <v>169</v>
      </c>
      <c r="AV1405" s="12" t="s">
        <v>169</v>
      </c>
      <c r="AW1405" s="12" t="s">
        <v>32</v>
      </c>
      <c r="AX1405" s="12" t="s">
        <v>71</v>
      </c>
      <c r="AY1405" s="160" t="s">
        <v>162</v>
      </c>
    </row>
    <row r="1406" spans="2:51" s="12" customFormat="1" x14ac:dyDescent="0.2">
      <c r="B1406" s="159"/>
      <c r="D1406" s="152" t="s">
        <v>174</v>
      </c>
      <c r="E1406" s="160" t="s">
        <v>1</v>
      </c>
      <c r="F1406" s="161" t="s">
        <v>1568</v>
      </c>
      <c r="H1406" s="162">
        <v>-3.367</v>
      </c>
      <c r="I1406" s="163"/>
      <c r="L1406" s="159"/>
      <c r="M1406" s="164"/>
      <c r="N1406" s="165"/>
      <c r="O1406" s="165"/>
      <c r="P1406" s="165"/>
      <c r="Q1406" s="165"/>
      <c r="R1406" s="165"/>
      <c r="S1406" s="165"/>
      <c r="T1406" s="166"/>
      <c r="AT1406" s="160" t="s">
        <v>174</v>
      </c>
      <c r="AU1406" s="160" t="s">
        <v>169</v>
      </c>
      <c r="AV1406" s="12" t="s">
        <v>169</v>
      </c>
      <c r="AW1406" s="12" t="s">
        <v>32</v>
      </c>
      <c r="AX1406" s="12" t="s">
        <v>71</v>
      </c>
      <c r="AY1406" s="160" t="s">
        <v>162</v>
      </c>
    </row>
    <row r="1407" spans="2:51" s="12" customFormat="1" x14ac:dyDescent="0.2">
      <c r="B1407" s="159"/>
      <c r="D1407" s="152" t="s">
        <v>174</v>
      </c>
      <c r="E1407" s="160" t="s">
        <v>1</v>
      </c>
      <c r="F1407" s="161" t="s">
        <v>1573</v>
      </c>
      <c r="H1407" s="162">
        <v>1.3959999999999999</v>
      </c>
      <c r="I1407" s="163"/>
      <c r="L1407" s="159"/>
      <c r="M1407" s="164"/>
      <c r="N1407" s="165"/>
      <c r="O1407" s="165"/>
      <c r="P1407" s="165"/>
      <c r="Q1407" s="165"/>
      <c r="R1407" s="165"/>
      <c r="S1407" s="165"/>
      <c r="T1407" s="166"/>
      <c r="AT1407" s="160" t="s">
        <v>174</v>
      </c>
      <c r="AU1407" s="160" t="s">
        <v>169</v>
      </c>
      <c r="AV1407" s="12" t="s">
        <v>169</v>
      </c>
      <c r="AW1407" s="12" t="s">
        <v>32</v>
      </c>
      <c r="AX1407" s="12" t="s">
        <v>71</v>
      </c>
      <c r="AY1407" s="160" t="s">
        <v>162</v>
      </c>
    </row>
    <row r="1408" spans="2:51" s="13" customFormat="1" x14ac:dyDescent="0.2">
      <c r="B1408" s="167"/>
      <c r="D1408" s="152" t="s">
        <v>174</v>
      </c>
      <c r="E1408" s="168" t="s">
        <v>1</v>
      </c>
      <c r="F1408" s="169" t="s">
        <v>182</v>
      </c>
      <c r="H1408" s="170">
        <v>27.149000000000001</v>
      </c>
      <c r="I1408" s="171"/>
      <c r="L1408" s="167"/>
      <c r="M1408" s="172"/>
      <c r="N1408" s="173"/>
      <c r="O1408" s="173"/>
      <c r="P1408" s="173"/>
      <c r="Q1408" s="173"/>
      <c r="R1408" s="173"/>
      <c r="S1408" s="173"/>
      <c r="T1408" s="174"/>
      <c r="AT1408" s="168" t="s">
        <v>174</v>
      </c>
      <c r="AU1408" s="168" t="s">
        <v>169</v>
      </c>
      <c r="AV1408" s="13" t="s">
        <v>183</v>
      </c>
      <c r="AW1408" s="13" t="s">
        <v>32</v>
      </c>
      <c r="AX1408" s="13" t="s">
        <v>71</v>
      </c>
      <c r="AY1408" s="168" t="s">
        <v>162</v>
      </c>
    </row>
    <row r="1409" spans="1:65" s="14" customFormat="1" x14ac:dyDescent="0.2">
      <c r="B1409" s="175"/>
      <c r="D1409" s="152" t="s">
        <v>174</v>
      </c>
      <c r="E1409" s="176" t="s">
        <v>1</v>
      </c>
      <c r="F1409" s="177" t="s">
        <v>189</v>
      </c>
      <c r="H1409" s="178">
        <v>157.88499999999999</v>
      </c>
      <c r="I1409" s="179"/>
      <c r="L1409" s="175"/>
      <c r="M1409" s="180"/>
      <c r="N1409" s="181"/>
      <c r="O1409" s="181"/>
      <c r="P1409" s="181"/>
      <c r="Q1409" s="181"/>
      <c r="R1409" s="181"/>
      <c r="S1409" s="181"/>
      <c r="T1409" s="182"/>
      <c r="AT1409" s="176" t="s">
        <v>174</v>
      </c>
      <c r="AU1409" s="176" t="s">
        <v>169</v>
      </c>
      <c r="AV1409" s="14" t="s">
        <v>168</v>
      </c>
      <c r="AW1409" s="14" t="s">
        <v>32</v>
      </c>
      <c r="AX1409" s="14" t="s">
        <v>79</v>
      </c>
      <c r="AY1409" s="176" t="s">
        <v>162</v>
      </c>
    </row>
    <row r="1410" spans="1:65" s="210" customFormat="1" ht="21.75" customHeight="1" x14ac:dyDescent="0.2">
      <c r="A1410" s="202"/>
      <c r="B1410" s="139"/>
      <c r="C1410" s="234" t="s">
        <v>1574</v>
      </c>
      <c r="D1410" s="234" t="s">
        <v>164</v>
      </c>
      <c r="E1410" s="235" t="s">
        <v>2890</v>
      </c>
      <c r="F1410" s="236" t="s">
        <v>1575</v>
      </c>
      <c r="G1410" s="237" t="s">
        <v>904</v>
      </c>
      <c r="H1410" s="239"/>
      <c r="I1410" s="239"/>
      <c r="J1410" s="238">
        <f>ROUND(I1410*H1410,3)</f>
        <v>0</v>
      </c>
      <c r="K1410" s="240"/>
      <c r="L1410" s="30"/>
      <c r="M1410" s="241" t="s">
        <v>1</v>
      </c>
      <c r="N1410" s="242" t="s">
        <v>43</v>
      </c>
      <c r="O1410" s="49"/>
      <c r="P1410" s="243">
        <f>O1410*H1410</f>
        <v>0</v>
      </c>
      <c r="Q1410" s="243">
        <v>0</v>
      </c>
      <c r="R1410" s="243">
        <f>Q1410*H1410</f>
        <v>0</v>
      </c>
      <c r="S1410" s="243">
        <v>0</v>
      </c>
      <c r="T1410" s="244">
        <f>S1410*H1410</f>
        <v>0</v>
      </c>
      <c r="U1410" s="202"/>
      <c r="V1410" s="202"/>
      <c r="W1410" s="202"/>
      <c r="X1410" s="202"/>
      <c r="Y1410" s="202"/>
      <c r="Z1410" s="202"/>
      <c r="AA1410" s="202"/>
      <c r="AB1410" s="202"/>
      <c r="AC1410" s="202"/>
      <c r="AD1410" s="202"/>
      <c r="AE1410" s="202"/>
      <c r="AR1410" s="245" t="s">
        <v>271</v>
      </c>
      <c r="AT1410" s="245" t="s">
        <v>164</v>
      </c>
      <c r="AU1410" s="245" t="s">
        <v>169</v>
      </c>
      <c r="AY1410" s="203" t="s">
        <v>162</v>
      </c>
      <c r="BE1410" s="149">
        <f>IF(N1410="základná",J1410,0)</f>
        <v>0</v>
      </c>
      <c r="BF1410" s="149">
        <f>IF(N1410="znížená",J1410,0)</f>
        <v>0</v>
      </c>
      <c r="BG1410" s="149">
        <f>IF(N1410="zákl. prenesená",J1410,0)</f>
        <v>0</v>
      </c>
      <c r="BH1410" s="149">
        <f>IF(N1410="zníž. prenesená",J1410,0)</f>
        <v>0</v>
      </c>
      <c r="BI1410" s="149">
        <f>IF(N1410="nulová",J1410,0)</f>
        <v>0</v>
      </c>
      <c r="BJ1410" s="203" t="s">
        <v>169</v>
      </c>
      <c r="BK1410" s="150">
        <f>ROUND(I1410*H1410,3)</f>
        <v>0</v>
      </c>
      <c r="BL1410" s="203" t="s">
        <v>271</v>
      </c>
      <c r="BM1410" s="245" t="s">
        <v>1576</v>
      </c>
    </row>
    <row r="1411" spans="1:65" s="10" customFormat="1" ht="22.7" customHeight="1" x14ac:dyDescent="0.2">
      <c r="B1411" s="126"/>
      <c r="D1411" s="127" t="s">
        <v>70</v>
      </c>
      <c r="E1411" s="137" t="s">
        <v>1577</v>
      </c>
      <c r="F1411" s="137" t="s">
        <v>1578</v>
      </c>
      <c r="I1411" s="129"/>
      <c r="J1411" s="138">
        <f>BK1411</f>
        <v>0</v>
      </c>
      <c r="L1411" s="126"/>
      <c r="M1411" s="131"/>
      <c r="N1411" s="132"/>
      <c r="O1411" s="132"/>
      <c r="P1411" s="133">
        <f>SUM(P1412:P1513)</f>
        <v>0</v>
      </c>
      <c r="Q1411" s="132"/>
      <c r="R1411" s="133">
        <f>SUM(R1412:R1513)</f>
        <v>0.26121768000000001</v>
      </c>
      <c r="S1411" s="132"/>
      <c r="T1411" s="134">
        <f>SUM(T1412:T1513)</f>
        <v>0</v>
      </c>
      <c r="AR1411" s="127" t="s">
        <v>169</v>
      </c>
      <c r="AT1411" s="135" t="s">
        <v>70</v>
      </c>
      <c r="AU1411" s="135" t="s">
        <v>79</v>
      </c>
      <c r="AY1411" s="127" t="s">
        <v>162</v>
      </c>
      <c r="BK1411" s="136">
        <f>SUM(BK1412:BK1513)</f>
        <v>0</v>
      </c>
    </row>
    <row r="1412" spans="1:65" s="210" customFormat="1" ht="44.25" customHeight="1" x14ac:dyDescent="0.2">
      <c r="A1412" s="202"/>
      <c r="B1412" s="139"/>
      <c r="C1412" s="234" t="s">
        <v>1579</v>
      </c>
      <c r="D1412" s="234" t="s">
        <v>164</v>
      </c>
      <c r="E1412" s="235" t="s">
        <v>2891</v>
      </c>
      <c r="F1412" s="236" t="s">
        <v>2892</v>
      </c>
      <c r="G1412" s="237" t="s">
        <v>273</v>
      </c>
      <c r="H1412" s="238">
        <v>667.06899999999996</v>
      </c>
      <c r="I1412" s="239"/>
      <c r="J1412" s="238">
        <f>ROUND(I1412*H1412,3)</f>
        <v>0</v>
      </c>
      <c r="K1412" s="240"/>
      <c r="L1412" s="30"/>
      <c r="M1412" s="241" t="s">
        <v>1</v>
      </c>
      <c r="N1412" s="242" t="s">
        <v>43</v>
      </c>
      <c r="O1412" s="49"/>
      <c r="P1412" s="243">
        <f>O1412*H1412</f>
        <v>0</v>
      </c>
      <c r="Q1412" s="243">
        <v>2.2000000000000001E-4</v>
      </c>
      <c r="R1412" s="243">
        <f>Q1412*H1412</f>
        <v>0.14675517999999999</v>
      </c>
      <c r="S1412" s="243">
        <v>0</v>
      </c>
      <c r="T1412" s="244">
        <f>S1412*H1412</f>
        <v>0</v>
      </c>
      <c r="U1412" s="202"/>
      <c r="V1412" s="202"/>
      <c r="W1412" s="202"/>
      <c r="X1412" s="202"/>
      <c r="Y1412" s="202"/>
      <c r="Z1412" s="202"/>
      <c r="AA1412" s="202"/>
      <c r="AB1412" s="202"/>
      <c r="AC1412" s="202"/>
      <c r="AD1412" s="202"/>
      <c r="AE1412" s="202"/>
      <c r="AR1412" s="245" t="s">
        <v>271</v>
      </c>
      <c r="AT1412" s="245" t="s">
        <v>164</v>
      </c>
      <c r="AU1412" s="245" t="s">
        <v>169</v>
      </c>
      <c r="AY1412" s="203" t="s">
        <v>162</v>
      </c>
      <c r="BE1412" s="149">
        <f>IF(N1412="základná",J1412,0)</f>
        <v>0</v>
      </c>
      <c r="BF1412" s="149">
        <f>IF(N1412="znížená",J1412,0)</f>
        <v>0</v>
      </c>
      <c r="BG1412" s="149">
        <f>IF(N1412="zákl. prenesená",J1412,0)</f>
        <v>0</v>
      </c>
      <c r="BH1412" s="149">
        <f>IF(N1412="zníž. prenesená",J1412,0)</f>
        <v>0</v>
      </c>
      <c r="BI1412" s="149">
        <f>IF(N1412="nulová",J1412,0)</f>
        <v>0</v>
      </c>
      <c r="BJ1412" s="203" t="s">
        <v>169</v>
      </c>
      <c r="BK1412" s="150">
        <f>ROUND(I1412*H1412,3)</f>
        <v>0</v>
      </c>
      <c r="BL1412" s="203" t="s">
        <v>271</v>
      </c>
      <c r="BM1412" s="245" t="s">
        <v>1580</v>
      </c>
    </row>
    <row r="1413" spans="1:65" s="11" customFormat="1" x14ac:dyDescent="0.2">
      <c r="B1413" s="151"/>
      <c r="D1413" s="152" t="s">
        <v>174</v>
      </c>
      <c r="E1413" s="153" t="s">
        <v>1</v>
      </c>
      <c r="F1413" s="154" t="s">
        <v>612</v>
      </c>
      <c r="H1413" s="153" t="s">
        <v>1</v>
      </c>
      <c r="I1413" s="155"/>
      <c r="L1413" s="151"/>
      <c r="M1413" s="156"/>
      <c r="N1413" s="157"/>
      <c r="O1413" s="157"/>
      <c r="P1413" s="157"/>
      <c r="Q1413" s="157"/>
      <c r="R1413" s="157"/>
      <c r="S1413" s="157"/>
      <c r="T1413" s="158"/>
      <c r="AT1413" s="153" t="s">
        <v>174</v>
      </c>
      <c r="AU1413" s="153" t="s">
        <v>169</v>
      </c>
      <c r="AV1413" s="11" t="s">
        <v>79</v>
      </c>
      <c r="AW1413" s="11" t="s">
        <v>32</v>
      </c>
      <c r="AX1413" s="11" t="s">
        <v>71</v>
      </c>
      <c r="AY1413" s="153" t="s">
        <v>162</v>
      </c>
    </row>
    <row r="1414" spans="1:65" s="11" customFormat="1" x14ac:dyDescent="0.2">
      <c r="B1414" s="151"/>
      <c r="D1414" s="152" t="s">
        <v>174</v>
      </c>
      <c r="E1414" s="153" t="s">
        <v>1</v>
      </c>
      <c r="F1414" s="154" t="s">
        <v>1581</v>
      </c>
      <c r="H1414" s="153" t="s">
        <v>1</v>
      </c>
      <c r="I1414" s="155"/>
      <c r="L1414" s="151"/>
      <c r="M1414" s="156"/>
      <c r="N1414" s="157"/>
      <c r="O1414" s="157"/>
      <c r="P1414" s="157"/>
      <c r="Q1414" s="157"/>
      <c r="R1414" s="157"/>
      <c r="S1414" s="157"/>
      <c r="T1414" s="158"/>
      <c r="AT1414" s="153" t="s">
        <v>174</v>
      </c>
      <c r="AU1414" s="153" t="s">
        <v>169</v>
      </c>
      <c r="AV1414" s="11" t="s">
        <v>79</v>
      </c>
      <c r="AW1414" s="11" t="s">
        <v>32</v>
      </c>
      <c r="AX1414" s="11" t="s">
        <v>71</v>
      </c>
      <c r="AY1414" s="153" t="s">
        <v>162</v>
      </c>
    </row>
    <row r="1415" spans="1:65" s="11" customFormat="1" x14ac:dyDescent="0.2">
      <c r="B1415" s="151"/>
      <c r="D1415" s="152" t="s">
        <v>174</v>
      </c>
      <c r="E1415" s="153" t="s">
        <v>1</v>
      </c>
      <c r="F1415" s="154" t="s">
        <v>1582</v>
      </c>
      <c r="H1415" s="153" t="s">
        <v>1</v>
      </c>
      <c r="I1415" s="155"/>
      <c r="L1415" s="151"/>
      <c r="M1415" s="156"/>
      <c r="N1415" s="157"/>
      <c r="O1415" s="157"/>
      <c r="P1415" s="157"/>
      <c r="Q1415" s="157"/>
      <c r="R1415" s="157"/>
      <c r="S1415" s="157"/>
      <c r="T1415" s="158"/>
      <c r="AT1415" s="153" t="s">
        <v>174</v>
      </c>
      <c r="AU1415" s="153" t="s">
        <v>169</v>
      </c>
      <c r="AV1415" s="11" t="s">
        <v>79</v>
      </c>
      <c r="AW1415" s="11" t="s">
        <v>32</v>
      </c>
      <c r="AX1415" s="11" t="s">
        <v>71</v>
      </c>
      <c r="AY1415" s="153" t="s">
        <v>162</v>
      </c>
    </row>
    <row r="1416" spans="1:65" s="12" customFormat="1" x14ac:dyDescent="0.2">
      <c r="B1416" s="159"/>
      <c r="D1416" s="152" t="s">
        <v>174</v>
      </c>
      <c r="E1416" s="160" t="s">
        <v>1</v>
      </c>
      <c r="F1416" s="161" t="s">
        <v>1583</v>
      </c>
      <c r="H1416" s="162">
        <v>35.508000000000003</v>
      </c>
      <c r="I1416" s="163"/>
      <c r="L1416" s="159"/>
      <c r="M1416" s="164"/>
      <c r="N1416" s="165"/>
      <c r="O1416" s="165"/>
      <c r="P1416" s="165"/>
      <c r="Q1416" s="165"/>
      <c r="R1416" s="165"/>
      <c r="S1416" s="165"/>
      <c r="T1416" s="166"/>
      <c r="AT1416" s="160" t="s">
        <v>174</v>
      </c>
      <c r="AU1416" s="160" t="s">
        <v>169</v>
      </c>
      <c r="AV1416" s="12" t="s">
        <v>169</v>
      </c>
      <c r="AW1416" s="12" t="s">
        <v>32</v>
      </c>
      <c r="AX1416" s="12" t="s">
        <v>71</v>
      </c>
      <c r="AY1416" s="160" t="s">
        <v>162</v>
      </c>
    </row>
    <row r="1417" spans="1:65" s="12" customFormat="1" x14ac:dyDescent="0.2">
      <c r="B1417" s="159"/>
      <c r="D1417" s="152" t="s">
        <v>174</v>
      </c>
      <c r="E1417" s="160" t="s">
        <v>1</v>
      </c>
      <c r="F1417" s="161" t="s">
        <v>1584</v>
      </c>
      <c r="H1417" s="162">
        <v>-8.4779999999999998</v>
      </c>
      <c r="I1417" s="163"/>
      <c r="L1417" s="159"/>
      <c r="M1417" s="164"/>
      <c r="N1417" s="165"/>
      <c r="O1417" s="165"/>
      <c r="P1417" s="165"/>
      <c r="Q1417" s="165"/>
      <c r="R1417" s="165"/>
      <c r="S1417" s="165"/>
      <c r="T1417" s="166"/>
      <c r="AT1417" s="160" t="s">
        <v>174</v>
      </c>
      <c r="AU1417" s="160" t="s">
        <v>169</v>
      </c>
      <c r="AV1417" s="12" t="s">
        <v>169</v>
      </c>
      <c r="AW1417" s="12" t="s">
        <v>32</v>
      </c>
      <c r="AX1417" s="12" t="s">
        <v>71</v>
      </c>
      <c r="AY1417" s="160" t="s">
        <v>162</v>
      </c>
    </row>
    <row r="1418" spans="1:65" s="12" customFormat="1" x14ac:dyDescent="0.2">
      <c r="B1418" s="159"/>
      <c r="D1418" s="152" t="s">
        <v>174</v>
      </c>
      <c r="E1418" s="160" t="s">
        <v>1</v>
      </c>
      <c r="F1418" s="161" t="s">
        <v>1585</v>
      </c>
      <c r="H1418" s="162">
        <v>1.69</v>
      </c>
      <c r="I1418" s="163"/>
      <c r="L1418" s="159"/>
      <c r="M1418" s="164"/>
      <c r="N1418" s="165"/>
      <c r="O1418" s="165"/>
      <c r="P1418" s="165"/>
      <c r="Q1418" s="165"/>
      <c r="R1418" s="165"/>
      <c r="S1418" s="165"/>
      <c r="T1418" s="166"/>
      <c r="AT1418" s="160" t="s">
        <v>174</v>
      </c>
      <c r="AU1418" s="160" t="s">
        <v>169</v>
      </c>
      <c r="AV1418" s="12" t="s">
        <v>169</v>
      </c>
      <c r="AW1418" s="12" t="s">
        <v>32</v>
      </c>
      <c r="AX1418" s="12" t="s">
        <v>71</v>
      </c>
      <c r="AY1418" s="160" t="s">
        <v>162</v>
      </c>
    </row>
    <row r="1419" spans="1:65" s="12" customFormat="1" x14ac:dyDescent="0.2">
      <c r="B1419" s="159"/>
      <c r="D1419" s="152" t="s">
        <v>174</v>
      </c>
      <c r="E1419" s="160" t="s">
        <v>1</v>
      </c>
      <c r="F1419" s="161" t="s">
        <v>1586</v>
      </c>
      <c r="H1419" s="162">
        <v>0.96799999999999997</v>
      </c>
      <c r="I1419" s="163"/>
      <c r="L1419" s="159"/>
      <c r="M1419" s="164"/>
      <c r="N1419" s="165"/>
      <c r="O1419" s="165"/>
      <c r="P1419" s="165"/>
      <c r="Q1419" s="165"/>
      <c r="R1419" s="165"/>
      <c r="S1419" s="165"/>
      <c r="T1419" s="166"/>
      <c r="AT1419" s="160" t="s">
        <v>174</v>
      </c>
      <c r="AU1419" s="160" t="s">
        <v>169</v>
      </c>
      <c r="AV1419" s="12" t="s">
        <v>169</v>
      </c>
      <c r="AW1419" s="12" t="s">
        <v>32</v>
      </c>
      <c r="AX1419" s="12" t="s">
        <v>71</v>
      </c>
      <c r="AY1419" s="160" t="s">
        <v>162</v>
      </c>
    </row>
    <row r="1420" spans="1:65" s="13" customFormat="1" x14ac:dyDescent="0.2">
      <c r="B1420" s="167"/>
      <c r="D1420" s="152" t="s">
        <v>174</v>
      </c>
      <c r="E1420" s="168" t="s">
        <v>1</v>
      </c>
      <c r="F1420" s="169" t="s">
        <v>182</v>
      </c>
      <c r="H1420" s="170">
        <v>29.688000000000002</v>
      </c>
      <c r="I1420" s="171"/>
      <c r="L1420" s="167"/>
      <c r="M1420" s="172"/>
      <c r="N1420" s="173"/>
      <c r="O1420" s="173"/>
      <c r="P1420" s="173"/>
      <c r="Q1420" s="173"/>
      <c r="R1420" s="173"/>
      <c r="S1420" s="173"/>
      <c r="T1420" s="174"/>
      <c r="AT1420" s="168" t="s">
        <v>174</v>
      </c>
      <c r="AU1420" s="168" t="s">
        <v>169</v>
      </c>
      <c r="AV1420" s="13" t="s">
        <v>183</v>
      </c>
      <c r="AW1420" s="13" t="s">
        <v>32</v>
      </c>
      <c r="AX1420" s="13" t="s">
        <v>71</v>
      </c>
      <c r="AY1420" s="168" t="s">
        <v>162</v>
      </c>
    </row>
    <row r="1421" spans="1:65" s="11" customFormat="1" x14ac:dyDescent="0.2">
      <c r="B1421" s="151"/>
      <c r="D1421" s="152" t="s">
        <v>174</v>
      </c>
      <c r="E1421" s="153" t="s">
        <v>1</v>
      </c>
      <c r="F1421" s="154" t="s">
        <v>645</v>
      </c>
      <c r="H1421" s="153" t="s">
        <v>1</v>
      </c>
      <c r="I1421" s="155"/>
      <c r="L1421" s="151"/>
      <c r="M1421" s="156"/>
      <c r="N1421" s="157"/>
      <c r="O1421" s="157"/>
      <c r="P1421" s="157"/>
      <c r="Q1421" s="157"/>
      <c r="R1421" s="157"/>
      <c r="S1421" s="157"/>
      <c r="T1421" s="158"/>
      <c r="AT1421" s="153" t="s">
        <v>174</v>
      </c>
      <c r="AU1421" s="153" t="s">
        <v>169</v>
      </c>
      <c r="AV1421" s="11" t="s">
        <v>79</v>
      </c>
      <c r="AW1421" s="11" t="s">
        <v>32</v>
      </c>
      <c r="AX1421" s="11" t="s">
        <v>71</v>
      </c>
      <c r="AY1421" s="153" t="s">
        <v>162</v>
      </c>
    </row>
    <row r="1422" spans="1:65" s="12" customFormat="1" x14ac:dyDescent="0.2">
      <c r="B1422" s="159"/>
      <c r="D1422" s="152" t="s">
        <v>174</v>
      </c>
      <c r="E1422" s="160" t="s">
        <v>1</v>
      </c>
      <c r="F1422" s="161" t="s">
        <v>1587</v>
      </c>
      <c r="H1422" s="162">
        <v>27.192</v>
      </c>
      <c r="I1422" s="163"/>
      <c r="L1422" s="159"/>
      <c r="M1422" s="164"/>
      <c r="N1422" s="165"/>
      <c r="O1422" s="165"/>
      <c r="P1422" s="165"/>
      <c r="Q1422" s="165"/>
      <c r="R1422" s="165"/>
      <c r="S1422" s="165"/>
      <c r="T1422" s="166"/>
      <c r="AT1422" s="160" t="s">
        <v>174</v>
      </c>
      <c r="AU1422" s="160" t="s">
        <v>169</v>
      </c>
      <c r="AV1422" s="12" t="s">
        <v>169</v>
      </c>
      <c r="AW1422" s="12" t="s">
        <v>32</v>
      </c>
      <c r="AX1422" s="12" t="s">
        <v>71</v>
      </c>
      <c r="AY1422" s="160" t="s">
        <v>162</v>
      </c>
    </row>
    <row r="1423" spans="1:65" s="12" customFormat="1" x14ac:dyDescent="0.2">
      <c r="B1423" s="159"/>
      <c r="D1423" s="152" t="s">
        <v>174</v>
      </c>
      <c r="E1423" s="160" t="s">
        <v>1</v>
      </c>
      <c r="F1423" s="161" t="s">
        <v>1588</v>
      </c>
      <c r="H1423" s="162">
        <v>-2.5790000000000002</v>
      </c>
      <c r="I1423" s="163"/>
      <c r="L1423" s="159"/>
      <c r="M1423" s="164"/>
      <c r="N1423" s="165"/>
      <c r="O1423" s="165"/>
      <c r="P1423" s="165"/>
      <c r="Q1423" s="165"/>
      <c r="R1423" s="165"/>
      <c r="S1423" s="165"/>
      <c r="T1423" s="166"/>
      <c r="AT1423" s="160" t="s">
        <v>174</v>
      </c>
      <c r="AU1423" s="160" t="s">
        <v>169</v>
      </c>
      <c r="AV1423" s="12" t="s">
        <v>169</v>
      </c>
      <c r="AW1423" s="12" t="s">
        <v>32</v>
      </c>
      <c r="AX1423" s="12" t="s">
        <v>71</v>
      </c>
      <c r="AY1423" s="160" t="s">
        <v>162</v>
      </c>
    </row>
    <row r="1424" spans="1:65" s="12" customFormat="1" x14ac:dyDescent="0.2">
      <c r="B1424" s="159"/>
      <c r="D1424" s="152" t="s">
        <v>174</v>
      </c>
      <c r="E1424" s="160" t="s">
        <v>1</v>
      </c>
      <c r="F1424" s="161" t="s">
        <v>1589</v>
      </c>
      <c r="H1424" s="162">
        <v>0.80600000000000005</v>
      </c>
      <c r="I1424" s="163"/>
      <c r="L1424" s="159"/>
      <c r="M1424" s="164"/>
      <c r="N1424" s="165"/>
      <c r="O1424" s="165"/>
      <c r="P1424" s="165"/>
      <c r="Q1424" s="165"/>
      <c r="R1424" s="165"/>
      <c r="S1424" s="165"/>
      <c r="T1424" s="166"/>
      <c r="AT1424" s="160" t="s">
        <v>174</v>
      </c>
      <c r="AU1424" s="160" t="s">
        <v>169</v>
      </c>
      <c r="AV1424" s="12" t="s">
        <v>169</v>
      </c>
      <c r="AW1424" s="12" t="s">
        <v>32</v>
      </c>
      <c r="AX1424" s="12" t="s">
        <v>71</v>
      </c>
      <c r="AY1424" s="160" t="s">
        <v>162</v>
      </c>
    </row>
    <row r="1425" spans="2:51" s="13" customFormat="1" x14ac:dyDescent="0.2">
      <c r="B1425" s="167"/>
      <c r="D1425" s="152" t="s">
        <v>174</v>
      </c>
      <c r="E1425" s="168" t="s">
        <v>1</v>
      </c>
      <c r="F1425" s="169" t="s">
        <v>182</v>
      </c>
      <c r="H1425" s="170">
        <v>25.419</v>
      </c>
      <c r="I1425" s="171"/>
      <c r="L1425" s="167"/>
      <c r="M1425" s="172"/>
      <c r="N1425" s="173"/>
      <c r="O1425" s="173"/>
      <c r="P1425" s="173"/>
      <c r="Q1425" s="173"/>
      <c r="R1425" s="173"/>
      <c r="S1425" s="173"/>
      <c r="T1425" s="174"/>
      <c r="AT1425" s="168" t="s">
        <v>174</v>
      </c>
      <c r="AU1425" s="168" t="s">
        <v>169</v>
      </c>
      <c r="AV1425" s="13" t="s">
        <v>183</v>
      </c>
      <c r="AW1425" s="13" t="s">
        <v>32</v>
      </c>
      <c r="AX1425" s="13" t="s">
        <v>71</v>
      </c>
      <c r="AY1425" s="168" t="s">
        <v>162</v>
      </c>
    </row>
    <row r="1426" spans="2:51" s="11" customFormat="1" x14ac:dyDescent="0.2">
      <c r="B1426" s="151"/>
      <c r="D1426" s="152" t="s">
        <v>174</v>
      </c>
      <c r="E1426" s="153" t="s">
        <v>1</v>
      </c>
      <c r="F1426" s="154" t="s">
        <v>1429</v>
      </c>
      <c r="H1426" s="153" t="s">
        <v>1</v>
      </c>
      <c r="I1426" s="155"/>
      <c r="L1426" s="151"/>
      <c r="M1426" s="156"/>
      <c r="N1426" s="157"/>
      <c r="O1426" s="157"/>
      <c r="P1426" s="157"/>
      <c r="Q1426" s="157"/>
      <c r="R1426" s="157"/>
      <c r="S1426" s="157"/>
      <c r="T1426" s="158"/>
      <c r="AT1426" s="153" t="s">
        <v>174</v>
      </c>
      <c r="AU1426" s="153" t="s">
        <v>169</v>
      </c>
      <c r="AV1426" s="11" t="s">
        <v>79</v>
      </c>
      <c r="AW1426" s="11" t="s">
        <v>32</v>
      </c>
      <c r="AX1426" s="11" t="s">
        <v>71</v>
      </c>
      <c r="AY1426" s="153" t="s">
        <v>162</v>
      </c>
    </row>
    <row r="1427" spans="2:51" s="12" customFormat="1" x14ac:dyDescent="0.2">
      <c r="B1427" s="159"/>
      <c r="D1427" s="152" t="s">
        <v>174</v>
      </c>
      <c r="E1427" s="160" t="s">
        <v>1</v>
      </c>
      <c r="F1427" s="161" t="s">
        <v>1590</v>
      </c>
      <c r="H1427" s="162">
        <v>41.316000000000003</v>
      </c>
      <c r="I1427" s="163"/>
      <c r="L1427" s="159"/>
      <c r="M1427" s="164"/>
      <c r="N1427" s="165"/>
      <c r="O1427" s="165"/>
      <c r="P1427" s="165"/>
      <c r="Q1427" s="165"/>
      <c r="R1427" s="165"/>
      <c r="S1427" s="165"/>
      <c r="T1427" s="166"/>
      <c r="AT1427" s="160" t="s">
        <v>174</v>
      </c>
      <c r="AU1427" s="160" t="s">
        <v>169</v>
      </c>
      <c r="AV1427" s="12" t="s">
        <v>169</v>
      </c>
      <c r="AW1427" s="12" t="s">
        <v>32</v>
      </c>
      <c r="AX1427" s="12" t="s">
        <v>71</v>
      </c>
      <c r="AY1427" s="160" t="s">
        <v>162</v>
      </c>
    </row>
    <row r="1428" spans="2:51" s="12" customFormat="1" x14ac:dyDescent="0.2">
      <c r="B1428" s="159"/>
      <c r="D1428" s="152" t="s">
        <v>174</v>
      </c>
      <c r="E1428" s="160" t="s">
        <v>1</v>
      </c>
      <c r="F1428" s="161" t="s">
        <v>1591</v>
      </c>
      <c r="H1428" s="162">
        <v>-8.2680000000000007</v>
      </c>
      <c r="I1428" s="163"/>
      <c r="L1428" s="159"/>
      <c r="M1428" s="164"/>
      <c r="N1428" s="165"/>
      <c r="O1428" s="165"/>
      <c r="P1428" s="165"/>
      <c r="Q1428" s="165"/>
      <c r="R1428" s="165"/>
      <c r="S1428" s="165"/>
      <c r="T1428" s="166"/>
      <c r="AT1428" s="160" t="s">
        <v>174</v>
      </c>
      <c r="AU1428" s="160" t="s">
        <v>169</v>
      </c>
      <c r="AV1428" s="12" t="s">
        <v>169</v>
      </c>
      <c r="AW1428" s="12" t="s">
        <v>32</v>
      </c>
      <c r="AX1428" s="12" t="s">
        <v>71</v>
      </c>
      <c r="AY1428" s="160" t="s">
        <v>162</v>
      </c>
    </row>
    <row r="1429" spans="2:51" s="12" customFormat="1" x14ac:dyDescent="0.2">
      <c r="B1429" s="159"/>
      <c r="D1429" s="152" t="s">
        <v>174</v>
      </c>
      <c r="E1429" s="160" t="s">
        <v>1</v>
      </c>
      <c r="F1429" s="161" t="s">
        <v>1592</v>
      </c>
      <c r="H1429" s="162">
        <v>1.853</v>
      </c>
      <c r="I1429" s="163"/>
      <c r="L1429" s="159"/>
      <c r="M1429" s="164"/>
      <c r="N1429" s="165"/>
      <c r="O1429" s="165"/>
      <c r="P1429" s="165"/>
      <c r="Q1429" s="165"/>
      <c r="R1429" s="165"/>
      <c r="S1429" s="165"/>
      <c r="T1429" s="166"/>
      <c r="AT1429" s="160" t="s">
        <v>174</v>
      </c>
      <c r="AU1429" s="160" t="s">
        <v>169</v>
      </c>
      <c r="AV1429" s="12" t="s">
        <v>169</v>
      </c>
      <c r="AW1429" s="12" t="s">
        <v>32</v>
      </c>
      <c r="AX1429" s="12" t="s">
        <v>71</v>
      </c>
      <c r="AY1429" s="160" t="s">
        <v>162</v>
      </c>
    </row>
    <row r="1430" spans="2:51" s="13" customFormat="1" x14ac:dyDescent="0.2">
      <c r="B1430" s="167"/>
      <c r="D1430" s="152" t="s">
        <v>174</v>
      </c>
      <c r="E1430" s="168" t="s">
        <v>1</v>
      </c>
      <c r="F1430" s="169" t="s">
        <v>182</v>
      </c>
      <c r="H1430" s="170">
        <v>34.901000000000003</v>
      </c>
      <c r="I1430" s="171"/>
      <c r="L1430" s="167"/>
      <c r="M1430" s="172"/>
      <c r="N1430" s="173"/>
      <c r="O1430" s="173"/>
      <c r="P1430" s="173"/>
      <c r="Q1430" s="173"/>
      <c r="R1430" s="173"/>
      <c r="S1430" s="173"/>
      <c r="T1430" s="174"/>
      <c r="AT1430" s="168" t="s">
        <v>174</v>
      </c>
      <c r="AU1430" s="168" t="s">
        <v>169</v>
      </c>
      <c r="AV1430" s="13" t="s">
        <v>183</v>
      </c>
      <c r="AW1430" s="13" t="s">
        <v>32</v>
      </c>
      <c r="AX1430" s="13" t="s">
        <v>71</v>
      </c>
      <c r="AY1430" s="168" t="s">
        <v>162</v>
      </c>
    </row>
    <row r="1431" spans="2:51" s="11" customFormat="1" x14ac:dyDescent="0.2">
      <c r="B1431" s="151"/>
      <c r="D1431" s="152" t="s">
        <v>174</v>
      </c>
      <c r="E1431" s="153" t="s">
        <v>1</v>
      </c>
      <c r="F1431" s="154" t="s">
        <v>1593</v>
      </c>
      <c r="H1431" s="153" t="s">
        <v>1</v>
      </c>
      <c r="I1431" s="155"/>
      <c r="L1431" s="151"/>
      <c r="M1431" s="156"/>
      <c r="N1431" s="157"/>
      <c r="O1431" s="157"/>
      <c r="P1431" s="157"/>
      <c r="Q1431" s="157"/>
      <c r="R1431" s="157"/>
      <c r="S1431" s="157"/>
      <c r="T1431" s="158"/>
      <c r="AT1431" s="153" t="s">
        <v>174</v>
      </c>
      <c r="AU1431" s="153" t="s">
        <v>169</v>
      </c>
      <c r="AV1431" s="11" t="s">
        <v>79</v>
      </c>
      <c r="AW1431" s="11" t="s">
        <v>32</v>
      </c>
      <c r="AX1431" s="11" t="s">
        <v>71</v>
      </c>
      <c r="AY1431" s="153" t="s">
        <v>162</v>
      </c>
    </row>
    <row r="1432" spans="2:51" s="11" customFormat="1" x14ac:dyDescent="0.2">
      <c r="B1432" s="151"/>
      <c r="D1432" s="152" t="s">
        <v>174</v>
      </c>
      <c r="E1432" s="153" t="s">
        <v>1</v>
      </c>
      <c r="F1432" s="154" t="s">
        <v>1594</v>
      </c>
      <c r="H1432" s="153" t="s">
        <v>1</v>
      </c>
      <c r="I1432" s="155"/>
      <c r="L1432" s="151"/>
      <c r="M1432" s="156"/>
      <c r="N1432" s="157"/>
      <c r="O1432" s="157"/>
      <c r="P1432" s="157"/>
      <c r="Q1432" s="157"/>
      <c r="R1432" s="157"/>
      <c r="S1432" s="157"/>
      <c r="T1432" s="158"/>
      <c r="AT1432" s="153" t="s">
        <v>174</v>
      </c>
      <c r="AU1432" s="153" t="s">
        <v>169</v>
      </c>
      <c r="AV1432" s="11" t="s">
        <v>79</v>
      </c>
      <c r="AW1432" s="11" t="s">
        <v>32</v>
      </c>
      <c r="AX1432" s="11" t="s">
        <v>71</v>
      </c>
      <c r="AY1432" s="153" t="s">
        <v>162</v>
      </c>
    </row>
    <row r="1433" spans="2:51" s="12" customFormat="1" x14ac:dyDescent="0.2">
      <c r="B1433" s="159"/>
      <c r="D1433" s="152" t="s">
        <v>174</v>
      </c>
      <c r="E1433" s="160" t="s">
        <v>1</v>
      </c>
      <c r="F1433" s="161" t="s">
        <v>1595</v>
      </c>
      <c r="H1433" s="162">
        <v>21.19</v>
      </c>
      <c r="I1433" s="163"/>
      <c r="L1433" s="159"/>
      <c r="M1433" s="164"/>
      <c r="N1433" s="165"/>
      <c r="O1433" s="165"/>
      <c r="P1433" s="165"/>
      <c r="Q1433" s="165"/>
      <c r="R1433" s="165"/>
      <c r="S1433" s="165"/>
      <c r="T1433" s="166"/>
      <c r="AT1433" s="160" t="s">
        <v>174</v>
      </c>
      <c r="AU1433" s="160" t="s">
        <v>169</v>
      </c>
      <c r="AV1433" s="12" t="s">
        <v>169</v>
      </c>
      <c r="AW1433" s="12" t="s">
        <v>32</v>
      </c>
      <c r="AX1433" s="12" t="s">
        <v>71</v>
      </c>
      <c r="AY1433" s="160" t="s">
        <v>162</v>
      </c>
    </row>
    <row r="1434" spans="2:51" s="12" customFormat="1" x14ac:dyDescent="0.2">
      <c r="B1434" s="159"/>
      <c r="D1434" s="152" t="s">
        <v>174</v>
      </c>
      <c r="E1434" s="160" t="s">
        <v>1</v>
      </c>
      <c r="F1434" s="161" t="s">
        <v>1586</v>
      </c>
      <c r="H1434" s="162">
        <v>0.96799999999999997</v>
      </c>
      <c r="I1434" s="163"/>
      <c r="L1434" s="159"/>
      <c r="M1434" s="164"/>
      <c r="N1434" s="165"/>
      <c r="O1434" s="165"/>
      <c r="P1434" s="165"/>
      <c r="Q1434" s="165"/>
      <c r="R1434" s="165"/>
      <c r="S1434" s="165"/>
      <c r="T1434" s="166"/>
      <c r="AT1434" s="160" t="s">
        <v>174</v>
      </c>
      <c r="AU1434" s="160" t="s">
        <v>169</v>
      </c>
      <c r="AV1434" s="12" t="s">
        <v>169</v>
      </c>
      <c r="AW1434" s="12" t="s">
        <v>32</v>
      </c>
      <c r="AX1434" s="12" t="s">
        <v>71</v>
      </c>
      <c r="AY1434" s="160" t="s">
        <v>162</v>
      </c>
    </row>
    <row r="1435" spans="2:51" s="13" customFormat="1" x14ac:dyDescent="0.2">
      <c r="B1435" s="167"/>
      <c r="D1435" s="152" t="s">
        <v>174</v>
      </c>
      <c r="E1435" s="168" t="s">
        <v>1</v>
      </c>
      <c r="F1435" s="169" t="s">
        <v>182</v>
      </c>
      <c r="H1435" s="170">
        <v>22.158000000000001</v>
      </c>
      <c r="I1435" s="171"/>
      <c r="L1435" s="167"/>
      <c r="M1435" s="172"/>
      <c r="N1435" s="173"/>
      <c r="O1435" s="173"/>
      <c r="P1435" s="173"/>
      <c r="Q1435" s="173"/>
      <c r="R1435" s="173"/>
      <c r="S1435" s="173"/>
      <c r="T1435" s="174"/>
      <c r="AT1435" s="168" t="s">
        <v>174</v>
      </c>
      <c r="AU1435" s="168" t="s">
        <v>169</v>
      </c>
      <c r="AV1435" s="13" t="s">
        <v>183</v>
      </c>
      <c r="AW1435" s="13" t="s">
        <v>32</v>
      </c>
      <c r="AX1435" s="13" t="s">
        <v>71</v>
      </c>
      <c r="AY1435" s="168" t="s">
        <v>162</v>
      </c>
    </row>
    <row r="1436" spans="2:51" s="11" customFormat="1" x14ac:dyDescent="0.2">
      <c r="B1436" s="151"/>
      <c r="D1436" s="152" t="s">
        <v>174</v>
      </c>
      <c r="E1436" s="153" t="s">
        <v>1</v>
      </c>
      <c r="F1436" s="154" t="s">
        <v>1484</v>
      </c>
      <c r="H1436" s="153" t="s">
        <v>1</v>
      </c>
      <c r="I1436" s="155"/>
      <c r="L1436" s="151"/>
      <c r="M1436" s="156"/>
      <c r="N1436" s="157"/>
      <c r="O1436" s="157"/>
      <c r="P1436" s="157"/>
      <c r="Q1436" s="157"/>
      <c r="R1436" s="157"/>
      <c r="S1436" s="157"/>
      <c r="T1436" s="158"/>
      <c r="AT1436" s="153" t="s">
        <v>174</v>
      </c>
      <c r="AU1436" s="153" t="s">
        <v>169</v>
      </c>
      <c r="AV1436" s="11" t="s">
        <v>79</v>
      </c>
      <c r="AW1436" s="11" t="s">
        <v>32</v>
      </c>
      <c r="AX1436" s="11" t="s">
        <v>71</v>
      </c>
      <c r="AY1436" s="153" t="s">
        <v>162</v>
      </c>
    </row>
    <row r="1437" spans="2:51" s="12" customFormat="1" x14ac:dyDescent="0.2">
      <c r="B1437" s="159"/>
      <c r="D1437" s="152" t="s">
        <v>174</v>
      </c>
      <c r="E1437" s="160" t="s">
        <v>1</v>
      </c>
      <c r="F1437" s="161" t="s">
        <v>1596</v>
      </c>
      <c r="H1437" s="162">
        <v>82.8</v>
      </c>
      <c r="I1437" s="163"/>
      <c r="L1437" s="159"/>
      <c r="M1437" s="164"/>
      <c r="N1437" s="165"/>
      <c r="O1437" s="165"/>
      <c r="P1437" s="165"/>
      <c r="Q1437" s="165"/>
      <c r="R1437" s="165"/>
      <c r="S1437" s="165"/>
      <c r="T1437" s="166"/>
      <c r="AT1437" s="160" t="s">
        <v>174</v>
      </c>
      <c r="AU1437" s="160" t="s">
        <v>169</v>
      </c>
      <c r="AV1437" s="12" t="s">
        <v>169</v>
      </c>
      <c r="AW1437" s="12" t="s">
        <v>32</v>
      </c>
      <c r="AX1437" s="12" t="s">
        <v>71</v>
      </c>
      <c r="AY1437" s="160" t="s">
        <v>162</v>
      </c>
    </row>
    <row r="1438" spans="2:51" s="12" customFormat="1" x14ac:dyDescent="0.2">
      <c r="B1438" s="159"/>
      <c r="D1438" s="152" t="s">
        <v>174</v>
      </c>
      <c r="E1438" s="160" t="s">
        <v>1</v>
      </c>
      <c r="F1438" s="161" t="s">
        <v>1597</v>
      </c>
      <c r="H1438" s="162">
        <v>-28.359000000000002</v>
      </c>
      <c r="I1438" s="163"/>
      <c r="L1438" s="159"/>
      <c r="M1438" s="164"/>
      <c r="N1438" s="165"/>
      <c r="O1438" s="165"/>
      <c r="P1438" s="165"/>
      <c r="Q1438" s="165"/>
      <c r="R1438" s="165"/>
      <c r="S1438" s="165"/>
      <c r="T1438" s="166"/>
      <c r="AT1438" s="160" t="s">
        <v>174</v>
      </c>
      <c r="AU1438" s="160" t="s">
        <v>169</v>
      </c>
      <c r="AV1438" s="12" t="s">
        <v>169</v>
      </c>
      <c r="AW1438" s="12" t="s">
        <v>32</v>
      </c>
      <c r="AX1438" s="12" t="s">
        <v>71</v>
      </c>
      <c r="AY1438" s="160" t="s">
        <v>162</v>
      </c>
    </row>
    <row r="1439" spans="2:51" s="12" customFormat="1" x14ac:dyDescent="0.2">
      <c r="B1439" s="159"/>
      <c r="D1439" s="152" t="s">
        <v>174</v>
      </c>
      <c r="E1439" s="160" t="s">
        <v>1</v>
      </c>
      <c r="F1439" s="161" t="s">
        <v>1598</v>
      </c>
      <c r="H1439" s="162">
        <v>2.2429999999999999</v>
      </c>
      <c r="I1439" s="163"/>
      <c r="L1439" s="159"/>
      <c r="M1439" s="164"/>
      <c r="N1439" s="165"/>
      <c r="O1439" s="165"/>
      <c r="P1439" s="165"/>
      <c r="Q1439" s="165"/>
      <c r="R1439" s="165"/>
      <c r="S1439" s="165"/>
      <c r="T1439" s="166"/>
      <c r="AT1439" s="160" t="s">
        <v>174</v>
      </c>
      <c r="AU1439" s="160" t="s">
        <v>169</v>
      </c>
      <c r="AV1439" s="12" t="s">
        <v>169</v>
      </c>
      <c r="AW1439" s="12" t="s">
        <v>32</v>
      </c>
      <c r="AX1439" s="12" t="s">
        <v>71</v>
      </c>
      <c r="AY1439" s="160" t="s">
        <v>162</v>
      </c>
    </row>
    <row r="1440" spans="2:51" s="12" customFormat="1" x14ac:dyDescent="0.2">
      <c r="B1440" s="159"/>
      <c r="D1440" s="152" t="s">
        <v>174</v>
      </c>
      <c r="E1440" s="160" t="s">
        <v>1</v>
      </c>
      <c r="F1440" s="161" t="s">
        <v>1599</v>
      </c>
      <c r="H1440" s="162">
        <v>1.82</v>
      </c>
      <c r="I1440" s="163"/>
      <c r="L1440" s="159"/>
      <c r="M1440" s="164"/>
      <c r="N1440" s="165"/>
      <c r="O1440" s="165"/>
      <c r="P1440" s="165"/>
      <c r="Q1440" s="165"/>
      <c r="R1440" s="165"/>
      <c r="S1440" s="165"/>
      <c r="T1440" s="166"/>
      <c r="AT1440" s="160" t="s">
        <v>174</v>
      </c>
      <c r="AU1440" s="160" t="s">
        <v>169</v>
      </c>
      <c r="AV1440" s="12" t="s">
        <v>169</v>
      </c>
      <c r="AW1440" s="12" t="s">
        <v>32</v>
      </c>
      <c r="AX1440" s="12" t="s">
        <v>71</v>
      </c>
      <c r="AY1440" s="160" t="s">
        <v>162</v>
      </c>
    </row>
    <row r="1441" spans="2:51" s="13" customFormat="1" x14ac:dyDescent="0.2">
      <c r="B1441" s="167"/>
      <c r="D1441" s="152" t="s">
        <v>174</v>
      </c>
      <c r="E1441" s="168" t="s">
        <v>1</v>
      </c>
      <c r="F1441" s="169" t="s">
        <v>182</v>
      </c>
      <c r="H1441" s="170">
        <v>58.503999999999998</v>
      </c>
      <c r="I1441" s="171"/>
      <c r="L1441" s="167"/>
      <c r="M1441" s="172"/>
      <c r="N1441" s="173"/>
      <c r="O1441" s="173"/>
      <c r="P1441" s="173"/>
      <c r="Q1441" s="173"/>
      <c r="R1441" s="173"/>
      <c r="S1441" s="173"/>
      <c r="T1441" s="174"/>
      <c r="AT1441" s="168" t="s">
        <v>174</v>
      </c>
      <c r="AU1441" s="168" t="s">
        <v>169</v>
      </c>
      <c r="AV1441" s="13" t="s">
        <v>183</v>
      </c>
      <c r="AW1441" s="13" t="s">
        <v>32</v>
      </c>
      <c r="AX1441" s="13" t="s">
        <v>71</v>
      </c>
      <c r="AY1441" s="168" t="s">
        <v>162</v>
      </c>
    </row>
    <row r="1442" spans="2:51" s="11" customFormat="1" x14ac:dyDescent="0.2">
      <c r="B1442" s="151"/>
      <c r="D1442" s="152" t="s">
        <v>174</v>
      </c>
      <c r="E1442" s="153" t="s">
        <v>1</v>
      </c>
      <c r="F1442" s="154" t="s">
        <v>1487</v>
      </c>
      <c r="H1442" s="153" t="s">
        <v>1</v>
      </c>
      <c r="I1442" s="155"/>
      <c r="L1442" s="151"/>
      <c r="M1442" s="156"/>
      <c r="N1442" s="157"/>
      <c r="O1442" s="157"/>
      <c r="P1442" s="157"/>
      <c r="Q1442" s="157"/>
      <c r="R1442" s="157"/>
      <c r="S1442" s="157"/>
      <c r="T1442" s="158"/>
      <c r="AT1442" s="153" t="s">
        <v>174</v>
      </c>
      <c r="AU1442" s="153" t="s">
        <v>169</v>
      </c>
      <c r="AV1442" s="11" t="s">
        <v>79</v>
      </c>
      <c r="AW1442" s="11" t="s">
        <v>32</v>
      </c>
      <c r="AX1442" s="11" t="s">
        <v>71</v>
      </c>
      <c r="AY1442" s="153" t="s">
        <v>162</v>
      </c>
    </row>
    <row r="1443" spans="2:51" s="12" customFormat="1" x14ac:dyDescent="0.2">
      <c r="B1443" s="159"/>
      <c r="D1443" s="152" t="s">
        <v>174</v>
      </c>
      <c r="E1443" s="160" t="s">
        <v>1</v>
      </c>
      <c r="F1443" s="161" t="s">
        <v>1600</v>
      </c>
      <c r="H1443" s="162">
        <v>36.984000000000002</v>
      </c>
      <c r="I1443" s="163"/>
      <c r="L1443" s="159"/>
      <c r="M1443" s="164"/>
      <c r="N1443" s="165"/>
      <c r="O1443" s="165"/>
      <c r="P1443" s="165"/>
      <c r="Q1443" s="165"/>
      <c r="R1443" s="165"/>
      <c r="S1443" s="165"/>
      <c r="T1443" s="166"/>
      <c r="AT1443" s="160" t="s">
        <v>174</v>
      </c>
      <c r="AU1443" s="160" t="s">
        <v>169</v>
      </c>
      <c r="AV1443" s="12" t="s">
        <v>169</v>
      </c>
      <c r="AW1443" s="12" t="s">
        <v>32</v>
      </c>
      <c r="AX1443" s="12" t="s">
        <v>71</v>
      </c>
      <c r="AY1443" s="160" t="s">
        <v>162</v>
      </c>
    </row>
    <row r="1444" spans="2:51" s="12" customFormat="1" x14ac:dyDescent="0.2">
      <c r="B1444" s="159"/>
      <c r="D1444" s="152" t="s">
        <v>174</v>
      </c>
      <c r="E1444" s="160" t="s">
        <v>1</v>
      </c>
      <c r="F1444" s="161" t="s">
        <v>1601</v>
      </c>
      <c r="H1444" s="162">
        <v>-13.481999999999999</v>
      </c>
      <c r="I1444" s="163"/>
      <c r="L1444" s="159"/>
      <c r="M1444" s="164"/>
      <c r="N1444" s="165"/>
      <c r="O1444" s="165"/>
      <c r="P1444" s="165"/>
      <c r="Q1444" s="165"/>
      <c r="R1444" s="165"/>
      <c r="S1444" s="165"/>
      <c r="T1444" s="166"/>
      <c r="AT1444" s="160" t="s">
        <v>174</v>
      </c>
      <c r="AU1444" s="160" t="s">
        <v>169</v>
      </c>
      <c r="AV1444" s="12" t="s">
        <v>169</v>
      </c>
      <c r="AW1444" s="12" t="s">
        <v>32</v>
      </c>
      <c r="AX1444" s="12" t="s">
        <v>71</v>
      </c>
      <c r="AY1444" s="160" t="s">
        <v>162</v>
      </c>
    </row>
    <row r="1445" spans="2:51" s="12" customFormat="1" x14ac:dyDescent="0.2">
      <c r="B1445" s="159"/>
      <c r="D1445" s="152" t="s">
        <v>174</v>
      </c>
      <c r="E1445" s="160" t="s">
        <v>1</v>
      </c>
      <c r="F1445" s="161" t="s">
        <v>1566</v>
      </c>
      <c r="H1445" s="162">
        <v>1.534</v>
      </c>
      <c r="I1445" s="163"/>
      <c r="L1445" s="159"/>
      <c r="M1445" s="164"/>
      <c r="N1445" s="165"/>
      <c r="O1445" s="165"/>
      <c r="P1445" s="165"/>
      <c r="Q1445" s="165"/>
      <c r="R1445" s="165"/>
      <c r="S1445" s="165"/>
      <c r="T1445" s="166"/>
      <c r="AT1445" s="160" t="s">
        <v>174</v>
      </c>
      <c r="AU1445" s="160" t="s">
        <v>169</v>
      </c>
      <c r="AV1445" s="12" t="s">
        <v>169</v>
      </c>
      <c r="AW1445" s="12" t="s">
        <v>32</v>
      </c>
      <c r="AX1445" s="12" t="s">
        <v>71</v>
      </c>
      <c r="AY1445" s="160" t="s">
        <v>162</v>
      </c>
    </row>
    <row r="1446" spans="2:51" s="13" customFormat="1" x14ac:dyDescent="0.2">
      <c r="B1446" s="167"/>
      <c r="D1446" s="152" t="s">
        <v>174</v>
      </c>
      <c r="E1446" s="168" t="s">
        <v>1</v>
      </c>
      <c r="F1446" s="169" t="s">
        <v>182</v>
      </c>
      <c r="H1446" s="170">
        <v>25.036000000000001</v>
      </c>
      <c r="I1446" s="171"/>
      <c r="L1446" s="167"/>
      <c r="M1446" s="172"/>
      <c r="N1446" s="173"/>
      <c r="O1446" s="173"/>
      <c r="P1446" s="173"/>
      <c r="Q1446" s="173"/>
      <c r="R1446" s="173"/>
      <c r="S1446" s="173"/>
      <c r="T1446" s="174"/>
      <c r="AT1446" s="168" t="s">
        <v>174</v>
      </c>
      <c r="AU1446" s="168" t="s">
        <v>169</v>
      </c>
      <c r="AV1446" s="13" t="s">
        <v>183</v>
      </c>
      <c r="AW1446" s="13" t="s">
        <v>32</v>
      </c>
      <c r="AX1446" s="13" t="s">
        <v>71</v>
      </c>
      <c r="AY1446" s="168" t="s">
        <v>162</v>
      </c>
    </row>
    <row r="1447" spans="2:51" s="11" customFormat="1" x14ac:dyDescent="0.2">
      <c r="B1447" s="151"/>
      <c r="D1447" s="152" t="s">
        <v>174</v>
      </c>
      <c r="E1447" s="153" t="s">
        <v>1</v>
      </c>
      <c r="F1447" s="154" t="s">
        <v>1602</v>
      </c>
      <c r="H1447" s="153" t="s">
        <v>1</v>
      </c>
      <c r="I1447" s="155"/>
      <c r="L1447" s="151"/>
      <c r="M1447" s="156"/>
      <c r="N1447" s="157"/>
      <c r="O1447" s="157"/>
      <c r="P1447" s="157"/>
      <c r="Q1447" s="157"/>
      <c r="R1447" s="157"/>
      <c r="S1447" s="157"/>
      <c r="T1447" s="158"/>
      <c r="AT1447" s="153" t="s">
        <v>174</v>
      </c>
      <c r="AU1447" s="153" t="s">
        <v>169</v>
      </c>
      <c r="AV1447" s="11" t="s">
        <v>79</v>
      </c>
      <c r="AW1447" s="11" t="s">
        <v>32</v>
      </c>
      <c r="AX1447" s="11" t="s">
        <v>71</v>
      </c>
      <c r="AY1447" s="153" t="s">
        <v>162</v>
      </c>
    </row>
    <row r="1448" spans="2:51" s="12" customFormat="1" x14ac:dyDescent="0.2">
      <c r="B1448" s="159"/>
      <c r="D1448" s="152" t="s">
        <v>174</v>
      </c>
      <c r="E1448" s="160" t="s">
        <v>1</v>
      </c>
      <c r="F1448" s="161" t="s">
        <v>1603</v>
      </c>
      <c r="H1448" s="162">
        <v>54.095999999999997</v>
      </c>
      <c r="I1448" s="163"/>
      <c r="L1448" s="159"/>
      <c r="M1448" s="164"/>
      <c r="N1448" s="165"/>
      <c r="O1448" s="165"/>
      <c r="P1448" s="165"/>
      <c r="Q1448" s="165"/>
      <c r="R1448" s="165"/>
      <c r="S1448" s="165"/>
      <c r="T1448" s="166"/>
      <c r="AT1448" s="160" t="s">
        <v>174</v>
      </c>
      <c r="AU1448" s="160" t="s">
        <v>169</v>
      </c>
      <c r="AV1448" s="12" t="s">
        <v>169</v>
      </c>
      <c r="AW1448" s="12" t="s">
        <v>32</v>
      </c>
      <c r="AX1448" s="12" t="s">
        <v>71</v>
      </c>
      <c r="AY1448" s="160" t="s">
        <v>162</v>
      </c>
    </row>
    <row r="1449" spans="2:51" s="12" customFormat="1" x14ac:dyDescent="0.2">
      <c r="B1449" s="159"/>
      <c r="D1449" s="152" t="s">
        <v>174</v>
      </c>
      <c r="E1449" s="160" t="s">
        <v>1</v>
      </c>
      <c r="F1449" s="161" t="s">
        <v>1604</v>
      </c>
      <c r="H1449" s="162">
        <v>-9.2729999999999997</v>
      </c>
      <c r="I1449" s="163"/>
      <c r="L1449" s="159"/>
      <c r="M1449" s="164"/>
      <c r="N1449" s="165"/>
      <c r="O1449" s="165"/>
      <c r="P1449" s="165"/>
      <c r="Q1449" s="165"/>
      <c r="R1449" s="165"/>
      <c r="S1449" s="165"/>
      <c r="T1449" s="166"/>
      <c r="AT1449" s="160" t="s">
        <v>174</v>
      </c>
      <c r="AU1449" s="160" t="s">
        <v>169</v>
      </c>
      <c r="AV1449" s="12" t="s">
        <v>169</v>
      </c>
      <c r="AW1449" s="12" t="s">
        <v>32</v>
      </c>
      <c r="AX1449" s="12" t="s">
        <v>71</v>
      </c>
      <c r="AY1449" s="160" t="s">
        <v>162</v>
      </c>
    </row>
    <row r="1450" spans="2:51" s="12" customFormat="1" x14ac:dyDescent="0.2">
      <c r="B1450" s="159"/>
      <c r="D1450" s="152" t="s">
        <v>174</v>
      </c>
      <c r="E1450" s="160" t="s">
        <v>1</v>
      </c>
      <c r="F1450" s="161" t="s">
        <v>1605</v>
      </c>
      <c r="H1450" s="162">
        <v>3.38</v>
      </c>
      <c r="I1450" s="163"/>
      <c r="L1450" s="159"/>
      <c r="M1450" s="164"/>
      <c r="N1450" s="165"/>
      <c r="O1450" s="165"/>
      <c r="P1450" s="165"/>
      <c r="Q1450" s="165"/>
      <c r="R1450" s="165"/>
      <c r="S1450" s="165"/>
      <c r="T1450" s="166"/>
      <c r="AT1450" s="160" t="s">
        <v>174</v>
      </c>
      <c r="AU1450" s="160" t="s">
        <v>169</v>
      </c>
      <c r="AV1450" s="12" t="s">
        <v>169</v>
      </c>
      <c r="AW1450" s="12" t="s">
        <v>32</v>
      </c>
      <c r="AX1450" s="12" t="s">
        <v>71</v>
      </c>
      <c r="AY1450" s="160" t="s">
        <v>162</v>
      </c>
    </row>
    <row r="1451" spans="2:51" s="13" customFormat="1" x14ac:dyDescent="0.2">
      <c r="B1451" s="167"/>
      <c r="D1451" s="152" t="s">
        <v>174</v>
      </c>
      <c r="E1451" s="168" t="s">
        <v>1</v>
      </c>
      <c r="F1451" s="169" t="s">
        <v>182</v>
      </c>
      <c r="H1451" s="170">
        <v>48.202999999999996</v>
      </c>
      <c r="I1451" s="171"/>
      <c r="L1451" s="167"/>
      <c r="M1451" s="172"/>
      <c r="N1451" s="173"/>
      <c r="O1451" s="173"/>
      <c r="P1451" s="173"/>
      <c r="Q1451" s="173"/>
      <c r="R1451" s="173"/>
      <c r="S1451" s="173"/>
      <c r="T1451" s="174"/>
      <c r="AT1451" s="168" t="s">
        <v>174</v>
      </c>
      <c r="AU1451" s="168" t="s">
        <v>169</v>
      </c>
      <c r="AV1451" s="13" t="s">
        <v>183</v>
      </c>
      <c r="AW1451" s="13" t="s">
        <v>32</v>
      </c>
      <c r="AX1451" s="13" t="s">
        <v>71</v>
      </c>
      <c r="AY1451" s="168" t="s">
        <v>162</v>
      </c>
    </row>
    <row r="1452" spans="2:51" s="11" customFormat="1" x14ac:dyDescent="0.2">
      <c r="B1452" s="151"/>
      <c r="D1452" s="152" t="s">
        <v>174</v>
      </c>
      <c r="E1452" s="153" t="s">
        <v>1</v>
      </c>
      <c r="F1452" s="154" t="s">
        <v>1606</v>
      </c>
      <c r="H1452" s="153" t="s">
        <v>1</v>
      </c>
      <c r="I1452" s="155"/>
      <c r="L1452" s="151"/>
      <c r="M1452" s="156"/>
      <c r="N1452" s="157"/>
      <c r="O1452" s="157"/>
      <c r="P1452" s="157"/>
      <c r="Q1452" s="157"/>
      <c r="R1452" s="157"/>
      <c r="S1452" s="157"/>
      <c r="T1452" s="158"/>
      <c r="AT1452" s="153" t="s">
        <v>174</v>
      </c>
      <c r="AU1452" s="153" t="s">
        <v>169</v>
      </c>
      <c r="AV1452" s="11" t="s">
        <v>79</v>
      </c>
      <c r="AW1452" s="11" t="s">
        <v>32</v>
      </c>
      <c r="AX1452" s="11" t="s">
        <v>71</v>
      </c>
      <c r="AY1452" s="153" t="s">
        <v>162</v>
      </c>
    </row>
    <row r="1453" spans="2:51" s="12" customFormat="1" x14ac:dyDescent="0.2">
      <c r="B1453" s="159"/>
      <c r="D1453" s="152" t="s">
        <v>174</v>
      </c>
      <c r="E1453" s="160" t="s">
        <v>1</v>
      </c>
      <c r="F1453" s="161" t="s">
        <v>1607</v>
      </c>
      <c r="H1453" s="162">
        <v>72.864000000000004</v>
      </c>
      <c r="I1453" s="163"/>
      <c r="L1453" s="159"/>
      <c r="M1453" s="164"/>
      <c r="N1453" s="165"/>
      <c r="O1453" s="165"/>
      <c r="P1453" s="165"/>
      <c r="Q1453" s="165"/>
      <c r="R1453" s="165"/>
      <c r="S1453" s="165"/>
      <c r="T1453" s="166"/>
      <c r="AT1453" s="160" t="s">
        <v>174</v>
      </c>
      <c r="AU1453" s="160" t="s">
        <v>169</v>
      </c>
      <c r="AV1453" s="12" t="s">
        <v>169</v>
      </c>
      <c r="AW1453" s="12" t="s">
        <v>32</v>
      </c>
      <c r="AX1453" s="12" t="s">
        <v>71</v>
      </c>
      <c r="AY1453" s="160" t="s">
        <v>162</v>
      </c>
    </row>
    <row r="1454" spans="2:51" s="12" customFormat="1" x14ac:dyDescent="0.2">
      <c r="B1454" s="159"/>
      <c r="D1454" s="152" t="s">
        <v>174</v>
      </c>
      <c r="E1454" s="160" t="s">
        <v>1</v>
      </c>
      <c r="F1454" s="161" t="s">
        <v>1608</v>
      </c>
      <c r="H1454" s="162">
        <v>-11.045999999999999</v>
      </c>
      <c r="I1454" s="163"/>
      <c r="L1454" s="159"/>
      <c r="M1454" s="164"/>
      <c r="N1454" s="165"/>
      <c r="O1454" s="165"/>
      <c r="P1454" s="165"/>
      <c r="Q1454" s="165"/>
      <c r="R1454" s="165"/>
      <c r="S1454" s="165"/>
      <c r="T1454" s="166"/>
      <c r="AT1454" s="160" t="s">
        <v>174</v>
      </c>
      <c r="AU1454" s="160" t="s">
        <v>169</v>
      </c>
      <c r="AV1454" s="12" t="s">
        <v>169</v>
      </c>
      <c r="AW1454" s="12" t="s">
        <v>32</v>
      </c>
      <c r="AX1454" s="12" t="s">
        <v>71</v>
      </c>
      <c r="AY1454" s="160" t="s">
        <v>162</v>
      </c>
    </row>
    <row r="1455" spans="2:51" s="12" customFormat="1" x14ac:dyDescent="0.2">
      <c r="B1455" s="159"/>
      <c r="D1455" s="152" t="s">
        <v>174</v>
      </c>
      <c r="E1455" s="160" t="s">
        <v>1</v>
      </c>
      <c r="F1455" s="161" t="s">
        <v>1605</v>
      </c>
      <c r="H1455" s="162">
        <v>3.38</v>
      </c>
      <c r="I1455" s="163"/>
      <c r="L1455" s="159"/>
      <c r="M1455" s="164"/>
      <c r="N1455" s="165"/>
      <c r="O1455" s="165"/>
      <c r="P1455" s="165"/>
      <c r="Q1455" s="165"/>
      <c r="R1455" s="165"/>
      <c r="S1455" s="165"/>
      <c r="T1455" s="166"/>
      <c r="AT1455" s="160" t="s">
        <v>174</v>
      </c>
      <c r="AU1455" s="160" t="s">
        <v>169</v>
      </c>
      <c r="AV1455" s="12" t="s">
        <v>169</v>
      </c>
      <c r="AW1455" s="12" t="s">
        <v>32</v>
      </c>
      <c r="AX1455" s="12" t="s">
        <v>71</v>
      </c>
      <c r="AY1455" s="160" t="s">
        <v>162</v>
      </c>
    </row>
    <row r="1456" spans="2:51" s="13" customFormat="1" x14ac:dyDescent="0.2">
      <c r="B1456" s="167"/>
      <c r="D1456" s="152" t="s">
        <v>174</v>
      </c>
      <c r="E1456" s="168" t="s">
        <v>1</v>
      </c>
      <c r="F1456" s="169" t="s">
        <v>182</v>
      </c>
      <c r="H1456" s="170">
        <v>65.198000000000008</v>
      </c>
      <c r="I1456" s="171"/>
      <c r="L1456" s="167"/>
      <c r="M1456" s="172"/>
      <c r="N1456" s="173"/>
      <c r="O1456" s="173"/>
      <c r="P1456" s="173"/>
      <c r="Q1456" s="173"/>
      <c r="R1456" s="173"/>
      <c r="S1456" s="173"/>
      <c r="T1456" s="174"/>
      <c r="AT1456" s="168" t="s">
        <v>174</v>
      </c>
      <c r="AU1456" s="168" t="s">
        <v>169</v>
      </c>
      <c r="AV1456" s="13" t="s">
        <v>183</v>
      </c>
      <c r="AW1456" s="13" t="s">
        <v>32</v>
      </c>
      <c r="AX1456" s="13" t="s">
        <v>71</v>
      </c>
      <c r="AY1456" s="168" t="s">
        <v>162</v>
      </c>
    </row>
    <row r="1457" spans="2:51" s="11" customFormat="1" x14ac:dyDescent="0.2">
      <c r="B1457" s="151"/>
      <c r="D1457" s="152" t="s">
        <v>174</v>
      </c>
      <c r="E1457" s="153" t="s">
        <v>1</v>
      </c>
      <c r="F1457" s="154" t="s">
        <v>1609</v>
      </c>
      <c r="H1457" s="153" t="s">
        <v>1</v>
      </c>
      <c r="I1457" s="155"/>
      <c r="L1457" s="151"/>
      <c r="M1457" s="156"/>
      <c r="N1457" s="157"/>
      <c r="O1457" s="157"/>
      <c r="P1457" s="157"/>
      <c r="Q1457" s="157"/>
      <c r="R1457" s="157"/>
      <c r="S1457" s="157"/>
      <c r="T1457" s="158"/>
      <c r="AT1457" s="153" t="s">
        <v>174</v>
      </c>
      <c r="AU1457" s="153" t="s">
        <v>169</v>
      </c>
      <c r="AV1457" s="11" t="s">
        <v>79</v>
      </c>
      <c r="AW1457" s="11" t="s">
        <v>32</v>
      </c>
      <c r="AX1457" s="11" t="s">
        <v>71</v>
      </c>
      <c r="AY1457" s="153" t="s">
        <v>162</v>
      </c>
    </row>
    <row r="1458" spans="2:51" s="12" customFormat="1" x14ac:dyDescent="0.2">
      <c r="B1458" s="159"/>
      <c r="D1458" s="152" t="s">
        <v>174</v>
      </c>
      <c r="E1458" s="160" t="s">
        <v>1</v>
      </c>
      <c r="F1458" s="161" t="s">
        <v>1610</v>
      </c>
      <c r="H1458" s="162">
        <v>50.231999999999999</v>
      </c>
      <c r="I1458" s="163"/>
      <c r="L1458" s="159"/>
      <c r="M1458" s="164"/>
      <c r="N1458" s="165"/>
      <c r="O1458" s="165"/>
      <c r="P1458" s="165"/>
      <c r="Q1458" s="165"/>
      <c r="R1458" s="165"/>
      <c r="S1458" s="165"/>
      <c r="T1458" s="166"/>
      <c r="AT1458" s="160" t="s">
        <v>174</v>
      </c>
      <c r="AU1458" s="160" t="s">
        <v>169</v>
      </c>
      <c r="AV1458" s="12" t="s">
        <v>169</v>
      </c>
      <c r="AW1458" s="12" t="s">
        <v>32</v>
      </c>
      <c r="AX1458" s="12" t="s">
        <v>71</v>
      </c>
      <c r="AY1458" s="160" t="s">
        <v>162</v>
      </c>
    </row>
    <row r="1459" spans="2:51" s="12" customFormat="1" x14ac:dyDescent="0.2">
      <c r="B1459" s="159"/>
      <c r="D1459" s="152" t="s">
        <v>174</v>
      </c>
      <c r="E1459" s="160" t="s">
        <v>1</v>
      </c>
      <c r="F1459" s="161" t="s">
        <v>1611</v>
      </c>
      <c r="H1459" s="162">
        <v>-11.834</v>
      </c>
      <c r="I1459" s="163"/>
      <c r="L1459" s="159"/>
      <c r="M1459" s="164"/>
      <c r="N1459" s="165"/>
      <c r="O1459" s="165"/>
      <c r="P1459" s="165"/>
      <c r="Q1459" s="165"/>
      <c r="R1459" s="165"/>
      <c r="S1459" s="165"/>
      <c r="T1459" s="166"/>
      <c r="AT1459" s="160" t="s">
        <v>174</v>
      </c>
      <c r="AU1459" s="160" t="s">
        <v>169</v>
      </c>
      <c r="AV1459" s="12" t="s">
        <v>169</v>
      </c>
      <c r="AW1459" s="12" t="s">
        <v>32</v>
      </c>
      <c r="AX1459" s="12" t="s">
        <v>71</v>
      </c>
      <c r="AY1459" s="160" t="s">
        <v>162</v>
      </c>
    </row>
    <row r="1460" spans="2:51" s="12" customFormat="1" x14ac:dyDescent="0.2">
      <c r="B1460" s="159"/>
      <c r="D1460" s="152" t="s">
        <v>174</v>
      </c>
      <c r="E1460" s="160" t="s">
        <v>1</v>
      </c>
      <c r="F1460" s="161" t="s">
        <v>1605</v>
      </c>
      <c r="H1460" s="162">
        <v>3.38</v>
      </c>
      <c r="I1460" s="163"/>
      <c r="L1460" s="159"/>
      <c r="M1460" s="164"/>
      <c r="N1460" s="165"/>
      <c r="O1460" s="165"/>
      <c r="P1460" s="165"/>
      <c r="Q1460" s="165"/>
      <c r="R1460" s="165"/>
      <c r="S1460" s="165"/>
      <c r="T1460" s="166"/>
      <c r="AT1460" s="160" t="s">
        <v>174</v>
      </c>
      <c r="AU1460" s="160" t="s">
        <v>169</v>
      </c>
      <c r="AV1460" s="12" t="s">
        <v>169</v>
      </c>
      <c r="AW1460" s="12" t="s">
        <v>32</v>
      </c>
      <c r="AX1460" s="12" t="s">
        <v>71</v>
      </c>
      <c r="AY1460" s="160" t="s">
        <v>162</v>
      </c>
    </row>
    <row r="1461" spans="2:51" s="13" customFormat="1" x14ac:dyDescent="0.2">
      <c r="B1461" s="167"/>
      <c r="D1461" s="152" t="s">
        <v>174</v>
      </c>
      <c r="E1461" s="168" t="s">
        <v>1</v>
      </c>
      <c r="F1461" s="169" t="s">
        <v>182</v>
      </c>
      <c r="H1461" s="170">
        <v>41.777999999999999</v>
      </c>
      <c r="I1461" s="171"/>
      <c r="L1461" s="167"/>
      <c r="M1461" s="172"/>
      <c r="N1461" s="173"/>
      <c r="O1461" s="173"/>
      <c r="P1461" s="173"/>
      <c r="Q1461" s="173"/>
      <c r="R1461" s="173"/>
      <c r="S1461" s="173"/>
      <c r="T1461" s="174"/>
      <c r="AT1461" s="168" t="s">
        <v>174</v>
      </c>
      <c r="AU1461" s="168" t="s">
        <v>169</v>
      </c>
      <c r="AV1461" s="13" t="s">
        <v>183</v>
      </c>
      <c r="AW1461" s="13" t="s">
        <v>32</v>
      </c>
      <c r="AX1461" s="13" t="s">
        <v>71</v>
      </c>
      <c r="AY1461" s="168" t="s">
        <v>162</v>
      </c>
    </row>
    <row r="1462" spans="2:51" s="11" customFormat="1" x14ac:dyDescent="0.2">
      <c r="B1462" s="151"/>
      <c r="D1462" s="152" t="s">
        <v>174</v>
      </c>
      <c r="E1462" s="153" t="s">
        <v>1</v>
      </c>
      <c r="F1462" s="154" t="s">
        <v>1612</v>
      </c>
      <c r="H1462" s="153" t="s">
        <v>1</v>
      </c>
      <c r="I1462" s="155"/>
      <c r="L1462" s="151"/>
      <c r="M1462" s="156"/>
      <c r="N1462" s="157"/>
      <c r="O1462" s="157"/>
      <c r="P1462" s="157"/>
      <c r="Q1462" s="157"/>
      <c r="R1462" s="157"/>
      <c r="S1462" s="157"/>
      <c r="T1462" s="158"/>
      <c r="AT1462" s="153" t="s">
        <v>174</v>
      </c>
      <c r="AU1462" s="153" t="s">
        <v>169</v>
      </c>
      <c r="AV1462" s="11" t="s">
        <v>79</v>
      </c>
      <c r="AW1462" s="11" t="s">
        <v>32</v>
      </c>
      <c r="AX1462" s="11" t="s">
        <v>71</v>
      </c>
      <c r="AY1462" s="153" t="s">
        <v>162</v>
      </c>
    </row>
    <row r="1463" spans="2:51" s="12" customFormat="1" x14ac:dyDescent="0.2">
      <c r="B1463" s="159"/>
      <c r="D1463" s="152" t="s">
        <v>174</v>
      </c>
      <c r="E1463" s="160" t="s">
        <v>1</v>
      </c>
      <c r="F1463" s="161" t="s">
        <v>1613</v>
      </c>
      <c r="H1463" s="162">
        <v>25.239000000000001</v>
      </c>
      <c r="I1463" s="163"/>
      <c r="L1463" s="159"/>
      <c r="M1463" s="164"/>
      <c r="N1463" s="165"/>
      <c r="O1463" s="165"/>
      <c r="P1463" s="165"/>
      <c r="Q1463" s="165"/>
      <c r="R1463" s="165"/>
      <c r="S1463" s="165"/>
      <c r="T1463" s="166"/>
      <c r="AT1463" s="160" t="s">
        <v>174</v>
      </c>
      <c r="AU1463" s="160" t="s">
        <v>169</v>
      </c>
      <c r="AV1463" s="12" t="s">
        <v>169</v>
      </c>
      <c r="AW1463" s="12" t="s">
        <v>32</v>
      </c>
      <c r="AX1463" s="12" t="s">
        <v>71</v>
      </c>
      <c r="AY1463" s="160" t="s">
        <v>162</v>
      </c>
    </row>
    <row r="1464" spans="2:51" s="13" customFormat="1" x14ac:dyDescent="0.2">
      <c r="B1464" s="167"/>
      <c r="D1464" s="152" t="s">
        <v>174</v>
      </c>
      <c r="E1464" s="168" t="s">
        <v>1</v>
      </c>
      <c r="F1464" s="169" t="s">
        <v>182</v>
      </c>
      <c r="H1464" s="170">
        <v>25.239000000000001</v>
      </c>
      <c r="I1464" s="171"/>
      <c r="L1464" s="167"/>
      <c r="M1464" s="172"/>
      <c r="N1464" s="173"/>
      <c r="O1464" s="173"/>
      <c r="P1464" s="173"/>
      <c r="Q1464" s="173"/>
      <c r="R1464" s="173"/>
      <c r="S1464" s="173"/>
      <c r="T1464" s="174"/>
      <c r="AT1464" s="168" t="s">
        <v>174</v>
      </c>
      <c r="AU1464" s="168" t="s">
        <v>169</v>
      </c>
      <c r="AV1464" s="13" t="s">
        <v>183</v>
      </c>
      <c r="AW1464" s="13" t="s">
        <v>32</v>
      </c>
      <c r="AX1464" s="13" t="s">
        <v>71</v>
      </c>
      <c r="AY1464" s="168" t="s">
        <v>162</v>
      </c>
    </row>
    <row r="1465" spans="2:51" s="11" customFormat="1" x14ac:dyDescent="0.2">
      <c r="B1465" s="151"/>
      <c r="D1465" s="152" t="s">
        <v>174</v>
      </c>
      <c r="E1465" s="153" t="s">
        <v>1</v>
      </c>
      <c r="F1465" s="154" t="s">
        <v>633</v>
      </c>
      <c r="H1465" s="153" t="s">
        <v>1</v>
      </c>
      <c r="I1465" s="155"/>
      <c r="L1465" s="151"/>
      <c r="M1465" s="156"/>
      <c r="N1465" s="157"/>
      <c r="O1465" s="157"/>
      <c r="P1465" s="157"/>
      <c r="Q1465" s="157"/>
      <c r="R1465" s="157"/>
      <c r="S1465" s="157"/>
      <c r="T1465" s="158"/>
      <c r="AT1465" s="153" t="s">
        <v>174</v>
      </c>
      <c r="AU1465" s="153" t="s">
        <v>169</v>
      </c>
      <c r="AV1465" s="11" t="s">
        <v>79</v>
      </c>
      <c r="AW1465" s="11" t="s">
        <v>32</v>
      </c>
      <c r="AX1465" s="11" t="s">
        <v>71</v>
      </c>
      <c r="AY1465" s="153" t="s">
        <v>162</v>
      </c>
    </row>
    <row r="1466" spans="2:51" s="11" customFormat="1" x14ac:dyDescent="0.2">
      <c r="B1466" s="151"/>
      <c r="D1466" s="152" t="s">
        <v>174</v>
      </c>
      <c r="E1466" s="153" t="s">
        <v>1</v>
      </c>
      <c r="F1466" s="154" t="s">
        <v>1614</v>
      </c>
      <c r="H1466" s="153" t="s">
        <v>1</v>
      </c>
      <c r="I1466" s="155"/>
      <c r="L1466" s="151"/>
      <c r="M1466" s="156"/>
      <c r="N1466" s="157"/>
      <c r="O1466" s="157"/>
      <c r="P1466" s="157"/>
      <c r="Q1466" s="157"/>
      <c r="R1466" s="157"/>
      <c r="S1466" s="157"/>
      <c r="T1466" s="158"/>
      <c r="AT1466" s="153" t="s">
        <v>174</v>
      </c>
      <c r="AU1466" s="153" t="s">
        <v>169</v>
      </c>
      <c r="AV1466" s="11" t="s">
        <v>79</v>
      </c>
      <c r="AW1466" s="11" t="s">
        <v>32</v>
      </c>
      <c r="AX1466" s="11" t="s">
        <v>71</v>
      </c>
      <c r="AY1466" s="153" t="s">
        <v>162</v>
      </c>
    </row>
    <row r="1467" spans="2:51" s="11" customFormat="1" x14ac:dyDescent="0.2">
      <c r="B1467" s="151"/>
      <c r="D1467" s="152" t="s">
        <v>174</v>
      </c>
      <c r="E1467" s="153" t="s">
        <v>1</v>
      </c>
      <c r="F1467" s="154" t="s">
        <v>1615</v>
      </c>
      <c r="H1467" s="153" t="s">
        <v>1</v>
      </c>
      <c r="I1467" s="155"/>
      <c r="L1467" s="151"/>
      <c r="M1467" s="156"/>
      <c r="N1467" s="157"/>
      <c r="O1467" s="157"/>
      <c r="P1467" s="157"/>
      <c r="Q1467" s="157"/>
      <c r="R1467" s="157"/>
      <c r="S1467" s="157"/>
      <c r="T1467" s="158"/>
      <c r="AT1467" s="153" t="s">
        <v>174</v>
      </c>
      <c r="AU1467" s="153" t="s">
        <v>169</v>
      </c>
      <c r="AV1467" s="11" t="s">
        <v>79</v>
      </c>
      <c r="AW1467" s="11" t="s">
        <v>32</v>
      </c>
      <c r="AX1467" s="11" t="s">
        <v>71</v>
      </c>
      <c r="AY1467" s="153" t="s">
        <v>162</v>
      </c>
    </row>
    <row r="1468" spans="2:51" s="12" customFormat="1" x14ac:dyDescent="0.2">
      <c r="B1468" s="159"/>
      <c r="D1468" s="152" t="s">
        <v>174</v>
      </c>
      <c r="E1468" s="160" t="s">
        <v>1</v>
      </c>
      <c r="F1468" s="161" t="s">
        <v>1616</v>
      </c>
      <c r="H1468" s="162">
        <v>21.523</v>
      </c>
      <c r="I1468" s="163"/>
      <c r="L1468" s="159"/>
      <c r="M1468" s="164"/>
      <c r="N1468" s="165"/>
      <c r="O1468" s="165"/>
      <c r="P1468" s="165"/>
      <c r="Q1468" s="165"/>
      <c r="R1468" s="165"/>
      <c r="S1468" s="165"/>
      <c r="T1468" s="166"/>
      <c r="AT1468" s="160" t="s">
        <v>174</v>
      </c>
      <c r="AU1468" s="160" t="s">
        <v>169</v>
      </c>
      <c r="AV1468" s="12" t="s">
        <v>169</v>
      </c>
      <c r="AW1468" s="12" t="s">
        <v>32</v>
      </c>
      <c r="AX1468" s="12" t="s">
        <v>71</v>
      </c>
      <c r="AY1468" s="160" t="s">
        <v>162</v>
      </c>
    </row>
    <row r="1469" spans="2:51" s="12" customFormat="1" x14ac:dyDescent="0.2">
      <c r="B1469" s="159"/>
      <c r="D1469" s="152" t="s">
        <v>174</v>
      </c>
      <c r="E1469" s="160" t="s">
        <v>1</v>
      </c>
      <c r="F1469" s="161" t="s">
        <v>1586</v>
      </c>
      <c r="H1469" s="162">
        <v>0.96799999999999997</v>
      </c>
      <c r="I1469" s="163"/>
      <c r="L1469" s="159"/>
      <c r="M1469" s="164"/>
      <c r="N1469" s="165"/>
      <c r="O1469" s="165"/>
      <c r="P1469" s="165"/>
      <c r="Q1469" s="165"/>
      <c r="R1469" s="165"/>
      <c r="S1469" s="165"/>
      <c r="T1469" s="166"/>
      <c r="AT1469" s="160" t="s">
        <v>174</v>
      </c>
      <c r="AU1469" s="160" t="s">
        <v>169</v>
      </c>
      <c r="AV1469" s="12" t="s">
        <v>169</v>
      </c>
      <c r="AW1469" s="12" t="s">
        <v>32</v>
      </c>
      <c r="AX1469" s="12" t="s">
        <v>71</v>
      </c>
      <c r="AY1469" s="160" t="s">
        <v>162</v>
      </c>
    </row>
    <row r="1470" spans="2:51" s="13" customFormat="1" x14ac:dyDescent="0.2">
      <c r="B1470" s="167"/>
      <c r="D1470" s="152" t="s">
        <v>174</v>
      </c>
      <c r="E1470" s="168" t="s">
        <v>1</v>
      </c>
      <c r="F1470" s="169" t="s">
        <v>182</v>
      </c>
      <c r="H1470" s="170">
        <v>22.491</v>
      </c>
      <c r="I1470" s="171"/>
      <c r="L1470" s="167"/>
      <c r="M1470" s="172"/>
      <c r="N1470" s="173"/>
      <c r="O1470" s="173"/>
      <c r="P1470" s="173"/>
      <c r="Q1470" s="173"/>
      <c r="R1470" s="173"/>
      <c r="S1470" s="173"/>
      <c r="T1470" s="174"/>
      <c r="AT1470" s="168" t="s">
        <v>174</v>
      </c>
      <c r="AU1470" s="168" t="s">
        <v>169</v>
      </c>
      <c r="AV1470" s="13" t="s">
        <v>183</v>
      </c>
      <c r="AW1470" s="13" t="s">
        <v>32</v>
      </c>
      <c r="AX1470" s="13" t="s">
        <v>71</v>
      </c>
      <c r="AY1470" s="168" t="s">
        <v>162</v>
      </c>
    </row>
    <row r="1471" spans="2:51" s="11" customFormat="1" x14ac:dyDescent="0.2">
      <c r="B1471" s="151"/>
      <c r="D1471" s="152" t="s">
        <v>174</v>
      </c>
      <c r="E1471" s="153" t="s">
        <v>1</v>
      </c>
      <c r="F1471" s="154" t="s">
        <v>1617</v>
      </c>
      <c r="H1471" s="153" t="s">
        <v>1</v>
      </c>
      <c r="I1471" s="155"/>
      <c r="L1471" s="151"/>
      <c r="M1471" s="156"/>
      <c r="N1471" s="157"/>
      <c r="O1471" s="157"/>
      <c r="P1471" s="157"/>
      <c r="Q1471" s="157"/>
      <c r="R1471" s="157"/>
      <c r="S1471" s="157"/>
      <c r="T1471" s="158"/>
      <c r="AT1471" s="153" t="s">
        <v>174</v>
      </c>
      <c r="AU1471" s="153" t="s">
        <v>169</v>
      </c>
      <c r="AV1471" s="11" t="s">
        <v>79</v>
      </c>
      <c r="AW1471" s="11" t="s">
        <v>32</v>
      </c>
      <c r="AX1471" s="11" t="s">
        <v>71</v>
      </c>
      <c r="AY1471" s="153" t="s">
        <v>162</v>
      </c>
    </row>
    <row r="1472" spans="2:51" s="12" customFormat="1" x14ac:dyDescent="0.2">
      <c r="B1472" s="159"/>
      <c r="D1472" s="152" t="s">
        <v>174</v>
      </c>
      <c r="E1472" s="160" t="s">
        <v>1</v>
      </c>
      <c r="F1472" s="161" t="s">
        <v>1618</v>
      </c>
      <c r="H1472" s="162">
        <v>84</v>
      </c>
      <c r="I1472" s="163"/>
      <c r="L1472" s="159"/>
      <c r="M1472" s="164"/>
      <c r="N1472" s="165"/>
      <c r="O1472" s="165"/>
      <c r="P1472" s="165"/>
      <c r="Q1472" s="165"/>
      <c r="R1472" s="165"/>
      <c r="S1472" s="165"/>
      <c r="T1472" s="166"/>
      <c r="AT1472" s="160" t="s">
        <v>174</v>
      </c>
      <c r="AU1472" s="160" t="s">
        <v>169</v>
      </c>
      <c r="AV1472" s="12" t="s">
        <v>169</v>
      </c>
      <c r="AW1472" s="12" t="s">
        <v>32</v>
      </c>
      <c r="AX1472" s="12" t="s">
        <v>71</v>
      </c>
      <c r="AY1472" s="160" t="s">
        <v>162</v>
      </c>
    </row>
    <row r="1473" spans="2:51" s="12" customFormat="1" x14ac:dyDescent="0.2">
      <c r="B1473" s="159"/>
      <c r="D1473" s="152" t="s">
        <v>174</v>
      </c>
      <c r="E1473" s="160" t="s">
        <v>1</v>
      </c>
      <c r="F1473" s="161" t="s">
        <v>1619</v>
      </c>
      <c r="H1473" s="162">
        <v>-28.567</v>
      </c>
      <c r="I1473" s="163"/>
      <c r="L1473" s="159"/>
      <c r="M1473" s="164"/>
      <c r="N1473" s="165"/>
      <c r="O1473" s="165"/>
      <c r="P1473" s="165"/>
      <c r="Q1473" s="165"/>
      <c r="R1473" s="165"/>
      <c r="S1473" s="165"/>
      <c r="T1473" s="166"/>
      <c r="AT1473" s="160" t="s">
        <v>174</v>
      </c>
      <c r="AU1473" s="160" t="s">
        <v>169</v>
      </c>
      <c r="AV1473" s="12" t="s">
        <v>169</v>
      </c>
      <c r="AW1473" s="12" t="s">
        <v>32</v>
      </c>
      <c r="AX1473" s="12" t="s">
        <v>71</v>
      </c>
      <c r="AY1473" s="160" t="s">
        <v>162</v>
      </c>
    </row>
    <row r="1474" spans="2:51" s="12" customFormat="1" x14ac:dyDescent="0.2">
      <c r="B1474" s="159"/>
      <c r="D1474" s="152" t="s">
        <v>174</v>
      </c>
      <c r="E1474" s="160" t="s">
        <v>1</v>
      </c>
      <c r="F1474" s="161" t="s">
        <v>1598</v>
      </c>
      <c r="H1474" s="162">
        <v>2.2429999999999999</v>
      </c>
      <c r="I1474" s="163"/>
      <c r="L1474" s="159"/>
      <c r="M1474" s="164"/>
      <c r="N1474" s="165"/>
      <c r="O1474" s="165"/>
      <c r="P1474" s="165"/>
      <c r="Q1474" s="165"/>
      <c r="R1474" s="165"/>
      <c r="S1474" s="165"/>
      <c r="T1474" s="166"/>
      <c r="AT1474" s="160" t="s">
        <v>174</v>
      </c>
      <c r="AU1474" s="160" t="s">
        <v>169</v>
      </c>
      <c r="AV1474" s="12" t="s">
        <v>169</v>
      </c>
      <c r="AW1474" s="12" t="s">
        <v>32</v>
      </c>
      <c r="AX1474" s="12" t="s">
        <v>71</v>
      </c>
      <c r="AY1474" s="160" t="s">
        <v>162</v>
      </c>
    </row>
    <row r="1475" spans="2:51" s="12" customFormat="1" x14ac:dyDescent="0.2">
      <c r="B1475" s="159"/>
      <c r="D1475" s="152" t="s">
        <v>174</v>
      </c>
      <c r="E1475" s="160" t="s">
        <v>1</v>
      </c>
      <c r="F1475" s="161" t="s">
        <v>1599</v>
      </c>
      <c r="H1475" s="162">
        <v>1.82</v>
      </c>
      <c r="I1475" s="163"/>
      <c r="L1475" s="159"/>
      <c r="M1475" s="164"/>
      <c r="N1475" s="165"/>
      <c r="O1475" s="165"/>
      <c r="P1475" s="165"/>
      <c r="Q1475" s="165"/>
      <c r="R1475" s="165"/>
      <c r="S1475" s="165"/>
      <c r="T1475" s="166"/>
      <c r="AT1475" s="160" t="s">
        <v>174</v>
      </c>
      <c r="AU1475" s="160" t="s">
        <v>169</v>
      </c>
      <c r="AV1475" s="12" t="s">
        <v>169</v>
      </c>
      <c r="AW1475" s="12" t="s">
        <v>32</v>
      </c>
      <c r="AX1475" s="12" t="s">
        <v>71</v>
      </c>
      <c r="AY1475" s="160" t="s">
        <v>162</v>
      </c>
    </row>
    <row r="1476" spans="2:51" s="13" customFormat="1" x14ac:dyDescent="0.2">
      <c r="B1476" s="167"/>
      <c r="D1476" s="152" t="s">
        <v>174</v>
      </c>
      <c r="E1476" s="168" t="s">
        <v>1</v>
      </c>
      <c r="F1476" s="169" t="s">
        <v>182</v>
      </c>
      <c r="H1476" s="170">
        <v>59.496000000000002</v>
      </c>
      <c r="I1476" s="171"/>
      <c r="L1476" s="167"/>
      <c r="M1476" s="172"/>
      <c r="N1476" s="173"/>
      <c r="O1476" s="173"/>
      <c r="P1476" s="173"/>
      <c r="Q1476" s="173"/>
      <c r="R1476" s="173"/>
      <c r="S1476" s="173"/>
      <c r="T1476" s="174"/>
      <c r="AT1476" s="168" t="s">
        <v>174</v>
      </c>
      <c r="AU1476" s="168" t="s">
        <v>169</v>
      </c>
      <c r="AV1476" s="13" t="s">
        <v>183</v>
      </c>
      <c r="AW1476" s="13" t="s">
        <v>32</v>
      </c>
      <c r="AX1476" s="13" t="s">
        <v>71</v>
      </c>
      <c r="AY1476" s="168" t="s">
        <v>162</v>
      </c>
    </row>
    <row r="1477" spans="2:51" s="11" customFormat="1" x14ac:dyDescent="0.2">
      <c r="B1477" s="151"/>
      <c r="D1477" s="152" t="s">
        <v>174</v>
      </c>
      <c r="E1477" s="153" t="s">
        <v>1</v>
      </c>
      <c r="F1477" s="154" t="s">
        <v>1620</v>
      </c>
      <c r="H1477" s="153" t="s">
        <v>1</v>
      </c>
      <c r="I1477" s="155"/>
      <c r="L1477" s="151"/>
      <c r="M1477" s="156"/>
      <c r="N1477" s="157"/>
      <c r="O1477" s="157"/>
      <c r="P1477" s="157"/>
      <c r="Q1477" s="157"/>
      <c r="R1477" s="157"/>
      <c r="S1477" s="157"/>
      <c r="T1477" s="158"/>
      <c r="AT1477" s="153" t="s">
        <v>174</v>
      </c>
      <c r="AU1477" s="153" t="s">
        <v>169</v>
      </c>
      <c r="AV1477" s="11" t="s">
        <v>79</v>
      </c>
      <c r="AW1477" s="11" t="s">
        <v>32</v>
      </c>
      <c r="AX1477" s="11" t="s">
        <v>71</v>
      </c>
      <c r="AY1477" s="153" t="s">
        <v>162</v>
      </c>
    </row>
    <row r="1478" spans="2:51" s="12" customFormat="1" x14ac:dyDescent="0.2">
      <c r="B1478" s="159"/>
      <c r="D1478" s="152" t="s">
        <v>174</v>
      </c>
      <c r="E1478" s="160" t="s">
        <v>1</v>
      </c>
      <c r="F1478" s="161" t="s">
        <v>1621</v>
      </c>
      <c r="H1478" s="162">
        <v>37.520000000000003</v>
      </c>
      <c r="I1478" s="163"/>
      <c r="L1478" s="159"/>
      <c r="M1478" s="164"/>
      <c r="N1478" s="165"/>
      <c r="O1478" s="165"/>
      <c r="P1478" s="165"/>
      <c r="Q1478" s="165"/>
      <c r="R1478" s="165"/>
      <c r="S1478" s="165"/>
      <c r="T1478" s="166"/>
      <c r="AT1478" s="160" t="s">
        <v>174</v>
      </c>
      <c r="AU1478" s="160" t="s">
        <v>169</v>
      </c>
      <c r="AV1478" s="12" t="s">
        <v>169</v>
      </c>
      <c r="AW1478" s="12" t="s">
        <v>32</v>
      </c>
      <c r="AX1478" s="12" t="s">
        <v>71</v>
      </c>
      <c r="AY1478" s="160" t="s">
        <v>162</v>
      </c>
    </row>
    <row r="1479" spans="2:51" s="12" customFormat="1" x14ac:dyDescent="0.2">
      <c r="B1479" s="159"/>
      <c r="D1479" s="152" t="s">
        <v>174</v>
      </c>
      <c r="E1479" s="160" t="s">
        <v>1</v>
      </c>
      <c r="F1479" s="161" t="s">
        <v>1622</v>
      </c>
      <c r="H1479" s="162">
        <v>-13.542</v>
      </c>
      <c r="I1479" s="163"/>
      <c r="L1479" s="159"/>
      <c r="M1479" s="164"/>
      <c r="N1479" s="165"/>
      <c r="O1479" s="165"/>
      <c r="P1479" s="165"/>
      <c r="Q1479" s="165"/>
      <c r="R1479" s="165"/>
      <c r="S1479" s="165"/>
      <c r="T1479" s="166"/>
      <c r="AT1479" s="160" t="s">
        <v>174</v>
      </c>
      <c r="AU1479" s="160" t="s">
        <v>169</v>
      </c>
      <c r="AV1479" s="12" t="s">
        <v>169</v>
      </c>
      <c r="AW1479" s="12" t="s">
        <v>32</v>
      </c>
      <c r="AX1479" s="12" t="s">
        <v>71</v>
      </c>
      <c r="AY1479" s="160" t="s">
        <v>162</v>
      </c>
    </row>
    <row r="1480" spans="2:51" s="12" customFormat="1" x14ac:dyDescent="0.2">
      <c r="B1480" s="159"/>
      <c r="D1480" s="152" t="s">
        <v>174</v>
      </c>
      <c r="E1480" s="160" t="s">
        <v>1</v>
      </c>
      <c r="F1480" s="161" t="s">
        <v>1566</v>
      </c>
      <c r="H1480" s="162">
        <v>1.534</v>
      </c>
      <c r="I1480" s="163"/>
      <c r="L1480" s="159"/>
      <c r="M1480" s="164"/>
      <c r="N1480" s="165"/>
      <c r="O1480" s="165"/>
      <c r="P1480" s="165"/>
      <c r="Q1480" s="165"/>
      <c r="R1480" s="165"/>
      <c r="S1480" s="165"/>
      <c r="T1480" s="166"/>
      <c r="AT1480" s="160" t="s">
        <v>174</v>
      </c>
      <c r="AU1480" s="160" t="s">
        <v>169</v>
      </c>
      <c r="AV1480" s="12" t="s">
        <v>169</v>
      </c>
      <c r="AW1480" s="12" t="s">
        <v>32</v>
      </c>
      <c r="AX1480" s="12" t="s">
        <v>71</v>
      </c>
      <c r="AY1480" s="160" t="s">
        <v>162</v>
      </c>
    </row>
    <row r="1481" spans="2:51" s="13" customFormat="1" x14ac:dyDescent="0.2">
      <c r="B1481" s="167"/>
      <c r="D1481" s="152" t="s">
        <v>174</v>
      </c>
      <c r="E1481" s="168" t="s">
        <v>1</v>
      </c>
      <c r="F1481" s="169" t="s">
        <v>182</v>
      </c>
      <c r="H1481" s="170">
        <v>25.512</v>
      </c>
      <c r="I1481" s="171"/>
      <c r="L1481" s="167"/>
      <c r="M1481" s="172"/>
      <c r="N1481" s="173"/>
      <c r="O1481" s="173"/>
      <c r="P1481" s="173"/>
      <c r="Q1481" s="173"/>
      <c r="R1481" s="173"/>
      <c r="S1481" s="173"/>
      <c r="T1481" s="174"/>
      <c r="AT1481" s="168" t="s">
        <v>174</v>
      </c>
      <c r="AU1481" s="168" t="s">
        <v>169</v>
      </c>
      <c r="AV1481" s="13" t="s">
        <v>183</v>
      </c>
      <c r="AW1481" s="13" t="s">
        <v>32</v>
      </c>
      <c r="AX1481" s="13" t="s">
        <v>71</v>
      </c>
      <c r="AY1481" s="168" t="s">
        <v>162</v>
      </c>
    </row>
    <row r="1482" spans="2:51" s="11" customFormat="1" x14ac:dyDescent="0.2">
      <c r="B1482" s="151"/>
      <c r="D1482" s="152" t="s">
        <v>174</v>
      </c>
      <c r="E1482" s="153" t="s">
        <v>1</v>
      </c>
      <c r="F1482" s="154" t="s">
        <v>1623</v>
      </c>
      <c r="H1482" s="153" t="s">
        <v>1</v>
      </c>
      <c r="I1482" s="155"/>
      <c r="L1482" s="151"/>
      <c r="M1482" s="156"/>
      <c r="N1482" s="157"/>
      <c r="O1482" s="157"/>
      <c r="P1482" s="157"/>
      <c r="Q1482" s="157"/>
      <c r="R1482" s="157"/>
      <c r="S1482" s="157"/>
      <c r="T1482" s="158"/>
      <c r="AT1482" s="153" t="s">
        <v>174</v>
      </c>
      <c r="AU1482" s="153" t="s">
        <v>169</v>
      </c>
      <c r="AV1482" s="11" t="s">
        <v>79</v>
      </c>
      <c r="AW1482" s="11" t="s">
        <v>32</v>
      </c>
      <c r="AX1482" s="11" t="s">
        <v>71</v>
      </c>
      <c r="AY1482" s="153" t="s">
        <v>162</v>
      </c>
    </row>
    <row r="1483" spans="2:51" s="12" customFormat="1" x14ac:dyDescent="0.2">
      <c r="B1483" s="159"/>
      <c r="D1483" s="152" t="s">
        <v>174</v>
      </c>
      <c r="E1483" s="160" t="s">
        <v>1</v>
      </c>
      <c r="F1483" s="161" t="s">
        <v>1624</v>
      </c>
      <c r="H1483" s="162">
        <v>54.88</v>
      </c>
      <c r="I1483" s="163"/>
      <c r="L1483" s="159"/>
      <c r="M1483" s="164"/>
      <c r="N1483" s="165"/>
      <c r="O1483" s="165"/>
      <c r="P1483" s="165"/>
      <c r="Q1483" s="165"/>
      <c r="R1483" s="165"/>
      <c r="S1483" s="165"/>
      <c r="T1483" s="166"/>
      <c r="AT1483" s="160" t="s">
        <v>174</v>
      </c>
      <c r="AU1483" s="160" t="s">
        <v>169</v>
      </c>
      <c r="AV1483" s="12" t="s">
        <v>169</v>
      </c>
      <c r="AW1483" s="12" t="s">
        <v>32</v>
      </c>
      <c r="AX1483" s="12" t="s">
        <v>71</v>
      </c>
      <c r="AY1483" s="160" t="s">
        <v>162</v>
      </c>
    </row>
    <row r="1484" spans="2:51" s="12" customFormat="1" x14ac:dyDescent="0.2">
      <c r="B1484" s="159"/>
      <c r="D1484" s="152" t="s">
        <v>174</v>
      </c>
      <c r="E1484" s="160" t="s">
        <v>1</v>
      </c>
      <c r="F1484" s="161" t="s">
        <v>1604</v>
      </c>
      <c r="H1484" s="162">
        <v>-9.2729999999999997</v>
      </c>
      <c r="I1484" s="163"/>
      <c r="L1484" s="159"/>
      <c r="M1484" s="164"/>
      <c r="N1484" s="165"/>
      <c r="O1484" s="165"/>
      <c r="P1484" s="165"/>
      <c r="Q1484" s="165"/>
      <c r="R1484" s="165"/>
      <c r="S1484" s="165"/>
      <c r="T1484" s="166"/>
      <c r="AT1484" s="160" t="s">
        <v>174</v>
      </c>
      <c r="AU1484" s="160" t="s">
        <v>169</v>
      </c>
      <c r="AV1484" s="12" t="s">
        <v>169</v>
      </c>
      <c r="AW1484" s="12" t="s">
        <v>32</v>
      </c>
      <c r="AX1484" s="12" t="s">
        <v>71</v>
      </c>
      <c r="AY1484" s="160" t="s">
        <v>162</v>
      </c>
    </row>
    <row r="1485" spans="2:51" s="12" customFormat="1" x14ac:dyDescent="0.2">
      <c r="B1485" s="159"/>
      <c r="D1485" s="152" t="s">
        <v>174</v>
      </c>
      <c r="E1485" s="160" t="s">
        <v>1</v>
      </c>
      <c r="F1485" s="161" t="s">
        <v>1605</v>
      </c>
      <c r="H1485" s="162">
        <v>3.38</v>
      </c>
      <c r="I1485" s="163"/>
      <c r="L1485" s="159"/>
      <c r="M1485" s="164"/>
      <c r="N1485" s="165"/>
      <c r="O1485" s="165"/>
      <c r="P1485" s="165"/>
      <c r="Q1485" s="165"/>
      <c r="R1485" s="165"/>
      <c r="S1485" s="165"/>
      <c r="T1485" s="166"/>
      <c r="AT1485" s="160" t="s">
        <v>174</v>
      </c>
      <c r="AU1485" s="160" t="s">
        <v>169</v>
      </c>
      <c r="AV1485" s="12" t="s">
        <v>169</v>
      </c>
      <c r="AW1485" s="12" t="s">
        <v>32</v>
      </c>
      <c r="AX1485" s="12" t="s">
        <v>71</v>
      </c>
      <c r="AY1485" s="160" t="s">
        <v>162</v>
      </c>
    </row>
    <row r="1486" spans="2:51" s="13" customFormat="1" x14ac:dyDescent="0.2">
      <c r="B1486" s="167"/>
      <c r="D1486" s="152" t="s">
        <v>174</v>
      </c>
      <c r="E1486" s="168" t="s">
        <v>1</v>
      </c>
      <c r="F1486" s="169" t="s">
        <v>182</v>
      </c>
      <c r="H1486" s="170">
        <v>48.987000000000002</v>
      </c>
      <c r="I1486" s="171"/>
      <c r="L1486" s="167"/>
      <c r="M1486" s="172"/>
      <c r="N1486" s="173"/>
      <c r="O1486" s="173"/>
      <c r="P1486" s="173"/>
      <c r="Q1486" s="173"/>
      <c r="R1486" s="173"/>
      <c r="S1486" s="173"/>
      <c r="T1486" s="174"/>
      <c r="AT1486" s="168" t="s">
        <v>174</v>
      </c>
      <c r="AU1486" s="168" t="s">
        <v>169</v>
      </c>
      <c r="AV1486" s="13" t="s">
        <v>183</v>
      </c>
      <c r="AW1486" s="13" t="s">
        <v>32</v>
      </c>
      <c r="AX1486" s="13" t="s">
        <v>71</v>
      </c>
      <c r="AY1486" s="168" t="s">
        <v>162</v>
      </c>
    </row>
    <row r="1487" spans="2:51" s="11" customFormat="1" x14ac:dyDescent="0.2">
      <c r="B1487" s="151"/>
      <c r="D1487" s="152" t="s">
        <v>174</v>
      </c>
      <c r="E1487" s="153" t="s">
        <v>1</v>
      </c>
      <c r="F1487" s="154" t="s">
        <v>1625</v>
      </c>
      <c r="H1487" s="153" t="s">
        <v>1</v>
      </c>
      <c r="I1487" s="155"/>
      <c r="L1487" s="151"/>
      <c r="M1487" s="156"/>
      <c r="N1487" s="157"/>
      <c r="O1487" s="157"/>
      <c r="P1487" s="157"/>
      <c r="Q1487" s="157"/>
      <c r="R1487" s="157"/>
      <c r="S1487" s="157"/>
      <c r="T1487" s="158"/>
      <c r="AT1487" s="153" t="s">
        <v>174</v>
      </c>
      <c r="AU1487" s="153" t="s">
        <v>169</v>
      </c>
      <c r="AV1487" s="11" t="s">
        <v>79</v>
      </c>
      <c r="AW1487" s="11" t="s">
        <v>32</v>
      </c>
      <c r="AX1487" s="11" t="s">
        <v>71</v>
      </c>
      <c r="AY1487" s="153" t="s">
        <v>162</v>
      </c>
    </row>
    <row r="1488" spans="2:51" s="12" customFormat="1" x14ac:dyDescent="0.2">
      <c r="B1488" s="159"/>
      <c r="D1488" s="152" t="s">
        <v>174</v>
      </c>
      <c r="E1488" s="160" t="s">
        <v>1</v>
      </c>
      <c r="F1488" s="161" t="s">
        <v>1626</v>
      </c>
      <c r="H1488" s="162">
        <v>73.92</v>
      </c>
      <c r="I1488" s="163"/>
      <c r="L1488" s="159"/>
      <c r="M1488" s="164"/>
      <c r="N1488" s="165"/>
      <c r="O1488" s="165"/>
      <c r="P1488" s="165"/>
      <c r="Q1488" s="165"/>
      <c r="R1488" s="165"/>
      <c r="S1488" s="165"/>
      <c r="T1488" s="166"/>
      <c r="AT1488" s="160" t="s">
        <v>174</v>
      </c>
      <c r="AU1488" s="160" t="s">
        <v>169</v>
      </c>
      <c r="AV1488" s="12" t="s">
        <v>169</v>
      </c>
      <c r="AW1488" s="12" t="s">
        <v>32</v>
      </c>
      <c r="AX1488" s="12" t="s">
        <v>71</v>
      </c>
      <c r="AY1488" s="160" t="s">
        <v>162</v>
      </c>
    </row>
    <row r="1489" spans="1:65" s="12" customFormat="1" x14ac:dyDescent="0.2">
      <c r="B1489" s="159"/>
      <c r="D1489" s="152" t="s">
        <v>174</v>
      </c>
      <c r="E1489" s="160" t="s">
        <v>1</v>
      </c>
      <c r="F1489" s="161" t="s">
        <v>1608</v>
      </c>
      <c r="H1489" s="162">
        <v>-11.045999999999999</v>
      </c>
      <c r="I1489" s="163"/>
      <c r="L1489" s="159"/>
      <c r="M1489" s="164"/>
      <c r="N1489" s="165"/>
      <c r="O1489" s="165"/>
      <c r="P1489" s="165"/>
      <c r="Q1489" s="165"/>
      <c r="R1489" s="165"/>
      <c r="S1489" s="165"/>
      <c r="T1489" s="166"/>
      <c r="AT1489" s="160" t="s">
        <v>174</v>
      </c>
      <c r="AU1489" s="160" t="s">
        <v>169</v>
      </c>
      <c r="AV1489" s="12" t="s">
        <v>169</v>
      </c>
      <c r="AW1489" s="12" t="s">
        <v>32</v>
      </c>
      <c r="AX1489" s="12" t="s">
        <v>71</v>
      </c>
      <c r="AY1489" s="160" t="s">
        <v>162</v>
      </c>
    </row>
    <row r="1490" spans="1:65" s="12" customFormat="1" x14ac:dyDescent="0.2">
      <c r="B1490" s="159"/>
      <c r="D1490" s="152" t="s">
        <v>174</v>
      </c>
      <c r="E1490" s="160" t="s">
        <v>1</v>
      </c>
      <c r="F1490" s="161" t="s">
        <v>1605</v>
      </c>
      <c r="H1490" s="162">
        <v>3.38</v>
      </c>
      <c r="I1490" s="163"/>
      <c r="L1490" s="159"/>
      <c r="M1490" s="164"/>
      <c r="N1490" s="165"/>
      <c r="O1490" s="165"/>
      <c r="P1490" s="165"/>
      <c r="Q1490" s="165"/>
      <c r="R1490" s="165"/>
      <c r="S1490" s="165"/>
      <c r="T1490" s="166"/>
      <c r="AT1490" s="160" t="s">
        <v>174</v>
      </c>
      <c r="AU1490" s="160" t="s">
        <v>169</v>
      </c>
      <c r="AV1490" s="12" t="s">
        <v>169</v>
      </c>
      <c r="AW1490" s="12" t="s">
        <v>32</v>
      </c>
      <c r="AX1490" s="12" t="s">
        <v>71</v>
      </c>
      <c r="AY1490" s="160" t="s">
        <v>162</v>
      </c>
    </row>
    <row r="1491" spans="1:65" s="13" customFormat="1" x14ac:dyDescent="0.2">
      <c r="B1491" s="167"/>
      <c r="D1491" s="152" t="s">
        <v>174</v>
      </c>
      <c r="E1491" s="168" t="s">
        <v>1</v>
      </c>
      <c r="F1491" s="169" t="s">
        <v>182</v>
      </c>
      <c r="H1491" s="170">
        <v>66.254000000000005</v>
      </c>
      <c r="I1491" s="171"/>
      <c r="L1491" s="167"/>
      <c r="M1491" s="172"/>
      <c r="N1491" s="173"/>
      <c r="O1491" s="173"/>
      <c r="P1491" s="173"/>
      <c r="Q1491" s="173"/>
      <c r="R1491" s="173"/>
      <c r="S1491" s="173"/>
      <c r="T1491" s="174"/>
      <c r="AT1491" s="168" t="s">
        <v>174</v>
      </c>
      <c r="AU1491" s="168" t="s">
        <v>169</v>
      </c>
      <c r="AV1491" s="13" t="s">
        <v>183</v>
      </c>
      <c r="AW1491" s="13" t="s">
        <v>32</v>
      </c>
      <c r="AX1491" s="13" t="s">
        <v>71</v>
      </c>
      <c r="AY1491" s="168" t="s">
        <v>162</v>
      </c>
    </row>
    <row r="1492" spans="1:65" s="11" customFormat="1" x14ac:dyDescent="0.2">
      <c r="B1492" s="151"/>
      <c r="D1492" s="152" t="s">
        <v>174</v>
      </c>
      <c r="E1492" s="153" t="s">
        <v>1</v>
      </c>
      <c r="F1492" s="154" t="s">
        <v>1627</v>
      </c>
      <c r="H1492" s="153" t="s">
        <v>1</v>
      </c>
      <c r="I1492" s="155"/>
      <c r="L1492" s="151"/>
      <c r="M1492" s="156"/>
      <c r="N1492" s="157"/>
      <c r="O1492" s="157"/>
      <c r="P1492" s="157"/>
      <c r="Q1492" s="157"/>
      <c r="R1492" s="157"/>
      <c r="S1492" s="157"/>
      <c r="T1492" s="158"/>
      <c r="AT1492" s="153" t="s">
        <v>174</v>
      </c>
      <c r="AU1492" s="153" t="s">
        <v>169</v>
      </c>
      <c r="AV1492" s="11" t="s">
        <v>79</v>
      </c>
      <c r="AW1492" s="11" t="s">
        <v>32</v>
      </c>
      <c r="AX1492" s="11" t="s">
        <v>71</v>
      </c>
      <c r="AY1492" s="153" t="s">
        <v>162</v>
      </c>
    </row>
    <row r="1493" spans="1:65" s="12" customFormat="1" x14ac:dyDescent="0.2">
      <c r="B1493" s="159"/>
      <c r="D1493" s="152" t="s">
        <v>174</v>
      </c>
      <c r="E1493" s="160" t="s">
        <v>1</v>
      </c>
      <c r="F1493" s="161" t="s">
        <v>1628</v>
      </c>
      <c r="H1493" s="162">
        <v>50.96</v>
      </c>
      <c r="I1493" s="163"/>
      <c r="L1493" s="159"/>
      <c r="M1493" s="164"/>
      <c r="N1493" s="165"/>
      <c r="O1493" s="165"/>
      <c r="P1493" s="165"/>
      <c r="Q1493" s="165"/>
      <c r="R1493" s="165"/>
      <c r="S1493" s="165"/>
      <c r="T1493" s="166"/>
      <c r="AT1493" s="160" t="s">
        <v>174</v>
      </c>
      <c r="AU1493" s="160" t="s">
        <v>169</v>
      </c>
      <c r="AV1493" s="12" t="s">
        <v>169</v>
      </c>
      <c r="AW1493" s="12" t="s">
        <v>32</v>
      </c>
      <c r="AX1493" s="12" t="s">
        <v>71</v>
      </c>
      <c r="AY1493" s="160" t="s">
        <v>162</v>
      </c>
    </row>
    <row r="1494" spans="1:65" s="12" customFormat="1" x14ac:dyDescent="0.2">
      <c r="B1494" s="159"/>
      <c r="D1494" s="152" t="s">
        <v>174</v>
      </c>
      <c r="E1494" s="160" t="s">
        <v>1</v>
      </c>
      <c r="F1494" s="161" t="s">
        <v>1611</v>
      </c>
      <c r="H1494" s="162">
        <v>-11.834</v>
      </c>
      <c r="I1494" s="163"/>
      <c r="L1494" s="159"/>
      <c r="M1494" s="164"/>
      <c r="N1494" s="165"/>
      <c r="O1494" s="165"/>
      <c r="P1494" s="165"/>
      <c r="Q1494" s="165"/>
      <c r="R1494" s="165"/>
      <c r="S1494" s="165"/>
      <c r="T1494" s="166"/>
      <c r="AT1494" s="160" t="s">
        <v>174</v>
      </c>
      <c r="AU1494" s="160" t="s">
        <v>169</v>
      </c>
      <c r="AV1494" s="12" t="s">
        <v>169</v>
      </c>
      <c r="AW1494" s="12" t="s">
        <v>32</v>
      </c>
      <c r="AX1494" s="12" t="s">
        <v>71</v>
      </c>
      <c r="AY1494" s="160" t="s">
        <v>162</v>
      </c>
    </row>
    <row r="1495" spans="1:65" s="12" customFormat="1" x14ac:dyDescent="0.2">
      <c r="B1495" s="159"/>
      <c r="D1495" s="152" t="s">
        <v>174</v>
      </c>
      <c r="E1495" s="160" t="s">
        <v>1</v>
      </c>
      <c r="F1495" s="161" t="s">
        <v>1605</v>
      </c>
      <c r="H1495" s="162">
        <v>3.38</v>
      </c>
      <c r="I1495" s="163"/>
      <c r="L1495" s="159"/>
      <c r="M1495" s="164"/>
      <c r="N1495" s="165"/>
      <c r="O1495" s="165"/>
      <c r="P1495" s="165"/>
      <c r="Q1495" s="165"/>
      <c r="R1495" s="165"/>
      <c r="S1495" s="165"/>
      <c r="T1495" s="166"/>
      <c r="AT1495" s="160" t="s">
        <v>174</v>
      </c>
      <c r="AU1495" s="160" t="s">
        <v>169</v>
      </c>
      <c r="AV1495" s="12" t="s">
        <v>169</v>
      </c>
      <c r="AW1495" s="12" t="s">
        <v>32</v>
      </c>
      <c r="AX1495" s="12" t="s">
        <v>71</v>
      </c>
      <c r="AY1495" s="160" t="s">
        <v>162</v>
      </c>
    </row>
    <row r="1496" spans="1:65" s="13" customFormat="1" x14ac:dyDescent="0.2">
      <c r="B1496" s="167"/>
      <c r="D1496" s="152" t="s">
        <v>174</v>
      </c>
      <c r="E1496" s="168" t="s">
        <v>1</v>
      </c>
      <c r="F1496" s="169" t="s">
        <v>182</v>
      </c>
      <c r="H1496" s="170">
        <v>42.506000000000007</v>
      </c>
      <c r="I1496" s="171"/>
      <c r="L1496" s="167"/>
      <c r="M1496" s="172"/>
      <c r="N1496" s="173"/>
      <c r="O1496" s="173"/>
      <c r="P1496" s="173"/>
      <c r="Q1496" s="173"/>
      <c r="R1496" s="173"/>
      <c r="S1496" s="173"/>
      <c r="T1496" s="174"/>
      <c r="AT1496" s="168" t="s">
        <v>174</v>
      </c>
      <c r="AU1496" s="168" t="s">
        <v>169</v>
      </c>
      <c r="AV1496" s="13" t="s">
        <v>183</v>
      </c>
      <c r="AW1496" s="13" t="s">
        <v>32</v>
      </c>
      <c r="AX1496" s="13" t="s">
        <v>71</v>
      </c>
      <c r="AY1496" s="168" t="s">
        <v>162</v>
      </c>
    </row>
    <row r="1497" spans="1:65" s="11" customFormat="1" x14ac:dyDescent="0.2">
      <c r="B1497" s="151"/>
      <c r="D1497" s="152" t="s">
        <v>174</v>
      </c>
      <c r="E1497" s="153" t="s">
        <v>1</v>
      </c>
      <c r="F1497" s="154" t="s">
        <v>1629</v>
      </c>
      <c r="H1497" s="153" t="s">
        <v>1</v>
      </c>
      <c r="I1497" s="155"/>
      <c r="L1497" s="151"/>
      <c r="M1497" s="156"/>
      <c r="N1497" s="157"/>
      <c r="O1497" s="157"/>
      <c r="P1497" s="157"/>
      <c r="Q1497" s="157"/>
      <c r="R1497" s="157"/>
      <c r="S1497" s="157"/>
      <c r="T1497" s="158"/>
      <c r="AT1497" s="153" t="s">
        <v>174</v>
      </c>
      <c r="AU1497" s="153" t="s">
        <v>169</v>
      </c>
      <c r="AV1497" s="11" t="s">
        <v>79</v>
      </c>
      <c r="AW1497" s="11" t="s">
        <v>32</v>
      </c>
      <c r="AX1497" s="11" t="s">
        <v>71</v>
      </c>
      <c r="AY1497" s="153" t="s">
        <v>162</v>
      </c>
    </row>
    <row r="1498" spans="1:65" s="12" customFormat="1" x14ac:dyDescent="0.2">
      <c r="B1498" s="159"/>
      <c r="D1498" s="152" t="s">
        <v>174</v>
      </c>
      <c r="E1498" s="160" t="s">
        <v>1</v>
      </c>
      <c r="F1498" s="161" t="s">
        <v>1630</v>
      </c>
      <c r="H1498" s="162">
        <v>25.699000000000002</v>
      </c>
      <c r="I1498" s="163"/>
      <c r="L1498" s="159"/>
      <c r="M1498" s="164"/>
      <c r="N1498" s="165"/>
      <c r="O1498" s="165"/>
      <c r="P1498" s="165"/>
      <c r="Q1498" s="165"/>
      <c r="R1498" s="165"/>
      <c r="S1498" s="165"/>
      <c r="T1498" s="166"/>
      <c r="AT1498" s="160" t="s">
        <v>174</v>
      </c>
      <c r="AU1498" s="160" t="s">
        <v>169</v>
      </c>
      <c r="AV1498" s="12" t="s">
        <v>169</v>
      </c>
      <c r="AW1498" s="12" t="s">
        <v>32</v>
      </c>
      <c r="AX1498" s="12" t="s">
        <v>71</v>
      </c>
      <c r="AY1498" s="160" t="s">
        <v>162</v>
      </c>
    </row>
    <row r="1499" spans="1:65" s="13" customFormat="1" x14ac:dyDescent="0.2">
      <c r="B1499" s="167"/>
      <c r="D1499" s="152" t="s">
        <v>174</v>
      </c>
      <c r="E1499" s="168" t="s">
        <v>1</v>
      </c>
      <c r="F1499" s="169" t="s">
        <v>182</v>
      </c>
      <c r="H1499" s="170">
        <v>25.699000000000002</v>
      </c>
      <c r="I1499" s="171"/>
      <c r="L1499" s="167"/>
      <c r="M1499" s="172"/>
      <c r="N1499" s="173"/>
      <c r="O1499" s="173"/>
      <c r="P1499" s="173"/>
      <c r="Q1499" s="173"/>
      <c r="R1499" s="173"/>
      <c r="S1499" s="173"/>
      <c r="T1499" s="174"/>
      <c r="AT1499" s="168" t="s">
        <v>174</v>
      </c>
      <c r="AU1499" s="168" t="s">
        <v>169</v>
      </c>
      <c r="AV1499" s="13" t="s">
        <v>183</v>
      </c>
      <c r="AW1499" s="13" t="s">
        <v>32</v>
      </c>
      <c r="AX1499" s="13" t="s">
        <v>71</v>
      </c>
      <c r="AY1499" s="168" t="s">
        <v>162</v>
      </c>
    </row>
    <row r="1500" spans="1:65" s="14" customFormat="1" x14ac:dyDescent="0.2">
      <c r="B1500" s="175"/>
      <c r="D1500" s="152" t="s">
        <v>174</v>
      </c>
      <c r="E1500" s="176" t="s">
        <v>1</v>
      </c>
      <c r="F1500" s="177" t="s">
        <v>189</v>
      </c>
      <c r="H1500" s="178">
        <v>667.06899999999996</v>
      </c>
      <c r="I1500" s="179"/>
      <c r="L1500" s="175"/>
      <c r="M1500" s="180"/>
      <c r="N1500" s="181"/>
      <c r="O1500" s="181"/>
      <c r="P1500" s="181"/>
      <c r="Q1500" s="181"/>
      <c r="R1500" s="181"/>
      <c r="S1500" s="181"/>
      <c r="T1500" s="182"/>
      <c r="AT1500" s="176" t="s">
        <v>174</v>
      </c>
      <c r="AU1500" s="176" t="s">
        <v>169</v>
      </c>
      <c r="AV1500" s="14" t="s">
        <v>168</v>
      </c>
      <c r="AW1500" s="14" t="s">
        <v>32</v>
      </c>
      <c r="AX1500" s="14" t="s">
        <v>79</v>
      </c>
      <c r="AY1500" s="176" t="s">
        <v>162</v>
      </c>
    </row>
    <row r="1501" spans="1:65" s="210" customFormat="1" ht="33" customHeight="1" x14ac:dyDescent="0.2">
      <c r="A1501" s="202"/>
      <c r="B1501" s="139"/>
      <c r="C1501" s="234" t="s">
        <v>1631</v>
      </c>
      <c r="D1501" s="234" t="s">
        <v>164</v>
      </c>
      <c r="E1501" s="235" t="s">
        <v>2893</v>
      </c>
      <c r="F1501" s="236" t="s">
        <v>2894</v>
      </c>
      <c r="G1501" s="237" t="s">
        <v>273</v>
      </c>
      <c r="H1501" s="238">
        <v>390.01</v>
      </c>
      <c r="I1501" s="239"/>
      <c r="J1501" s="238">
        <f>ROUND(I1501*H1501,3)</f>
        <v>0</v>
      </c>
      <c r="K1501" s="240"/>
      <c r="L1501" s="30"/>
      <c r="M1501" s="241" t="s">
        <v>1</v>
      </c>
      <c r="N1501" s="242" t="s">
        <v>43</v>
      </c>
      <c r="O1501" s="49"/>
      <c r="P1501" s="243">
        <f>O1501*H1501</f>
        <v>0</v>
      </c>
      <c r="Q1501" s="243">
        <v>2.2000000000000001E-4</v>
      </c>
      <c r="R1501" s="243">
        <f>Q1501*H1501</f>
        <v>8.5802199999999995E-2</v>
      </c>
      <c r="S1501" s="243">
        <v>0</v>
      </c>
      <c r="T1501" s="244">
        <f>S1501*H1501</f>
        <v>0</v>
      </c>
      <c r="U1501" s="202"/>
      <c r="V1501" s="202"/>
      <c r="W1501" s="202"/>
      <c r="X1501" s="202"/>
      <c r="Y1501" s="202"/>
      <c r="Z1501" s="202"/>
      <c r="AA1501" s="202"/>
      <c r="AB1501" s="202"/>
      <c r="AC1501" s="202"/>
      <c r="AD1501" s="202"/>
      <c r="AE1501" s="202"/>
      <c r="AR1501" s="245" t="s">
        <v>271</v>
      </c>
      <c r="AT1501" s="245" t="s">
        <v>164</v>
      </c>
      <c r="AU1501" s="245" t="s">
        <v>169</v>
      </c>
      <c r="AY1501" s="203" t="s">
        <v>162</v>
      </c>
      <c r="BE1501" s="149">
        <f>IF(N1501="základná",J1501,0)</f>
        <v>0</v>
      </c>
      <c r="BF1501" s="149">
        <f>IF(N1501="znížená",J1501,0)</f>
        <v>0</v>
      </c>
      <c r="BG1501" s="149">
        <f>IF(N1501="zákl. prenesená",J1501,0)</f>
        <v>0</v>
      </c>
      <c r="BH1501" s="149">
        <f>IF(N1501="zníž. prenesená",J1501,0)</f>
        <v>0</v>
      </c>
      <c r="BI1501" s="149">
        <f>IF(N1501="nulová",J1501,0)</f>
        <v>0</v>
      </c>
      <c r="BJ1501" s="203" t="s">
        <v>169</v>
      </c>
      <c r="BK1501" s="150">
        <f>ROUND(I1501*H1501,3)</f>
        <v>0</v>
      </c>
      <c r="BL1501" s="203" t="s">
        <v>271</v>
      </c>
      <c r="BM1501" s="245" t="s">
        <v>1632</v>
      </c>
    </row>
    <row r="1502" spans="1:65" s="12" customFormat="1" x14ac:dyDescent="0.2">
      <c r="B1502" s="159"/>
      <c r="D1502" s="152" t="s">
        <v>174</v>
      </c>
      <c r="E1502" s="160" t="s">
        <v>1</v>
      </c>
      <c r="F1502" s="161" t="s">
        <v>1633</v>
      </c>
      <c r="H1502" s="162">
        <v>390.01</v>
      </c>
      <c r="I1502" s="163"/>
      <c r="L1502" s="159"/>
      <c r="M1502" s="164"/>
      <c r="N1502" s="165"/>
      <c r="O1502" s="165"/>
      <c r="P1502" s="165"/>
      <c r="Q1502" s="165"/>
      <c r="R1502" s="165"/>
      <c r="S1502" s="165"/>
      <c r="T1502" s="166"/>
      <c r="AT1502" s="160" t="s">
        <v>174</v>
      </c>
      <c r="AU1502" s="160" t="s">
        <v>169</v>
      </c>
      <c r="AV1502" s="12" t="s">
        <v>169</v>
      </c>
      <c r="AW1502" s="12" t="s">
        <v>32</v>
      </c>
      <c r="AX1502" s="12" t="s">
        <v>71</v>
      </c>
      <c r="AY1502" s="160" t="s">
        <v>162</v>
      </c>
    </row>
    <row r="1503" spans="1:65" s="14" customFormat="1" x14ac:dyDescent="0.2">
      <c r="B1503" s="175"/>
      <c r="D1503" s="152" t="s">
        <v>174</v>
      </c>
      <c r="E1503" s="176" t="s">
        <v>1</v>
      </c>
      <c r="F1503" s="177" t="s">
        <v>189</v>
      </c>
      <c r="H1503" s="178">
        <v>390.01</v>
      </c>
      <c r="I1503" s="179"/>
      <c r="L1503" s="175"/>
      <c r="M1503" s="180"/>
      <c r="N1503" s="181"/>
      <c r="O1503" s="181"/>
      <c r="P1503" s="181"/>
      <c r="Q1503" s="181"/>
      <c r="R1503" s="181"/>
      <c r="S1503" s="181"/>
      <c r="T1503" s="182"/>
      <c r="AT1503" s="176" t="s">
        <v>174</v>
      </c>
      <c r="AU1503" s="176" t="s">
        <v>169</v>
      </c>
      <c r="AV1503" s="14" t="s">
        <v>168</v>
      </c>
      <c r="AW1503" s="14" t="s">
        <v>32</v>
      </c>
      <c r="AX1503" s="14" t="s">
        <v>79</v>
      </c>
      <c r="AY1503" s="176" t="s">
        <v>162</v>
      </c>
    </row>
    <row r="1504" spans="1:65" s="210" customFormat="1" ht="33" customHeight="1" x14ac:dyDescent="0.2">
      <c r="A1504" s="202"/>
      <c r="B1504" s="139"/>
      <c r="C1504" s="234" t="s">
        <v>1634</v>
      </c>
      <c r="D1504" s="234" t="s">
        <v>164</v>
      </c>
      <c r="E1504" s="235" t="s">
        <v>2895</v>
      </c>
      <c r="F1504" s="236" t="s">
        <v>2896</v>
      </c>
      <c r="G1504" s="237" t="s">
        <v>273</v>
      </c>
      <c r="H1504" s="238">
        <v>84.295000000000002</v>
      </c>
      <c r="I1504" s="239"/>
      <c r="J1504" s="238">
        <f>ROUND(I1504*H1504,3)</f>
        <v>0</v>
      </c>
      <c r="K1504" s="240"/>
      <c r="L1504" s="30"/>
      <c r="M1504" s="241" t="s">
        <v>1</v>
      </c>
      <c r="N1504" s="242" t="s">
        <v>43</v>
      </c>
      <c r="O1504" s="49"/>
      <c r="P1504" s="243">
        <f>O1504*H1504</f>
        <v>0</v>
      </c>
      <c r="Q1504" s="243">
        <v>3.4000000000000002E-4</v>
      </c>
      <c r="R1504" s="243">
        <f>Q1504*H1504</f>
        <v>2.8660300000000003E-2</v>
      </c>
      <c r="S1504" s="243">
        <v>0</v>
      </c>
      <c r="T1504" s="244">
        <f>S1504*H1504</f>
        <v>0</v>
      </c>
      <c r="U1504" s="202"/>
      <c r="V1504" s="202"/>
      <c r="W1504" s="202"/>
      <c r="X1504" s="202"/>
      <c r="Y1504" s="202"/>
      <c r="Z1504" s="202"/>
      <c r="AA1504" s="202"/>
      <c r="AB1504" s="202"/>
      <c r="AC1504" s="202"/>
      <c r="AD1504" s="202"/>
      <c r="AE1504" s="202"/>
      <c r="AR1504" s="245" t="s">
        <v>271</v>
      </c>
      <c r="AT1504" s="245" t="s">
        <v>164</v>
      </c>
      <c r="AU1504" s="245" t="s">
        <v>169</v>
      </c>
      <c r="AY1504" s="203" t="s">
        <v>162</v>
      </c>
      <c r="BE1504" s="149">
        <f>IF(N1504="základná",J1504,0)</f>
        <v>0</v>
      </c>
      <c r="BF1504" s="149">
        <f>IF(N1504="znížená",J1504,0)</f>
        <v>0</v>
      </c>
      <c r="BG1504" s="149">
        <f>IF(N1504="zákl. prenesená",J1504,0)</f>
        <v>0</v>
      </c>
      <c r="BH1504" s="149">
        <f>IF(N1504="zníž. prenesená",J1504,0)</f>
        <v>0</v>
      </c>
      <c r="BI1504" s="149">
        <f>IF(N1504="nulová",J1504,0)</f>
        <v>0</v>
      </c>
      <c r="BJ1504" s="203" t="s">
        <v>169</v>
      </c>
      <c r="BK1504" s="150">
        <f>ROUND(I1504*H1504,3)</f>
        <v>0</v>
      </c>
      <c r="BL1504" s="203" t="s">
        <v>271</v>
      </c>
      <c r="BM1504" s="245" t="s">
        <v>1635</v>
      </c>
    </row>
    <row r="1505" spans="1:65" s="11" customFormat="1" x14ac:dyDescent="0.2">
      <c r="B1505" s="151"/>
      <c r="D1505" s="152" t="s">
        <v>174</v>
      </c>
      <c r="E1505" s="153" t="s">
        <v>1</v>
      </c>
      <c r="F1505" s="154" t="s">
        <v>803</v>
      </c>
      <c r="H1505" s="153" t="s">
        <v>1</v>
      </c>
      <c r="I1505" s="155"/>
      <c r="L1505" s="151"/>
      <c r="M1505" s="156"/>
      <c r="N1505" s="157"/>
      <c r="O1505" s="157"/>
      <c r="P1505" s="157"/>
      <c r="Q1505" s="157"/>
      <c r="R1505" s="157"/>
      <c r="S1505" s="157"/>
      <c r="T1505" s="158"/>
      <c r="AT1505" s="153" t="s">
        <v>174</v>
      </c>
      <c r="AU1505" s="153" t="s">
        <v>169</v>
      </c>
      <c r="AV1505" s="11" t="s">
        <v>79</v>
      </c>
      <c r="AW1505" s="11" t="s">
        <v>32</v>
      </c>
      <c r="AX1505" s="11" t="s">
        <v>71</v>
      </c>
      <c r="AY1505" s="153" t="s">
        <v>162</v>
      </c>
    </row>
    <row r="1506" spans="1:65" s="11" customFormat="1" x14ac:dyDescent="0.2">
      <c r="B1506" s="151"/>
      <c r="D1506" s="152" t="s">
        <v>174</v>
      </c>
      <c r="E1506" s="153" t="s">
        <v>1</v>
      </c>
      <c r="F1506" s="154" t="s">
        <v>1636</v>
      </c>
      <c r="H1506" s="153" t="s">
        <v>1</v>
      </c>
      <c r="I1506" s="155"/>
      <c r="L1506" s="151"/>
      <c r="M1506" s="156"/>
      <c r="N1506" s="157"/>
      <c r="O1506" s="157"/>
      <c r="P1506" s="157"/>
      <c r="Q1506" s="157"/>
      <c r="R1506" s="157"/>
      <c r="S1506" s="157"/>
      <c r="T1506" s="158"/>
      <c r="AT1506" s="153" t="s">
        <v>174</v>
      </c>
      <c r="AU1506" s="153" t="s">
        <v>169</v>
      </c>
      <c r="AV1506" s="11" t="s">
        <v>79</v>
      </c>
      <c r="AW1506" s="11" t="s">
        <v>32</v>
      </c>
      <c r="AX1506" s="11" t="s">
        <v>71</v>
      </c>
      <c r="AY1506" s="153" t="s">
        <v>162</v>
      </c>
    </row>
    <row r="1507" spans="1:65" s="12" customFormat="1" x14ac:dyDescent="0.2">
      <c r="B1507" s="159"/>
      <c r="D1507" s="152" t="s">
        <v>174</v>
      </c>
      <c r="E1507" s="160" t="s">
        <v>1</v>
      </c>
      <c r="F1507" s="161" t="s">
        <v>1637</v>
      </c>
      <c r="H1507" s="162">
        <v>111.414</v>
      </c>
      <c r="I1507" s="163"/>
      <c r="L1507" s="159"/>
      <c r="M1507" s="164"/>
      <c r="N1507" s="165"/>
      <c r="O1507" s="165"/>
      <c r="P1507" s="165"/>
      <c r="Q1507" s="165"/>
      <c r="R1507" s="165"/>
      <c r="S1507" s="165"/>
      <c r="T1507" s="166"/>
      <c r="AT1507" s="160" t="s">
        <v>174</v>
      </c>
      <c r="AU1507" s="160" t="s">
        <v>169</v>
      </c>
      <c r="AV1507" s="12" t="s">
        <v>169</v>
      </c>
      <c r="AW1507" s="12" t="s">
        <v>32</v>
      </c>
      <c r="AX1507" s="12" t="s">
        <v>71</v>
      </c>
      <c r="AY1507" s="160" t="s">
        <v>162</v>
      </c>
    </row>
    <row r="1508" spans="1:65" s="12" customFormat="1" x14ac:dyDescent="0.2">
      <c r="B1508" s="159"/>
      <c r="D1508" s="152" t="s">
        <v>174</v>
      </c>
      <c r="E1508" s="160" t="s">
        <v>1</v>
      </c>
      <c r="F1508" s="161" t="s">
        <v>1638</v>
      </c>
      <c r="H1508" s="162">
        <v>-18.382000000000001</v>
      </c>
      <c r="I1508" s="163"/>
      <c r="L1508" s="159"/>
      <c r="M1508" s="164"/>
      <c r="N1508" s="165"/>
      <c r="O1508" s="165"/>
      <c r="P1508" s="165"/>
      <c r="Q1508" s="165"/>
      <c r="R1508" s="165"/>
      <c r="S1508" s="165"/>
      <c r="T1508" s="166"/>
      <c r="AT1508" s="160" t="s">
        <v>174</v>
      </c>
      <c r="AU1508" s="160" t="s">
        <v>169</v>
      </c>
      <c r="AV1508" s="12" t="s">
        <v>169</v>
      </c>
      <c r="AW1508" s="12" t="s">
        <v>32</v>
      </c>
      <c r="AX1508" s="12" t="s">
        <v>71</v>
      </c>
      <c r="AY1508" s="160" t="s">
        <v>162</v>
      </c>
    </row>
    <row r="1509" spans="1:65" s="12" customFormat="1" ht="22.5" x14ac:dyDescent="0.2">
      <c r="B1509" s="159"/>
      <c r="D1509" s="152" t="s">
        <v>174</v>
      </c>
      <c r="E1509" s="160" t="s">
        <v>1</v>
      </c>
      <c r="F1509" s="161" t="s">
        <v>1639</v>
      </c>
      <c r="H1509" s="162">
        <v>5.2590000000000003</v>
      </c>
      <c r="I1509" s="163"/>
      <c r="L1509" s="159"/>
      <c r="M1509" s="164"/>
      <c r="N1509" s="165"/>
      <c r="O1509" s="165"/>
      <c r="P1509" s="165"/>
      <c r="Q1509" s="165"/>
      <c r="R1509" s="165"/>
      <c r="S1509" s="165"/>
      <c r="T1509" s="166"/>
      <c r="AT1509" s="160" t="s">
        <v>174</v>
      </c>
      <c r="AU1509" s="160" t="s">
        <v>169</v>
      </c>
      <c r="AV1509" s="12" t="s">
        <v>169</v>
      </c>
      <c r="AW1509" s="12" t="s">
        <v>32</v>
      </c>
      <c r="AX1509" s="12" t="s">
        <v>71</v>
      </c>
      <c r="AY1509" s="160" t="s">
        <v>162</v>
      </c>
    </row>
    <row r="1510" spans="1:65" s="12" customFormat="1" ht="22.5" x14ac:dyDescent="0.2">
      <c r="B1510" s="159"/>
      <c r="D1510" s="152" t="s">
        <v>174</v>
      </c>
      <c r="E1510" s="160" t="s">
        <v>1</v>
      </c>
      <c r="F1510" s="161" t="s">
        <v>1640</v>
      </c>
      <c r="H1510" s="162">
        <v>-13.996</v>
      </c>
      <c r="I1510" s="163"/>
      <c r="L1510" s="159"/>
      <c r="M1510" s="164"/>
      <c r="N1510" s="165"/>
      <c r="O1510" s="165"/>
      <c r="P1510" s="165"/>
      <c r="Q1510" s="165"/>
      <c r="R1510" s="165"/>
      <c r="S1510" s="165"/>
      <c r="T1510" s="166"/>
      <c r="AT1510" s="160" t="s">
        <v>174</v>
      </c>
      <c r="AU1510" s="160" t="s">
        <v>169</v>
      </c>
      <c r="AV1510" s="12" t="s">
        <v>169</v>
      </c>
      <c r="AW1510" s="12" t="s">
        <v>32</v>
      </c>
      <c r="AX1510" s="12" t="s">
        <v>71</v>
      </c>
      <c r="AY1510" s="160" t="s">
        <v>162</v>
      </c>
    </row>
    <row r="1511" spans="1:65" s="14" customFormat="1" x14ac:dyDescent="0.2">
      <c r="B1511" s="175"/>
      <c r="D1511" s="152" t="s">
        <v>174</v>
      </c>
      <c r="E1511" s="176" t="s">
        <v>1</v>
      </c>
      <c r="F1511" s="177" t="s">
        <v>189</v>
      </c>
      <c r="H1511" s="178">
        <v>84.295000000000002</v>
      </c>
      <c r="I1511" s="179"/>
      <c r="L1511" s="175"/>
      <c r="M1511" s="180"/>
      <c r="N1511" s="181"/>
      <c r="O1511" s="181"/>
      <c r="P1511" s="181"/>
      <c r="Q1511" s="181"/>
      <c r="R1511" s="181"/>
      <c r="S1511" s="181"/>
      <c r="T1511" s="182"/>
      <c r="AT1511" s="176" t="s">
        <v>174</v>
      </c>
      <c r="AU1511" s="176" t="s">
        <v>169</v>
      </c>
      <c r="AV1511" s="14" t="s">
        <v>168</v>
      </c>
      <c r="AW1511" s="14" t="s">
        <v>32</v>
      </c>
      <c r="AX1511" s="14" t="s">
        <v>79</v>
      </c>
      <c r="AY1511" s="176" t="s">
        <v>162</v>
      </c>
    </row>
    <row r="1512" spans="1:65" s="210" customFormat="1" ht="21.75" customHeight="1" x14ac:dyDescent="0.2">
      <c r="A1512" s="202"/>
      <c r="B1512" s="139"/>
      <c r="C1512" s="234" t="s">
        <v>1641</v>
      </c>
      <c r="D1512" s="234" t="s">
        <v>164</v>
      </c>
      <c r="E1512" s="235" t="s">
        <v>2897</v>
      </c>
      <c r="F1512" s="236" t="s">
        <v>1642</v>
      </c>
      <c r="G1512" s="237" t="s">
        <v>273</v>
      </c>
      <c r="H1512" s="238">
        <v>367.3</v>
      </c>
      <c r="I1512" s="239"/>
      <c r="J1512" s="238">
        <f>ROUND(I1512*H1512,3)</f>
        <v>0</v>
      </c>
      <c r="K1512" s="240"/>
      <c r="L1512" s="30"/>
      <c r="M1512" s="241" t="s">
        <v>1</v>
      </c>
      <c r="N1512" s="242" t="s">
        <v>43</v>
      </c>
      <c r="O1512" s="49"/>
      <c r="P1512" s="243">
        <f>O1512*H1512</f>
        <v>0</v>
      </c>
      <c r="Q1512" s="243">
        <v>0</v>
      </c>
      <c r="R1512" s="243">
        <f>Q1512*H1512</f>
        <v>0</v>
      </c>
      <c r="S1512" s="243">
        <v>0</v>
      </c>
      <c r="T1512" s="244">
        <f>S1512*H1512</f>
        <v>0</v>
      </c>
      <c r="U1512" s="202"/>
      <c r="V1512" s="202"/>
      <c r="W1512" s="202"/>
      <c r="X1512" s="202"/>
      <c r="Y1512" s="202"/>
      <c r="Z1512" s="202"/>
      <c r="AA1512" s="202"/>
      <c r="AB1512" s="202"/>
      <c r="AC1512" s="202"/>
      <c r="AD1512" s="202"/>
      <c r="AE1512" s="202"/>
      <c r="AR1512" s="245" t="s">
        <v>271</v>
      </c>
      <c r="AT1512" s="245" t="s">
        <v>164</v>
      </c>
      <c r="AU1512" s="245" t="s">
        <v>169</v>
      </c>
      <c r="AY1512" s="203" t="s">
        <v>162</v>
      </c>
      <c r="BE1512" s="149">
        <f>IF(N1512="základná",J1512,0)</f>
        <v>0</v>
      </c>
      <c r="BF1512" s="149">
        <f>IF(N1512="znížená",J1512,0)</f>
        <v>0</v>
      </c>
      <c r="BG1512" s="149">
        <f>IF(N1512="zákl. prenesená",J1512,0)</f>
        <v>0</v>
      </c>
      <c r="BH1512" s="149">
        <f>IF(N1512="zníž. prenesená",J1512,0)</f>
        <v>0</v>
      </c>
      <c r="BI1512" s="149">
        <f>IF(N1512="nulová",J1512,0)</f>
        <v>0</v>
      </c>
      <c r="BJ1512" s="203" t="s">
        <v>169</v>
      </c>
      <c r="BK1512" s="150">
        <f>ROUND(I1512*H1512,3)</f>
        <v>0</v>
      </c>
      <c r="BL1512" s="203" t="s">
        <v>271</v>
      </c>
      <c r="BM1512" s="245" t="s">
        <v>1643</v>
      </c>
    </row>
    <row r="1513" spans="1:65" s="12" customFormat="1" x14ac:dyDescent="0.2">
      <c r="B1513" s="159"/>
      <c r="D1513" s="152" t="s">
        <v>174</v>
      </c>
      <c r="E1513" s="160" t="s">
        <v>1</v>
      </c>
      <c r="F1513" s="161" t="s">
        <v>1644</v>
      </c>
      <c r="H1513" s="162">
        <v>367.3</v>
      </c>
      <c r="I1513" s="163"/>
      <c r="L1513" s="159"/>
      <c r="M1513" s="164"/>
      <c r="N1513" s="165"/>
      <c r="O1513" s="165"/>
      <c r="P1513" s="165"/>
      <c r="Q1513" s="165"/>
      <c r="R1513" s="165"/>
      <c r="S1513" s="165"/>
      <c r="T1513" s="166"/>
      <c r="AT1513" s="160" t="s">
        <v>174</v>
      </c>
      <c r="AU1513" s="160" t="s">
        <v>169</v>
      </c>
      <c r="AV1513" s="12" t="s">
        <v>169</v>
      </c>
      <c r="AW1513" s="12" t="s">
        <v>32</v>
      </c>
      <c r="AX1513" s="12" t="s">
        <v>79</v>
      </c>
      <c r="AY1513" s="160" t="s">
        <v>162</v>
      </c>
    </row>
    <row r="1514" spans="1:65" s="10" customFormat="1" ht="25.9" customHeight="1" x14ac:dyDescent="0.2">
      <c r="B1514" s="126"/>
      <c r="D1514" s="127" t="s">
        <v>70</v>
      </c>
      <c r="E1514" s="128" t="s">
        <v>348</v>
      </c>
      <c r="F1514" s="128" t="s">
        <v>1645</v>
      </c>
      <c r="I1514" s="129"/>
      <c r="J1514" s="130">
        <f>BK1514</f>
        <v>0</v>
      </c>
      <c r="L1514" s="126"/>
      <c r="M1514" s="131"/>
      <c r="N1514" s="132"/>
      <c r="O1514" s="132"/>
      <c r="P1514" s="133">
        <f>P1515+P1642+P1654+P1659</f>
        <v>0</v>
      </c>
      <c r="Q1514" s="132"/>
      <c r="R1514" s="133">
        <f>R1515+R1642+R1654+R1659</f>
        <v>0</v>
      </c>
      <c r="S1514" s="132"/>
      <c r="T1514" s="134">
        <f>T1515+T1642+T1654+T1659</f>
        <v>0</v>
      </c>
      <c r="AR1514" s="127" t="s">
        <v>183</v>
      </c>
      <c r="AT1514" s="135" t="s">
        <v>70</v>
      </c>
      <c r="AU1514" s="135" t="s">
        <v>71</v>
      </c>
      <c r="AY1514" s="127" t="s">
        <v>162</v>
      </c>
      <c r="BK1514" s="136">
        <f>BK1515+BK1642+BK1654+BK1659</f>
        <v>0</v>
      </c>
    </row>
    <row r="1515" spans="1:65" s="10" customFormat="1" ht="22.7" customHeight="1" x14ac:dyDescent="0.2">
      <c r="B1515" s="126"/>
      <c r="D1515" s="127" t="s">
        <v>70</v>
      </c>
      <c r="E1515" s="137" t="s">
        <v>1646</v>
      </c>
      <c r="F1515" s="137" t="s">
        <v>1647</v>
      </c>
      <c r="I1515" s="129"/>
      <c r="J1515" s="138">
        <f>BK1515</f>
        <v>0</v>
      </c>
      <c r="L1515" s="126"/>
      <c r="M1515" s="131"/>
      <c r="N1515" s="132"/>
      <c r="O1515" s="132"/>
      <c r="P1515" s="133">
        <f>P1516+P1542+P1567+P1579+P1591+P1603+P1615+P1627+P1639</f>
        <v>0</v>
      </c>
      <c r="Q1515" s="132"/>
      <c r="R1515" s="133">
        <f>R1516+R1542+R1567+R1579+R1591+R1603+R1615+R1627+R1639</f>
        <v>0</v>
      </c>
      <c r="S1515" s="132"/>
      <c r="T1515" s="134">
        <f>T1516+T1542+T1567+T1579+T1591+T1603+T1615+T1627+T1639</f>
        <v>0</v>
      </c>
      <c r="AR1515" s="127" t="s">
        <v>183</v>
      </c>
      <c r="AT1515" s="135" t="s">
        <v>70</v>
      </c>
      <c r="AU1515" s="135" t="s">
        <v>79</v>
      </c>
      <c r="AY1515" s="127" t="s">
        <v>162</v>
      </c>
      <c r="BK1515" s="136">
        <f>BK1516+BK1542+BK1567+BK1579+BK1591+BK1603+BK1615+BK1627+BK1639</f>
        <v>0</v>
      </c>
    </row>
    <row r="1516" spans="1:65" s="10" customFormat="1" ht="20.85" customHeight="1" x14ac:dyDescent="0.2">
      <c r="B1516" s="126"/>
      <c r="D1516" s="127" t="s">
        <v>70</v>
      </c>
      <c r="E1516" s="137" t="s">
        <v>1648</v>
      </c>
      <c r="F1516" s="137" t="s">
        <v>1649</v>
      </c>
      <c r="I1516" s="129"/>
      <c r="J1516" s="138">
        <f>BK1516</f>
        <v>0</v>
      </c>
      <c r="L1516" s="126"/>
      <c r="M1516" s="131"/>
      <c r="N1516" s="132"/>
      <c r="O1516" s="132"/>
      <c r="P1516" s="133">
        <f>SUM(P1517:P1541)</f>
        <v>0</v>
      </c>
      <c r="Q1516" s="132"/>
      <c r="R1516" s="133">
        <f>SUM(R1517:R1541)</f>
        <v>0</v>
      </c>
      <c r="S1516" s="132"/>
      <c r="T1516" s="134">
        <f>SUM(T1517:T1541)</f>
        <v>0</v>
      </c>
      <c r="AR1516" s="127" t="s">
        <v>183</v>
      </c>
      <c r="AT1516" s="135" t="s">
        <v>70</v>
      </c>
      <c r="AU1516" s="135" t="s">
        <v>169</v>
      </c>
      <c r="AY1516" s="127" t="s">
        <v>162</v>
      </c>
      <c r="BK1516" s="136">
        <f>SUM(BK1517:BK1541)</f>
        <v>0</v>
      </c>
    </row>
    <row r="1517" spans="1:65" s="210" customFormat="1" ht="16.5" customHeight="1" x14ac:dyDescent="0.2">
      <c r="A1517" s="202"/>
      <c r="B1517" s="139"/>
      <c r="C1517" s="234" t="s">
        <v>1650</v>
      </c>
      <c r="D1517" s="234" t="s">
        <v>164</v>
      </c>
      <c r="E1517" s="235" t="s">
        <v>2898</v>
      </c>
      <c r="F1517" s="236" t="s">
        <v>1651</v>
      </c>
      <c r="G1517" s="237" t="s">
        <v>394</v>
      </c>
      <c r="H1517" s="238">
        <v>150</v>
      </c>
      <c r="I1517" s="239"/>
      <c r="J1517" s="238">
        <f t="shared" ref="J1517:J1541" si="30">ROUND(I1517*H1517,3)</f>
        <v>0</v>
      </c>
      <c r="K1517" s="240"/>
      <c r="L1517" s="30"/>
      <c r="M1517" s="241" t="s">
        <v>1</v>
      </c>
      <c r="N1517" s="242" t="s">
        <v>43</v>
      </c>
      <c r="O1517" s="49"/>
      <c r="P1517" s="243">
        <f t="shared" ref="P1517:P1541" si="31">O1517*H1517</f>
        <v>0</v>
      </c>
      <c r="Q1517" s="243">
        <v>0</v>
      </c>
      <c r="R1517" s="243">
        <f t="shared" ref="R1517:R1541" si="32">Q1517*H1517</f>
        <v>0</v>
      </c>
      <c r="S1517" s="243">
        <v>0</v>
      </c>
      <c r="T1517" s="244">
        <f t="shared" ref="T1517:T1541" si="33">S1517*H1517</f>
        <v>0</v>
      </c>
      <c r="U1517" s="202"/>
      <c r="V1517" s="202"/>
      <c r="W1517" s="202"/>
      <c r="X1517" s="202"/>
      <c r="Y1517" s="202"/>
      <c r="Z1517" s="202"/>
      <c r="AA1517" s="202"/>
      <c r="AB1517" s="202"/>
      <c r="AC1517" s="202"/>
      <c r="AD1517" s="202"/>
      <c r="AE1517" s="202"/>
      <c r="AR1517" s="245" t="s">
        <v>577</v>
      </c>
      <c r="AT1517" s="245" t="s">
        <v>164</v>
      </c>
      <c r="AU1517" s="245" t="s">
        <v>183</v>
      </c>
      <c r="AY1517" s="203" t="s">
        <v>162</v>
      </c>
      <c r="BE1517" s="149">
        <f t="shared" ref="BE1517:BE1541" si="34">IF(N1517="základná",J1517,0)</f>
        <v>0</v>
      </c>
      <c r="BF1517" s="149">
        <f t="shared" ref="BF1517:BF1541" si="35">IF(N1517="znížená",J1517,0)</f>
        <v>0</v>
      </c>
      <c r="BG1517" s="149">
        <f t="shared" ref="BG1517:BG1541" si="36">IF(N1517="zákl. prenesená",J1517,0)</f>
        <v>0</v>
      </c>
      <c r="BH1517" s="149">
        <f t="shared" ref="BH1517:BH1541" si="37">IF(N1517="zníž. prenesená",J1517,0)</f>
        <v>0</v>
      </c>
      <c r="BI1517" s="149">
        <f t="shared" ref="BI1517:BI1541" si="38">IF(N1517="nulová",J1517,0)</f>
        <v>0</v>
      </c>
      <c r="BJ1517" s="203" t="s">
        <v>169</v>
      </c>
      <c r="BK1517" s="150">
        <f t="shared" ref="BK1517:BK1541" si="39">ROUND(I1517*H1517,3)</f>
        <v>0</v>
      </c>
      <c r="BL1517" s="203" t="s">
        <v>577</v>
      </c>
      <c r="BM1517" s="245" t="s">
        <v>1652</v>
      </c>
    </row>
    <row r="1518" spans="1:65" s="210" customFormat="1" ht="16.5" customHeight="1" x14ac:dyDescent="0.2">
      <c r="A1518" s="202"/>
      <c r="B1518" s="139"/>
      <c r="C1518" s="234" t="s">
        <v>1653</v>
      </c>
      <c r="D1518" s="234" t="s">
        <v>164</v>
      </c>
      <c r="E1518" s="235" t="s">
        <v>2899</v>
      </c>
      <c r="F1518" s="236" t="s">
        <v>1654</v>
      </c>
      <c r="G1518" s="237" t="s">
        <v>394</v>
      </c>
      <c r="H1518" s="238">
        <v>140</v>
      </c>
      <c r="I1518" s="239"/>
      <c r="J1518" s="238">
        <f t="shared" si="30"/>
        <v>0</v>
      </c>
      <c r="K1518" s="240"/>
      <c r="L1518" s="30"/>
      <c r="M1518" s="241" t="s">
        <v>1</v>
      </c>
      <c r="N1518" s="242" t="s">
        <v>43</v>
      </c>
      <c r="O1518" s="49"/>
      <c r="P1518" s="243">
        <f t="shared" si="31"/>
        <v>0</v>
      </c>
      <c r="Q1518" s="243">
        <v>0</v>
      </c>
      <c r="R1518" s="243">
        <f t="shared" si="32"/>
        <v>0</v>
      </c>
      <c r="S1518" s="243">
        <v>0</v>
      </c>
      <c r="T1518" s="244">
        <f t="shared" si="33"/>
        <v>0</v>
      </c>
      <c r="U1518" s="202"/>
      <c r="V1518" s="202"/>
      <c r="W1518" s="202"/>
      <c r="X1518" s="202"/>
      <c r="Y1518" s="202"/>
      <c r="Z1518" s="202"/>
      <c r="AA1518" s="202"/>
      <c r="AB1518" s="202"/>
      <c r="AC1518" s="202"/>
      <c r="AD1518" s="202"/>
      <c r="AE1518" s="202"/>
      <c r="AR1518" s="245" t="s">
        <v>577</v>
      </c>
      <c r="AT1518" s="245" t="s">
        <v>164</v>
      </c>
      <c r="AU1518" s="245" t="s">
        <v>183</v>
      </c>
      <c r="AY1518" s="203" t="s">
        <v>162</v>
      </c>
      <c r="BE1518" s="149">
        <f t="shared" si="34"/>
        <v>0</v>
      </c>
      <c r="BF1518" s="149">
        <f t="shared" si="35"/>
        <v>0</v>
      </c>
      <c r="BG1518" s="149">
        <f t="shared" si="36"/>
        <v>0</v>
      </c>
      <c r="BH1518" s="149">
        <f t="shared" si="37"/>
        <v>0</v>
      </c>
      <c r="BI1518" s="149">
        <f t="shared" si="38"/>
        <v>0</v>
      </c>
      <c r="BJ1518" s="203" t="s">
        <v>169</v>
      </c>
      <c r="BK1518" s="150">
        <f t="shared" si="39"/>
        <v>0</v>
      </c>
      <c r="BL1518" s="203" t="s">
        <v>577</v>
      </c>
      <c r="BM1518" s="245" t="s">
        <v>1655</v>
      </c>
    </row>
    <row r="1519" spans="1:65" s="210" customFormat="1" ht="16.5" customHeight="1" x14ac:dyDescent="0.2">
      <c r="A1519" s="202"/>
      <c r="B1519" s="139"/>
      <c r="C1519" s="234" t="s">
        <v>1656</v>
      </c>
      <c r="D1519" s="234" t="s">
        <v>164</v>
      </c>
      <c r="E1519" s="235" t="s">
        <v>2900</v>
      </c>
      <c r="F1519" s="236" t="s">
        <v>1657</v>
      </c>
      <c r="G1519" s="237" t="s">
        <v>394</v>
      </c>
      <c r="H1519" s="238">
        <v>60</v>
      </c>
      <c r="I1519" s="239"/>
      <c r="J1519" s="238">
        <f t="shared" si="30"/>
        <v>0</v>
      </c>
      <c r="K1519" s="240"/>
      <c r="L1519" s="30"/>
      <c r="M1519" s="241" t="s">
        <v>1</v>
      </c>
      <c r="N1519" s="242" t="s">
        <v>43</v>
      </c>
      <c r="O1519" s="49"/>
      <c r="P1519" s="243">
        <f t="shared" si="31"/>
        <v>0</v>
      </c>
      <c r="Q1519" s="243">
        <v>0</v>
      </c>
      <c r="R1519" s="243">
        <f t="shared" si="32"/>
        <v>0</v>
      </c>
      <c r="S1519" s="243">
        <v>0</v>
      </c>
      <c r="T1519" s="244">
        <f t="shared" si="33"/>
        <v>0</v>
      </c>
      <c r="U1519" s="202"/>
      <c r="V1519" s="202"/>
      <c r="W1519" s="202"/>
      <c r="X1519" s="202"/>
      <c r="Y1519" s="202"/>
      <c r="Z1519" s="202"/>
      <c r="AA1519" s="202"/>
      <c r="AB1519" s="202"/>
      <c r="AC1519" s="202"/>
      <c r="AD1519" s="202"/>
      <c r="AE1519" s="202"/>
      <c r="AR1519" s="245" t="s">
        <v>577</v>
      </c>
      <c r="AT1519" s="245" t="s">
        <v>164</v>
      </c>
      <c r="AU1519" s="245" t="s">
        <v>183</v>
      </c>
      <c r="AY1519" s="203" t="s">
        <v>162</v>
      </c>
      <c r="BE1519" s="149">
        <f t="shared" si="34"/>
        <v>0</v>
      </c>
      <c r="BF1519" s="149">
        <f t="shared" si="35"/>
        <v>0</v>
      </c>
      <c r="BG1519" s="149">
        <f t="shared" si="36"/>
        <v>0</v>
      </c>
      <c r="BH1519" s="149">
        <f t="shared" si="37"/>
        <v>0</v>
      </c>
      <c r="BI1519" s="149">
        <f t="shared" si="38"/>
        <v>0</v>
      </c>
      <c r="BJ1519" s="203" t="s">
        <v>169</v>
      </c>
      <c r="BK1519" s="150">
        <f t="shared" si="39"/>
        <v>0</v>
      </c>
      <c r="BL1519" s="203" t="s">
        <v>577</v>
      </c>
      <c r="BM1519" s="245" t="s">
        <v>1658</v>
      </c>
    </row>
    <row r="1520" spans="1:65" s="210" customFormat="1" ht="16.5" customHeight="1" x14ac:dyDescent="0.2">
      <c r="A1520" s="202"/>
      <c r="B1520" s="139"/>
      <c r="C1520" s="234" t="s">
        <v>1659</v>
      </c>
      <c r="D1520" s="234" t="s">
        <v>164</v>
      </c>
      <c r="E1520" s="235" t="s">
        <v>2901</v>
      </c>
      <c r="F1520" s="236" t="s">
        <v>1660</v>
      </c>
      <c r="G1520" s="237" t="s">
        <v>710</v>
      </c>
      <c r="H1520" s="238">
        <v>100</v>
      </c>
      <c r="I1520" s="239"/>
      <c r="J1520" s="238">
        <f t="shared" si="30"/>
        <v>0</v>
      </c>
      <c r="K1520" s="240"/>
      <c r="L1520" s="30"/>
      <c r="M1520" s="241" t="s">
        <v>1</v>
      </c>
      <c r="N1520" s="242" t="s">
        <v>43</v>
      </c>
      <c r="O1520" s="49"/>
      <c r="P1520" s="243">
        <f t="shared" si="31"/>
        <v>0</v>
      </c>
      <c r="Q1520" s="243">
        <v>0</v>
      </c>
      <c r="R1520" s="243">
        <f t="shared" si="32"/>
        <v>0</v>
      </c>
      <c r="S1520" s="243">
        <v>0</v>
      </c>
      <c r="T1520" s="244">
        <f t="shared" si="33"/>
        <v>0</v>
      </c>
      <c r="U1520" s="202"/>
      <c r="V1520" s="202"/>
      <c r="W1520" s="202"/>
      <c r="X1520" s="202"/>
      <c r="Y1520" s="202"/>
      <c r="Z1520" s="202"/>
      <c r="AA1520" s="202"/>
      <c r="AB1520" s="202"/>
      <c r="AC1520" s="202"/>
      <c r="AD1520" s="202"/>
      <c r="AE1520" s="202"/>
      <c r="AR1520" s="245" t="s">
        <v>577</v>
      </c>
      <c r="AT1520" s="245" t="s">
        <v>164</v>
      </c>
      <c r="AU1520" s="245" t="s">
        <v>183</v>
      </c>
      <c r="AY1520" s="203" t="s">
        <v>162</v>
      </c>
      <c r="BE1520" s="149">
        <f t="shared" si="34"/>
        <v>0</v>
      </c>
      <c r="BF1520" s="149">
        <f t="shared" si="35"/>
        <v>0</v>
      </c>
      <c r="BG1520" s="149">
        <f t="shared" si="36"/>
        <v>0</v>
      </c>
      <c r="BH1520" s="149">
        <f t="shared" si="37"/>
        <v>0</v>
      </c>
      <c r="BI1520" s="149">
        <f t="shared" si="38"/>
        <v>0</v>
      </c>
      <c r="BJ1520" s="203" t="s">
        <v>169</v>
      </c>
      <c r="BK1520" s="150">
        <f t="shared" si="39"/>
        <v>0</v>
      </c>
      <c r="BL1520" s="203" t="s">
        <v>577</v>
      </c>
      <c r="BM1520" s="245" t="s">
        <v>1661</v>
      </c>
    </row>
    <row r="1521" spans="1:65" s="210" customFormat="1" ht="16.5" customHeight="1" x14ac:dyDescent="0.2">
      <c r="A1521" s="202"/>
      <c r="B1521" s="139"/>
      <c r="C1521" s="234" t="s">
        <v>1662</v>
      </c>
      <c r="D1521" s="234" t="s">
        <v>164</v>
      </c>
      <c r="E1521" s="235" t="s">
        <v>2902</v>
      </c>
      <c r="F1521" s="236" t="s">
        <v>1663</v>
      </c>
      <c r="G1521" s="237" t="s">
        <v>394</v>
      </c>
      <c r="H1521" s="238">
        <v>85</v>
      </c>
      <c r="I1521" s="239"/>
      <c r="J1521" s="238">
        <f t="shared" si="30"/>
        <v>0</v>
      </c>
      <c r="K1521" s="240"/>
      <c r="L1521" s="30"/>
      <c r="M1521" s="241" t="s">
        <v>1</v>
      </c>
      <c r="N1521" s="242" t="s">
        <v>43</v>
      </c>
      <c r="O1521" s="49"/>
      <c r="P1521" s="243">
        <f t="shared" si="31"/>
        <v>0</v>
      </c>
      <c r="Q1521" s="243">
        <v>0</v>
      </c>
      <c r="R1521" s="243">
        <f t="shared" si="32"/>
        <v>0</v>
      </c>
      <c r="S1521" s="243">
        <v>0</v>
      </c>
      <c r="T1521" s="244">
        <f t="shared" si="33"/>
        <v>0</v>
      </c>
      <c r="U1521" s="202"/>
      <c r="V1521" s="202"/>
      <c r="W1521" s="202"/>
      <c r="X1521" s="202"/>
      <c r="Y1521" s="202"/>
      <c r="Z1521" s="202"/>
      <c r="AA1521" s="202"/>
      <c r="AB1521" s="202"/>
      <c r="AC1521" s="202"/>
      <c r="AD1521" s="202"/>
      <c r="AE1521" s="202"/>
      <c r="AR1521" s="245" t="s">
        <v>577</v>
      </c>
      <c r="AT1521" s="245" t="s">
        <v>164</v>
      </c>
      <c r="AU1521" s="245" t="s">
        <v>183</v>
      </c>
      <c r="AY1521" s="203" t="s">
        <v>162</v>
      </c>
      <c r="BE1521" s="149">
        <f t="shared" si="34"/>
        <v>0</v>
      </c>
      <c r="BF1521" s="149">
        <f t="shared" si="35"/>
        <v>0</v>
      </c>
      <c r="BG1521" s="149">
        <f t="shared" si="36"/>
        <v>0</v>
      </c>
      <c r="BH1521" s="149">
        <f t="shared" si="37"/>
        <v>0</v>
      </c>
      <c r="BI1521" s="149">
        <f t="shared" si="38"/>
        <v>0</v>
      </c>
      <c r="BJ1521" s="203" t="s">
        <v>169</v>
      </c>
      <c r="BK1521" s="150">
        <f t="shared" si="39"/>
        <v>0</v>
      </c>
      <c r="BL1521" s="203" t="s">
        <v>577</v>
      </c>
      <c r="BM1521" s="245" t="s">
        <v>1664</v>
      </c>
    </row>
    <row r="1522" spans="1:65" s="210" customFormat="1" ht="16.5" customHeight="1" x14ac:dyDescent="0.2">
      <c r="A1522" s="202"/>
      <c r="B1522" s="139"/>
      <c r="C1522" s="234" t="s">
        <v>1665</v>
      </c>
      <c r="D1522" s="234" t="s">
        <v>164</v>
      </c>
      <c r="E1522" s="235" t="s">
        <v>2903</v>
      </c>
      <c r="F1522" s="236" t="s">
        <v>1666</v>
      </c>
      <c r="G1522" s="237" t="s">
        <v>394</v>
      </c>
      <c r="H1522" s="238">
        <v>45</v>
      </c>
      <c r="I1522" s="239"/>
      <c r="J1522" s="238">
        <f t="shared" si="30"/>
        <v>0</v>
      </c>
      <c r="K1522" s="240"/>
      <c r="L1522" s="30"/>
      <c r="M1522" s="241" t="s">
        <v>1</v>
      </c>
      <c r="N1522" s="242" t="s">
        <v>43</v>
      </c>
      <c r="O1522" s="49"/>
      <c r="P1522" s="243">
        <f t="shared" si="31"/>
        <v>0</v>
      </c>
      <c r="Q1522" s="243">
        <v>0</v>
      </c>
      <c r="R1522" s="243">
        <f t="shared" si="32"/>
        <v>0</v>
      </c>
      <c r="S1522" s="243">
        <v>0</v>
      </c>
      <c r="T1522" s="244">
        <f t="shared" si="33"/>
        <v>0</v>
      </c>
      <c r="U1522" s="202"/>
      <c r="V1522" s="202"/>
      <c r="W1522" s="202"/>
      <c r="X1522" s="202"/>
      <c r="Y1522" s="202"/>
      <c r="Z1522" s="202"/>
      <c r="AA1522" s="202"/>
      <c r="AB1522" s="202"/>
      <c r="AC1522" s="202"/>
      <c r="AD1522" s="202"/>
      <c r="AE1522" s="202"/>
      <c r="AR1522" s="245" t="s">
        <v>577</v>
      </c>
      <c r="AT1522" s="245" t="s">
        <v>164</v>
      </c>
      <c r="AU1522" s="245" t="s">
        <v>183</v>
      </c>
      <c r="AY1522" s="203" t="s">
        <v>162</v>
      </c>
      <c r="BE1522" s="149">
        <f t="shared" si="34"/>
        <v>0</v>
      </c>
      <c r="BF1522" s="149">
        <f t="shared" si="35"/>
        <v>0</v>
      </c>
      <c r="BG1522" s="149">
        <f t="shared" si="36"/>
        <v>0</v>
      </c>
      <c r="BH1522" s="149">
        <f t="shared" si="37"/>
        <v>0</v>
      </c>
      <c r="BI1522" s="149">
        <f t="shared" si="38"/>
        <v>0</v>
      </c>
      <c r="BJ1522" s="203" t="s">
        <v>169</v>
      </c>
      <c r="BK1522" s="150">
        <f t="shared" si="39"/>
        <v>0</v>
      </c>
      <c r="BL1522" s="203" t="s">
        <v>577</v>
      </c>
      <c r="BM1522" s="245" t="s">
        <v>1667</v>
      </c>
    </row>
    <row r="1523" spans="1:65" s="210" customFormat="1" ht="16.5" customHeight="1" x14ac:dyDescent="0.2">
      <c r="A1523" s="202"/>
      <c r="B1523" s="139"/>
      <c r="C1523" s="234" t="s">
        <v>1668</v>
      </c>
      <c r="D1523" s="234" t="s">
        <v>164</v>
      </c>
      <c r="E1523" s="235" t="s">
        <v>2904</v>
      </c>
      <c r="F1523" s="236" t="s">
        <v>1669</v>
      </c>
      <c r="G1523" s="237" t="s">
        <v>710</v>
      </c>
      <c r="H1523" s="238">
        <v>1000</v>
      </c>
      <c r="I1523" s="239"/>
      <c r="J1523" s="238">
        <f t="shared" si="30"/>
        <v>0</v>
      </c>
      <c r="K1523" s="240"/>
      <c r="L1523" s="30"/>
      <c r="M1523" s="241" t="s">
        <v>1</v>
      </c>
      <c r="N1523" s="242" t="s">
        <v>43</v>
      </c>
      <c r="O1523" s="49"/>
      <c r="P1523" s="243">
        <f t="shared" si="31"/>
        <v>0</v>
      </c>
      <c r="Q1523" s="243">
        <v>0</v>
      </c>
      <c r="R1523" s="243">
        <f t="shared" si="32"/>
        <v>0</v>
      </c>
      <c r="S1523" s="243">
        <v>0</v>
      </c>
      <c r="T1523" s="244">
        <f t="shared" si="33"/>
        <v>0</v>
      </c>
      <c r="U1523" s="202"/>
      <c r="V1523" s="202"/>
      <c r="W1523" s="202"/>
      <c r="X1523" s="202"/>
      <c r="Y1523" s="202"/>
      <c r="Z1523" s="202"/>
      <c r="AA1523" s="202"/>
      <c r="AB1523" s="202"/>
      <c r="AC1523" s="202"/>
      <c r="AD1523" s="202"/>
      <c r="AE1523" s="202"/>
      <c r="AR1523" s="245" t="s">
        <v>577</v>
      </c>
      <c r="AT1523" s="245" t="s">
        <v>164</v>
      </c>
      <c r="AU1523" s="245" t="s">
        <v>183</v>
      </c>
      <c r="AY1523" s="203" t="s">
        <v>162</v>
      </c>
      <c r="BE1523" s="149">
        <f t="shared" si="34"/>
        <v>0</v>
      </c>
      <c r="BF1523" s="149">
        <f t="shared" si="35"/>
        <v>0</v>
      </c>
      <c r="BG1523" s="149">
        <f t="shared" si="36"/>
        <v>0</v>
      </c>
      <c r="BH1523" s="149">
        <f t="shared" si="37"/>
        <v>0</v>
      </c>
      <c r="BI1523" s="149">
        <f t="shared" si="38"/>
        <v>0</v>
      </c>
      <c r="BJ1523" s="203" t="s">
        <v>169</v>
      </c>
      <c r="BK1523" s="150">
        <f t="shared" si="39"/>
        <v>0</v>
      </c>
      <c r="BL1523" s="203" t="s">
        <v>577</v>
      </c>
      <c r="BM1523" s="245" t="s">
        <v>1670</v>
      </c>
    </row>
    <row r="1524" spans="1:65" s="210" customFormat="1" ht="16.5" customHeight="1" x14ac:dyDescent="0.2">
      <c r="A1524" s="202"/>
      <c r="B1524" s="139"/>
      <c r="C1524" s="234" t="s">
        <v>1671</v>
      </c>
      <c r="D1524" s="234" t="s">
        <v>164</v>
      </c>
      <c r="E1524" s="235" t="s">
        <v>2905</v>
      </c>
      <c r="F1524" s="236" t="s">
        <v>1672</v>
      </c>
      <c r="G1524" s="237" t="s">
        <v>710</v>
      </c>
      <c r="H1524" s="238">
        <v>300</v>
      </c>
      <c r="I1524" s="239"/>
      <c r="J1524" s="238">
        <f t="shared" si="30"/>
        <v>0</v>
      </c>
      <c r="K1524" s="240"/>
      <c r="L1524" s="30"/>
      <c r="M1524" s="241" t="s">
        <v>1</v>
      </c>
      <c r="N1524" s="242" t="s">
        <v>43</v>
      </c>
      <c r="O1524" s="49"/>
      <c r="P1524" s="243">
        <f t="shared" si="31"/>
        <v>0</v>
      </c>
      <c r="Q1524" s="243">
        <v>0</v>
      </c>
      <c r="R1524" s="243">
        <f t="shared" si="32"/>
        <v>0</v>
      </c>
      <c r="S1524" s="243">
        <v>0</v>
      </c>
      <c r="T1524" s="244">
        <f t="shared" si="33"/>
        <v>0</v>
      </c>
      <c r="U1524" s="202"/>
      <c r="V1524" s="202"/>
      <c r="W1524" s="202"/>
      <c r="X1524" s="202"/>
      <c r="Y1524" s="202"/>
      <c r="Z1524" s="202"/>
      <c r="AA1524" s="202"/>
      <c r="AB1524" s="202"/>
      <c r="AC1524" s="202"/>
      <c r="AD1524" s="202"/>
      <c r="AE1524" s="202"/>
      <c r="AR1524" s="245" t="s">
        <v>577</v>
      </c>
      <c r="AT1524" s="245" t="s">
        <v>164</v>
      </c>
      <c r="AU1524" s="245" t="s">
        <v>183</v>
      </c>
      <c r="AY1524" s="203" t="s">
        <v>162</v>
      </c>
      <c r="BE1524" s="149">
        <f t="shared" si="34"/>
        <v>0</v>
      </c>
      <c r="BF1524" s="149">
        <f t="shared" si="35"/>
        <v>0</v>
      </c>
      <c r="BG1524" s="149">
        <f t="shared" si="36"/>
        <v>0</v>
      </c>
      <c r="BH1524" s="149">
        <f t="shared" si="37"/>
        <v>0</v>
      </c>
      <c r="BI1524" s="149">
        <f t="shared" si="38"/>
        <v>0</v>
      </c>
      <c r="BJ1524" s="203" t="s">
        <v>169</v>
      </c>
      <c r="BK1524" s="150">
        <f t="shared" si="39"/>
        <v>0</v>
      </c>
      <c r="BL1524" s="203" t="s">
        <v>577</v>
      </c>
      <c r="BM1524" s="245" t="s">
        <v>1673</v>
      </c>
    </row>
    <row r="1525" spans="1:65" s="210" customFormat="1" ht="16.5" customHeight="1" x14ac:dyDescent="0.2">
      <c r="A1525" s="202"/>
      <c r="B1525" s="139"/>
      <c r="C1525" s="234" t="s">
        <v>1674</v>
      </c>
      <c r="D1525" s="234" t="s">
        <v>164</v>
      </c>
      <c r="E1525" s="235" t="s">
        <v>2906</v>
      </c>
      <c r="F1525" s="236" t="s">
        <v>1675</v>
      </c>
      <c r="G1525" s="237" t="s">
        <v>710</v>
      </c>
      <c r="H1525" s="238">
        <v>200</v>
      </c>
      <c r="I1525" s="239"/>
      <c r="J1525" s="238">
        <f t="shared" si="30"/>
        <v>0</v>
      </c>
      <c r="K1525" s="240"/>
      <c r="L1525" s="30"/>
      <c r="M1525" s="241" t="s">
        <v>1</v>
      </c>
      <c r="N1525" s="242" t="s">
        <v>43</v>
      </c>
      <c r="O1525" s="49"/>
      <c r="P1525" s="243">
        <f t="shared" si="31"/>
        <v>0</v>
      </c>
      <c r="Q1525" s="243">
        <v>0</v>
      </c>
      <c r="R1525" s="243">
        <f t="shared" si="32"/>
        <v>0</v>
      </c>
      <c r="S1525" s="243">
        <v>0</v>
      </c>
      <c r="T1525" s="244">
        <f t="shared" si="33"/>
        <v>0</v>
      </c>
      <c r="U1525" s="202"/>
      <c r="V1525" s="202"/>
      <c r="W1525" s="202"/>
      <c r="X1525" s="202"/>
      <c r="Y1525" s="202"/>
      <c r="Z1525" s="202"/>
      <c r="AA1525" s="202"/>
      <c r="AB1525" s="202"/>
      <c r="AC1525" s="202"/>
      <c r="AD1525" s="202"/>
      <c r="AE1525" s="202"/>
      <c r="AR1525" s="245" t="s">
        <v>577</v>
      </c>
      <c r="AT1525" s="245" t="s">
        <v>164</v>
      </c>
      <c r="AU1525" s="245" t="s">
        <v>183</v>
      </c>
      <c r="AY1525" s="203" t="s">
        <v>162</v>
      </c>
      <c r="BE1525" s="149">
        <f t="shared" si="34"/>
        <v>0</v>
      </c>
      <c r="BF1525" s="149">
        <f t="shared" si="35"/>
        <v>0</v>
      </c>
      <c r="BG1525" s="149">
        <f t="shared" si="36"/>
        <v>0</v>
      </c>
      <c r="BH1525" s="149">
        <f t="shared" si="37"/>
        <v>0</v>
      </c>
      <c r="BI1525" s="149">
        <f t="shared" si="38"/>
        <v>0</v>
      </c>
      <c r="BJ1525" s="203" t="s">
        <v>169</v>
      </c>
      <c r="BK1525" s="150">
        <f t="shared" si="39"/>
        <v>0</v>
      </c>
      <c r="BL1525" s="203" t="s">
        <v>577</v>
      </c>
      <c r="BM1525" s="245" t="s">
        <v>1676</v>
      </c>
    </row>
    <row r="1526" spans="1:65" s="210" customFormat="1" ht="16.5" customHeight="1" x14ac:dyDescent="0.2">
      <c r="A1526" s="202"/>
      <c r="B1526" s="139"/>
      <c r="C1526" s="234" t="s">
        <v>1677</v>
      </c>
      <c r="D1526" s="234" t="s">
        <v>164</v>
      </c>
      <c r="E1526" s="235" t="s">
        <v>2907</v>
      </c>
      <c r="F1526" s="236" t="s">
        <v>1678</v>
      </c>
      <c r="G1526" s="237" t="s">
        <v>710</v>
      </c>
      <c r="H1526" s="238">
        <v>1200</v>
      </c>
      <c r="I1526" s="239"/>
      <c r="J1526" s="238">
        <f t="shared" si="30"/>
        <v>0</v>
      </c>
      <c r="K1526" s="240"/>
      <c r="L1526" s="30"/>
      <c r="M1526" s="241" t="s">
        <v>1</v>
      </c>
      <c r="N1526" s="242" t="s">
        <v>43</v>
      </c>
      <c r="O1526" s="49"/>
      <c r="P1526" s="243">
        <f t="shared" si="31"/>
        <v>0</v>
      </c>
      <c r="Q1526" s="243">
        <v>0</v>
      </c>
      <c r="R1526" s="243">
        <f t="shared" si="32"/>
        <v>0</v>
      </c>
      <c r="S1526" s="243">
        <v>0</v>
      </c>
      <c r="T1526" s="244">
        <f t="shared" si="33"/>
        <v>0</v>
      </c>
      <c r="U1526" s="202"/>
      <c r="V1526" s="202"/>
      <c r="W1526" s="202"/>
      <c r="X1526" s="202"/>
      <c r="Y1526" s="202"/>
      <c r="Z1526" s="202"/>
      <c r="AA1526" s="202"/>
      <c r="AB1526" s="202"/>
      <c r="AC1526" s="202"/>
      <c r="AD1526" s="202"/>
      <c r="AE1526" s="202"/>
      <c r="AR1526" s="245" t="s">
        <v>577</v>
      </c>
      <c r="AT1526" s="245" t="s">
        <v>164</v>
      </c>
      <c r="AU1526" s="245" t="s">
        <v>183</v>
      </c>
      <c r="AY1526" s="203" t="s">
        <v>162</v>
      </c>
      <c r="BE1526" s="149">
        <f t="shared" si="34"/>
        <v>0</v>
      </c>
      <c r="BF1526" s="149">
        <f t="shared" si="35"/>
        <v>0</v>
      </c>
      <c r="BG1526" s="149">
        <f t="shared" si="36"/>
        <v>0</v>
      </c>
      <c r="BH1526" s="149">
        <f t="shared" si="37"/>
        <v>0</v>
      </c>
      <c r="BI1526" s="149">
        <f t="shared" si="38"/>
        <v>0</v>
      </c>
      <c r="BJ1526" s="203" t="s">
        <v>169</v>
      </c>
      <c r="BK1526" s="150">
        <f t="shared" si="39"/>
        <v>0</v>
      </c>
      <c r="BL1526" s="203" t="s">
        <v>577</v>
      </c>
      <c r="BM1526" s="245" t="s">
        <v>1679</v>
      </c>
    </row>
    <row r="1527" spans="1:65" s="210" customFormat="1" ht="16.5" customHeight="1" x14ac:dyDescent="0.2">
      <c r="A1527" s="202"/>
      <c r="B1527" s="139"/>
      <c r="C1527" s="234" t="s">
        <v>1680</v>
      </c>
      <c r="D1527" s="234" t="s">
        <v>164</v>
      </c>
      <c r="E1527" s="235" t="s">
        <v>2908</v>
      </c>
      <c r="F1527" s="236" t="s">
        <v>1681</v>
      </c>
      <c r="G1527" s="237" t="s">
        <v>710</v>
      </c>
      <c r="H1527" s="238">
        <v>100</v>
      </c>
      <c r="I1527" s="239"/>
      <c r="J1527" s="238">
        <f t="shared" si="30"/>
        <v>0</v>
      </c>
      <c r="K1527" s="240"/>
      <c r="L1527" s="30"/>
      <c r="M1527" s="241" t="s">
        <v>1</v>
      </c>
      <c r="N1527" s="242" t="s">
        <v>43</v>
      </c>
      <c r="O1527" s="49"/>
      <c r="P1527" s="243">
        <f t="shared" si="31"/>
        <v>0</v>
      </c>
      <c r="Q1527" s="243">
        <v>0</v>
      </c>
      <c r="R1527" s="243">
        <f t="shared" si="32"/>
        <v>0</v>
      </c>
      <c r="S1527" s="243">
        <v>0</v>
      </c>
      <c r="T1527" s="244">
        <f t="shared" si="33"/>
        <v>0</v>
      </c>
      <c r="U1527" s="202"/>
      <c r="V1527" s="202"/>
      <c r="W1527" s="202"/>
      <c r="X1527" s="202"/>
      <c r="Y1527" s="202"/>
      <c r="Z1527" s="202"/>
      <c r="AA1527" s="202"/>
      <c r="AB1527" s="202"/>
      <c r="AC1527" s="202"/>
      <c r="AD1527" s="202"/>
      <c r="AE1527" s="202"/>
      <c r="AR1527" s="245" t="s">
        <v>577</v>
      </c>
      <c r="AT1527" s="245" t="s">
        <v>164</v>
      </c>
      <c r="AU1527" s="245" t="s">
        <v>183</v>
      </c>
      <c r="AY1527" s="203" t="s">
        <v>162</v>
      </c>
      <c r="BE1527" s="149">
        <f t="shared" si="34"/>
        <v>0</v>
      </c>
      <c r="BF1527" s="149">
        <f t="shared" si="35"/>
        <v>0</v>
      </c>
      <c r="BG1527" s="149">
        <f t="shared" si="36"/>
        <v>0</v>
      </c>
      <c r="BH1527" s="149">
        <f t="shared" si="37"/>
        <v>0</v>
      </c>
      <c r="BI1527" s="149">
        <f t="shared" si="38"/>
        <v>0</v>
      </c>
      <c r="BJ1527" s="203" t="s">
        <v>169</v>
      </c>
      <c r="BK1527" s="150">
        <f t="shared" si="39"/>
        <v>0</v>
      </c>
      <c r="BL1527" s="203" t="s">
        <v>577</v>
      </c>
      <c r="BM1527" s="245" t="s">
        <v>1682</v>
      </c>
    </row>
    <row r="1528" spans="1:65" s="210" customFormat="1" ht="16.5" customHeight="1" x14ac:dyDescent="0.2">
      <c r="A1528" s="202"/>
      <c r="B1528" s="139"/>
      <c r="C1528" s="234" t="s">
        <v>1683</v>
      </c>
      <c r="D1528" s="234" t="s">
        <v>164</v>
      </c>
      <c r="E1528" s="235" t="s">
        <v>2909</v>
      </c>
      <c r="F1528" s="236" t="s">
        <v>2910</v>
      </c>
      <c r="G1528" s="237" t="s">
        <v>394</v>
      </c>
      <c r="H1528" s="238">
        <v>30</v>
      </c>
      <c r="I1528" s="239"/>
      <c r="J1528" s="238">
        <f t="shared" si="30"/>
        <v>0</v>
      </c>
      <c r="K1528" s="240"/>
      <c r="L1528" s="30"/>
      <c r="M1528" s="241" t="s">
        <v>1</v>
      </c>
      <c r="N1528" s="242" t="s">
        <v>43</v>
      </c>
      <c r="O1528" s="49"/>
      <c r="P1528" s="243">
        <f t="shared" si="31"/>
        <v>0</v>
      </c>
      <c r="Q1528" s="243">
        <v>0</v>
      </c>
      <c r="R1528" s="243">
        <f t="shared" si="32"/>
        <v>0</v>
      </c>
      <c r="S1528" s="243">
        <v>0</v>
      </c>
      <c r="T1528" s="244">
        <f t="shared" si="33"/>
        <v>0</v>
      </c>
      <c r="U1528" s="202"/>
      <c r="V1528" s="202"/>
      <c r="W1528" s="202"/>
      <c r="X1528" s="202"/>
      <c r="Y1528" s="202"/>
      <c r="Z1528" s="202"/>
      <c r="AA1528" s="202"/>
      <c r="AB1528" s="202"/>
      <c r="AC1528" s="202"/>
      <c r="AD1528" s="202"/>
      <c r="AE1528" s="202"/>
      <c r="AR1528" s="245" t="s">
        <v>577</v>
      </c>
      <c r="AT1528" s="245" t="s">
        <v>164</v>
      </c>
      <c r="AU1528" s="245" t="s">
        <v>183</v>
      </c>
      <c r="AY1528" s="203" t="s">
        <v>162</v>
      </c>
      <c r="BE1528" s="149">
        <f t="shared" si="34"/>
        <v>0</v>
      </c>
      <c r="BF1528" s="149">
        <f t="shared" si="35"/>
        <v>0</v>
      </c>
      <c r="BG1528" s="149">
        <f t="shared" si="36"/>
        <v>0</v>
      </c>
      <c r="BH1528" s="149">
        <f t="shared" si="37"/>
        <v>0</v>
      </c>
      <c r="BI1528" s="149">
        <f t="shared" si="38"/>
        <v>0</v>
      </c>
      <c r="BJ1528" s="203" t="s">
        <v>169</v>
      </c>
      <c r="BK1528" s="150">
        <f t="shared" si="39"/>
        <v>0</v>
      </c>
      <c r="BL1528" s="203" t="s">
        <v>577</v>
      </c>
      <c r="BM1528" s="245" t="s">
        <v>1684</v>
      </c>
    </row>
    <row r="1529" spans="1:65" s="210" customFormat="1" ht="16.5" customHeight="1" x14ac:dyDescent="0.2">
      <c r="A1529" s="202"/>
      <c r="B1529" s="139"/>
      <c r="C1529" s="234" t="s">
        <v>1685</v>
      </c>
      <c r="D1529" s="234" t="s">
        <v>164</v>
      </c>
      <c r="E1529" s="235" t="s">
        <v>2911</v>
      </c>
      <c r="F1529" s="236" t="s">
        <v>1686</v>
      </c>
      <c r="G1529" s="237" t="s">
        <v>710</v>
      </c>
      <c r="H1529" s="238">
        <v>100</v>
      </c>
      <c r="I1529" s="239"/>
      <c r="J1529" s="238">
        <f t="shared" si="30"/>
        <v>0</v>
      </c>
      <c r="K1529" s="240"/>
      <c r="L1529" s="30"/>
      <c r="M1529" s="241" t="s">
        <v>1</v>
      </c>
      <c r="N1529" s="242" t="s">
        <v>43</v>
      </c>
      <c r="O1529" s="49"/>
      <c r="P1529" s="243">
        <f t="shared" si="31"/>
        <v>0</v>
      </c>
      <c r="Q1529" s="243">
        <v>0</v>
      </c>
      <c r="R1529" s="243">
        <f t="shared" si="32"/>
        <v>0</v>
      </c>
      <c r="S1529" s="243">
        <v>0</v>
      </c>
      <c r="T1529" s="244">
        <f t="shared" si="33"/>
        <v>0</v>
      </c>
      <c r="U1529" s="202"/>
      <c r="V1529" s="202"/>
      <c r="W1529" s="202"/>
      <c r="X1529" s="202"/>
      <c r="Y1529" s="202"/>
      <c r="Z1529" s="202"/>
      <c r="AA1529" s="202"/>
      <c r="AB1529" s="202"/>
      <c r="AC1529" s="202"/>
      <c r="AD1529" s="202"/>
      <c r="AE1529" s="202"/>
      <c r="AR1529" s="245" t="s">
        <v>577</v>
      </c>
      <c r="AT1529" s="245" t="s">
        <v>164</v>
      </c>
      <c r="AU1529" s="245" t="s">
        <v>183</v>
      </c>
      <c r="AY1529" s="203" t="s">
        <v>162</v>
      </c>
      <c r="BE1529" s="149">
        <f t="shared" si="34"/>
        <v>0</v>
      </c>
      <c r="BF1529" s="149">
        <f t="shared" si="35"/>
        <v>0</v>
      </c>
      <c r="BG1529" s="149">
        <f t="shared" si="36"/>
        <v>0</v>
      </c>
      <c r="BH1529" s="149">
        <f t="shared" si="37"/>
        <v>0</v>
      </c>
      <c r="BI1529" s="149">
        <f t="shared" si="38"/>
        <v>0</v>
      </c>
      <c r="BJ1529" s="203" t="s">
        <v>169</v>
      </c>
      <c r="BK1529" s="150">
        <f t="shared" si="39"/>
        <v>0</v>
      </c>
      <c r="BL1529" s="203" t="s">
        <v>577</v>
      </c>
      <c r="BM1529" s="245" t="s">
        <v>1687</v>
      </c>
    </row>
    <row r="1530" spans="1:65" s="210" customFormat="1" ht="16.5" customHeight="1" x14ac:dyDescent="0.2">
      <c r="A1530" s="202"/>
      <c r="B1530" s="139"/>
      <c r="C1530" s="234" t="s">
        <v>1688</v>
      </c>
      <c r="D1530" s="234" t="s">
        <v>164</v>
      </c>
      <c r="E1530" s="235" t="s">
        <v>2912</v>
      </c>
      <c r="F1530" s="236" t="s">
        <v>2913</v>
      </c>
      <c r="G1530" s="237" t="s">
        <v>394</v>
      </c>
      <c r="H1530" s="238">
        <v>4</v>
      </c>
      <c r="I1530" s="239"/>
      <c r="J1530" s="238">
        <f t="shared" si="30"/>
        <v>0</v>
      </c>
      <c r="K1530" s="240"/>
      <c r="L1530" s="30"/>
      <c r="M1530" s="241" t="s">
        <v>1</v>
      </c>
      <c r="N1530" s="242" t="s">
        <v>43</v>
      </c>
      <c r="O1530" s="49"/>
      <c r="P1530" s="243">
        <f t="shared" si="31"/>
        <v>0</v>
      </c>
      <c r="Q1530" s="243">
        <v>0</v>
      </c>
      <c r="R1530" s="243">
        <f t="shared" si="32"/>
        <v>0</v>
      </c>
      <c r="S1530" s="243">
        <v>0</v>
      </c>
      <c r="T1530" s="244">
        <f t="shared" si="33"/>
        <v>0</v>
      </c>
      <c r="U1530" s="202"/>
      <c r="V1530" s="202"/>
      <c r="W1530" s="202"/>
      <c r="X1530" s="202"/>
      <c r="Y1530" s="202"/>
      <c r="Z1530" s="202"/>
      <c r="AA1530" s="202"/>
      <c r="AB1530" s="202"/>
      <c r="AC1530" s="202"/>
      <c r="AD1530" s="202"/>
      <c r="AE1530" s="202"/>
      <c r="AR1530" s="245" t="s">
        <v>577</v>
      </c>
      <c r="AT1530" s="245" t="s">
        <v>164</v>
      </c>
      <c r="AU1530" s="245" t="s">
        <v>183</v>
      </c>
      <c r="AY1530" s="203" t="s">
        <v>162</v>
      </c>
      <c r="BE1530" s="149">
        <f t="shared" si="34"/>
        <v>0</v>
      </c>
      <c r="BF1530" s="149">
        <f t="shared" si="35"/>
        <v>0</v>
      </c>
      <c r="BG1530" s="149">
        <f t="shared" si="36"/>
        <v>0</v>
      </c>
      <c r="BH1530" s="149">
        <f t="shared" si="37"/>
        <v>0</v>
      </c>
      <c r="BI1530" s="149">
        <f t="shared" si="38"/>
        <v>0</v>
      </c>
      <c r="BJ1530" s="203" t="s">
        <v>169</v>
      </c>
      <c r="BK1530" s="150">
        <f t="shared" si="39"/>
        <v>0</v>
      </c>
      <c r="BL1530" s="203" t="s">
        <v>577</v>
      </c>
      <c r="BM1530" s="245" t="s">
        <v>1689</v>
      </c>
    </row>
    <row r="1531" spans="1:65" s="210" customFormat="1" ht="16.5" customHeight="1" x14ac:dyDescent="0.2">
      <c r="A1531" s="202"/>
      <c r="B1531" s="139"/>
      <c r="C1531" s="234" t="s">
        <v>1690</v>
      </c>
      <c r="D1531" s="234" t="s">
        <v>164</v>
      </c>
      <c r="E1531" s="235" t="s">
        <v>2914</v>
      </c>
      <c r="F1531" s="236" t="s">
        <v>2915</v>
      </c>
      <c r="G1531" s="237" t="s">
        <v>394</v>
      </c>
      <c r="H1531" s="238">
        <v>22</v>
      </c>
      <c r="I1531" s="239"/>
      <c r="J1531" s="238">
        <f t="shared" si="30"/>
        <v>0</v>
      </c>
      <c r="K1531" s="240"/>
      <c r="L1531" s="30"/>
      <c r="M1531" s="241" t="s">
        <v>1</v>
      </c>
      <c r="N1531" s="242" t="s">
        <v>43</v>
      </c>
      <c r="O1531" s="49"/>
      <c r="P1531" s="243">
        <f t="shared" si="31"/>
        <v>0</v>
      </c>
      <c r="Q1531" s="243">
        <v>0</v>
      </c>
      <c r="R1531" s="243">
        <f t="shared" si="32"/>
        <v>0</v>
      </c>
      <c r="S1531" s="243">
        <v>0</v>
      </c>
      <c r="T1531" s="244">
        <f t="shared" si="33"/>
        <v>0</v>
      </c>
      <c r="U1531" s="202"/>
      <c r="V1531" s="202"/>
      <c r="W1531" s="202"/>
      <c r="X1531" s="202"/>
      <c r="Y1531" s="202"/>
      <c r="Z1531" s="202"/>
      <c r="AA1531" s="202"/>
      <c r="AB1531" s="202"/>
      <c r="AC1531" s="202"/>
      <c r="AD1531" s="202"/>
      <c r="AE1531" s="202"/>
      <c r="AR1531" s="245" t="s">
        <v>577</v>
      </c>
      <c r="AT1531" s="245" t="s">
        <v>164</v>
      </c>
      <c r="AU1531" s="245" t="s">
        <v>183</v>
      </c>
      <c r="AY1531" s="203" t="s">
        <v>162</v>
      </c>
      <c r="BE1531" s="149">
        <f t="shared" si="34"/>
        <v>0</v>
      </c>
      <c r="BF1531" s="149">
        <f t="shared" si="35"/>
        <v>0</v>
      </c>
      <c r="BG1531" s="149">
        <f t="shared" si="36"/>
        <v>0</v>
      </c>
      <c r="BH1531" s="149">
        <f t="shared" si="37"/>
        <v>0</v>
      </c>
      <c r="BI1531" s="149">
        <f t="shared" si="38"/>
        <v>0</v>
      </c>
      <c r="BJ1531" s="203" t="s">
        <v>169</v>
      </c>
      <c r="BK1531" s="150">
        <f t="shared" si="39"/>
        <v>0</v>
      </c>
      <c r="BL1531" s="203" t="s">
        <v>577</v>
      </c>
      <c r="BM1531" s="245" t="s">
        <v>1691</v>
      </c>
    </row>
    <row r="1532" spans="1:65" s="210" customFormat="1" ht="21.75" customHeight="1" x14ac:dyDescent="0.2">
      <c r="A1532" s="202"/>
      <c r="B1532" s="139"/>
      <c r="C1532" s="234" t="s">
        <v>1692</v>
      </c>
      <c r="D1532" s="234" t="s">
        <v>164</v>
      </c>
      <c r="E1532" s="235" t="s">
        <v>2916</v>
      </c>
      <c r="F1532" s="236" t="s">
        <v>2917</v>
      </c>
      <c r="G1532" s="237" t="s">
        <v>394</v>
      </c>
      <c r="H1532" s="238">
        <v>30</v>
      </c>
      <c r="I1532" s="239"/>
      <c r="J1532" s="238">
        <f t="shared" si="30"/>
        <v>0</v>
      </c>
      <c r="K1532" s="240"/>
      <c r="L1532" s="30"/>
      <c r="M1532" s="241" t="s">
        <v>1</v>
      </c>
      <c r="N1532" s="242" t="s">
        <v>43</v>
      </c>
      <c r="O1532" s="49"/>
      <c r="P1532" s="243">
        <f t="shared" si="31"/>
        <v>0</v>
      </c>
      <c r="Q1532" s="243">
        <v>0</v>
      </c>
      <c r="R1532" s="243">
        <f t="shared" si="32"/>
        <v>0</v>
      </c>
      <c r="S1532" s="243">
        <v>0</v>
      </c>
      <c r="T1532" s="244">
        <f t="shared" si="33"/>
        <v>0</v>
      </c>
      <c r="U1532" s="202"/>
      <c r="V1532" s="202"/>
      <c r="W1532" s="202"/>
      <c r="X1532" s="202"/>
      <c r="Y1532" s="202"/>
      <c r="Z1532" s="202"/>
      <c r="AA1532" s="202"/>
      <c r="AB1532" s="202"/>
      <c r="AC1532" s="202"/>
      <c r="AD1532" s="202"/>
      <c r="AE1532" s="202"/>
      <c r="AR1532" s="245" t="s">
        <v>577</v>
      </c>
      <c r="AT1532" s="245" t="s">
        <v>164</v>
      </c>
      <c r="AU1532" s="245" t="s">
        <v>183</v>
      </c>
      <c r="AY1532" s="203" t="s">
        <v>162</v>
      </c>
      <c r="BE1532" s="149">
        <f t="shared" si="34"/>
        <v>0</v>
      </c>
      <c r="BF1532" s="149">
        <f t="shared" si="35"/>
        <v>0</v>
      </c>
      <c r="BG1532" s="149">
        <f t="shared" si="36"/>
        <v>0</v>
      </c>
      <c r="BH1532" s="149">
        <f t="shared" si="37"/>
        <v>0</v>
      </c>
      <c r="BI1532" s="149">
        <f t="shared" si="38"/>
        <v>0</v>
      </c>
      <c r="BJ1532" s="203" t="s">
        <v>169</v>
      </c>
      <c r="BK1532" s="150">
        <f t="shared" si="39"/>
        <v>0</v>
      </c>
      <c r="BL1532" s="203" t="s">
        <v>577</v>
      </c>
      <c r="BM1532" s="245" t="s">
        <v>1693</v>
      </c>
    </row>
    <row r="1533" spans="1:65" s="210" customFormat="1" ht="21.75" customHeight="1" x14ac:dyDescent="0.2">
      <c r="A1533" s="202"/>
      <c r="B1533" s="139"/>
      <c r="C1533" s="234" t="s">
        <v>1694</v>
      </c>
      <c r="D1533" s="234" t="s">
        <v>164</v>
      </c>
      <c r="E1533" s="235" t="s">
        <v>2918</v>
      </c>
      <c r="F1533" s="236" t="s">
        <v>2919</v>
      </c>
      <c r="G1533" s="237" t="s">
        <v>394</v>
      </c>
      <c r="H1533" s="238">
        <v>2</v>
      </c>
      <c r="I1533" s="239"/>
      <c r="J1533" s="238">
        <f t="shared" si="30"/>
        <v>0</v>
      </c>
      <c r="K1533" s="240"/>
      <c r="L1533" s="30"/>
      <c r="M1533" s="241" t="s">
        <v>1</v>
      </c>
      <c r="N1533" s="242" t="s">
        <v>43</v>
      </c>
      <c r="O1533" s="49"/>
      <c r="P1533" s="243">
        <f t="shared" si="31"/>
        <v>0</v>
      </c>
      <c r="Q1533" s="243">
        <v>0</v>
      </c>
      <c r="R1533" s="243">
        <f t="shared" si="32"/>
        <v>0</v>
      </c>
      <c r="S1533" s="243">
        <v>0</v>
      </c>
      <c r="T1533" s="244">
        <f t="shared" si="33"/>
        <v>0</v>
      </c>
      <c r="U1533" s="202"/>
      <c r="V1533" s="202"/>
      <c r="W1533" s="202"/>
      <c r="X1533" s="202"/>
      <c r="Y1533" s="202"/>
      <c r="Z1533" s="202"/>
      <c r="AA1533" s="202"/>
      <c r="AB1533" s="202"/>
      <c r="AC1533" s="202"/>
      <c r="AD1533" s="202"/>
      <c r="AE1533" s="202"/>
      <c r="AR1533" s="245" t="s">
        <v>577</v>
      </c>
      <c r="AT1533" s="245" t="s">
        <v>164</v>
      </c>
      <c r="AU1533" s="245" t="s">
        <v>183</v>
      </c>
      <c r="AY1533" s="203" t="s">
        <v>162</v>
      </c>
      <c r="BE1533" s="149">
        <f t="shared" si="34"/>
        <v>0</v>
      </c>
      <c r="BF1533" s="149">
        <f t="shared" si="35"/>
        <v>0</v>
      </c>
      <c r="BG1533" s="149">
        <f t="shared" si="36"/>
        <v>0</v>
      </c>
      <c r="BH1533" s="149">
        <f t="shared" si="37"/>
        <v>0</v>
      </c>
      <c r="BI1533" s="149">
        <f t="shared" si="38"/>
        <v>0</v>
      </c>
      <c r="BJ1533" s="203" t="s">
        <v>169</v>
      </c>
      <c r="BK1533" s="150">
        <f t="shared" si="39"/>
        <v>0</v>
      </c>
      <c r="BL1533" s="203" t="s">
        <v>577</v>
      </c>
      <c r="BM1533" s="245" t="s">
        <v>1695</v>
      </c>
    </row>
    <row r="1534" spans="1:65" s="210" customFormat="1" ht="16.5" customHeight="1" x14ac:dyDescent="0.2">
      <c r="A1534" s="202"/>
      <c r="B1534" s="139"/>
      <c r="C1534" s="234" t="s">
        <v>1696</v>
      </c>
      <c r="D1534" s="234" t="s">
        <v>164</v>
      </c>
      <c r="E1534" s="235" t="s">
        <v>2920</v>
      </c>
      <c r="F1534" s="236" t="s">
        <v>2921</v>
      </c>
      <c r="G1534" s="237" t="s">
        <v>394</v>
      </c>
      <c r="H1534" s="238">
        <v>2</v>
      </c>
      <c r="I1534" s="239"/>
      <c r="J1534" s="238">
        <f t="shared" si="30"/>
        <v>0</v>
      </c>
      <c r="K1534" s="240"/>
      <c r="L1534" s="30"/>
      <c r="M1534" s="241" t="s">
        <v>1</v>
      </c>
      <c r="N1534" s="242" t="s">
        <v>43</v>
      </c>
      <c r="O1534" s="49"/>
      <c r="P1534" s="243">
        <f t="shared" si="31"/>
        <v>0</v>
      </c>
      <c r="Q1534" s="243">
        <v>0</v>
      </c>
      <c r="R1534" s="243">
        <f t="shared" si="32"/>
        <v>0</v>
      </c>
      <c r="S1534" s="243">
        <v>0</v>
      </c>
      <c r="T1534" s="244">
        <f t="shared" si="33"/>
        <v>0</v>
      </c>
      <c r="U1534" s="202"/>
      <c r="V1534" s="202"/>
      <c r="W1534" s="202"/>
      <c r="X1534" s="202"/>
      <c r="Y1534" s="202"/>
      <c r="Z1534" s="202"/>
      <c r="AA1534" s="202"/>
      <c r="AB1534" s="202"/>
      <c r="AC1534" s="202"/>
      <c r="AD1534" s="202"/>
      <c r="AE1534" s="202"/>
      <c r="AR1534" s="245" t="s">
        <v>577</v>
      </c>
      <c r="AT1534" s="245" t="s">
        <v>164</v>
      </c>
      <c r="AU1534" s="245" t="s">
        <v>183</v>
      </c>
      <c r="AY1534" s="203" t="s">
        <v>162</v>
      </c>
      <c r="BE1534" s="149">
        <f t="shared" si="34"/>
        <v>0</v>
      </c>
      <c r="BF1534" s="149">
        <f t="shared" si="35"/>
        <v>0</v>
      </c>
      <c r="BG1534" s="149">
        <f t="shared" si="36"/>
        <v>0</v>
      </c>
      <c r="BH1534" s="149">
        <f t="shared" si="37"/>
        <v>0</v>
      </c>
      <c r="BI1534" s="149">
        <f t="shared" si="38"/>
        <v>0</v>
      </c>
      <c r="BJ1534" s="203" t="s">
        <v>169</v>
      </c>
      <c r="BK1534" s="150">
        <f t="shared" si="39"/>
        <v>0</v>
      </c>
      <c r="BL1534" s="203" t="s">
        <v>577</v>
      </c>
      <c r="BM1534" s="245" t="s">
        <v>1697</v>
      </c>
    </row>
    <row r="1535" spans="1:65" s="210" customFormat="1" ht="16.5" customHeight="1" x14ac:dyDescent="0.2">
      <c r="A1535" s="202"/>
      <c r="B1535" s="139"/>
      <c r="C1535" s="234" t="s">
        <v>1698</v>
      </c>
      <c r="D1535" s="234" t="s">
        <v>164</v>
      </c>
      <c r="E1535" s="235" t="s">
        <v>2922</v>
      </c>
      <c r="F1535" s="236" t="s">
        <v>2923</v>
      </c>
      <c r="G1535" s="237" t="s">
        <v>394</v>
      </c>
      <c r="H1535" s="238">
        <v>70</v>
      </c>
      <c r="I1535" s="239"/>
      <c r="J1535" s="238">
        <f t="shared" si="30"/>
        <v>0</v>
      </c>
      <c r="K1535" s="240"/>
      <c r="L1535" s="30"/>
      <c r="M1535" s="241" t="s">
        <v>1</v>
      </c>
      <c r="N1535" s="242" t="s">
        <v>43</v>
      </c>
      <c r="O1535" s="49"/>
      <c r="P1535" s="243">
        <f t="shared" si="31"/>
        <v>0</v>
      </c>
      <c r="Q1535" s="243">
        <v>0</v>
      </c>
      <c r="R1535" s="243">
        <f t="shared" si="32"/>
        <v>0</v>
      </c>
      <c r="S1535" s="243">
        <v>0</v>
      </c>
      <c r="T1535" s="244">
        <f t="shared" si="33"/>
        <v>0</v>
      </c>
      <c r="U1535" s="202"/>
      <c r="V1535" s="202"/>
      <c r="W1535" s="202"/>
      <c r="X1535" s="202"/>
      <c r="Y1535" s="202"/>
      <c r="Z1535" s="202"/>
      <c r="AA1535" s="202"/>
      <c r="AB1535" s="202"/>
      <c r="AC1535" s="202"/>
      <c r="AD1535" s="202"/>
      <c r="AE1535" s="202"/>
      <c r="AR1535" s="245" t="s">
        <v>577</v>
      </c>
      <c r="AT1535" s="245" t="s">
        <v>164</v>
      </c>
      <c r="AU1535" s="245" t="s">
        <v>183</v>
      </c>
      <c r="AY1535" s="203" t="s">
        <v>162</v>
      </c>
      <c r="BE1535" s="149">
        <f t="shared" si="34"/>
        <v>0</v>
      </c>
      <c r="BF1535" s="149">
        <f t="shared" si="35"/>
        <v>0</v>
      </c>
      <c r="BG1535" s="149">
        <f t="shared" si="36"/>
        <v>0</v>
      </c>
      <c r="BH1535" s="149">
        <f t="shared" si="37"/>
        <v>0</v>
      </c>
      <c r="BI1535" s="149">
        <f t="shared" si="38"/>
        <v>0</v>
      </c>
      <c r="BJ1535" s="203" t="s">
        <v>169</v>
      </c>
      <c r="BK1535" s="150">
        <f t="shared" si="39"/>
        <v>0</v>
      </c>
      <c r="BL1535" s="203" t="s">
        <v>577</v>
      </c>
      <c r="BM1535" s="245" t="s">
        <v>1699</v>
      </c>
    </row>
    <row r="1536" spans="1:65" s="210" customFormat="1" ht="16.5" customHeight="1" x14ac:dyDescent="0.2">
      <c r="A1536" s="202"/>
      <c r="B1536" s="139"/>
      <c r="C1536" s="234" t="s">
        <v>1700</v>
      </c>
      <c r="D1536" s="234" t="s">
        <v>164</v>
      </c>
      <c r="E1536" s="235" t="s">
        <v>2924</v>
      </c>
      <c r="F1536" s="236" t="s">
        <v>2925</v>
      </c>
      <c r="G1536" s="237" t="s">
        <v>394</v>
      </c>
      <c r="H1536" s="238">
        <v>15</v>
      </c>
      <c r="I1536" s="239"/>
      <c r="J1536" s="238">
        <f t="shared" si="30"/>
        <v>0</v>
      </c>
      <c r="K1536" s="240"/>
      <c r="L1536" s="30"/>
      <c r="M1536" s="241" t="s">
        <v>1</v>
      </c>
      <c r="N1536" s="242" t="s">
        <v>43</v>
      </c>
      <c r="O1536" s="49"/>
      <c r="P1536" s="243">
        <f t="shared" si="31"/>
        <v>0</v>
      </c>
      <c r="Q1536" s="243">
        <v>0</v>
      </c>
      <c r="R1536" s="243">
        <f t="shared" si="32"/>
        <v>0</v>
      </c>
      <c r="S1536" s="243">
        <v>0</v>
      </c>
      <c r="T1536" s="244">
        <f t="shared" si="33"/>
        <v>0</v>
      </c>
      <c r="U1536" s="202"/>
      <c r="V1536" s="202"/>
      <c r="W1536" s="202"/>
      <c r="X1536" s="202"/>
      <c r="Y1536" s="202"/>
      <c r="Z1536" s="202"/>
      <c r="AA1536" s="202"/>
      <c r="AB1536" s="202"/>
      <c r="AC1536" s="202"/>
      <c r="AD1536" s="202"/>
      <c r="AE1536" s="202"/>
      <c r="AR1536" s="245" t="s">
        <v>577</v>
      </c>
      <c r="AT1536" s="245" t="s">
        <v>164</v>
      </c>
      <c r="AU1536" s="245" t="s">
        <v>183</v>
      </c>
      <c r="AY1536" s="203" t="s">
        <v>162</v>
      </c>
      <c r="BE1536" s="149">
        <f t="shared" si="34"/>
        <v>0</v>
      </c>
      <c r="BF1536" s="149">
        <f t="shared" si="35"/>
        <v>0</v>
      </c>
      <c r="BG1536" s="149">
        <f t="shared" si="36"/>
        <v>0</v>
      </c>
      <c r="BH1536" s="149">
        <f t="shared" si="37"/>
        <v>0</v>
      </c>
      <c r="BI1536" s="149">
        <f t="shared" si="38"/>
        <v>0</v>
      </c>
      <c r="BJ1536" s="203" t="s">
        <v>169</v>
      </c>
      <c r="BK1536" s="150">
        <f t="shared" si="39"/>
        <v>0</v>
      </c>
      <c r="BL1536" s="203" t="s">
        <v>577</v>
      </c>
      <c r="BM1536" s="245" t="s">
        <v>1701</v>
      </c>
    </row>
    <row r="1537" spans="1:65" s="210" customFormat="1" ht="16.5" customHeight="1" x14ac:dyDescent="0.2">
      <c r="A1537" s="202"/>
      <c r="B1537" s="139"/>
      <c r="C1537" s="234" t="s">
        <v>1702</v>
      </c>
      <c r="D1537" s="234" t="s">
        <v>164</v>
      </c>
      <c r="E1537" s="235" t="s">
        <v>2926</v>
      </c>
      <c r="F1537" s="236" t="s">
        <v>1703</v>
      </c>
      <c r="G1537" s="237" t="s">
        <v>394</v>
      </c>
      <c r="H1537" s="238">
        <v>1</v>
      </c>
      <c r="I1537" s="239"/>
      <c r="J1537" s="238">
        <f t="shared" si="30"/>
        <v>0</v>
      </c>
      <c r="K1537" s="240"/>
      <c r="L1537" s="30"/>
      <c r="M1537" s="241" t="s">
        <v>1</v>
      </c>
      <c r="N1537" s="242" t="s">
        <v>43</v>
      </c>
      <c r="O1537" s="49"/>
      <c r="P1537" s="243">
        <f t="shared" si="31"/>
        <v>0</v>
      </c>
      <c r="Q1537" s="243">
        <v>0</v>
      </c>
      <c r="R1537" s="243">
        <f t="shared" si="32"/>
        <v>0</v>
      </c>
      <c r="S1537" s="243">
        <v>0</v>
      </c>
      <c r="T1537" s="244">
        <f t="shared" si="33"/>
        <v>0</v>
      </c>
      <c r="U1537" s="202"/>
      <c r="V1537" s="202"/>
      <c r="W1537" s="202"/>
      <c r="X1537" s="202"/>
      <c r="Y1537" s="202"/>
      <c r="Z1537" s="202"/>
      <c r="AA1537" s="202"/>
      <c r="AB1537" s="202"/>
      <c r="AC1537" s="202"/>
      <c r="AD1537" s="202"/>
      <c r="AE1537" s="202"/>
      <c r="AR1537" s="245" t="s">
        <v>577</v>
      </c>
      <c r="AT1537" s="245" t="s">
        <v>164</v>
      </c>
      <c r="AU1537" s="245" t="s">
        <v>183</v>
      </c>
      <c r="AY1537" s="203" t="s">
        <v>162</v>
      </c>
      <c r="BE1537" s="149">
        <f t="shared" si="34"/>
        <v>0</v>
      </c>
      <c r="BF1537" s="149">
        <f t="shared" si="35"/>
        <v>0</v>
      </c>
      <c r="BG1537" s="149">
        <f t="shared" si="36"/>
        <v>0</v>
      </c>
      <c r="BH1537" s="149">
        <f t="shared" si="37"/>
        <v>0</v>
      </c>
      <c r="BI1537" s="149">
        <f t="shared" si="38"/>
        <v>0</v>
      </c>
      <c r="BJ1537" s="203" t="s">
        <v>169</v>
      </c>
      <c r="BK1537" s="150">
        <f t="shared" si="39"/>
        <v>0</v>
      </c>
      <c r="BL1537" s="203" t="s">
        <v>577</v>
      </c>
      <c r="BM1537" s="245" t="s">
        <v>1704</v>
      </c>
    </row>
    <row r="1538" spans="1:65" s="210" customFormat="1" ht="16.5" customHeight="1" x14ac:dyDescent="0.2">
      <c r="A1538" s="202"/>
      <c r="B1538" s="139"/>
      <c r="C1538" s="234" t="s">
        <v>1705</v>
      </c>
      <c r="D1538" s="234" t="s">
        <v>164</v>
      </c>
      <c r="E1538" s="235" t="s">
        <v>2927</v>
      </c>
      <c r="F1538" s="236" t="s">
        <v>1706</v>
      </c>
      <c r="G1538" s="237" t="s">
        <v>394</v>
      </c>
      <c r="H1538" s="238">
        <v>2</v>
      </c>
      <c r="I1538" s="239"/>
      <c r="J1538" s="238">
        <f t="shared" si="30"/>
        <v>0</v>
      </c>
      <c r="K1538" s="240"/>
      <c r="L1538" s="30"/>
      <c r="M1538" s="241" t="s">
        <v>1</v>
      </c>
      <c r="N1538" s="242" t="s">
        <v>43</v>
      </c>
      <c r="O1538" s="49"/>
      <c r="P1538" s="243">
        <f t="shared" si="31"/>
        <v>0</v>
      </c>
      <c r="Q1538" s="243">
        <v>0</v>
      </c>
      <c r="R1538" s="243">
        <f t="shared" si="32"/>
        <v>0</v>
      </c>
      <c r="S1538" s="243">
        <v>0</v>
      </c>
      <c r="T1538" s="244">
        <f t="shared" si="33"/>
        <v>0</v>
      </c>
      <c r="U1538" s="202"/>
      <c r="V1538" s="202"/>
      <c r="W1538" s="202"/>
      <c r="X1538" s="202"/>
      <c r="Y1538" s="202"/>
      <c r="Z1538" s="202"/>
      <c r="AA1538" s="202"/>
      <c r="AB1538" s="202"/>
      <c r="AC1538" s="202"/>
      <c r="AD1538" s="202"/>
      <c r="AE1538" s="202"/>
      <c r="AR1538" s="245" t="s">
        <v>577</v>
      </c>
      <c r="AT1538" s="245" t="s">
        <v>164</v>
      </c>
      <c r="AU1538" s="245" t="s">
        <v>183</v>
      </c>
      <c r="AY1538" s="203" t="s">
        <v>162</v>
      </c>
      <c r="BE1538" s="149">
        <f t="shared" si="34"/>
        <v>0</v>
      </c>
      <c r="BF1538" s="149">
        <f t="shared" si="35"/>
        <v>0</v>
      </c>
      <c r="BG1538" s="149">
        <f t="shared" si="36"/>
        <v>0</v>
      </c>
      <c r="BH1538" s="149">
        <f t="shared" si="37"/>
        <v>0</v>
      </c>
      <c r="BI1538" s="149">
        <f t="shared" si="38"/>
        <v>0</v>
      </c>
      <c r="BJ1538" s="203" t="s">
        <v>169</v>
      </c>
      <c r="BK1538" s="150">
        <f t="shared" si="39"/>
        <v>0</v>
      </c>
      <c r="BL1538" s="203" t="s">
        <v>577</v>
      </c>
      <c r="BM1538" s="245" t="s">
        <v>1707</v>
      </c>
    </row>
    <row r="1539" spans="1:65" s="210" customFormat="1" ht="16.5" customHeight="1" x14ac:dyDescent="0.2">
      <c r="A1539" s="202"/>
      <c r="B1539" s="139"/>
      <c r="C1539" s="234" t="s">
        <v>1708</v>
      </c>
      <c r="D1539" s="234" t="s">
        <v>164</v>
      </c>
      <c r="E1539" s="235" t="s">
        <v>2928</v>
      </c>
      <c r="F1539" s="236" t="s">
        <v>1709</v>
      </c>
      <c r="G1539" s="237" t="s">
        <v>394</v>
      </c>
      <c r="H1539" s="238">
        <v>1</v>
      </c>
      <c r="I1539" s="239"/>
      <c r="J1539" s="238">
        <f t="shared" si="30"/>
        <v>0</v>
      </c>
      <c r="K1539" s="240"/>
      <c r="L1539" s="30"/>
      <c r="M1539" s="241" t="s">
        <v>1</v>
      </c>
      <c r="N1539" s="242" t="s">
        <v>43</v>
      </c>
      <c r="O1539" s="49"/>
      <c r="P1539" s="243">
        <f t="shared" si="31"/>
        <v>0</v>
      </c>
      <c r="Q1539" s="243">
        <v>0</v>
      </c>
      <c r="R1539" s="243">
        <f t="shared" si="32"/>
        <v>0</v>
      </c>
      <c r="S1539" s="243">
        <v>0</v>
      </c>
      <c r="T1539" s="244">
        <f t="shared" si="33"/>
        <v>0</v>
      </c>
      <c r="U1539" s="202"/>
      <c r="V1539" s="202"/>
      <c r="W1539" s="202"/>
      <c r="X1539" s="202"/>
      <c r="Y1539" s="202"/>
      <c r="Z1539" s="202"/>
      <c r="AA1539" s="202"/>
      <c r="AB1539" s="202"/>
      <c r="AC1539" s="202"/>
      <c r="AD1539" s="202"/>
      <c r="AE1539" s="202"/>
      <c r="AR1539" s="245" t="s">
        <v>577</v>
      </c>
      <c r="AT1539" s="245" t="s">
        <v>164</v>
      </c>
      <c r="AU1539" s="245" t="s">
        <v>183</v>
      </c>
      <c r="AY1539" s="203" t="s">
        <v>162</v>
      </c>
      <c r="BE1539" s="149">
        <f t="shared" si="34"/>
        <v>0</v>
      </c>
      <c r="BF1539" s="149">
        <f t="shared" si="35"/>
        <v>0</v>
      </c>
      <c r="BG1539" s="149">
        <f t="shared" si="36"/>
        <v>0</v>
      </c>
      <c r="BH1539" s="149">
        <f t="shared" si="37"/>
        <v>0</v>
      </c>
      <c r="BI1539" s="149">
        <f t="shared" si="38"/>
        <v>0</v>
      </c>
      <c r="BJ1539" s="203" t="s">
        <v>169</v>
      </c>
      <c r="BK1539" s="150">
        <f t="shared" si="39"/>
        <v>0</v>
      </c>
      <c r="BL1539" s="203" t="s">
        <v>577</v>
      </c>
      <c r="BM1539" s="245" t="s">
        <v>1710</v>
      </c>
    </row>
    <row r="1540" spans="1:65" s="210" customFormat="1" ht="16.5" customHeight="1" x14ac:dyDescent="0.2">
      <c r="A1540" s="202"/>
      <c r="B1540" s="139"/>
      <c r="C1540" s="234" t="s">
        <v>1711</v>
      </c>
      <c r="D1540" s="234" t="s">
        <v>164</v>
      </c>
      <c r="E1540" s="235" t="s">
        <v>2929</v>
      </c>
      <c r="F1540" s="236" t="s">
        <v>1712</v>
      </c>
      <c r="G1540" s="237" t="s">
        <v>394</v>
      </c>
      <c r="H1540" s="238">
        <v>2</v>
      </c>
      <c r="I1540" s="239"/>
      <c r="J1540" s="238">
        <f t="shared" si="30"/>
        <v>0</v>
      </c>
      <c r="K1540" s="240"/>
      <c r="L1540" s="30"/>
      <c r="M1540" s="241" t="s">
        <v>1</v>
      </c>
      <c r="N1540" s="242" t="s">
        <v>43</v>
      </c>
      <c r="O1540" s="49"/>
      <c r="P1540" s="243">
        <f t="shared" si="31"/>
        <v>0</v>
      </c>
      <c r="Q1540" s="243">
        <v>0</v>
      </c>
      <c r="R1540" s="243">
        <f t="shared" si="32"/>
        <v>0</v>
      </c>
      <c r="S1540" s="243">
        <v>0</v>
      </c>
      <c r="T1540" s="244">
        <f t="shared" si="33"/>
        <v>0</v>
      </c>
      <c r="U1540" s="202"/>
      <c r="V1540" s="202"/>
      <c r="W1540" s="202"/>
      <c r="X1540" s="202"/>
      <c r="Y1540" s="202"/>
      <c r="Z1540" s="202"/>
      <c r="AA1540" s="202"/>
      <c r="AB1540" s="202"/>
      <c r="AC1540" s="202"/>
      <c r="AD1540" s="202"/>
      <c r="AE1540" s="202"/>
      <c r="AR1540" s="245" t="s">
        <v>577</v>
      </c>
      <c r="AT1540" s="245" t="s">
        <v>164</v>
      </c>
      <c r="AU1540" s="245" t="s">
        <v>183</v>
      </c>
      <c r="AY1540" s="203" t="s">
        <v>162</v>
      </c>
      <c r="BE1540" s="149">
        <f t="shared" si="34"/>
        <v>0</v>
      </c>
      <c r="BF1540" s="149">
        <f t="shared" si="35"/>
        <v>0</v>
      </c>
      <c r="BG1540" s="149">
        <f t="shared" si="36"/>
        <v>0</v>
      </c>
      <c r="BH1540" s="149">
        <f t="shared" si="37"/>
        <v>0</v>
      </c>
      <c r="BI1540" s="149">
        <f t="shared" si="38"/>
        <v>0</v>
      </c>
      <c r="BJ1540" s="203" t="s">
        <v>169</v>
      </c>
      <c r="BK1540" s="150">
        <f t="shared" si="39"/>
        <v>0</v>
      </c>
      <c r="BL1540" s="203" t="s">
        <v>577</v>
      </c>
      <c r="BM1540" s="245" t="s">
        <v>1713</v>
      </c>
    </row>
    <row r="1541" spans="1:65" s="210" customFormat="1" ht="16.5" customHeight="1" x14ac:dyDescent="0.2">
      <c r="A1541" s="202"/>
      <c r="B1541" s="139"/>
      <c r="C1541" s="234" t="s">
        <v>1714</v>
      </c>
      <c r="D1541" s="234" t="s">
        <v>164</v>
      </c>
      <c r="E1541" s="235" t="s">
        <v>2930</v>
      </c>
      <c r="F1541" s="236" t="s">
        <v>1715</v>
      </c>
      <c r="G1541" s="237" t="s">
        <v>166</v>
      </c>
      <c r="H1541" s="238">
        <v>1</v>
      </c>
      <c r="I1541" s="239"/>
      <c r="J1541" s="238">
        <f t="shared" si="30"/>
        <v>0</v>
      </c>
      <c r="K1541" s="240"/>
      <c r="L1541" s="30"/>
      <c r="M1541" s="241" t="s">
        <v>1</v>
      </c>
      <c r="N1541" s="242" t="s">
        <v>43</v>
      </c>
      <c r="O1541" s="49"/>
      <c r="P1541" s="243">
        <f t="shared" si="31"/>
        <v>0</v>
      </c>
      <c r="Q1541" s="243">
        <v>0</v>
      </c>
      <c r="R1541" s="243">
        <f t="shared" si="32"/>
        <v>0</v>
      </c>
      <c r="S1541" s="243">
        <v>0</v>
      </c>
      <c r="T1541" s="244">
        <f t="shared" si="33"/>
        <v>0</v>
      </c>
      <c r="U1541" s="202"/>
      <c r="V1541" s="202"/>
      <c r="W1541" s="202"/>
      <c r="X1541" s="202"/>
      <c r="Y1541" s="202"/>
      <c r="Z1541" s="202"/>
      <c r="AA1541" s="202"/>
      <c r="AB1541" s="202"/>
      <c r="AC1541" s="202"/>
      <c r="AD1541" s="202"/>
      <c r="AE1541" s="202"/>
      <c r="AR1541" s="245" t="s">
        <v>577</v>
      </c>
      <c r="AT1541" s="245" t="s">
        <v>164</v>
      </c>
      <c r="AU1541" s="245" t="s">
        <v>183</v>
      </c>
      <c r="AY1541" s="203" t="s">
        <v>162</v>
      </c>
      <c r="BE1541" s="149">
        <f t="shared" si="34"/>
        <v>0</v>
      </c>
      <c r="BF1541" s="149">
        <f t="shared" si="35"/>
        <v>0</v>
      </c>
      <c r="BG1541" s="149">
        <f t="shared" si="36"/>
        <v>0</v>
      </c>
      <c r="BH1541" s="149">
        <f t="shared" si="37"/>
        <v>0</v>
      </c>
      <c r="BI1541" s="149">
        <f t="shared" si="38"/>
        <v>0</v>
      </c>
      <c r="BJ1541" s="203" t="s">
        <v>169</v>
      </c>
      <c r="BK1541" s="150">
        <f t="shared" si="39"/>
        <v>0</v>
      </c>
      <c r="BL1541" s="203" t="s">
        <v>577</v>
      </c>
      <c r="BM1541" s="245" t="s">
        <v>1716</v>
      </c>
    </row>
    <row r="1542" spans="1:65" s="10" customFormat="1" ht="20.85" customHeight="1" x14ac:dyDescent="0.2">
      <c r="B1542" s="126"/>
      <c r="D1542" s="127" t="s">
        <v>70</v>
      </c>
      <c r="E1542" s="137" t="s">
        <v>1717</v>
      </c>
      <c r="F1542" s="137" t="s">
        <v>1718</v>
      </c>
      <c r="I1542" s="129"/>
      <c r="J1542" s="138">
        <f>BK1542</f>
        <v>0</v>
      </c>
      <c r="L1542" s="126"/>
      <c r="M1542" s="131"/>
      <c r="N1542" s="132"/>
      <c r="O1542" s="132"/>
      <c r="P1542" s="133">
        <f>SUM(P1543:P1566)</f>
        <v>0</v>
      </c>
      <c r="Q1542" s="132"/>
      <c r="R1542" s="133">
        <f>SUM(R1543:R1566)</f>
        <v>0</v>
      </c>
      <c r="S1542" s="132"/>
      <c r="T1542" s="134">
        <f>SUM(T1543:T1566)</f>
        <v>0</v>
      </c>
      <c r="AR1542" s="127" t="s">
        <v>183</v>
      </c>
      <c r="AT1542" s="135" t="s">
        <v>70</v>
      </c>
      <c r="AU1542" s="135" t="s">
        <v>169</v>
      </c>
      <c r="AY1542" s="127" t="s">
        <v>162</v>
      </c>
      <c r="BK1542" s="136">
        <f>SUM(BK1543:BK1566)</f>
        <v>0</v>
      </c>
    </row>
    <row r="1543" spans="1:65" s="210" customFormat="1" ht="16.5" customHeight="1" x14ac:dyDescent="0.2">
      <c r="A1543" s="202"/>
      <c r="B1543" s="139"/>
      <c r="C1543" s="246" t="s">
        <v>1719</v>
      </c>
      <c r="D1543" s="246" t="s">
        <v>348</v>
      </c>
      <c r="E1543" s="247" t="s">
        <v>2931</v>
      </c>
      <c r="F1543" s="248" t="s">
        <v>1651</v>
      </c>
      <c r="G1543" s="249" t="s">
        <v>394</v>
      </c>
      <c r="H1543" s="250">
        <v>150</v>
      </c>
      <c r="I1543" s="251"/>
      <c r="J1543" s="250">
        <f t="shared" ref="J1543:J1566" si="40">ROUND(I1543*H1543,3)</f>
        <v>0</v>
      </c>
      <c r="K1543" s="252"/>
      <c r="L1543" s="188"/>
      <c r="M1543" s="253" t="s">
        <v>1</v>
      </c>
      <c r="N1543" s="254" t="s">
        <v>43</v>
      </c>
      <c r="O1543" s="49"/>
      <c r="P1543" s="243">
        <f t="shared" ref="P1543:P1566" si="41">O1543*H1543</f>
        <v>0</v>
      </c>
      <c r="Q1543" s="243">
        <v>0</v>
      </c>
      <c r="R1543" s="243">
        <f t="shared" ref="R1543:R1566" si="42">Q1543*H1543</f>
        <v>0</v>
      </c>
      <c r="S1543" s="243">
        <v>0</v>
      </c>
      <c r="T1543" s="244">
        <f t="shared" ref="T1543:T1566" si="43">S1543*H1543</f>
        <v>0</v>
      </c>
      <c r="U1543" s="202"/>
      <c r="V1543" s="202"/>
      <c r="W1543" s="202"/>
      <c r="X1543" s="202"/>
      <c r="Y1543" s="202"/>
      <c r="Z1543" s="202"/>
      <c r="AA1543" s="202"/>
      <c r="AB1543" s="202"/>
      <c r="AC1543" s="202"/>
      <c r="AD1543" s="202"/>
      <c r="AE1543" s="202"/>
      <c r="AR1543" s="245" t="s">
        <v>1458</v>
      </c>
      <c r="AT1543" s="245" t="s">
        <v>348</v>
      </c>
      <c r="AU1543" s="245" t="s">
        <v>183</v>
      </c>
      <c r="AY1543" s="203" t="s">
        <v>162</v>
      </c>
      <c r="BE1543" s="149">
        <f t="shared" ref="BE1543:BE1566" si="44">IF(N1543="základná",J1543,0)</f>
        <v>0</v>
      </c>
      <c r="BF1543" s="149">
        <f t="shared" ref="BF1543:BF1566" si="45">IF(N1543="znížená",J1543,0)</f>
        <v>0</v>
      </c>
      <c r="BG1543" s="149">
        <f t="shared" ref="BG1543:BG1566" si="46">IF(N1543="zákl. prenesená",J1543,0)</f>
        <v>0</v>
      </c>
      <c r="BH1543" s="149">
        <f t="shared" ref="BH1543:BH1566" si="47">IF(N1543="zníž. prenesená",J1543,0)</f>
        <v>0</v>
      </c>
      <c r="BI1543" s="149">
        <f t="shared" ref="BI1543:BI1566" si="48">IF(N1543="nulová",J1543,0)</f>
        <v>0</v>
      </c>
      <c r="BJ1543" s="203" t="s">
        <v>169</v>
      </c>
      <c r="BK1543" s="150">
        <f t="shared" ref="BK1543:BK1566" si="49">ROUND(I1543*H1543,3)</f>
        <v>0</v>
      </c>
      <c r="BL1543" s="203" t="s">
        <v>577</v>
      </c>
      <c r="BM1543" s="245" t="s">
        <v>1720</v>
      </c>
    </row>
    <row r="1544" spans="1:65" s="210" customFormat="1" ht="16.5" customHeight="1" x14ac:dyDescent="0.2">
      <c r="A1544" s="202"/>
      <c r="B1544" s="139"/>
      <c r="C1544" s="246" t="s">
        <v>1721</v>
      </c>
      <c r="D1544" s="246" t="s">
        <v>348</v>
      </c>
      <c r="E1544" s="247" t="s">
        <v>2932</v>
      </c>
      <c r="F1544" s="248" t="s">
        <v>1654</v>
      </c>
      <c r="G1544" s="249" t="s">
        <v>394</v>
      </c>
      <c r="H1544" s="250">
        <v>140</v>
      </c>
      <c r="I1544" s="251"/>
      <c r="J1544" s="250">
        <f t="shared" si="40"/>
        <v>0</v>
      </c>
      <c r="K1544" s="252"/>
      <c r="L1544" s="188"/>
      <c r="M1544" s="253" t="s">
        <v>1</v>
      </c>
      <c r="N1544" s="254" t="s">
        <v>43</v>
      </c>
      <c r="O1544" s="49"/>
      <c r="P1544" s="243">
        <f t="shared" si="41"/>
        <v>0</v>
      </c>
      <c r="Q1544" s="243">
        <v>0</v>
      </c>
      <c r="R1544" s="243">
        <f t="shared" si="42"/>
        <v>0</v>
      </c>
      <c r="S1544" s="243">
        <v>0</v>
      </c>
      <c r="T1544" s="244">
        <f t="shared" si="43"/>
        <v>0</v>
      </c>
      <c r="U1544" s="202"/>
      <c r="V1544" s="202"/>
      <c r="W1544" s="202"/>
      <c r="X1544" s="202"/>
      <c r="Y1544" s="202"/>
      <c r="Z1544" s="202"/>
      <c r="AA1544" s="202"/>
      <c r="AB1544" s="202"/>
      <c r="AC1544" s="202"/>
      <c r="AD1544" s="202"/>
      <c r="AE1544" s="202"/>
      <c r="AR1544" s="245" t="s">
        <v>1458</v>
      </c>
      <c r="AT1544" s="245" t="s">
        <v>348</v>
      </c>
      <c r="AU1544" s="245" t="s">
        <v>183</v>
      </c>
      <c r="AY1544" s="203" t="s">
        <v>162</v>
      </c>
      <c r="BE1544" s="149">
        <f t="shared" si="44"/>
        <v>0</v>
      </c>
      <c r="BF1544" s="149">
        <f t="shared" si="45"/>
        <v>0</v>
      </c>
      <c r="BG1544" s="149">
        <f t="shared" si="46"/>
        <v>0</v>
      </c>
      <c r="BH1544" s="149">
        <f t="shared" si="47"/>
        <v>0</v>
      </c>
      <c r="BI1544" s="149">
        <f t="shared" si="48"/>
        <v>0</v>
      </c>
      <c r="BJ1544" s="203" t="s">
        <v>169</v>
      </c>
      <c r="BK1544" s="150">
        <f t="shared" si="49"/>
        <v>0</v>
      </c>
      <c r="BL1544" s="203" t="s">
        <v>577</v>
      </c>
      <c r="BM1544" s="245" t="s">
        <v>1722</v>
      </c>
    </row>
    <row r="1545" spans="1:65" s="210" customFormat="1" ht="16.5" customHeight="1" x14ac:dyDescent="0.2">
      <c r="A1545" s="202"/>
      <c r="B1545" s="139"/>
      <c r="C1545" s="246" t="s">
        <v>1723</v>
      </c>
      <c r="D1545" s="246" t="s">
        <v>348</v>
      </c>
      <c r="E1545" s="247" t="s">
        <v>2933</v>
      </c>
      <c r="F1545" s="248" t="s">
        <v>1657</v>
      </c>
      <c r="G1545" s="249" t="s">
        <v>394</v>
      </c>
      <c r="H1545" s="250">
        <v>60</v>
      </c>
      <c r="I1545" s="251"/>
      <c r="J1545" s="250">
        <f t="shared" si="40"/>
        <v>0</v>
      </c>
      <c r="K1545" s="252"/>
      <c r="L1545" s="188"/>
      <c r="M1545" s="253" t="s">
        <v>1</v>
      </c>
      <c r="N1545" s="254" t="s">
        <v>43</v>
      </c>
      <c r="O1545" s="49"/>
      <c r="P1545" s="243">
        <f t="shared" si="41"/>
        <v>0</v>
      </c>
      <c r="Q1545" s="243">
        <v>0</v>
      </c>
      <c r="R1545" s="243">
        <f t="shared" si="42"/>
        <v>0</v>
      </c>
      <c r="S1545" s="243">
        <v>0</v>
      </c>
      <c r="T1545" s="244">
        <f t="shared" si="43"/>
        <v>0</v>
      </c>
      <c r="U1545" s="202"/>
      <c r="V1545" s="202"/>
      <c r="W1545" s="202"/>
      <c r="X1545" s="202"/>
      <c r="Y1545" s="202"/>
      <c r="Z1545" s="202"/>
      <c r="AA1545" s="202"/>
      <c r="AB1545" s="202"/>
      <c r="AC1545" s="202"/>
      <c r="AD1545" s="202"/>
      <c r="AE1545" s="202"/>
      <c r="AR1545" s="245" t="s">
        <v>1458</v>
      </c>
      <c r="AT1545" s="245" t="s">
        <v>348</v>
      </c>
      <c r="AU1545" s="245" t="s">
        <v>183</v>
      </c>
      <c r="AY1545" s="203" t="s">
        <v>162</v>
      </c>
      <c r="BE1545" s="149">
        <f t="shared" si="44"/>
        <v>0</v>
      </c>
      <c r="BF1545" s="149">
        <f t="shared" si="45"/>
        <v>0</v>
      </c>
      <c r="BG1545" s="149">
        <f t="shared" si="46"/>
        <v>0</v>
      </c>
      <c r="BH1545" s="149">
        <f t="shared" si="47"/>
        <v>0</v>
      </c>
      <c r="BI1545" s="149">
        <f t="shared" si="48"/>
        <v>0</v>
      </c>
      <c r="BJ1545" s="203" t="s">
        <v>169</v>
      </c>
      <c r="BK1545" s="150">
        <f t="shared" si="49"/>
        <v>0</v>
      </c>
      <c r="BL1545" s="203" t="s">
        <v>577</v>
      </c>
      <c r="BM1545" s="245" t="s">
        <v>1724</v>
      </c>
    </row>
    <row r="1546" spans="1:65" s="210" customFormat="1" ht="16.5" customHeight="1" x14ac:dyDescent="0.2">
      <c r="A1546" s="202"/>
      <c r="B1546" s="139"/>
      <c r="C1546" s="246" t="s">
        <v>1725</v>
      </c>
      <c r="D1546" s="246" t="s">
        <v>348</v>
      </c>
      <c r="E1546" s="247" t="s">
        <v>2934</v>
      </c>
      <c r="F1546" s="248" t="s">
        <v>1660</v>
      </c>
      <c r="G1546" s="249" t="s">
        <v>710</v>
      </c>
      <c r="H1546" s="250">
        <v>100</v>
      </c>
      <c r="I1546" s="251"/>
      <c r="J1546" s="250">
        <f t="shared" si="40"/>
        <v>0</v>
      </c>
      <c r="K1546" s="252"/>
      <c r="L1546" s="188"/>
      <c r="M1546" s="253" t="s">
        <v>1</v>
      </c>
      <c r="N1546" s="254" t="s">
        <v>43</v>
      </c>
      <c r="O1546" s="49"/>
      <c r="P1546" s="243">
        <f t="shared" si="41"/>
        <v>0</v>
      </c>
      <c r="Q1546" s="243">
        <v>0</v>
      </c>
      <c r="R1546" s="243">
        <f t="shared" si="42"/>
        <v>0</v>
      </c>
      <c r="S1546" s="243">
        <v>0</v>
      </c>
      <c r="T1546" s="244">
        <f t="shared" si="43"/>
        <v>0</v>
      </c>
      <c r="U1546" s="202"/>
      <c r="V1546" s="202"/>
      <c r="W1546" s="202"/>
      <c r="X1546" s="202"/>
      <c r="Y1546" s="202"/>
      <c r="Z1546" s="202"/>
      <c r="AA1546" s="202"/>
      <c r="AB1546" s="202"/>
      <c r="AC1546" s="202"/>
      <c r="AD1546" s="202"/>
      <c r="AE1546" s="202"/>
      <c r="AR1546" s="245" t="s">
        <v>1458</v>
      </c>
      <c r="AT1546" s="245" t="s">
        <v>348</v>
      </c>
      <c r="AU1546" s="245" t="s">
        <v>183</v>
      </c>
      <c r="AY1546" s="203" t="s">
        <v>162</v>
      </c>
      <c r="BE1546" s="149">
        <f t="shared" si="44"/>
        <v>0</v>
      </c>
      <c r="BF1546" s="149">
        <f t="shared" si="45"/>
        <v>0</v>
      </c>
      <c r="BG1546" s="149">
        <f t="shared" si="46"/>
        <v>0</v>
      </c>
      <c r="BH1546" s="149">
        <f t="shared" si="47"/>
        <v>0</v>
      </c>
      <c r="BI1546" s="149">
        <f t="shared" si="48"/>
        <v>0</v>
      </c>
      <c r="BJ1546" s="203" t="s">
        <v>169</v>
      </c>
      <c r="BK1546" s="150">
        <f t="shared" si="49"/>
        <v>0</v>
      </c>
      <c r="BL1546" s="203" t="s">
        <v>577</v>
      </c>
      <c r="BM1546" s="245" t="s">
        <v>1726</v>
      </c>
    </row>
    <row r="1547" spans="1:65" s="210" customFormat="1" ht="16.5" customHeight="1" x14ac:dyDescent="0.2">
      <c r="A1547" s="202"/>
      <c r="B1547" s="139"/>
      <c r="C1547" s="246" t="s">
        <v>1727</v>
      </c>
      <c r="D1547" s="246" t="s">
        <v>348</v>
      </c>
      <c r="E1547" s="247" t="s">
        <v>2935</v>
      </c>
      <c r="F1547" s="248" t="s">
        <v>1663</v>
      </c>
      <c r="G1547" s="249" t="s">
        <v>394</v>
      </c>
      <c r="H1547" s="250">
        <v>85</v>
      </c>
      <c r="I1547" s="251"/>
      <c r="J1547" s="250">
        <f t="shared" si="40"/>
        <v>0</v>
      </c>
      <c r="K1547" s="252"/>
      <c r="L1547" s="188"/>
      <c r="M1547" s="253" t="s">
        <v>1</v>
      </c>
      <c r="N1547" s="254" t="s">
        <v>43</v>
      </c>
      <c r="O1547" s="49"/>
      <c r="P1547" s="243">
        <f t="shared" si="41"/>
        <v>0</v>
      </c>
      <c r="Q1547" s="243">
        <v>0</v>
      </c>
      <c r="R1547" s="243">
        <f t="shared" si="42"/>
        <v>0</v>
      </c>
      <c r="S1547" s="243">
        <v>0</v>
      </c>
      <c r="T1547" s="244">
        <f t="shared" si="43"/>
        <v>0</v>
      </c>
      <c r="U1547" s="202"/>
      <c r="V1547" s="202"/>
      <c r="W1547" s="202"/>
      <c r="X1547" s="202"/>
      <c r="Y1547" s="202"/>
      <c r="Z1547" s="202"/>
      <c r="AA1547" s="202"/>
      <c r="AB1547" s="202"/>
      <c r="AC1547" s="202"/>
      <c r="AD1547" s="202"/>
      <c r="AE1547" s="202"/>
      <c r="AR1547" s="245" t="s">
        <v>1458</v>
      </c>
      <c r="AT1547" s="245" t="s">
        <v>348</v>
      </c>
      <c r="AU1547" s="245" t="s">
        <v>183</v>
      </c>
      <c r="AY1547" s="203" t="s">
        <v>162</v>
      </c>
      <c r="BE1547" s="149">
        <f t="shared" si="44"/>
        <v>0</v>
      </c>
      <c r="BF1547" s="149">
        <f t="shared" si="45"/>
        <v>0</v>
      </c>
      <c r="BG1547" s="149">
        <f t="shared" si="46"/>
        <v>0</v>
      </c>
      <c r="BH1547" s="149">
        <f t="shared" si="47"/>
        <v>0</v>
      </c>
      <c r="BI1547" s="149">
        <f t="shared" si="48"/>
        <v>0</v>
      </c>
      <c r="BJ1547" s="203" t="s">
        <v>169</v>
      </c>
      <c r="BK1547" s="150">
        <f t="shared" si="49"/>
        <v>0</v>
      </c>
      <c r="BL1547" s="203" t="s">
        <v>577</v>
      </c>
      <c r="BM1547" s="245" t="s">
        <v>1728</v>
      </c>
    </row>
    <row r="1548" spans="1:65" s="210" customFormat="1" ht="16.5" customHeight="1" x14ac:dyDescent="0.2">
      <c r="A1548" s="202"/>
      <c r="B1548" s="139"/>
      <c r="C1548" s="246" t="s">
        <v>1729</v>
      </c>
      <c r="D1548" s="246" t="s">
        <v>348</v>
      </c>
      <c r="E1548" s="247" t="s">
        <v>2936</v>
      </c>
      <c r="F1548" s="248" t="s">
        <v>1669</v>
      </c>
      <c r="G1548" s="249" t="s">
        <v>710</v>
      </c>
      <c r="H1548" s="250">
        <v>1000</v>
      </c>
      <c r="I1548" s="251"/>
      <c r="J1548" s="250">
        <f t="shared" si="40"/>
        <v>0</v>
      </c>
      <c r="K1548" s="252"/>
      <c r="L1548" s="188"/>
      <c r="M1548" s="253" t="s">
        <v>1</v>
      </c>
      <c r="N1548" s="254" t="s">
        <v>43</v>
      </c>
      <c r="O1548" s="49"/>
      <c r="P1548" s="243">
        <f t="shared" si="41"/>
        <v>0</v>
      </c>
      <c r="Q1548" s="243">
        <v>0</v>
      </c>
      <c r="R1548" s="243">
        <f t="shared" si="42"/>
        <v>0</v>
      </c>
      <c r="S1548" s="243">
        <v>0</v>
      </c>
      <c r="T1548" s="244">
        <f t="shared" si="43"/>
        <v>0</v>
      </c>
      <c r="U1548" s="202"/>
      <c r="V1548" s="202"/>
      <c r="W1548" s="202"/>
      <c r="X1548" s="202"/>
      <c r="Y1548" s="202"/>
      <c r="Z1548" s="202"/>
      <c r="AA1548" s="202"/>
      <c r="AB1548" s="202"/>
      <c r="AC1548" s="202"/>
      <c r="AD1548" s="202"/>
      <c r="AE1548" s="202"/>
      <c r="AR1548" s="245" t="s">
        <v>1458</v>
      </c>
      <c r="AT1548" s="245" t="s">
        <v>348</v>
      </c>
      <c r="AU1548" s="245" t="s">
        <v>183</v>
      </c>
      <c r="AY1548" s="203" t="s">
        <v>162</v>
      </c>
      <c r="BE1548" s="149">
        <f t="shared" si="44"/>
        <v>0</v>
      </c>
      <c r="BF1548" s="149">
        <f t="shared" si="45"/>
        <v>0</v>
      </c>
      <c r="BG1548" s="149">
        <f t="shared" si="46"/>
        <v>0</v>
      </c>
      <c r="BH1548" s="149">
        <f t="shared" si="47"/>
        <v>0</v>
      </c>
      <c r="BI1548" s="149">
        <f t="shared" si="48"/>
        <v>0</v>
      </c>
      <c r="BJ1548" s="203" t="s">
        <v>169</v>
      </c>
      <c r="BK1548" s="150">
        <f t="shared" si="49"/>
        <v>0</v>
      </c>
      <c r="BL1548" s="203" t="s">
        <v>577</v>
      </c>
      <c r="BM1548" s="245" t="s">
        <v>1730</v>
      </c>
    </row>
    <row r="1549" spans="1:65" s="210" customFormat="1" ht="16.5" customHeight="1" x14ac:dyDescent="0.2">
      <c r="A1549" s="202"/>
      <c r="B1549" s="139"/>
      <c r="C1549" s="246" t="s">
        <v>1731</v>
      </c>
      <c r="D1549" s="246" t="s">
        <v>348</v>
      </c>
      <c r="E1549" s="247" t="s">
        <v>2937</v>
      </c>
      <c r="F1549" s="248" t="s">
        <v>1672</v>
      </c>
      <c r="G1549" s="249" t="s">
        <v>710</v>
      </c>
      <c r="H1549" s="250">
        <v>300</v>
      </c>
      <c r="I1549" s="251"/>
      <c r="J1549" s="250">
        <f t="shared" si="40"/>
        <v>0</v>
      </c>
      <c r="K1549" s="252"/>
      <c r="L1549" s="188"/>
      <c r="M1549" s="253" t="s">
        <v>1</v>
      </c>
      <c r="N1549" s="254" t="s">
        <v>43</v>
      </c>
      <c r="O1549" s="49"/>
      <c r="P1549" s="243">
        <f t="shared" si="41"/>
        <v>0</v>
      </c>
      <c r="Q1549" s="243">
        <v>0</v>
      </c>
      <c r="R1549" s="243">
        <f t="shared" si="42"/>
        <v>0</v>
      </c>
      <c r="S1549" s="243">
        <v>0</v>
      </c>
      <c r="T1549" s="244">
        <f t="shared" si="43"/>
        <v>0</v>
      </c>
      <c r="U1549" s="202"/>
      <c r="V1549" s="202"/>
      <c r="W1549" s="202"/>
      <c r="X1549" s="202"/>
      <c r="Y1549" s="202"/>
      <c r="Z1549" s="202"/>
      <c r="AA1549" s="202"/>
      <c r="AB1549" s="202"/>
      <c r="AC1549" s="202"/>
      <c r="AD1549" s="202"/>
      <c r="AE1549" s="202"/>
      <c r="AR1549" s="245" t="s">
        <v>1458</v>
      </c>
      <c r="AT1549" s="245" t="s">
        <v>348</v>
      </c>
      <c r="AU1549" s="245" t="s">
        <v>183</v>
      </c>
      <c r="AY1549" s="203" t="s">
        <v>162</v>
      </c>
      <c r="BE1549" s="149">
        <f t="shared" si="44"/>
        <v>0</v>
      </c>
      <c r="BF1549" s="149">
        <f t="shared" si="45"/>
        <v>0</v>
      </c>
      <c r="BG1549" s="149">
        <f t="shared" si="46"/>
        <v>0</v>
      </c>
      <c r="BH1549" s="149">
        <f t="shared" si="47"/>
        <v>0</v>
      </c>
      <c r="BI1549" s="149">
        <f t="shared" si="48"/>
        <v>0</v>
      </c>
      <c r="BJ1549" s="203" t="s">
        <v>169</v>
      </c>
      <c r="BK1549" s="150">
        <f t="shared" si="49"/>
        <v>0</v>
      </c>
      <c r="BL1549" s="203" t="s">
        <v>577</v>
      </c>
      <c r="BM1549" s="245" t="s">
        <v>1732</v>
      </c>
    </row>
    <row r="1550" spans="1:65" s="210" customFormat="1" ht="16.5" customHeight="1" x14ac:dyDescent="0.2">
      <c r="A1550" s="202"/>
      <c r="B1550" s="139"/>
      <c r="C1550" s="246" t="s">
        <v>1733</v>
      </c>
      <c r="D1550" s="246" t="s">
        <v>348</v>
      </c>
      <c r="E1550" s="247" t="s">
        <v>2938</v>
      </c>
      <c r="F1550" s="248" t="s">
        <v>1675</v>
      </c>
      <c r="G1550" s="249" t="s">
        <v>710</v>
      </c>
      <c r="H1550" s="250">
        <v>200</v>
      </c>
      <c r="I1550" s="251"/>
      <c r="J1550" s="250">
        <f t="shared" si="40"/>
        <v>0</v>
      </c>
      <c r="K1550" s="252"/>
      <c r="L1550" s="188"/>
      <c r="M1550" s="253" t="s">
        <v>1</v>
      </c>
      <c r="N1550" s="254" t="s">
        <v>43</v>
      </c>
      <c r="O1550" s="49"/>
      <c r="P1550" s="243">
        <f t="shared" si="41"/>
        <v>0</v>
      </c>
      <c r="Q1550" s="243">
        <v>0</v>
      </c>
      <c r="R1550" s="243">
        <f t="shared" si="42"/>
        <v>0</v>
      </c>
      <c r="S1550" s="243">
        <v>0</v>
      </c>
      <c r="T1550" s="244">
        <f t="shared" si="43"/>
        <v>0</v>
      </c>
      <c r="U1550" s="202"/>
      <c r="V1550" s="202"/>
      <c r="W1550" s="202"/>
      <c r="X1550" s="202"/>
      <c r="Y1550" s="202"/>
      <c r="Z1550" s="202"/>
      <c r="AA1550" s="202"/>
      <c r="AB1550" s="202"/>
      <c r="AC1550" s="202"/>
      <c r="AD1550" s="202"/>
      <c r="AE1550" s="202"/>
      <c r="AR1550" s="245" t="s">
        <v>1458</v>
      </c>
      <c r="AT1550" s="245" t="s">
        <v>348</v>
      </c>
      <c r="AU1550" s="245" t="s">
        <v>183</v>
      </c>
      <c r="AY1550" s="203" t="s">
        <v>162</v>
      </c>
      <c r="BE1550" s="149">
        <f t="shared" si="44"/>
        <v>0</v>
      </c>
      <c r="BF1550" s="149">
        <f t="shared" si="45"/>
        <v>0</v>
      </c>
      <c r="BG1550" s="149">
        <f t="shared" si="46"/>
        <v>0</v>
      </c>
      <c r="BH1550" s="149">
        <f t="shared" si="47"/>
        <v>0</v>
      </c>
      <c r="BI1550" s="149">
        <f t="shared" si="48"/>
        <v>0</v>
      </c>
      <c r="BJ1550" s="203" t="s">
        <v>169</v>
      </c>
      <c r="BK1550" s="150">
        <f t="shared" si="49"/>
        <v>0</v>
      </c>
      <c r="BL1550" s="203" t="s">
        <v>577</v>
      </c>
      <c r="BM1550" s="245" t="s">
        <v>1734</v>
      </c>
    </row>
    <row r="1551" spans="1:65" s="210" customFormat="1" ht="16.5" customHeight="1" x14ac:dyDescent="0.2">
      <c r="A1551" s="202"/>
      <c r="B1551" s="139"/>
      <c r="C1551" s="246" t="s">
        <v>1735</v>
      </c>
      <c r="D1551" s="246" t="s">
        <v>348</v>
      </c>
      <c r="E1551" s="247" t="s">
        <v>2939</v>
      </c>
      <c r="F1551" s="248" t="s">
        <v>1678</v>
      </c>
      <c r="G1551" s="249" t="s">
        <v>710</v>
      </c>
      <c r="H1551" s="250">
        <v>1200</v>
      </c>
      <c r="I1551" s="251"/>
      <c r="J1551" s="250">
        <f t="shared" si="40"/>
        <v>0</v>
      </c>
      <c r="K1551" s="252"/>
      <c r="L1551" s="188"/>
      <c r="M1551" s="253" t="s">
        <v>1</v>
      </c>
      <c r="N1551" s="254" t="s">
        <v>43</v>
      </c>
      <c r="O1551" s="49"/>
      <c r="P1551" s="243">
        <f t="shared" si="41"/>
        <v>0</v>
      </c>
      <c r="Q1551" s="243">
        <v>0</v>
      </c>
      <c r="R1551" s="243">
        <f t="shared" si="42"/>
        <v>0</v>
      </c>
      <c r="S1551" s="243">
        <v>0</v>
      </c>
      <c r="T1551" s="244">
        <f t="shared" si="43"/>
        <v>0</v>
      </c>
      <c r="U1551" s="202"/>
      <c r="V1551" s="202"/>
      <c r="W1551" s="202"/>
      <c r="X1551" s="202"/>
      <c r="Y1551" s="202"/>
      <c r="Z1551" s="202"/>
      <c r="AA1551" s="202"/>
      <c r="AB1551" s="202"/>
      <c r="AC1551" s="202"/>
      <c r="AD1551" s="202"/>
      <c r="AE1551" s="202"/>
      <c r="AR1551" s="245" t="s">
        <v>1458</v>
      </c>
      <c r="AT1551" s="245" t="s">
        <v>348</v>
      </c>
      <c r="AU1551" s="245" t="s">
        <v>183</v>
      </c>
      <c r="AY1551" s="203" t="s">
        <v>162</v>
      </c>
      <c r="BE1551" s="149">
        <f t="shared" si="44"/>
        <v>0</v>
      </c>
      <c r="BF1551" s="149">
        <f t="shared" si="45"/>
        <v>0</v>
      </c>
      <c r="BG1551" s="149">
        <f t="shared" si="46"/>
        <v>0</v>
      </c>
      <c r="BH1551" s="149">
        <f t="shared" si="47"/>
        <v>0</v>
      </c>
      <c r="BI1551" s="149">
        <f t="shared" si="48"/>
        <v>0</v>
      </c>
      <c r="BJ1551" s="203" t="s">
        <v>169</v>
      </c>
      <c r="BK1551" s="150">
        <f t="shared" si="49"/>
        <v>0</v>
      </c>
      <c r="BL1551" s="203" t="s">
        <v>577</v>
      </c>
      <c r="BM1551" s="245" t="s">
        <v>1736</v>
      </c>
    </row>
    <row r="1552" spans="1:65" s="210" customFormat="1" ht="16.5" customHeight="1" x14ac:dyDescent="0.2">
      <c r="A1552" s="202"/>
      <c r="B1552" s="139"/>
      <c r="C1552" s="246" t="s">
        <v>1737</v>
      </c>
      <c r="D1552" s="246" t="s">
        <v>348</v>
      </c>
      <c r="E1552" s="247" t="s">
        <v>2940</v>
      </c>
      <c r="F1552" s="248" t="s">
        <v>1681</v>
      </c>
      <c r="G1552" s="249" t="s">
        <v>710</v>
      </c>
      <c r="H1552" s="250">
        <v>100</v>
      </c>
      <c r="I1552" s="251"/>
      <c r="J1552" s="250">
        <f t="shared" si="40"/>
        <v>0</v>
      </c>
      <c r="K1552" s="252"/>
      <c r="L1552" s="188"/>
      <c r="M1552" s="253" t="s">
        <v>1</v>
      </c>
      <c r="N1552" s="254" t="s">
        <v>43</v>
      </c>
      <c r="O1552" s="49"/>
      <c r="P1552" s="243">
        <f t="shared" si="41"/>
        <v>0</v>
      </c>
      <c r="Q1552" s="243">
        <v>0</v>
      </c>
      <c r="R1552" s="243">
        <f t="shared" si="42"/>
        <v>0</v>
      </c>
      <c r="S1552" s="243">
        <v>0</v>
      </c>
      <c r="T1552" s="244">
        <f t="shared" si="43"/>
        <v>0</v>
      </c>
      <c r="U1552" s="202"/>
      <c r="V1552" s="202"/>
      <c r="W1552" s="202"/>
      <c r="X1552" s="202"/>
      <c r="Y1552" s="202"/>
      <c r="Z1552" s="202"/>
      <c r="AA1552" s="202"/>
      <c r="AB1552" s="202"/>
      <c r="AC1552" s="202"/>
      <c r="AD1552" s="202"/>
      <c r="AE1552" s="202"/>
      <c r="AR1552" s="245" t="s">
        <v>1458</v>
      </c>
      <c r="AT1552" s="245" t="s">
        <v>348</v>
      </c>
      <c r="AU1552" s="245" t="s">
        <v>183</v>
      </c>
      <c r="AY1552" s="203" t="s">
        <v>162</v>
      </c>
      <c r="BE1552" s="149">
        <f t="shared" si="44"/>
        <v>0</v>
      </c>
      <c r="BF1552" s="149">
        <f t="shared" si="45"/>
        <v>0</v>
      </c>
      <c r="BG1552" s="149">
        <f t="shared" si="46"/>
        <v>0</v>
      </c>
      <c r="BH1552" s="149">
        <f t="shared" si="47"/>
        <v>0</v>
      </c>
      <c r="BI1552" s="149">
        <f t="shared" si="48"/>
        <v>0</v>
      </c>
      <c r="BJ1552" s="203" t="s">
        <v>169</v>
      </c>
      <c r="BK1552" s="150">
        <f t="shared" si="49"/>
        <v>0</v>
      </c>
      <c r="BL1552" s="203" t="s">
        <v>577</v>
      </c>
      <c r="BM1552" s="245" t="s">
        <v>1738</v>
      </c>
    </row>
    <row r="1553" spans="1:65" s="210" customFormat="1" ht="16.5" customHeight="1" x14ac:dyDescent="0.2">
      <c r="A1553" s="202"/>
      <c r="B1553" s="139"/>
      <c r="C1553" s="246" t="s">
        <v>1739</v>
      </c>
      <c r="D1553" s="246" t="s">
        <v>348</v>
      </c>
      <c r="E1553" s="247" t="s">
        <v>2941</v>
      </c>
      <c r="F1553" s="248" t="s">
        <v>2910</v>
      </c>
      <c r="G1553" s="249" t="s">
        <v>394</v>
      </c>
      <c r="H1553" s="250">
        <v>30</v>
      </c>
      <c r="I1553" s="251"/>
      <c r="J1553" s="250">
        <f t="shared" si="40"/>
        <v>0</v>
      </c>
      <c r="K1553" s="252"/>
      <c r="L1553" s="188"/>
      <c r="M1553" s="253" t="s">
        <v>1</v>
      </c>
      <c r="N1553" s="254" t="s">
        <v>43</v>
      </c>
      <c r="O1553" s="49"/>
      <c r="P1553" s="243">
        <f t="shared" si="41"/>
        <v>0</v>
      </c>
      <c r="Q1553" s="243">
        <v>0</v>
      </c>
      <c r="R1553" s="243">
        <f t="shared" si="42"/>
        <v>0</v>
      </c>
      <c r="S1553" s="243">
        <v>0</v>
      </c>
      <c r="T1553" s="244">
        <f t="shared" si="43"/>
        <v>0</v>
      </c>
      <c r="U1553" s="202"/>
      <c r="V1553" s="202"/>
      <c r="W1553" s="202"/>
      <c r="X1553" s="202"/>
      <c r="Y1553" s="202"/>
      <c r="Z1553" s="202"/>
      <c r="AA1553" s="202"/>
      <c r="AB1553" s="202"/>
      <c r="AC1553" s="202"/>
      <c r="AD1553" s="202"/>
      <c r="AE1553" s="202"/>
      <c r="AR1553" s="245" t="s">
        <v>1458</v>
      </c>
      <c r="AT1553" s="245" t="s">
        <v>348</v>
      </c>
      <c r="AU1553" s="245" t="s">
        <v>183</v>
      </c>
      <c r="AY1553" s="203" t="s">
        <v>162</v>
      </c>
      <c r="BE1553" s="149">
        <f t="shared" si="44"/>
        <v>0</v>
      </c>
      <c r="BF1553" s="149">
        <f t="shared" si="45"/>
        <v>0</v>
      </c>
      <c r="BG1553" s="149">
        <f t="shared" si="46"/>
        <v>0</v>
      </c>
      <c r="BH1553" s="149">
        <f t="shared" si="47"/>
        <v>0</v>
      </c>
      <c r="BI1553" s="149">
        <f t="shared" si="48"/>
        <v>0</v>
      </c>
      <c r="BJ1553" s="203" t="s">
        <v>169</v>
      </c>
      <c r="BK1553" s="150">
        <f t="shared" si="49"/>
        <v>0</v>
      </c>
      <c r="BL1553" s="203" t="s">
        <v>577</v>
      </c>
      <c r="BM1553" s="245" t="s">
        <v>1740</v>
      </c>
    </row>
    <row r="1554" spans="1:65" s="210" customFormat="1" ht="16.5" customHeight="1" x14ac:dyDescent="0.2">
      <c r="A1554" s="202"/>
      <c r="B1554" s="139"/>
      <c r="C1554" s="246" t="s">
        <v>1741</v>
      </c>
      <c r="D1554" s="246" t="s">
        <v>348</v>
      </c>
      <c r="E1554" s="247" t="s">
        <v>2942</v>
      </c>
      <c r="F1554" s="248" t="s">
        <v>1686</v>
      </c>
      <c r="G1554" s="249" t="s">
        <v>710</v>
      </c>
      <c r="H1554" s="250">
        <v>100</v>
      </c>
      <c r="I1554" s="251"/>
      <c r="J1554" s="250">
        <f t="shared" si="40"/>
        <v>0</v>
      </c>
      <c r="K1554" s="252"/>
      <c r="L1554" s="188"/>
      <c r="M1554" s="253" t="s">
        <v>1</v>
      </c>
      <c r="N1554" s="254" t="s">
        <v>43</v>
      </c>
      <c r="O1554" s="49"/>
      <c r="P1554" s="243">
        <f t="shared" si="41"/>
        <v>0</v>
      </c>
      <c r="Q1554" s="243">
        <v>0</v>
      </c>
      <c r="R1554" s="243">
        <f t="shared" si="42"/>
        <v>0</v>
      </c>
      <c r="S1554" s="243">
        <v>0</v>
      </c>
      <c r="T1554" s="244">
        <f t="shared" si="43"/>
        <v>0</v>
      </c>
      <c r="U1554" s="202"/>
      <c r="V1554" s="202"/>
      <c r="W1554" s="202"/>
      <c r="X1554" s="202"/>
      <c r="Y1554" s="202"/>
      <c r="Z1554" s="202"/>
      <c r="AA1554" s="202"/>
      <c r="AB1554" s="202"/>
      <c r="AC1554" s="202"/>
      <c r="AD1554" s="202"/>
      <c r="AE1554" s="202"/>
      <c r="AR1554" s="245" t="s">
        <v>1458</v>
      </c>
      <c r="AT1554" s="245" t="s">
        <v>348</v>
      </c>
      <c r="AU1554" s="245" t="s">
        <v>183</v>
      </c>
      <c r="AY1554" s="203" t="s">
        <v>162</v>
      </c>
      <c r="BE1554" s="149">
        <f t="shared" si="44"/>
        <v>0</v>
      </c>
      <c r="BF1554" s="149">
        <f t="shared" si="45"/>
        <v>0</v>
      </c>
      <c r="BG1554" s="149">
        <f t="shared" si="46"/>
        <v>0</v>
      </c>
      <c r="BH1554" s="149">
        <f t="shared" si="47"/>
        <v>0</v>
      </c>
      <c r="BI1554" s="149">
        <f t="shared" si="48"/>
        <v>0</v>
      </c>
      <c r="BJ1554" s="203" t="s">
        <v>169</v>
      </c>
      <c r="BK1554" s="150">
        <f t="shared" si="49"/>
        <v>0</v>
      </c>
      <c r="BL1554" s="203" t="s">
        <v>577</v>
      </c>
      <c r="BM1554" s="245" t="s">
        <v>1742</v>
      </c>
    </row>
    <row r="1555" spans="1:65" s="210" customFormat="1" ht="16.5" customHeight="1" x14ac:dyDescent="0.2">
      <c r="A1555" s="202"/>
      <c r="B1555" s="139"/>
      <c r="C1555" s="246" t="s">
        <v>1743</v>
      </c>
      <c r="D1555" s="246" t="s">
        <v>348</v>
      </c>
      <c r="E1555" s="247" t="s">
        <v>2943</v>
      </c>
      <c r="F1555" s="248" t="s">
        <v>2913</v>
      </c>
      <c r="G1555" s="249" t="s">
        <v>394</v>
      </c>
      <c r="H1555" s="250">
        <v>4</v>
      </c>
      <c r="I1555" s="251"/>
      <c r="J1555" s="250">
        <f t="shared" si="40"/>
        <v>0</v>
      </c>
      <c r="K1555" s="252"/>
      <c r="L1555" s="188"/>
      <c r="M1555" s="253" t="s">
        <v>1</v>
      </c>
      <c r="N1555" s="254" t="s">
        <v>43</v>
      </c>
      <c r="O1555" s="49"/>
      <c r="P1555" s="243">
        <f t="shared" si="41"/>
        <v>0</v>
      </c>
      <c r="Q1555" s="243">
        <v>0</v>
      </c>
      <c r="R1555" s="243">
        <f t="shared" si="42"/>
        <v>0</v>
      </c>
      <c r="S1555" s="243">
        <v>0</v>
      </c>
      <c r="T1555" s="244">
        <f t="shared" si="43"/>
        <v>0</v>
      </c>
      <c r="U1555" s="202"/>
      <c r="V1555" s="202"/>
      <c r="W1555" s="202"/>
      <c r="X1555" s="202"/>
      <c r="Y1555" s="202"/>
      <c r="Z1555" s="202"/>
      <c r="AA1555" s="202"/>
      <c r="AB1555" s="202"/>
      <c r="AC1555" s="202"/>
      <c r="AD1555" s="202"/>
      <c r="AE1555" s="202"/>
      <c r="AR1555" s="245" t="s">
        <v>1458</v>
      </c>
      <c r="AT1555" s="245" t="s">
        <v>348</v>
      </c>
      <c r="AU1555" s="245" t="s">
        <v>183</v>
      </c>
      <c r="AY1555" s="203" t="s">
        <v>162</v>
      </c>
      <c r="BE1555" s="149">
        <f t="shared" si="44"/>
        <v>0</v>
      </c>
      <c r="BF1555" s="149">
        <f t="shared" si="45"/>
        <v>0</v>
      </c>
      <c r="BG1555" s="149">
        <f t="shared" si="46"/>
        <v>0</v>
      </c>
      <c r="BH1555" s="149">
        <f t="shared" si="47"/>
        <v>0</v>
      </c>
      <c r="BI1555" s="149">
        <f t="shared" si="48"/>
        <v>0</v>
      </c>
      <c r="BJ1555" s="203" t="s">
        <v>169</v>
      </c>
      <c r="BK1555" s="150">
        <f t="shared" si="49"/>
        <v>0</v>
      </c>
      <c r="BL1555" s="203" t="s">
        <v>577</v>
      </c>
      <c r="BM1555" s="245" t="s">
        <v>1744</v>
      </c>
    </row>
    <row r="1556" spans="1:65" s="210" customFormat="1" ht="16.5" customHeight="1" x14ac:dyDescent="0.2">
      <c r="A1556" s="202"/>
      <c r="B1556" s="139"/>
      <c r="C1556" s="246" t="s">
        <v>1745</v>
      </c>
      <c r="D1556" s="246" t="s">
        <v>348</v>
      </c>
      <c r="E1556" s="247" t="s">
        <v>2944</v>
      </c>
      <c r="F1556" s="248" t="s">
        <v>2915</v>
      </c>
      <c r="G1556" s="249" t="s">
        <v>394</v>
      </c>
      <c r="H1556" s="250">
        <v>22</v>
      </c>
      <c r="I1556" s="251"/>
      <c r="J1556" s="250">
        <f t="shared" si="40"/>
        <v>0</v>
      </c>
      <c r="K1556" s="252"/>
      <c r="L1556" s="188"/>
      <c r="M1556" s="253" t="s">
        <v>1</v>
      </c>
      <c r="N1556" s="254" t="s">
        <v>43</v>
      </c>
      <c r="O1556" s="49"/>
      <c r="P1556" s="243">
        <f t="shared" si="41"/>
        <v>0</v>
      </c>
      <c r="Q1556" s="243">
        <v>0</v>
      </c>
      <c r="R1556" s="243">
        <f t="shared" si="42"/>
        <v>0</v>
      </c>
      <c r="S1556" s="243">
        <v>0</v>
      </c>
      <c r="T1556" s="244">
        <f t="shared" si="43"/>
        <v>0</v>
      </c>
      <c r="U1556" s="202"/>
      <c r="V1556" s="202"/>
      <c r="W1556" s="202"/>
      <c r="X1556" s="202"/>
      <c r="Y1556" s="202"/>
      <c r="Z1556" s="202"/>
      <c r="AA1556" s="202"/>
      <c r="AB1556" s="202"/>
      <c r="AC1556" s="202"/>
      <c r="AD1556" s="202"/>
      <c r="AE1556" s="202"/>
      <c r="AR1556" s="245" t="s">
        <v>1458</v>
      </c>
      <c r="AT1556" s="245" t="s">
        <v>348</v>
      </c>
      <c r="AU1556" s="245" t="s">
        <v>183</v>
      </c>
      <c r="AY1556" s="203" t="s">
        <v>162</v>
      </c>
      <c r="BE1556" s="149">
        <f t="shared" si="44"/>
        <v>0</v>
      </c>
      <c r="BF1556" s="149">
        <f t="shared" si="45"/>
        <v>0</v>
      </c>
      <c r="BG1556" s="149">
        <f t="shared" si="46"/>
        <v>0</v>
      </c>
      <c r="BH1556" s="149">
        <f t="shared" si="47"/>
        <v>0</v>
      </c>
      <c r="BI1556" s="149">
        <f t="shared" si="48"/>
        <v>0</v>
      </c>
      <c r="BJ1556" s="203" t="s">
        <v>169</v>
      </c>
      <c r="BK1556" s="150">
        <f t="shared" si="49"/>
        <v>0</v>
      </c>
      <c r="BL1556" s="203" t="s">
        <v>577</v>
      </c>
      <c r="BM1556" s="245" t="s">
        <v>1746</v>
      </c>
    </row>
    <row r="1557" spans="1:65" s="210" customFormat="1" ht="21.75" customHeight="1" x14ac:dyDescent="0.2">
      <c r="A1557" s="202"/>
      <c r="B1557" s="139"/>
      <c r="C1557" s="246" t="s">
        <v>1747</v>
      </c>
      <c r="D1557" s="246" t="s">
        <v>348</v>
      </c>
      <c r="E1557" s="247" t="s">
        <v>2945</v>
      </c>
      <c r="F1557" s="248" t="s">
        <v>2917</v>
      </c>
      <c r="G1557" s="249" t="s">
        <v>394</v>
      </c>
      <c r="H1557" s="250">
        <v>30</v>
      </c>
      <c r="I1557" s="251"/>
      <c r="J1557" s="250">
        <f t="shared" si="40"/>
        <v>0</v>
      </c>
      <c r="K1557" s="252"/>
      <c r="L1557" s="188"/>
      <c r="M1557" s="253" t="s">
        <v>1</v>
      </c>
      <c r="N1557" s="254" t="s">
        <v>43</v>
      </c>
      <c r="O1557" s="49"/>
      <c r="P1557" s="243">
        <f t="shared" si="41"/>
        <v>0</v>
      </c>
      <c r="Q1557" s="243">
        <v>0</v>
      </c>
      <c r="R1557" s="243">
        <f t="shared" si="42"/>
        <v>0</v>
      </c>
      <c r="S1557" s="243">
        <v>0</v>
      </c>
      <c r="T1557" s="244">
        <f t="shared" si="43"/>
        <v>0</v>
      </c>
      <c r="U1557" s="202"/>
      <c r="V1557" s="202"/>
      <c r="W1557" s="202"/>
      <c r="X1557" s="202"/>
      <c r="Y1557" s="202"/>
      <c r="Z1557" s="202"/>
      <c r="AA1557" s="202"/>
      <c r="AB1557" s="202"/>
      <c r="AC1557" s="202"/>
      <c r="AD1557" s="202"/>
      <c r="AE1557" s="202"/>
      <c r="AR1557" s="245" t="s">
        <v>1458</v>
      </c>
      <c r="AT1557" s="245" t="s">
        <v>348</v>
      </c>
      <c r="AU1557" s="245" t="s">
        <v>183</v>
      </c>
      <c r="AY1557" s="203" t="s">
        <v>162</v>
      </c>
      <c r="BE1557" s="149">
        <f t="shared" si="44"/>
        <v>0</v>
      </c>
      <c r="BF1557" s="149">
        <f t="shared" si="45"/>
        <v>0</v>
      </c>
      <c r="BG1557" s="149">
        <f t="shared" si="46"/>
        <v>0</v>
      </c>
      <c r="BH1557" s="149">
        <f t="shared" si="47"/>
        <v>0</v>
      </c>
      <c r="BI1557" s="149">
        <f t="shared" si="48"/>
        <v>0</v>
      </c>
      <c r="BJ1557" s="203" t="s">
        <v>169</v>
      </c>
      <c r="BK1557" s="150">
        <f t="shared" si="49"/>
        <v>0</v>
      </c>
      <c r="BL1557" s="203" t="s">
        <v>577</v>
      </c>
      <c r="BM1557" s="245" t="s">
        <v>1748</v>
      </c>
    </row>
    <row r="1558" spans="1:65" s="210" customFormat="1" ht="21.75" customHeight="1" x14ac:dyDescent="0.2">
      <c r="A1558" s="202"/>
      <c r="B1558" s="139"/>
      <c r="C1558" s="246" t="s">
        <v>1749</v>
      </c>
      <c r="D1558" s="246" t="s">
        <v>348</v>
      </c>
      <c r="E1558" s="247" t="s">
        <v>2946</v>
      </c>
      <c r="F1558" s="248" t="s">
        <v>2919</v>
      </c>
      <c r="G1558" s="249" t="s">
        <v>394</v>
      </c>
      <c r="H1558" s="250">
        <v>2</v>
      </c>
      <c r="I1558" s="251"/>
      <c r="J1558" s="250">
        <f t="shared" si="40"/>
        <v>0</v>
      </c>
      <c r="K1558" s="252"/>
      <c r="L1558" s="188"/>
      <c r="M1558" s="253" t="s">
        <v>1</v>
      </c>
      <c r="N1558" s="254" t="s">
        <v>43</v>
      </c>
      <c r="O1558" s="49"/>
      <c r="P1558" s="243">
        <f t="shared" si="41"/>
        <v>0</v>
      </c>
      <c r="Q1558" s="243">
        <v>0</v>
      </c>
      <c r="R1558" s="243">
        <f t="shared" si="42"/>
        <v>0</v>
      </c>
      <c r="S1558" s="243">
        <v>0</v>
      </c>
      <c r="T1558" s="244">
        <f t="shared" si="43"/>
        <v>0</v>
      </c>
      <c r="U1558" s="202"/>
      <c r="V1558" s="202"/>
      <c r="W1558" s="202"/>
      <c r="X1558" s="202"/>
      <c r="Y1558" s="202"/>
      <c r="Z1558" s="202"/>
      <c r="AA1558" s="202"/>
      <c r="AB1558" s="202"/>
      <c r="AC1558" s="202"/>
      <c r="AD1558" s="202"/>
      <c r="AE1558" s="202"/>
      <c r="AR1558" s="245" t="s">
        <v>1458</v>
      </c>
      <c r="AT1558" s="245" t="s">
        <v>348</v>
      </c>
      <c r="AU1558" s="245" t="s">
        <v>183</v>
      </c>
      <c r="AY1558" s="203" t="s">
        <v>162</v>
      </c>
      <c r="BE1558" s="149">
        <f t="shared" si="44"/>
        <v>0</v>
      </c>
      <c r="BF1558" s="149">
        <f t="shared" si="45"/>
        <v>0</v>
      </c>
      <c r="BG1558" s="149">
        <f t="shared" si="46"/>
        <v>0</v>
      </c>
      <c r="BH1558" s="149">
        <f t="shared" si="47"/>
        <v>0</v>
      </c>
      <c r="BI1558" s="149">
        <f t="shared" si="48"/>
        <v>0</v>
      </c>
      <c r="BJ1558" s="203" t="s">
        <v>169</v>
      </c>
      <c r="BK1558" s="150">
        <f t="shared" si="49"/>
        <v>0</v>
      </c>
      <c r="BL1558" s="203" t="s">
        <v>577</v>
      </c>
      <c r="BM1558" s="245" t="s">
        <v>1750</v>
      </c>
    </row>
    <row r="1559" spans="1:65" s="210" customFormat="1" ht="16.5" customHeight="1" x14ac:dyDescent="0.2">
      <c r="A1559" s="202"/>
      <c r="B1559" s="139"/>
      <c r="C1559" s="246" t="s">
        <v>1751</v>
      </c>
      <c r="D1559" s="246" t="s">
        <v>348</v>
      </c>
      <c r="E1559" s="247" t="s">
        <v>2947</v>
      </c>
      <c r="F1559" s="248" t="s">
        <v>2921</v>
      </c>
      <c r="G1559" s="249" t="s">
        <v>394</v>
      </c>
      <c r="H1559" s="250">
        <v>2</v>
      </c>
      <c r="I1559" s="251"/>
      <c r="J1559" s="250">
        <f t="shared" si="40"/>
        <v>0</v>
      </c>
      <c r="K1559" s="252"/>
      <c r="L1559" s="188"/>
      <c r="M1559" s="253" t="s">
        <v>1</v>
      </c>
      <c r="N1559" s="254" t="s">
        <v>43</v>
      </c>
      <c r="O1559" s="49"/>
      <c r="P1559" s="243">
        <f t="shared" si="41"/>
        <v>0</v>
      </c>
      <c r="Q1559" s="243">
        <v>0</v>
      </c>
      <c r="R1559" s="243">
        <f t="shared" si="42"/>
        <v>0</v>
      </c>
      <c r="S1559" s="243">
        <v>0</v>
      </c>
      <c r="T1559" s="244">
        <f t="shared" si="43"/>
        <v>0</v>
      </c>
      <c r="U1559" s="202"/>
      <c r="V1559" s="202"/>
      <c r="W1559" s="202"/>
      <c r="X1559" s="202"/>
      <c r="Y1559" s="202"/>
      <c r="Z1559" s="202"/>
      <c r="AA1559" s="202"/>
      <c r="AB1559" s="202"/>
      <c r="AC1559" s="202"/>
      <c r="AD1559" s="202"/>
      <c r="AE1559" s="202"/>
      <c r="AR1559" s="245" t="s">
        <v>1458</v>
      </c>
      <c r="AT1559" s="245" t="s">
        <v>348</v>
      </c>
      <c r="AU1559" s="245" t="s">
        <v>183</v>
      </c>
      <c r="AY1559" s="203" t="s">
        <v>162</v>
      </c>
      <c r="BE1559" s="149">
        <f t="shared" si="44"/>
        <v>0</v>
      </c>
      <c r="BF1559" s="149">
        <f t="shared" si="45"/>
        <v>0</v>
      </c>
      <c r="BG1559" s="149">
        <f t="shared" si="46"/>
        <v>0</v>
      </c>
      <c r="BH1559" s="149">
        <f t="shared" si="47"/>
        <v>0</v>
      </c>
      <c r="BI1559" s="149">
        <f t="shared" si="48"/>
        <v>0</v>
      </c>
      <c r="BJ1559" s="203" t="s">
        <v>169</v>
      </c>
      <c r="BK1559" s="150">
        <f t="shared" si="49"/>
        <v>0</v>
      </c>
      <c r="BL1559" s="203" t="s">
        <v>577</v>
      </c>
      <c r="BM1559" s="245" t="s">
        <v>1752</v>
      </c>
    </row>
    <row r="1560" spans="1:65" s="210" customFormat="1" ht="16.5" customHeight="1" x14ac:dyDescent="0.2">
      <c r="A1560" s="202"/>
      <c r="B1560" s="139"/>
      <c r="C1560" s="246" t="s">
        <v>1753</v>
      </c>
      <c r="D1560" s="246" t="s">
        <v>348</v>
      </c>
      <c r="E1560" s="247" t="s">
        <v>2948</v>
      </c>
      <c r="F1560" s="248" t="s">
        <v>2923</v>
      </c>
      <c r="G1560" s="249" t="s">
        <v>394</v>
      </c>
      <c r="H1560" s="250">
        <v>70</v>
      </c>
      <c r="I1560" s="251"/>
      <c r="J1560" s="250">
        <f t="shared" si="40"/>
        <v>0</v>
      </c>
      <c r="K1560" s="252"/>
      <c r="L1560" s="188"/>
      <c r="M1560" s="253" t="s">
        <v>1</v>
      </c>
      <c r="N1560" s="254" t="s">
        <v>43</v>
      </c>
      <c r="O1560" s="49"/>
      <c r="P1560" s="243">
        <f t="shared" si="41"/>
        <v>0</v>
      </c>
      <c r="Q1560" s="243">
        <v>0</v>
      </c>
      <c r="R1560" s="243">
        <f t="shared" si="42"/>
        <v>0</v>
      </c>
      <c r="S1560" s="243">
        <v>0</v>
      </c>
      <c r="T1560" s="244">
        <f t="shared" si="43"/>
        <v>0</v>
      </c>
      <c r="U1560" s="202"/>
      <c r="V1560" s="202"/>
      <c r="W1560" s="202"/>
      <c r="X1560" s="202"/>
      <c r="Y1560" s="202"/>
      <c r="Z1560" s="202"/>
      <c r="AA1560" s="202"/>
      <c r="AB1560" s="202"/>
      <c r="AC1560" s="202"/>
      <c r="AD1560" s="202"/>
      <c r="AE1560" s="202"/>
      <c r="AR1560" s="245" t="s">
        <v>1458</v>
      </c>
      <c r="AT1560" s="245" t="s">
        <v>348</v>
      </c>
      <c r="AU1560" s="245" t="s">
        <v>183</v>
      </c>
      <c r="AY1560" s="203" t="s">
        <v>162</v>
      </c>
      <c r="BE1560" s="149">
        <f t="shared" si="44"/>
        <v>0</v>
      </c>
      <c r="BF1560" s="149">
        <f t="shared" si="45"/>
        <v>0</v>
      </c>
      <c r="BG1560" s="149">
        <f t="shared" si="46"/>
        <v>0</v>
      </c>
      <c r="BH1560" s="149">
        <f t="shared" si="47"/>
        <v>0</v>
      </c>
      <c r="BI1560" s="149">
        <f t="shared" si="48"/>
        <v>0</v>
      </c>
      <c r="BJ1560" s="203" t="s">
        <v>169</v>
      </c>
      <c r="BK1560" s="150">
        <f t="shared" si="49"/>
        <v>0</v>
      </c>
      <c r="BL1560" s="203" t="s">
        <v>577</v>
      </c>
      <c r="BM1560" s="245" t="s">
        <v>1754</v>
      </c>
    </row>
    <row r="1561" spans="1:65" s="210" customFormat="1" ht="16.5" customHeight="1" x14ac:dyDescent="0.2">
      <c r="A1561" s="202"/>
      <c r="B1561" s="139"/>
      <c r="C1561" s="246" t="s">
        <v>1755</v>
      </c>
      <c r="D1561" s="246" t="s">
        <v>348</v>
      </c>
      <c r="E1561" s="247" t="s">
        <v>2949</v>
      </c>
      <c r="F1561" s="248" t="s">
        <v>2925</v>
      </c>
      <c r="G1561" s="249" t="s">
        <v>394</v>
      </c>
      <c r="H1561" s="250">
        <v>15</v>
      </c>
      <c r="I1561" s="251"/>
      <c r="J1561" s="250">
        <f t="shared" si="40"/>
        <v>0</v>
      </c>
      <c r="K1561" s="252"/>
      <c r="L1561" s="188"/>
      <c r="M1561" s="253" t="s">
        <v>1</v>
      </c>
      <c r="N1561" s="254" t="s">
        <v>43</v>
      </c>
      <c r="O1561" s="49"/>
      <c r="P1561" s="243">
        <f t="shared" si="41"/>
        <v>0</v>
      </c>
      <c r="Q1561" s="243">
        <v>0</v>
      </c>
      <c r="R1561" s="243">
        <f t="shared" si="42"/>
        <v>0</v>
      </c>
      <c r="S1561" s="243">
        <v>0</v>
      </c>
      <c r="T1561" s="244">
        <f t="shared" si="43"/>
        <v>0</v>
      </c>
      <c r="U1561" s="202"/>
      <c r="V1561" s="202"/>
      <c r="W1561" s="202"/>
      <c r="X1561" s="202"/>
      <c r="Y1561" s="202"/>
      <c r="Z1561" s="202"/>
      <c r="AA1561" s="202"/>
      <c r="AB1561" s="202"/>
      <c r="AC1561" s="202"/>
      <c r="AD1561" s="202"/>
      <c r="AE1561" s="202"/>
      <c r="AR1561" s="245" t="s">
        <v>1458</v>
      </c>
      <c r="AT1561" s="245" t="s">
        <v>348</v>
      </c>
      <c r="AU1561" s="245" t="s">
        <v>183</v>
      </c>
      <c r="AY1561" s="203" t="s">
        <v>162</v>
      </c>
      <c r="BE1561" s="149">
        <f t="shared" si="44"/>
        <v>0</v>
      </c>
      <c r="BF1561" s="149">
        <f t="shared" si="45"/>
        <v>0</v>
      </c>
      <c r="BG1561" s="149">
        <f t="shared" si="46"/>
        <v>0</v>
      </c>
      <c r="BH1561" s="149">
        <f t="shared" si="47"/>
        <v>0</v>
      </c>
      <c r="BI1561" s="149">
        <f t="shared" si="48"/>
        <v>0</v>
      </c>
      <c r="BJ1561" s="203" t="s">
        <v>169</v>
      </c>
      <c r="BK1561" s="150">
        <f t="shared" si="49"/>
        <v>0</v>
      </c>
      <c r="BL1561" s="203" t="s">
        <v>577</v>
      </c>
      <c r="BM1561" s="245" t="s">
        <v>1756</v>
      </c>
    </row>
    <row r="1562" spans="1:65" s="210" customFormat="1" ht="16.5" customHeight="1" x14ac:dyDescent="0.2">
      <c r="A1562" s="202"/>
      <c r="B1562" s="139"/>
      <c r="C1562" s="246" t="s">
        <v>1757</v>
      </c>
      <c r="D1562" s="246" t="s">
        <v>348</v>
      </c>
      <c r="E1562" s="247" t="s">
        <v>2950</v>
      </c>
      <c r="F1562" s="248" t="s">
        <v>1703</v>
      </c>
      <c r="G1562" s="249" t="s">
        <v>394</v>
      </c>
      <c r="H1562" s="250">
        <v>1</v>
      </c>
      <c r="I1562" s="251"/>
      <c r="J1562" s="250">
        <f t="shared" si="40"/>
        <v>0</v>
      </c>
      <c r="K1562" s="252"/>
      <c r="L1562" s="188"/>
      <c r="M1562" s="253" t="s">
        <v>1</v>
      </c>
      <c r="N1562" s="254" t="s">
        <v>43</v>
      </c>
      <c r="O1562" s="49"/>
      <c r="P1562" s="243">
        <f t="shared" si="41"/>
        <v>0</v>
      </c>
      <c r="Q1562" s="243">
        <v>0</v>
      </c>
      <c r="R1562" s="243">
        <f t="shared" si="42"/>
        <v>0</v>
      </c>
      <c r="S1562" s="243">
        <v>0</v>
      </c>
      <c r="T1562" s="244">
        <f t="shared" si="43"/>
        <v>0</v>
      </c>
      <c r="U1562" s="202"/>
      <c r="V1562" s="202"/>
      <c r="W1562" s="202"/>
      <c r="X1562" s="202"/>
      <c r="Y1562" s="202"/>
      <c r="Z1562" s="202"/>
      <c r="AA1562" s="202"/>
      <c r="AB1562" s="202"/>
      <c r="AC1562" s="202"/>
      <c r="AD1562" s="202"/>
      <c r="AE1562" s="202"/>
      <c r="AR1562" s="245" t="s">
        <v>1458</v>
      </c>
      <c r="AT1562" s="245" t="s">
        <v>348</v>
      </c>
      <c r="AU1562" s="245" t="s">
        <v>183</v>
      </c>
      <c r="AY1562" s="203" t="s">
        <v>162</v>
      </c>
      <c r="BE1562" s="149">
        <f t="shared" si="44"/>
        <v>0</v>
      </c>
      <c r="BF1562" s="149">
        <f t="shared" si="45"/>
        <v>0</v>
      </c>
      <c r="BG1562" s="149">
        <f t="shared" si="46"/>
        <v>0</v>
      </c>
      <c r="BH1562" s="149">
        <f t="shared" si="47"/>
        <v>0</v>
      </c>
      <c r="BI1562" s="149">
        <f t="shared" si="48"/>
        <v>0</v>
      </c>
      <c r="BJ1562" s="203" t="s">
        <v>169</v>
      </c>
      <c r="BK1562" s="150">
        <f t="shared" si="49"/>
        <v>0</v>
      </c>
      <c r="BL1562" s="203" t="s">
        <v>577</v>
      </c>
      <c r="BM1562" s="245" t="s">
        <v>1758</v>
      </c>
    </row>
    <row r="1563" spans="1:65" s="210" customFormat="1" ht="16.5" customHeight="1" x14ac:dyDescent="0.2">
      <c r="A1563" s="202"/>
      <c r="B1563" s="139"/>
      <c r="C1563" s="246" t="s">
        <v>1759</v>
      </c>
      <c r="D1563" s="246" t="s">
        <v>348</v>
      </c>
      <c r="E1563" s="247" t="s">
        <v>2951</v>
      </c>
      <c r="F1563" s="248" t="s">
        <v>1706</v>
      </c>
      <c r="G1563" s="249" t="s">
        <v>394</v>
      </c>
      <c r="H1563" s="250">
        <v>2</v>
      </c>
      <c r="I1563" s="251"/>
      <c r="J1563" s="250">
        <f t="shared" si="40"/>
        <v>0</v>
      </c>
      <c r="K1563" s="252"/>
      <c r="L1563" s="188"/>
      <c r="M1563" s="253" t="s">
        <v>1</v>
      </c>
      <c r="N1563" s="254" t="s">
        <v>43</v>
      </c>
      <c r="O1563" s="49"/>
      <c r="P1563" s="243">
        <f t="shared" si="41"/>
        <v>0</v>
      </c>
      <c r="Q1563" s="243">
        <v>0</v>
      </c>
      <c r="R1563" s="243">
        <f t="shared" si="42"/>
        <v>0</v>
      </c>
      <c r="S1563" s="243">
        <v>0</v>
      </c>
      <c r="T1563" s="244">
        <f t="shared" si="43"/>
        <v>0</v>
      </c>
      <c r="U1563" s="202"/>
      <c r="V1563" s="202"/>
      <c r="W1563" s="202"/>
      <c r="X1563" s="202"/>
      <c r="Y1563" s="202"/>
      <c r="Z1563" s="202"/>
      <c r="AA1563" s="202"/>
      <c r="AB1563" s="202"/>
      <c r="AC1563" s="202"/>
      <c r="AD1563" s="202"/>
      <c r="AE1563" s="202"/>
      <c r="AR1563" s="245" t="s">
        <v>1458</v>
      </c>
      <c r="AT1563" s="245" t="s">
        <v>348</v>
      </c>
      <c r="AU1563" s="245" t="s">
        <v>183</v>
      </c>
      <c r="AY1563" s="203" t="s">
        <v>162</v>
      </c>
      <c r="BE1563" s="149">
        <f t="shared" si="44"/>
        <v>0</v>
      </c>
      <c r="BF1563" s="149">
        <f t="shared" si="45"/>
        <v>0</v>
      </c>
      <c r="BG1563" s="149">
        <f t="shared" si="46"/>
        <v>0</v>
      </c>
      <c r="BH1563" s="149">
        <f t="shared" si="47"/>
        <v>0</v>
      </c>
      <c r="BI1563" s="149">
        <f t="shared" si="48"/>
        <v>0</v>
      </c>
      <c r="BJ1563" s="203" t="s">
        <v>169</v>
      </c>
      <c r="BK1563" s="150">
        <f t="shared" si="49"/>
        <v>0</v>
      </c>
      <c r="BL1563" s="203" t="s">
        <v>577</v>
      </c>
      <c r="BM1563" s="245" t="s">
        <v>1760</v>
      </c>
    </row>
    <row r="1564" spans="1:65" s="210" customFormat="1" ht="16.5" customHeight="1" x14ac:dyDescent="0.2">
      <c r="A1564" s="202"/>
      <c r="B1564" s="139"/>
      <c r="C1564" s="246" t="s">
        <v>1761</v>
      </c>
      <c r="D1564" s="246" t="s">
        <v>348</v>
      </c>
      <c r="E1564" s="247" t="s">
        <v>2952</v>
      </c>
      <c r="F1564" s="248" t="s">
        <v>1709</v>
      </c>
      <c r="G1564" s="249" t="s">
        <v>394</v>
      </c>
      <c r="H1564" s="250">
        <v>1</v>
      </c>
      <c r="I1564" s="251"/>
      <c r="J1564" s="250">
        <f t="shared" si="40"/>
        <v>0</v>
      </c>
      <c r="K1564" s="252"/>
      <c r="L1564" s="188"/>
      <c r="M1564" s="253" t="s">
        <v>1</v>
      </c>
      <c r="N1564" s="254" t="s">
        <v>43</v>
      </c>
      <c r="O1564" s="49"/>
      <c r="P1564" s="243">
        <f t="shared" si="41"/>
        <v>0</v>
      </c>
      <c r="Q1564" s="243">
        <v>0</v>
      </c>
      <c r="R1564" s="243">
        <f t="shared" si="42"/>
        <v>0</v>
      </c>
      <c r="S1564" s="243">
        <v>0</v>
      </c>
      <c r="T1564" s="244">
        <f t="shared" si="43"/>
        <v>0</v>
      </c>
      <c r="U1564" s="202"/>
      <c r="V1564" s="202"/>
      <c r="W1564" s="202"/>
      <c r="X1564" s="202"/>
      <c r="Y1564" s="202"/>
      <c r="Z1564" s="202"/>
      <c r="AA1564" s="202"/>
      <c r="AB1564" s="202"/>
      <c r="AC1564" s="202"/>
      <c r="AD1564" s="202"/>
      <c r="AE1564" s="202"/>
      <c r="AR1564" s="245" t="s">
        <v>1458</v>
      </c>
      <c r="AT1564" s="245" t="s">
        <v>348</v>
      </c>
      <c r="AU1564" s="245" t="s">
        <v>183</v>
      </c>
      <c r="AY1564" s="203" t="s">
        <v>162</v>
      </c>
      <c r="BE1564" s="149">
        <f t="shared" si="44"/>
        <v>0</v>
      </c>
      <c r="BF1564" s="149">
        <f t="shared" si="45"/>
        <v>0</v>
      </c>
      <c r="BG1564" s="149">
        <f t="shared" si="46"/>
        <v>0</v>
      </c>
      <c r="BH1564" s="149">
        <f t="shared" si="47"/>
        <v>0</v>
      </c>
      <c r="BI1564" s="149">
        <f t="shared" si="48"/>
        <v>0</v>
      </c>
      <c r="BJ1564" s="203" t="s">
        <v>169</v>
      </c>
      <c r="BK1564" s="150">
        <f t="shared" si="49"/>
        <v>0</v>
      </c>
      <c r="BL1564" s="203" t="s">
        <v>577</v>
      </c>
      <c r="BM1564" s="245" t="s">
        <v>1762</v>
      </c>
    </row>
    <row r="1565" spans="1:65" s="210" customFormat="1" ht="16.5" customHeight="1" x14ac:dyDescent="0.2">
      <c r="A1565" s="202"/>
      <c r="B1565" s="139"/>
      <c r="C1565" s="246" t="s">
        <v>1763</v>
      </c>
      <c r="D1565" s="246" t="s">
        <v>348</v>
      </c>
      <c r="E1565" s="247" t="s">
        <v>2953</v>
      </c>
      <c r="F1565" s="248" t="s">
        <v>1712</v>
      </c>
      <c r="G1565" s="249" t="s">
        <v>394</v>
      </c>
      <c r="H1565" s="250">
        <v>2</v>
      </c>
      <c r="I1565" s="251"/>
      <c r="J1565" s="250">
        <f t="shared" si="40"/>
        <v>0</v>
      </c>
      <c r="K1565" s="252"/>
      <c r="L1565" s="188"/>
      <c r="M1565" s="253" t="s">
        <v>1</v>
      </c>
      <c r="N1565" s="254" t="s">
        <v>43</v>
      </c>
      <c r="O1565" s="49"/>
      <c r="P1565" s="243">
        <f t="shared" si="41"/>
        <v>0</v>
      </c>
      <c r="Q1565" s="243">
        <v>0</v>
      </c>
      <c r="R1565" s="243">
        <f t="shared" si="42"/>
        <v>0</v>
      </c>
      <c r="S1565" s="243">
        <v>0</v>
      </c>
      <c r="T1565" s="244">
        <f t="shared" si="43"/>
        <v>0</v>
      </c>
      <c r="U1565" s="202"/>
      <c r="V1565" s="202"/>
      <c r="W1565" s="202"/>
      <c r="X1565" s="202"/>
      <c r="Y1565" s="202"/>
      <c r="Z1565" s="202"/>
      <c r="AA1565" s="202"/>
      <c r="AB1565" s="202"/>
      <c r="AC1565" s="202"/>
      <c r="AD1565" s="202"/>
      <c r="AE1565" s="202"/>
      <c r="AR1565" s="245" t="s">
        <v>1458</v>
      </c>
      <c r="AT1565" s="245" t="s">
        <v>348</v>
      </c>
      <c r="AU1565" s="245" t="s">
        <v>183</v>
      </c>
      <c r="AY1565" s="203" t="s">
        <v>162</v>
      </c>
      <c r="BE1565" s="149">
        <f t="shared" si="44"/>
        <v>0</v>
      </c>
      <c r="BF1565" s="149">
        <f t="shared" si="45"/>
        <v>0</v>
      </c>
      <c r="BG1565" s="149">
        <f t="shared" si="46"/>
        <v>0</v>
      </c>
      <c r="BH1565" s="149">
        <f t="shared" si="47"/>
        <v>0</v>
      </c>
      <c r="BI1565" s="149">
        <f t="shared" si="48"/>
        <v>0</v>
      </c>
      <c r="BJ1565" s="203" t="s">
        <v>169</v>
      </c>
      <c r="BK1565" s="150">
        <f t="shared" si="49"/>
        <v>0</v>
      </c>
      <c r="BL1565" s="203" t="s">
        <v>577</v>
      </c>
      <c r="BM1565" s="245" t="s">
        <v>1764</v>
      </c>
    </row>
    <row r="1566" spans="1:65" s="210" customFormat="1" ht="16.5" customHeight="1" x14ac:dyDescent="0.2">
      <c r="A1566" s="202"/>
      <c r="B1566" s="139"/>
      <c r="C1566" s="246" t="s">
        <v>1765</v>
      </c>
      <c r="D1566" s="246" t="s">
        <v>348</v>
      </c>
      <c r="E1566" s="247" t="s">
        <v>2954</v>
      </c>
      <c r="F1566" s="248" t="s">
        <v>1766</v>
      </c>
      <c r="G1566" s="249" t="s">
        <v>166</v>
      </c>
      <c r="H1566" s="250">
        <v>1</v>
      </c>
      <c r="I1566" s="251"/>
      <c r="J1566" s="250">
        <f t="shared" si="40"/>
        <v>0</v>
      </c>
      <c r="K1566" s="252"/>
      <c r="L1566" s="188"/>
      <c r="M1566" s="253" t="s">
        <v>1</v>
      </c>
      <c r="N1566" s="254" t="s">
        <v>43</v>
      </c>
      <c r="O1566" s="49"/>
      <c r="P1566" s="243">
        <f t="shared" si="41"/>
        <v>0</v>
      </c>
      <c r="Q1566" s="243">
        <v>0</v>
      </c>
      <c r="R1566" s="243">
        <f t="shared" si="42"/>
        <v>0</v>
      </c>
      <c r="S1566" s="243">
        <v>0</v>
      </c>
      <c r="T1566" s="244">
        <f t="shared" si="43"/>
        <v>0</v>
      </c>
      <c r="U1566" s="202"/>
      <c r="V1566" s="202"/>
      <c r="W1566" s="202"/>
      <c r="X1566" s="202"/>
      <c r="Y1566" s="202"/>
      <c r="Z1566" s="202"/>
      <c r="AA1566" s="202"/>
      <c r="AB1566" s="202"/>
      <c r="AC1566" s="202"/>
      <c r="AD1566" s="202"/>
      <c r="AE1566" s="202"/>
      <c r="AR1566" s="245" t="s">
        <v>1458</v>
      </c>
      <c r="AT1566" s="245" t="s">
        <v>348</v>
      </c>
      <c r="AU1566" s="245" t="s">
        <v>183</v>
      </c>
      <c r="AY1566" s="203" t="s">
        <v>162</v>
      </c>
      <c r="BE1566" s="149">
        <f t="shared" si="44"/>
        <v>0</v>
      </c>
      <c r="BF1566" s="149">
        <f t="shared" si="45"/>
        <v>0</v>
      </c>
      <c r="BG1566" s="149">
        <f t="shared" si="46"/>
        <v>0</v>
      </c>
      <c r="BH1566" s="149">
        <f t="shared" si="47"/>
        <v>0</v>
      </c>
      <c r="BI1566" s="149">
        <f t="shared" si="48"/>
        <v>0</v>
      </c>
      <c r="BJ1566" s="203" t="s">
        <v>169</v>
      </c>
      <c r="BK1566" s="150">
        <f t="shared" si="49"/>
        <v>0</v>
      </c>
      <c r="BL1566" s="203" t="s">
        <v>577</v>
      </c>
      <c r="BM1566" s="245" t="s">
        <v>1767</v>
      </c>
    </row>
    <row r="1567" spans="1:65" s="10" customFormat="1" ht="20.85" customHeight="1" x14ac:dyDescent="0.2">
      <c r="B1567" s="126"/>
      <c r="D1567" s="127" t="s">
        <v>70</v>
      </c>
      <c r="E1567" s="137" t="s">
        <v>1768</v>
      </c>
      <c r="F1567" s="137" t="s">
        <v>1769</v>
      </c>
      <c r="I1567" s="129"/>
      <c r="J1567" s="138">
        <f>BK1567</f>
        <v>0</v>
      </c>
      <c r="L1567" s="126"/>
      <c r="M1567" s="131"/>
      <c r="N1567" s="132"/>
      <c r="O1567" s="132"/>
      <c r="P1567" s="133">
        <f>SUM(P1568:P1578)</f>
        <v>0</v>
      </c>
      <c r="Q1567" s="132"/>
      <c r="R1567" s="133">
        <f>SUM(R1568:R1578)</f>
        <v>0</v>
      </c>
      <c r="S1567" s="132"/>
      <c r="T1567" s="134">
        <f>SUM(T1568:T1578)</f>
        <v>0</v>
      </c>
      <c r="AR1567" s="127" t="s">
        <v>183</v>
      </c>
      <c r="AT1567" s="135" t="s">
        <v>70</v>
      </c>
      <c r="AU1567" s="135" t="s">
        <v>169</v>
      </c>
      <c r="AY1567" s="127" t="s">
        <v>162</v>
      </c>
      <c r="BK1567" s="136">
        <f>SUM(BK1568:BK1578)</f>
        <v>0</v>
      </c>
    </row>
    <row r="1568" spans="1:65" s="210" customFormat="1" ht="16.5" customHeight="1" x14ac:dyDescent="0.2">
      <c r="A1568" s="202"/>
      <c r="B1568" s="139"/>
      <c r="C1568" s="234" t="s">
        <v>1770</v>
      </c>
      <c r="D1568" s="234" t="s">
        <v>164</v>
      </c>
      <c r="E1568" s="235" t="s">
        <v>2955</v>
      </c>
      <c r="F1568" s="236" t="s">
        <v>1771</v>
      </c>
      <c r="G1568" s="237" t="s">
        <v>1772</v>
      </c>
      <c r="H1568" s="238">
        <v>2</v>
      </c>
      <c r="I1568" s="239"/>
      <c r="J1568" s="238">
        <f t="shared" ref="J1568:J1578" si="50">ROUND(I1568*H1568,3)</f>
        <v>0</v>
      </c>
      <c r="K1568" s="240"/>
      <c r="L1568" s="30"/>
      <c r="M1568" s="241" t="s">
        <v>1</v>
      </c>
      <c r="N1568" s="242" t="s">
        <v>43</v>
      </c>
      <c r="O1568" s="49"/>
      <c r="P1568" s="243">
        <f t="shared" ref="P1568:P1578" si="51">O1568*H1568</f>
        <v>0</v>
      </c>
      <c r="Q1568" s="243">
        <v>0</v>
      </c>
      <c r="R1568" s="243">
        <f t="shared" ref="R1568:R1578" si="52">Q1568*H1568</f>
        <v>0</v>
      </c>
      <c r="S1568" s="243">
        <v>0</v>
      </c>
      <c r="T1568" s="244">
        <f t="shared" ref="T1568:T1578" si="53">S1568*H1568</f>
        <v>0</v>
      </c>
      <c r="U1568" s="202"/>
      <c r="V1568" s="202"/>
      <c r="W1568" s="202"/>
      <c r="X1568" s="202"/>
      <c r="Y1568" s="202"/>
      <c r="Z1568" s="202"/>
      <c r="AA1568" s="202"/>
      <c r="AB1568" s="202"/>
      <c r="AC1568" s="202"/>
      <c r="AD1568" s="202"/>
      <c r="AE1568" s="202"/>
      <c r="AR1568" s="245" t="s">
        <v>577</v>
      </c>
      <c r="AT1568" s="245" t="s">
        <v>164</v>
      </c>
      <c r="AU1568" s="245" t="s">
        <v>183</v>
      </c>
      <c r="AY1568" s="203" t="s">
        <v>162</v>
      </c>
      <c r="BE1568" s="149">
        <f t="shared" ref="BE1568:BE1578" si="54">IF(N1568="základná",J1568,0)</f>
        <v>0</v>
      </c>
      <c r="BF1568" s="149">
        <f t="shared" ref="BF1568:BF1578" si="55">IF(N1568="znížená",J1568,0)</f>
        <v>0</v>
      </c>
      <c r="BG1568" s="149">
        <f t="shared" ref="BG1568:BG1578" si="56">IF(N1568="zákl. prenesená",J1568,0)</f>
        <v>0</v>
      </c>
      <c r="BH1568" s="149">
        <f t="shared" ref="BH1568:BH1578" si="57">IF(N1568="zníž. prenesená",J1568,0)</f>
        <v>0</v>
      </c>
      <c r="BI1568" s="149">
        <f t="shared" ref="BI1568:BI1578" si="58">IF(N1568="nulová",J1568,0)</f>
        <v>0</v>
      </c>
      <c r="BJ1568" s="203" t="s">
        <v>169</v>
      </c>
      <c r="BK1568" s="150">
        <f t="shared" ref="BK1568:BK1578" si="59">ROUND(I1568*H1568,3)</f>
        <v>0</v>
      </c>
      <c r="BL1568" s="203" t="s">
        <v>577</v>
      </c>
      <c r="BM1568" s="245" t="s">
        <v>1773</v>
      </c>
    </row>
    <row r="1569" spans="1:65" s="210" customFormat="1" ht="16.5" customHeight="1" x14ac:dyDescent="0.2">
      <c r="A1569" s="202"/>
      <c r="B1569" s="139"/>
      <c r="C1569" s="234" t="s">
        <v>1774</v>
      </c>
      <c r="D1569" s="234" t="s">
        <v>164</v>
      </c>
      <c r="E1569" s="235" t="s">
        <v>2956</v>
      </c>
      <c r="F1569" s="236" t="s">
        <v>1775</v>
      </c>
      <c r="G1569" s="237" t="s">
        <v>394</v>
      </c>
      <c r="H1569" s="238">
        <v>14</v>
      </c>
      <c r="I1569" s="239"/>
      <c r="J1569" s="238">
        <f t="shared" si="50"/>
        <v>0</v>
      </c>
      <c r="K1569" s="240"/>
      <c r="L1569" s="30"/>
      <c r="M1569" s="241" t="s">
        <v>1</v>
      </c>
      <c r="N1569" s="242" t="s">
        <v>43</v>
      </c>
      <c r="O1569" s="49"/>
      <c r="P1569" s="243">
        <f t="shared" si="51"/>
        <v>0</v>
      </c>
      <c r="Q1569" s="243">
        <v>0</v>
      </c>
      <c r="R1569" s="243">
        <f t="shared" si="52"/>
        <v>0</v>
      </c>
      <c r="S1569" s="243">
        <v>0</v>
      </c>
      <c r="T1569" s="244">
        <f t="shared" si="53"/>
        <v>0</v>
      </c>
      <c r="U1569" s="202"/>
      <c r="V1569" s="202"/>
      <c r="W1569" s="202"/>
      <c r="X1569" s="202"/>
      <c r="Y1569" s="202"/>
      <c r="Z1569" s="202"/>
      <c r="AA1569" s="202"/>
      <c r="AB1569" s="202"/>
      <c r="AC1569" s="202"/>
      <c r="AD1569" s="202"/>
      <c r="AE1569" s="202"/>
      <c r="AR1569" s="245" t="s">
        <v>577</v>
      </c>
      <c r="AT1569" s="245" t="s">
        <v>164</v>
      </c>
      <c r="AU1569" s="245" t="s">
        <v>183</v>
      </c>
      <c r="AY1569" s="203" t="s">
        <v>162</v>
      </c>
      <c r="BE1569" s="149">
        <f t="shared" si="54"/>
        <v>0</v>
      </c>
      <c r="BF1569" s="149">
        <f t="shared" si="55"/>
        <v>0</v>
      </c>
      <c r="BG1569" s="149">
        <f t="shared" si="56"/>
        <v>0</v>
      </c>
      <c r="BH1569" s="149">
        <f t="shared" si="57"/>
        <v>0</v>
      </c>
      <c r="BI1569" s="149">
        <f t="shared" si="58"/>
        <v>0</v>
      </c>
      <c r="BJ1569" s="203" t="s">
        <v>169</v>
      </c>
      <c r="BK1569" s="150">
        <f t="shared" si="59"/>
        <v>0</v>
      </c>
      <c r="BL1569" s="203" t="s">
        <v>577</v>
      </c>
      <c r="BM1569" s="245" t="s">
        <v>1776</v>
      </c>
    </row>
    <row r="1570" spans="1:65" s="210" customFormat="1" ht="16.5" customHeight="1" x14ac:dyDescent="0.2">
      <c r="A1570" s="202"/>
      <c r="B1570" s="139"/>
      <c r="C1570" s="234" t="s">
        <v>1777</v>
      </c>
      <c r="D1570" s="234" t="s">
        <v>164</v>
      </c>
      <c r="E1570" s="235" t="s">
        <v>2957</v>
      </c>
      <c r="F1570" s="236" t="s">
        <v>1778</v>
      </c>
      <c r="G1570" s="237" t="s">
        <v>394</v>
      </c>
      <c r="H1570" s="238">
        <v>14</v>
      </c>
      <c r="I1570" s="239"/>
      <c r="J1570" s="238">
        <f t="shared" si="50"/>
        <v>0</v>
      </c>
      <c r="K1570" s="240"/>
      <c r="L1570" s="30"/>
      <c r="M1570" s="241" t="s">
        <v>1</v>
      </c>
      <c r="N1570" s="242" t="s">
        <v>43</v>
      </c>
      <c r="O1570" s="49"/>
      <c r="P1570" s="243">
        <f t="shared" si="51"/>
        <v>0</v>
      </c>
      <c r="Q1570" s="243">
        <v>0</v>
      </c>
      <c r="R1570" s="243">
        <f t="shared" si="52"/>
        <v>0</v>
      </c>
      <c r="S1570" s="243">
        <v>0</v>
      </c>
      <c r="T1570" s="244">
        <f t="shared" si="53"/>
        <v>0</v>
      </c>
      <c r="U1570" s="202"/>
      <c r="V1570" s="202"/>
      <c r="W1570" s="202"/>
      <c r="X1570" s="202"/>
      <c r="Y1570" s="202"/>
      <c r="Z1570" s="202"/>
      <c r="AA1570" s="202"/>
      <c r="AB1570" s="202"/>
      <c r="AC1570" s="202"/>
      <c r="AD1570" s="202"/>
      <c r="AE1570" s="202"/>
      <c r="AR1570" s="245" t="s">
        <v>577</v>
      </c>
      <c r="AT1570" s="245" t="s">
        <v>164</v>
      </c>
      <c r="AU1570" s="245" t="s">
        <v>183</v>
      </c>
      <c r="AY1570" s="203" t="s">
        <v>162</v>
      </c>
      <c r="BE1570" s="149">
        <f t="shared" si="54"/>
        <v>0</v>
      </c>
      <c r="BF1570" s="149">
        <f t="shared" si="55"/>
        <v>0</v>
      </c>
      <c r="BG1570" s="149">
        <f t="shared" si="56"/>
        <v>0</v>
      </c>
      <c r="BH1570" s="149">
        <f t="shared" si="57"/>
        <v>0</v>
      </c>
      <c r="BI1570" s="149">
        <f t="shared" si="58"/>
        <v>0</v>
      </c>
      <c r="BJ1570" s="203" t="s">
        <v>169</v>
      </c>
      <c r="BK1570" s="150">
        <f t="shared" si="59"/>
        <v>0</v>
      </c>
      <c r="BL1570" s="203" t="s">
        <v>577</v>
      </c>
      <c r="BM1570" s="245" t="s">
        <v>1779</v>
      </c>
    </row>
    <row r="1571" spans="1:65" s="210" customFormat="1" ht="16.5" customHeight="1" x14ac:dyDescent="0.2">
      <c r="A1571" s="202"/>
      <c r="B1571" s="139"/>
      <c r="C1571" s="234" t="s">
        <v>1780</v>
      </c>
      <c r="D1571" s="234" t="s">
        <v>164</v>
      </c>
      <c r="E1571" s="235" t="s">
        <v>2958</v>
      </c>
      <c r="F1571" s="236" t="s">
        <v>1781</v>
      </c>
      <c r="G1571" s="237" t="s">
        <v>394</v>
      </c>
      <c r="H1571" s="238">
        <v>2</v>
      </c>
      <c r="I1571" s="239"/>
      <c r="J1571" s="238">
        <f t="shared" si="50"/>
        <v>0</v>
      </c>
      <c r="K1571" s="240"/>
      <c r="L1571" s="30"/>
      <c r="M1571" s="241" t="s">
        <v>1</v>
      </c>
      <c r="N1571" s="242" t="s">
        <v>43</v>
      </c>
      <c r="O1571" s="49"/>
      <c r="P1571" s="243">
        <f t="shared" si="51"/>
        <v>0</v>
      </c>
      <c r="Q1571" s="243">
        <v>0</v>
      </c>
      <c r="R1571" s="243">
        <f t="shared" si="52"/>
        <v>0</v>
      </c>
      <c r="S1571" s="243">
        <v>0</v>
      </c>
      <c r="T1571" s="244">
        <f t="shared" si="53"/>
        <v>0</v>
      </c>
      <c r="U1571" s="202"/>
      <c r="V1571" s="202"/>
      <c r="W1571" s="202"/>
      <c r="X1571" s="202"/>
      <c r="Y1571" s="202"/>
      <c r="Z1571" s="202"/>
      <c r="AA1571" s="202"/>
      <c r="AB1571" s="202"/>
      <c r="AC1571" s="202"/>
      <c r="AD1571" s="202"/>
      <c r="AE1571" s="202"/>
      <c r="AR1571" s="245" t="s">
        <v>577</v>
      </c>
      <c r="AT1571" s="245" t="s">
        <v>164</v>
      </c>
      <c r="AU1571" s="245" t="s">
        <v>183</v>
      </c>
      <c r="AY1571" s="203" t="s">
        <v>162</v>
      </c>
      <c r="BE1571" s="149">
        <f t="shared" si="54"/>
        <v>0</v>
      </c>
      <c r="BF1571" s="149">
        <f t="shared" si="55"/>
        <v>0</v>
      </c>
      <c r="BG1571" s="149">
        <f t="shared" si="56"/>
        <v>0</v>
      </c>
      <c r="BH1571" s="149">
        <f t="shared" si="57"/>
        <v>0</v>
      </c>
      <c r="BI1571" s="149">
        <f t="shared" si="58"/>
        <v>0</v>
      </c>
      <c r="BJ1571" s="203" t="s">
        <v>169</v>
      </c>
      <c r="BK1571" s="150">
        <f t="shared" si="59"/>
        <v>0</v>
      </c>
      <c r="BL1571" s="203" t="s">
        <v>577</v>
      </c>
      <c r="BM1571" s="245" t="s">
        <v>1782</v>
      </c>
    </row>
    <row r="1572" spans="1:65" s="210" customFormat="1" ht="16.5" customHeight="1" x14ac:dyDescent="0.2">
      <c r="A1572" s="202"/>
      <c r="B1572" s="139"/>
      <c r="C1572" s="234" t="s">
        <v>1783</v>
      </c>
      <c r="D1572" s="234" t="s">
        <v>164</v>
      </c>
      <c r="E1572" s="235" t="s">
        <v>2959</v>
      </c>
      <c r="F1572" s="236" t="s">
        <v>1781</v>
      </c>
      <c r="G1572" s="237" t="s">
        <v>394</v>
      </c>
      <c r="H1572" s="238">
        <v>8</v>
      </c>
      <c r="I1572" s="239"/>
      <c r="J1572" s="238">
        <f t="shared" si="50"/>
        <v>0</v>
      </c>
      <c r="K1572" s="240"/>
      <c r="L1572" s="30"/>
      <c r="M1572" s="241" t="s">
        <v>1</v>
      </c>
      <c r="N1572" s="242" t="s">
        <v>43</v>
      </c>
      <c r="O1572" s="49"/>
      <c r="P1572" s="243">
        <f t="shared" si="51"/>
        <v>0</v>
      </c>
      <c r="Q1572" s="243">
        <v>0</v>
      </c>
      <c r="R1572" s="243">
        <f t="shared" si="52"/>
        <v>0</v>
      </c>
      <c r="S1572" s="243">
        <v>0</v>
      </c>
      <c r="T1572" s="244">
        <f t="shared" si="53"/>
        <v>0</v>
      </c>
      <c r="U1572" s="202"/>
      <c r="V1572" s="202"/>
      <c r="W1572" s="202"/>
      <c r="X1572" s="202"/>
      <c r="Y1572" s="202"/>
      <c r="Z1572" s="202"/>
      <c r="AA1572" s="202"/>
      <c r="AB1572" s="202"/>
      <c r="AC1572" s="202"/>
      <c r="AD1572" s="202"/>
      <c r="AE1572" s="202"/>
      <c r="AR1572" s="245" t="s">
        <v>577</v>
      </c>
      <c r="AT1572" s="245" t="s">
        <v>164</v>
      </c>
      <c r="AU1572" s="245" t="s">
        <v>183</v>
      </c>
      <c r="AY1572" s="203" t="s">
        <v>162</v>
      </c>
      <c r="BE1572" s="149">
        <f t="shared" si="54"/>
        <v>0</v>
      </c>
      <c r="BF1572" s="149">
        <f t="shared" si="55"/>
        <v>0</v>
      </c>
      <c r="BG1572" s="149">
        <f t="shared" si="56"/>
        <v>0</v>
      </c>
      <c r="BH1572" s="149">
        <f t="shared" si="57"/>
        <v>0</v>
      </c>
      <c r="BI1572" s="149">
        <f t="shared" si="58"/>
        <v>0</v>
      </c>
      <c r="BJ1572" s="203" t="s">
        <v>169</v>
      </c>
      <c r="BK1572" s="150">
        <f t="shared" si="59"/>
        <v>0</v>
      </c>
      <c r="BL1572" s="203" t="s">
        <v>577</v>
      </c>
      <c r="BM1572" s="245" t="s">
        <v>1784</v>
      </c>
    </row>
    <row r="1573" spans="1:65" s="210" customFormat="1" ht="16.5" customHeight="1" x14ac:dyDescent="0.2">
      <c r="A1573" s="202"/>
      <c r="B1573" s="139"/>
      <c r="C1573" s="234" t="s">
        <v>1785</v>
      </c>
      <c r="D1573" s="234" t="s">
        <v>164</v>
      </c>
      <c r="E1573" s="235" t="s">
        <v>2960</v>
      </c>
      <c r="F1573" s="236" t="s">
        <v>1786</v>
      </c>
      <c r="G1573" s="237" t="s">
        <v>394</v>
      </c>
      <c r="H1573" s="238">
        <v>6</v>
      </c>
      <c r="I1573" s="239"/>
      <c r="J1573" s="238">
        <f t="shared" si="50"/>
        <v>0</v>
      </c>
      <c r="K1573" s="240"/>
      <c r="L1573" s="30"/>
      <c r="M1573" s="241" t="s">
        <v>1</v>
      </c>
      <c r="N1573" s="242" t="s">
        <v>43</v>
      </c>
      <c r="O1573" s="49"/>
      <c r="P1573" s="243">
        <f t="shared" si="51"/>
        <v>0</v>
      </c>
      <c r="Q1573" s="243">
        <v>0</v>
      </c>
      <c r="R1573" s="243">
        <f t="shared" si="52"/>
        <v>0</v>
      </c>
      <c r="S1573" s="243">
        <v>0</v>
      </c>
      <c r="T1573" s="244">
        <f t="shared" si="53"/>
        <v>0</v>
      </c>
      <c r="U1573" s="202"/>
      <c r="V1573" s="202"/>
      <c r="W1573" s="202"/>
      <c r="X1573" s="202"/>
      <c r="Y1573" s="202"/>
      <c r="Z1573" s="202"/>
      <c r="AA1573" s="202"/>
      <c r="AB1573" s="202"/>
      <c r="AC1573" s="202"/>
      <c r="AD1573" s="202"/>
      <c r="AE1573" s="202"/>
      <c r="AR1573" s="245" t="s">
        <v>577</v>
      </c>
      <c r="AT1573" s="245" t="s">
        <v>164</v>
      </c>
      <c r="AU1573" s="245" t="s">
        <v>183</v>
      </c>
      <c r="AY1573" s="203" t="s">
        <v>162</v>
      </c>
      <c r="BE1573" s="149">
        <f t="shared" si="54"/>
        <v>0</v>
      </c>
      <c r="BF1573" s="149">
        <f t="shared" si="55"/>
        <v>0</v>
      </c>
      <c r="BG1573" s="149">
        <f t="shared" si="56"/>
        <v>0</v>
      </c>
      <c r="BH1573" s="149">
        <f t="shared" si="57"/>
        <v>0</v>
      </c>
      <c r="BI1573" s="149">
        <f t="shared" si="58"/>
        <v>0</v>
      </c>
      <c r="BJ1573" s="203" t="s">
        <v>169</v>
      </c>
      <c r="BK1573" s="150">
        <f t="shared" si="59"/>
        <v>0</v>
      </c>
      <c r="BL1573" s="203" t="s">
        <v>577</v>
      </c>
      <c r="BM1573" s="245" t="s">
        <v>1787</v>
      </c>
    </row>
    <row r="1574" spans="1:65" s="210" customFormat="1" ht="16.5" customHeight="1" x14ac:dyDescent="0.2">
      <c r="A1574" s="202"/>
      <c r="B1574" s="139"/>
      <c r="C1574" s="234" t="s">
        <v>1788</v>
      </c>
      <c r="D1574" s="234" t="s">
        <v>164</v>
      </c>
      <c r="E1574" s="235" t="s">
        <v>2961</v>
      </c>
      <c r="F1574" s="236" t="s">
        <v>1789</v>
      </c>
      <c r="G1574" s="237" t="s">
        <v>394</v>
      </c>
      <c r="H1574" s="238">
        <v>4</v>
      </c>
      <c r="I1574" s="239"/>
      <c r="J1574" s="238">
        <f t="shared" si="50"/>
        <v>0</v>
      </c>
      <c r="K1574" s="240"/>
      <c r="L1574" s="30"/>
      <c r="M1574" s="241" t="s">
        <v>1</v>
      </c>
      <c r="N1574" s="242" t="s">
        <v>43</v>
      </c>
      <c r="O1574" s="49"/>
      <c r="P1574" s="243">
        <f t="shared" si="51"/>
        <v>0</v>
      </c>
      <c r="Q1574" s="243">
        <v>0</v>
      </c>
      <c r="R1574" s="243">
        <f t="shared" si="52"/>
        <v>0</v>
      </c>
      <c r="S1574" s="243">
        <v>0</v>
      </c>
      <c r="T1574" s="244">
        <f t="shared" si="53"/>
        <v>0</v>
      </c>
      <c r="U1574" s="202"/>
      <c r="V1574" s="202"/>
      <c r="W1574" s="202"/>
      <c r="X1574" s="202"/>
      <c r="Y1574" s="202"/>
      <c r="Z1574" s="202"/>
      <c r="AA1574" s="202"/>
      <c r="AB1574" s="202"/>
      <c r="AC1574" s="202"/>
      <c r="AD1574" s="202"/>
      <c r="AE1574" s="202"/>
      <c r="AR1574" s="245" t="s">
        <v>577</v>
      </c>
      <c r="AT1574" s="245" t="s">
        <v>164</v>
      </c>
      <c r="AU1574" s="245" t="s">
        <v>183</v>
      </c>
      <c r="AY1574" s="203" t="s">
        <v>162</v>
      </c>
      <c r="BE1574" s="149">
        <f t="shared" si="54"/>
        <v>0</v>
      </c>
      <c r="BF1574" s="149">
        <f t="shared" si="55"/>
        <v>0</v>
      </c>
      <c r="BG1574" s="149">
        <f t="shared" si="56"/>
        <v>0</v>
      </c>
      <c r="BH1574" s="149">
        <f t="shared" si="57"/>
        <v>0</v>
      </c>
      <c r="BI1574" s="149">
        <f t="shared" si="58"/>
        <v>0</v>
      </c>
      <c r="BJ1574" s="203" t="s">
        <v>169</v>
      </c>
      <c r="BK1574" s="150">
        <f t="shared" si="59"/>
        <v>0</v>
      </c>
      <c r="BL1574" s="203" t="s">
        <v>577</v>
      </c>
      <c r="BM1574" s="245" t="s">
        <v>1790</v>
      </c>
    </row>
    <row r="1575" spans="1:65" s="210" customFormat="1" ht="21.75" customHeight="1" x14ac:dyDescent="0.2">
      <c r="A1575" s="202"/>
      <c r="B1575" s="139"/>
      <c r="C1575" s="234" t="s">
        <v>1791</v>
      </c>
      <c r="D1575" s="234" t="s">
        <v>164</v>
      </c>
      <c r="E1575" s="235" t="s">
        <v>2962</v>
      </c>
      <c r="F1575" s="236" t="s">
        <v>1792</v>
      </c>
      <c r="G1575" s="237" t="s">
        <v>394</v>
      </c>
      <c r="H1575" s="238">
        <v>14</v>
      </c>
      <c r="I1575" s="239"/>
      <c r="J1575" s="238">
        <f t="shared" si="50"/>
        <v>0</v>
      </c>
      <c r="K1575" s="240"/>
      <c r="L1575" s="30"/>
      <c r="M1575" s="241" t="s">
        <v>1</v>
      </c>
      <c r="N1575" s="242" t="s">
        <v>43</v>
      </c>
      <c r="O1575" s="49"/>
      <c r="P1575" s="243">
        <f t="shared" si="51"/>
        <v>0</v>
      </c>
      <c r="Q1575" s="243">
        <v>0</v>
      </c>
      <c r="R1575" s="243">
        <f t="shared" si="52"/>
        <v>0</v>
      </c>
      <c r="S1575" s="243">
        <v>0</v>
      </c>
      <c r="T1575" s="244">
        <f t="shared" si="53"/>
        <v>0</v>
      </c>
      <c r="U1575" s="202"/>
      <c r="V1575" s="202"/>
      <c r="W1575" s="202"/>
      <c r="X1575" s="202"/>
      <c r="Y1575" s="202"/>
      <c r="Z1575" s="202"/>
      <c r="AA1575" s="202"/>
      <c r="AB1575" s="202"/>
      <c r="AC1575" s="202"/>
      <c r="AD1575" s="202"/>
      <c r="AE1575" s="202"/>
      <c r="AR1575" s="245" t="s">
        <v>577</v>
      </c>
      <c r="AT1575" s="245" t="s">
        <v>164</v>
      </c>
      <c r="AU1575" s="245" t="s">
        <v>183</v>
      </c>
      <c r="AY1575" s="203" t="s">
        <v>162</v>
      </c>
      <c r="BE1575" s="149">
        <f t="shared" si="54"/>
        <v>0</v>
      </c>
      <c r="BF1575" s="149">
        <f t="shared" si="55"/>
        <v>0</v>
      </c>
      <c r="BG1575" s="149">
        <f t="shared" si="56"/>
        <v>0</v>
      </c>
      <c r="BH1575" s="149">
        <f t="shared" si="57"/>
        <v>0</v>
      </c>
      <c r="BI1575" s="149">
        <f t="shared" si="58"/>
        <v>0</v>
      </c>
      <c r="BJ1575" s="203" t="s">
        <v>169</v>
      </c>
      <c r="BK1575" s="150">
        <f t="shared" si="59"/>
        <v>0</v>
      </c>
      <c r="BL1575" s="203" t="s">
        <v>577</v>
      </c>
      <c r="BM1575" s="245" t="s">
        <v>1793</v>
      </c>
    </row>
    <row r="1576" spans="1:65" s="210" customFormat="1" ht="16.5" customHeight="1" x14ac:dyDescent="0.2">
      <c r="A1576" s="202"/>
      <c r="B1576" s="139"/>
      <c r="C1576" s="234" t="s">
        <v>1794</v>
      </c>
      <c r="D1576" s="234" t="s">
        <v>164</v>
      </c>
      <c r="E1576" s="235" t="s">
        <v>2963</v>
      </c>
      <c r="F1576" s="236" t="s">
        <v>1795</v>
      </c>
      <c r="G1576" s="237" t="s">
        <v>394</v>
      </c>
      <c r="H1576" s="238">
        <v>21</v>
      </c>
      <c r="I1576" s="239"/>
      <c r="J1576" s="238">
        <f t="shared" si="50"/>
        <v>0</v>
      </c>
      <c r="K1576" s="240"/>
      <c r="L1576" s="30"/>
      <c r="M1576" s="241" t="s">
        <v>1</v>
      </c>
      <c r="N1576" s="242" t="s">
        <v>43</v>
      </c>
      <c r="O1576" s="49"/>
      <c r="P1576" s="243">
        <f t="shared" si="51"/>
        <v>0</v>
      </c>
      <c r="Q1576" s="243">
        <v>0</v>
      </c>
      <c r="R1576" s="243">
        <f t="shared" si="52"/>
        <v>0</v>
      </c>
      <c r="S1576" s="243">
        <v>0</v>
      </c>
      <c r="T1576" s="244">
        <f t="shared" si="53"/>
        <v>0</v>
      </c>
      <c r="U1576" s="202"/>
      <c r="V1576" s="202"/>
      <c r="W1576" s="202"/>
      <c r="X1576" s="202"/>
      <c r="Y1576" s="202"/>
      <c r="Z1576" s="202"/>
      <c r="AA1576" s="202"/>
      <c r="AB1576" s="202"/>
      <c r="AC1576" s="202"/>
      <c r="AD1576" s="202"/>
      <c r="AE1576" s="202"/>
      <c r="AR1576" s="245" t="s">
        <v>577</v>
      </c>
      <c r="AT1576" s="245" t="s">
        <v>164</v>
      </c>
      <c r="AU1576" s="245" t="s">
        <v>183</v>
      </c>
      <c r="AY1576" s="203" t="s">
        <v>162</v>
      </c>
      <c r="BE1576" s="149">
        <f t="shared" si="54"/>
        <v>0</v>
      </c>
      <c r="BF1576" s="149">
        <f t="shared" si="55"/>
        <v>0</v>
      </c>
      <c r="BG1576" s="149">
        <f t="shared" si="56"/>
        <v>0</v>
      </c>
      <c r="BH1576" s="149">
        <f t="shared" si="57"/>
        <v>0</v>
      </c>
      <c r="BI1576" s="149">
        <f t="shared" si="58"/>
        <v>0</v>
      </c>
      <c r="BJ1576" s="203" t="s">
        <v>169</v>
      </c>
      <c r="BK1576" s="150">
        <f t="shared" si="59"/>
        <v>0</v>
      </c>
      <c r="BL1576" s="203" t="s">
        <v>577</v>
      </c>
      <c r="BM1576" s="245" t="s">
        <v>1796</v>
      </c>
    </row>
    <row r="1577" spans="1:65" s="210" customFormat="1" ht="16.5" customHeight="1" x14ac:dyDescent="0.2">
      <c r="A1577" s="202"/>
      <c r="B1577" s="139"/>
      <c r="C1577" s="234" t="s">
        <v>1797</v>
      </c>
      <c r="D1577" s="234" t="s">
        <v>164</v>
      </c>
      <c r="E1577" s="235" t="s">
        <v>2964</v>
      </c>
      <c r="F1577" s="236" t="s">
        <v>1798</v>
      </c>
      <c r="G1577" s="237" t="s">
        <v>394</v>
      </c>
      <c r="H1577" s="238">
        <v>1</v>
      </c>
      <c r="I1577" s="239"/>
      <c r="J1577" s="238">
        <f t="shared" si="50"/>
        <v>0</v>
      </c>
      <c r="K1577" s="240"/>
      <c r="L1577" s="30"/>
      <c r="M1577" s="241" t="s">
        <v>1</v>
      </c>
      <c r="N1577" s="242" t="s">
        <v>43</v>
      </c>
      <c r="O1577" s="49"/>
      <c r="P1577" s="243">
        <f t="shared" si="51"/>
        <v>0</v>
      </c>
      <c r="Q1577" s="243">
        <v>0</v>
      </c>
      <c r="R1577" s="243">
        <f t="shared" si="52"/>
        <v>0</v>
      </c>
      <c r="S1577" s="243">
        <v>0</v>
      </c>
      <c r="T1577" s="244">
        <f t="shared" si="53"/>
        <v>0</v>
      </c>
      <c r="U1577" s="202"/>
      <c r="V1577" s="202"/>
      <c r="W1577" s="202"/>
      <c r="X1577" s="202"/>
      <c r="Y1577" s="202"/>
      <c r="Z1577" s="202"/>
      <c r="AA1577" s="202"/>
      <c r="AB1577" s="202"/>
      <c r="AC1577" s="202"/>
      <c r="AD1577" s="202"/>
      <c r="AE1577" s="202"/>
      <c r="AR1577" s="245" t="s">
        <v>577</v>
      </c>
      <c r="AT1577" s="245" t="s">
        <v>164</v>
      </c>
      <c r="AU1577" s="245" t="s">
        <v>183</v>
      </c>
      <c r="AY1577" s="203" t="s">
        <v>162</v>
      </c>
      <c r="BE1577" s="149">
        <f t="shared" si="54"/>
        <v>0</v>
      </c>
      <c r="BF1577" s="149">
        <f t="shared" si="55"/>
        <v>0</v>
      </c>
      <c r="BG1577" s="149">
        <f t="shared" si="56"/>
        <v>0</v>
      </c>
      <c r="BH1577" s="149">
        <f t="shared" si="57"/>
        <v>0</v>
      </c>
      <c r="BI1577" s="149">
        <f t="shared" si="58"/>
        <v>0</v>
      </c>
      <c r="BJ1577" s="203" t="s">
        <v>169</v>
      </c>
      <c r="BK1577" s="150">
        <f t="shared" si="59"/>
        <v>0</v>
      </c>
      <c r="BL1577" s="203" t="s">
        <v>577</v>
      </c>
      <c r="BM1577" s="245" t="s">
        <v>1799</v>
      </c>
    </row>
    <row r="1578" spans="1:65" s="210" customFormat="1" ht="16.5" customHeight="1" x14ac:dyDescent="0.2">
      <c r="A1578" s="202"/>
      <c r="B1578" s="139"/>
      <c r="C1578" s="234" t="s">
        <v>1800</v>
      </c>
      <c r="D1578" s="234" t="s">
        <v>164</v>
      </c>
      <c r="E1578" s="235" t="s">
        <v>2965</v>
      </c>
      <c r="F1578" s="236" t="s">
        <v>1801</v>
      </c>
      <c r="G1578" s="237" t="s">
        <v>394</v>
      </c>
      <c r="H1578" s="238">
        <v>9</v>
      </c>
      <c r="I1578" s="239"/>
      <c r="J1578" s="238">
        <f t="shared" si="50"/>
        <v>0</v>
      </c>
      <c r="K1578" s="240"/>
      <c r="L1578" s="30"/>
      <c r="M1578" s="241" t="s">
        <v>1</v>
      </c>
      <c r="N1578" s="242" t="s">
        <v>43</v>
      </c>
      <c r="O1578" s="49"/>
      <c r="P1578" s="243">
        <f t="shared" si="51"/>
        <v>0</v>
      </c>
      <c r="Q1578" s="243">
        <v>0</v>
      </c>
      <c r="R1578" s="243">
        <f t="shared" si="52"/>
        <v>0</v>
      </c>
      <c r="S1578" s="243">
        <v>0</v>
      </c>
      <c r="T1578" s="244">
        <f t="shared" si="53"/>
        <v>0</v>
      </c>
      <c r="U1578" s="202"/>
      <c r="V1578" s="202"/>
      <c r="W1578" s="202"/>
      <c r="X1578" s="202"/>
      <c r="Y1578" s="202"/>
      <c r="Z1578" s="202"/>
      <c r="AA1578" s="202"/>
      <c r="AB1578" s="202"/>
      <c r="AC1578" s="202"/>
      <c r="AD1578" s="202"/>
      <c r="AE1578" s="202"/>
      <c r="AR1578" s="245" t="s">
        <v>577</v>
      </c>
      <c r="AT1578" s="245" t="s">
        <v>164</v>
      </c>
      <c r="AU1578" s="245" t="s">
        <v>183</v>
      </c>
      <c r="AY1578" s="203" t="s">
        <v>162</v>
      </c>
      <c r="BE1578" s="149">
        <f t="shared" si="54"/>
        <v>0</v>
      </c>
      <c r="BF1578" s="149">
        <f t="shared" si="55"/>
        <v>0</v>
      </c>
      <c r="BG1578" s="149">
        <f t="shared" si="56"/>
        <v>0</v>
      </c>
      <c r="BH1578" s="149">
        <f t="shared" si="57"/>
        <v>0</v>
      </c>
      <c r="BI1578" s="149">
        <f t="shared" si="58"/>
        <v>0</v>
      </c>
      <c r="BJ1578" s="203" t="s">
        <v>169</v>
      </c>
      <c r="BK1578" s="150">
        <f t="shared" si="59"/>
        <v>0</v>
      </c>
      <c r="BL1578" s="203" t="s">
        <v>577</v>
      </c>
      <c r="BM1578" s="245" t="s">
        <v>1802</v>
      </c>
    </row>
    <row r="1579" spans="1:65" s="10" customFormat="1" ht="20.85" customHeight="1" x14ac:dyDescent="0.2">
      <c r="B1579" s="126"/>
      <c r="D1579" s="127" t="s">
        <v>70</v>
      </c>
      <c r="E1579" s="137" t="s">
        <v>1803</v>
      </c>
      <c r="F1579" s="137" t="s">
        <v>1804</v>
      </c>
      <c r="I1579" s="129"/>
      <c r="J1579" s="138">
        <f>BK1579</f>
        <v>0</v>
      </c>
      <c r="L1579" s="126"/>
      <c r="M1579" s="131"/>
      <c r="N1579" s="132"/>
      <c r="O1579" s="132"/>
      <c r="P1579" s="133">
        <f>SUM(P1580:P1590)</f>
        <v>0</v>
      </c>
      <c r="Q1579" s="132"/>
      <c r="R1579" s="133">
        <f>SUM(R1580:R1590)</f>
        <v>0</v>
      </c>
      <c r="S1579" s="132"/>
      <c r="T1579" s="134">
        <f>SUM(T1580:T1590)</f>
        <v>0</v>
      </c>
      <c r="AR1579" s="127" t="s">
        <v>183</v>
      </c>
      <c r="AT1579" s="135" t="s">
        <v>70</v>
      </c>
      <c r="AU1579" s="135" t="s">
        <v>169</v>
      </c>
      <c r="AY1579" s="127" t="s">
        <v>162</v>
      </c>
      <c r="BK1579" s="136">
        <f>SUM(BK1580:BK1590)</f>
        <v>0</v>
      </c>
    </row>
    <row r="1580" spans="1:65" s="210" customFormat="1" ht="16.5" customHeight="1" x14ac:dyDescent="0.2">
      <c r="A1580" s="202"/>
      <c r="B1580" s="139"/>
      <c r="C1580" s="246" t="s">
        <v>1805</v>
      </c>
      <c r="D1580" s="246" t="s">
        <v>348</v>
      </c>
      <c r="E1580" s="247" t="s">
        <v>2966</v>
      </c>
      <c r="F1580" s="248" t="s">
        <v>1771</v>
      </c>
      <c r="G1580" s="249" t="s">
        <v>1772</v>
      </c>
      <c r="H1580" s="250">
        <v>2</v>
      </c>
      <c r="I1580" s="251"/>
      <c r="J1580" s="250">
        <f t="shared" ref="J1580:J1590" si="60">ROUND(I1580*H1580,3)</f>
        <v>0</v>
      </c>
      <c r="K1580" s="252"/>
      <c r="L1580" s="188"/>
      <c r="M1580" s="253" t="s">
        <v>1</v>
      </c>
      <c r="N1580" s="254" t="s">
        <v>43</v>
      </c>
      <c r="O1580" s="49"/>
      <c r="P1580" s="243">
        <f t="shared" ref="P1580:P1590" si="61">O1580*H1580</f>
        <v>0</v>
      </c>
      <c r="Q1580" s="243">
        <v>0</v>
      </c>
      <c r="R1580" s="243">
        <f t="shared" ref="R1580:R1590" si="62">Q1580*H1580</f>
        <v>0</v>
      </c>
      <c r="S1580" s="243">
        <v>0</v>
      </c>
      <c r="T1580" s="244">
        <f t="shared" ref="T1580:T1590" si="63">S1580*H1580</f>
        <v>0</v>
      </c>
      <c r="U1580" s="202"/>
      <c r="V1580" s="202"/>
      <c r="W1580" s="202"/>
      <c r="X1580" s="202"/>
      <c r="Y1580" s="202"/>
      <c r="Z1580" s="202"/>
      <c r="AA1580" s="202"/>
      <c r="AB1580" s="202"/>
      <c r="AC1580" s="202"/>
      <c r="AD1580" s="202"/>
      <c r="AE1580" s="202"/>
      <c r="AR1580" s="245" t="s">
        <v>1458</v>
      </c>
      <c r="AT1580" s="245" t="s">
        <v>348</v>
      </c>
      <c r="AU1580" s="245" t="s">
        <v>183</v>
      </c>
      <c r="AY1580" s="203" t="s">
        <v>162</v>
      </c>
      <c r="BE1580" s="149">
        <f t="shared" ref="BE1580:BE1590" si="64">IF(N1580="základná",J1580,0)</f>
        <v>0</v>
      </c>
      <c r="BF1580" s="149">
        <f t="shared" ref="BF1580:BF1590" si="65">IF(N1580="znížená",J1580,0)</f>
        <v>0</v>
      </c>
      <c r="BG1580" s="149">
        <f t="shared" ref="BG1580:BG1590" si="66">IF(N1580="zákl. prenesená",J1580,0)</f>
        <v>0</v>
      </c>
      <c r="BH1580" s="149">
        <f t="shared" ref="BH1580:BH1590" si="67">IF(N1580="zníž. prenesená",J1580,0)</f>
        <v>0</v>
      </c>
      <c r="BI1580" s="149">
        <f t="shared" ref="BI1580:BI1590" si="68">IF(N1580="nulová",J1580,0)</f>
        <v>0</v>
      </c>
      <c r="BJ1580" s="203" t="s">
        <v>169</v>
      </c>
      <c r="BK1580" s="150">
        <f t="shared" ref="BK1580:BK1590" si="69">ROUND(I1580*H1580,3)</f>
        <v>0</v>
      </c>
      <c r="BL1580" s="203" t="s">
        <v>577</v>
      </c>
      <c r="BM1580" s="245" t="s">
        <v>1806</v>
      </c>
    </row>
    <row r="1581" spans="1:65" s="210" customFormat="1" ht="16.5" customHeight="1" x14ac:dyDescent="0.2">
      <c r="A1581" s="202"/>
      <c r="B1581" s="139"/>
      <c r="C1581" s="246" t="s">
        <v>1807</v>
      </c>
      <c r="D1581" s="246" t="s">
        <v>348</v>
      </c>
      <c r="E1581" s="247" t="s">
        <v>2967</v>
      </c>
      <c r="F1581" s="248" t="s">
        <v>1775</v>
      </c>
      <c r="G1581" s="249" t="s">
        <v>394</v>
      </c>
      <c r="H1581" s="250">
        <v>14</v>
      </c>
      <c r="I1581" s="251"/>
      <c r="J1581" s="250">
        <f t="shared" si="60"/>
        <v>0</v>
      </c>
      <c r="K1581" s="252"/>
      <c r="L1581" s="188"/>
      <c r="M1581" s="253" t="s">
        <v>1</v>
      </c>
      <c r="N1581" s="254" t="s">
        <v>43</v>
      </c>
      <c r="O1581" s="49"/>
      <c r="P1581" s="243">
        <f t="shared" si="61"/>
        <v>0</v>
      </c>
      <c r="Q1581" s="243">
        <v>0</v>
      </c>
      <c r="R1581" s="243">
        <f t="shared" si="62"/>
        <v>0</v>
      </c>
      <c r="S1581" s="243">
        <v>0</v>
      </c>
      <c r="T1581" s="244">
        <f t="shared" si="63"/>
        <v>0</v>
      </c>
      <c r="U1581" s="202"/>
      <c r="V1581" s="202"/>
      <c r="W1581" s="202"/>
      <c r="X1581" s="202"/>
      <c r="Y1581" s="202"/>
      <c r="Z1581" s="202"/>
      <c r="AA1581" s="202"/>
      <c r="AB1581" s="202"/>
      <c r="AC1581" s="202"/>
      <c r="AD1581" s="202"/>
      <c r="AE1581" s="202"/>
      <c r="AR1581" s="245" t="s">
        <v>1458</v>
      </c>
      <c r="AT1581" s="245" t="s">
        <v>348</v>
      </c>
      <c r="AU1581" s="245" t="s">
        <v>183</v>
      </c>
      <c r="AY1581" s="203" t="s">
        <v>162</v>
      </c>
      <c r="BE1581" s="149">
        <f t="shared" si="64"/>
        <v>0</v>
      </c>
      <c r="BF1581" s="149">
        <f t="shared" si="65"/>
        <v>0</v>
      </c>
      <c r="BG1581" s="149">
        <f t="shared" si="66"/>
        <v>0</v>
      </c>
      <c r="BH1581" s="149">
        <f t="shared" si="67"/>
        <v>0</v>
      </c>
      <c r="BI1581" s="149">
        <f t="shared" si="68"/>
        <v>0</v>
      </c>
      <c r="BJ1581" s="203" t="s">
        <v>169</v>
      </c>
      <c r="BK1581" s="150">
        <f t="shared" si="69"/>
        <v>0</v>
      </c>
      <c r="BL1581" s="203" t="s">
        <v>577</v>
      </c>
      <c r="BM1581" s="245" t="s">
        <v>1808</v>
      </c>
    </row>
    <row r="1582" spans="1:65" s="210" customFormat="1" ht="16.5" customHeight="1" x14ac:dyDescent="0.2">
      <c r="A1582" s="202"/>
      <c r="B1582" s="139"/>
      <c r="C1582" s="246" t="s">
        <v>1809</v>
      </c>
      <c r="D1582" s="246" t="s">
        <v>348</v>
      </c>
      <c r="E1582" s="247" t="s">
        <v>2968</v>
      </c>
      <c r="F1582" s="248" t="s">
        <v>1778</v>
      </c>
      <c r="G1582" s="249" t="s">
        <v>394</v>
      </c>
      <c r="H1582" s="250">
        <v>14</v>
      </c>
      <c r="I1582" s="251"/>
      <c r="J1582" s="250">
        <f t="shared" si="60"/>
        <v>0</v>
      </c>
      <c r="K1582" s="252"/>
      <c r="L1582" s="188"/>
      <c r="M1582" s="253" t="s">
        <v>1</v>
      </c>
      <c r="N1582" s="254" t="s">
        <v>43</v>
      </c>
      <c r="O1582" s="49"/>
      <c r="P1582" s="243">
        <f t="shared" si="61"/>
        <v>0</v>
      </c>
      <c r="Q1582" s="243">
        <v>0</v>
      </c>
      <c r="R1582" s="243">
        <f t="shared" si="62"/>
        <v>0</v>
      </c>
      <c r="S1582" s="243">
        <v>0</v>
      </c>
      <c r="T1582" s="244">
        <f t="shared" si="63"/>
        <v>0</v>
      </c>
      <c r="U1582" s="202"/>
      <c r="V1582" s="202"/>
      <c r="W1582" s="202"/>
      <c r="X1582" s="202"/>
      <c r="Y1582" s="202"/>
      <c r="Z1582" s="202"/>
      <c r="AA1582" s="202"/>
      <c r="AB1582" s="202"/>
      <c r="AC1582" s="202"/>
      <c r="AD1582" s="202"/>
      <c r="AE1582" s="202"/>
      <c r="AR1582" s="245" t="s">
        <v>1458</v>
      </c>
      <c r="AT1582" s="245" t="s">
        <v>348</v>
      </c>
      <c r="AU1582" s="245" t="s">
        <v>183</v>
      </c>
      <c r="AY1582" s="203" t="s">
        <v>162</v>
      </c>
      <c r="BE1582" s="149">
        <f t="shared" si="64"/>
        <v>0</v>
      </c>
      <c r="BF1582" s="149">
        <f t="shared" si="65"/>
        <v>0</v>
      </c>
      <c r="BG1582" s="149">
        <f t="shared" si="66"/>
        <v>0</v>
      </c>
      <c r="BH1582" s="149">
        <f t="shared" si="67"/>
        <v>0</v>
      </c>
      <c r="BI1582" s="149">
        <f t="shared" si="68"/>
        <v>0</v>
      </c>
      <c r="BJ1582" s="203" t="s">
        <v>169</v>
      </c>
      <c r="BK1582" s="150">
        <f t="shared" si="69"/>
        <v>0</v>
      </c>
      <c r="BL1582" s="203" t="s">
        <v>577</v>
      </c>
      <c r="BM1582" s="245" t="s">
        <v>1810</v>
      </c>
    </row>
    <row r="1583" spans="1:65" s="210" customFormat="1" ht="16.5" customHeight="1" x14ac:dyDescent="0.2">
      <c r="A1583" s="202"/>
      <c r="B1583" s="139"/>
      <c r="C1583" s="246" t="s">
        <v>1811</v>
      </c>
      <c r="D1583" s="246" t="s">
        <v>348</v>
      </c>
      <c r="E1583" s="247" t="s">
        <v>2969</v>
      </c>
      <c r="F1583" s="248" t="s">
        <v>1781</v>
      </c>
      <c r="G1583" s="249" t="s">
        <v>394</v>
      </c>
      <c r="H1583" s="250">
        <v>2</v>
      </c>
      <c r="I1583" s="251"/>
      <c r="J1583" s="250">
        <f t="shared" si="60"/>
        <v>0</v>
      </c>
      <c r="K1583" s="252"/>
      <c r="L1583" s="188"/>
      <c r="M1583" s="253" t="s">
        <v>1</v>
      </c>
      <c r="N1583" s="254" t="s">
        <v>43</v>
      </c>
      <c r="O1583" s="49"/>
      <c r="P1583" s="243">
        <f t="shared" si="61"/>
        <v>0</v>
      </c>
      <c r="Q1583" s="243">
        <v>0</v>
      </c>
      <c r="R1583" s="243">
        <f t="shared" si="62"/>
        <v>0</v>
      </c>
      <c r="S1583" s="243">
        <v>0</v>
      </c>
      <c r="T1583" s="244">
        <f t="shared" si="63"/>
        <v>0</v>
      </c>
      <c r="U1583" s="202"/>
      <c r="V1583" s="202"/>
      <c r="W1583" s="202"/>
      <c r="X1583" s="202"/>
      <c r="Y1583" s="202"/>
      <c r="Z1583" s="202"/>
      <c r="AA1583" s="202"/>
      <c r="AB1583" s="202"/>
      <c r="AC1583" s="202"/>
      <c r="AD1583" s="202"/>
      <c r="AE1583" s="202"/>
      <c r="AR1583" s="245" t="s">
        <v>1458</v>
      </c>
      <c r="AT1583" s="245" t="s">
        <v>348</v>
      </c>
      <c r="AU1583" s="245" t="s">
        <v>183</v>
      </c>
      <c r="AY1583" s="203" t="s">
        <v>162</v>
      </c>
      <c r="BE1583" s="149">
        <f t="shared" si="64"/>
        <v>0</v>
      </c>
      <c r="BF1583" s="149">
        <f t="shared" si="65"/>
        <v>0</v>
      </c>
      <c r="BG1583" s="149">
        <f t="shared" si="66"/>
        <v>0</v>
      </c>
      <c r="BH1583" s="149">
        <f t="shared" si="67"/>
        <v>0</v>
      </c>
      <c r="BI1583" s="149">
        <f t="shared" si="68"/>
        <v>0</v>
      </c>
      <c r="BJ1583" s="203" t="s">
        <v>169</v>
      </c>
      <c r="BK1583" s="150">
        <f t="shared" si="69"/>
        <v>0</v>
      </c>
      <c r="BL1583" s="203" t="s">
        <v>577</v>
      </c>
      <c r="BM1583" s="245" t="s">
        <v>1812</v>
      </c>
    </row>
    <row r="1584" spans="1:65" s="210" customFormat="1" ht="16.5" customHeight="1" x14ac:dyDescent="0.2">
      <c r="A1584" s="202"/>
      <c r="B1584" s="139"/>
      <c r="C1584" s="246" t="s">
        <v>1813</v>
      </c>
      <c r="D1584" s="246" t="s">
        <v>348</v>
      </c>
      <c r="E1584" s="247" t="s">
        <v>2970</v>
      </c>
      <c r="F1584" s="248" t="s">
        <v>1781</v>
      </c>
      <c r="G1584" s="249" t="s">
        <v>394</v>
      </c>
      <c r="H1584" s="250">
        <v>8</v>
      </c>
      <c r="I1584" s="251"/>
      <c r="J1584" s="250">
        <f t="shared" si="60"/>
        <v>0</v>
      </c>
      <c r="K1584" s="252"/>
      <c r="L1584" s="188"/>
      <c r="M1584" s="253" t="s">
        <v>1</v>
      </c>
      <c r="N1584" s="254" t="s">
        <v>43</v>
      </c>
      <c r="O1584" s="49"/>
      <c r="P1584" s="243">
        <f t="shared" si="61"/>
        <v>0</v>
      </c>
      <c r="Q1584" s="243">
        <v>0</v>
      </c>
      <c r="R1584" s="243">
        <f t="shared" si="62"/>
        <v>0</v>
      </c>
      <c r="S1584" s="243">
        <v>0</v>
      </c>
      <c r="T1584" s="244">
        <f t="shared" si="63"/>
        <v>0</v>
      </c>
      <c r="U1584" s="202"/>
      <c r="V1584" s="202"/>
      <c r="W1584" s="202"/>
      <c r="X1584" s="202"/>
      <c r="Y1584" s="202"/>
      <c r="Z1584" s="202"/>
      <c r="AA1584" s="202"/>
      <c r="AB1584" s="202"/>
      <c r="AC1584" s="202"/>
      <c r="AD1584" s="202"/>
      <c r="AE1584" s="202"/>
      <c r="AR1584" s="245" t="s">
        <v>1458</v>
      </c>
      <c r="AT1584" s="245" t="s">
        <v>348</v>
      </c>
      <c r="AU1584" s="245" t="s">
        <v>183</v>
      </c>
      <c r="AY1584" s="203" t="s">
        <v>162</v>
      </c>
      <c r="BE1584" s="149">
        <f t="shared" si="64"/>
        <v>0</v>
      </c>
      <c r="BF1584" s="149">
        <f t="shared" si="65"/>
        <v>0</v>
      </c>
      <c r="BG1584" s="149">
        <f t="shared" si="66"/>
        <v>0</v>
      </c>
      <c r="BH1584" s="149">
        <f t="shared" si="67"/>
        <v>0</v>
      </c>
      <c r="BI1584" s="149">
        <f t="shared" si="68"/>
        <v>0</v>
      </c>
      <c r="BJ1584" s="203" t="s">
        <v>169</v>
      </c>
      <c r="BK1584" s="150">
        <f t="shared" si="69"/>
        <v>0</v>
      </c>
      <c r="BL1584" s="203" t="s">
        <v>577</v>
      </c>
      <c r="BM1584" s="245" t="s">
        <v>1814</v>
      </c>
    </row>
    <row r="1585" spans="1:65" s="210" customFormat="1" ht="16.5" customHeight="1" x14ac:dyDescent="0.2">
      <c r="A1585" s="202"/>
      <c r="B1585" s="139"/>
      <c r="C1585" s="246" t="s">
        <v>1815</v>
      </c>
      <c r="D1585" s="246" t="s">
        <v>348</v>
      </c>
      <c r="E1585" s="247" t="s">
        <v>2971</v>
      </c>
      <c r="F1585" s="248" t="s">
        <v>1786</v>
      </c>
      <c r="G1585" s="249" t="s">
        <v>394</v>
      </c>
      <c r="H1585" s="250">
        <v>6</v>
      </c>
      <c r="I1585" s="251"/>
      <c r="J1585" s="250">
        <f t="shared" si="60"/>
        <v>0</v>
      </c>
      <c r="K1585" s="252"/>
      <c r="L1585" s="188"/>
      <c r="M1585" s="253" t="s">
        <v>1</v>
      </c>
      <c r="N1585" s="254" t="s">
        <v>43</v>
      </c>
      <c r="O1585" s="49"/>
      <c r="P1585" s="243">
        <f t="shared" si="61"/>
        <v>0</v>
      </c>
      <c r="Q1585" s="243">
        <v>0</v>
      </c>
      <c r="R1585" s="243">
        <f t="shared" si="62"/>
        <v>0</v>
      </c>
      <c r="S1585" s="243">
        <v>0</v>
      </c>
      <c r="T1585" s="244">
        <f t="shared" si="63"/>
        <v>0</v>
      </c>
      <c r="U1585" s="202"/>
      <c r="V1585" s="202"/>
      <c r="W1585" s="202"/>
      <c r="X1585" s="202"/>
      <c r="Y1585" s="202"/>
      <c r="Z1585" s="202"/>
      <c r="AA1585" s="202"/>
      <c r="AB1585" s="202"/>
      <c r="AC1585" s="202"/>
      <c r="AD1585" s="202"/>
      <c r="AE1585" s="202"/>
      <c r="AR1585" s="245" t="s">
        <v>1458</v>
      </c>
      <c r="AT1585" s="245" t="s">
        <v>348</v>
      </c>
      <c r="AU1585" s="245" t="s">
        <v>183</v>
      </c>
      <c r="AY1585" s="203" t="s">
        <v>162</v>
      </c>
      <c r="BE1585" s="149">
        <f t="shared" si="64"/>
        <v>0</v>
      </c>
      <c r="BF1585" s="149">
        <f t="shared" si="65"/>
        <v>0</v>
      </c>
      <c r="BG1585" s="149">
        <f t="shared" si="66"/>
        <v>0</v>
      </c>
      <c r="BH1585" s="149">
        <f t="shared" si="67"/>
        <v>0</v>
      </c>
      <c r="BI1585" s="149">
        <f t="shared" si="68"/>
        <v>0</v>
      </c>
      <c r="BJ1585" s="203" t="s">
        <v>169</v>
      </c>
      <c r="BK1585" s="150">
        <f t="shared" si="69"/>
        <v>0</v>
      </c>
      <c r="BL1585" s="203" t="s">
        <v>577</v>
      </c>
      <c r="BM1585" s="245" t="s">
        <v>1816</v>
      </c>
    </row>
    <row r="1586" spans="1:65" s="210" customFormat="1" ht="16.5" customHeight="1" x14ac:dyDescent="0.2">
      <c r="A1586" s="202"/>
      <c r="B1586" s="139"/>
      <c r="C1586" s="246" t="s">
        <v>1817</v>
      </c>
      <c r="D1586" s="246" t="s">
        <v>348</v>
      </c>
      <c r="E1586" s="247" t="s">
        <v>2972</v>
      </c>
      <c r="F1586" s="248" t="s">
        <v>1789</v>
      </c>
      <c r="G1586" s="249" t="s">
        <v>394</v>
      </c>
      <c r="H1586" s="250">
        <v>4</v>
      </c>
      <c r="I1586" s="251"/>
      <c r="J1586" s="250">
        <f t="shared" si="60"/>
        <v>0</v>
      </c>
      <c r="K1586" s="252"/>
      <c r="L1586" s="188"/>
      <c r="M1586" s="253" t="s">
        <v>1</v>
      </c>
      <c r="N1586" s="254" t="s">
        <v>43</v>
      </c>
      <c r="O1586" s="49"/>
      <c r="P1586" s="243">
        <f t="shared" si="61"/>
        <v>0</v>
      </c>
      <c r="Q1586" s="243">
        <v>0</v>
      </c>
      <c r="R1586" s="243">
        <f t="shared" si="62"/>
        <v>0</v>
      </c>
      <c r="S1586" s="243">
        <v>0</v>
      </c>
      <c r="T1586" s="244">
        <f t="shared" si="63"/>
        <v>0</v>
      </c>
      <c r="U1586" s="202"/>
      <c r="V1586" s="202"/>
      <c r="W1586" s="202"/>
      <c r="X1586" s="202"/>
      <c r="Y1586" s="202"/>
      <c r="Z1586" s="202"/>
      <c r="AA1586" s="202"/>
      <c r="AB1586" s="202"/>
      <c r="AC1586" s="202"/>
      <c r="AD1586" s="202"/>
      <c r="AE1586" s="202"/>
      <c r="AR1586" s="245" t="s">
        <v>1458</v>
      </c>
      <c r="AT1586" s="245" t="s">
        <v>348</v>
      </c>
      <c r="AU1586" s="245" t="s">
        <v>183</v>
      </c>
      <c r="AY1586" s="203" t="s">
        <v>162</v>
      </c>
      <c r="BE1586" s="149">
        <f t="shared" si="64"/>
        <v>0</v>
      </c>
      <c r="BF1586" s="149">
        <f t="shared" si="65"/>
        <v>0</v>
      </c>
      <c r="BG1586" s="149">
        <f t="shared" si="66"/>
        <v>0</v>
      </c>
      <c r="BH1586" s="149">
        <f t="shared" si="67"/>
        <v>0</v>
      </c>
      <c r="BI1586" s="149">
        <f t="shared" si="68"/>
        <v>0</v>
      </c>
      <c r="BJ1586" s="203" t="s">
        <v>169</v>
      </c>
      <c r="BK1586" s="150">
        <f t="shared" si="69"/>
        <v>0</v>
      </c>
      <c r="BL1586" s="203" t="s">
        <v>577</v>
      </c>
      <c r="BM1586" s="245" t="s">
        <v>1818</v>
      </c>
    </row>
    <row r="1587" spans="1:65" s="210" customFormat="1" ht="21.75" customHeight="1" x14ac:dyDescent="0.2">
      <c r="A1587" s="202"/>
      <c r="B1587" s="139"/>
      <c r="C1587" s="246" t="s">
        <v>1819</v>
      </c>
      <c r="D1587" s="246" t="s">
        <v>348</v>
      </c>
      <c r="E1587" s="247" t="s">
        <v>2973</v>
      </c>
      <c r="F1587" s="248" t="s">
        <v>1820</v>
      </c>
      <c r="G1587" s="249" t="s">
        <v>394</v>
      </c>
      <c r="H1587" s="250">
        <v>14</v>
      </c>
      <c r="I1587" s="251"/>
      <c r="J1587" s="250">
        <f t="shared" si="60"/>
        <v>0</v>
      </c>
      <c r="K1587" s="252"/>
      <c r="L1587" s="188"/>
      <c r="M1587" s="253" t="s">
        <v>1</v>
      </c>
      <c r="N1587" s="254" t="s">
        <v>43</v>
      </c>
      <c r="O1587" s="49"/>
      <c r="P1587" s="243">
        <f t="shared" si="61"/>
        <v>0</v>
      </c>
      <c r="Q1587" s="243">
        <v>0</v>
      </c>
      <c r="R1587" s="243">
        <f t="shared" si="62"/>
        <v>0</v>
      </c>
      <c r="S1587" s="243">
        <v>0</v>
      </c>
      <c r="T1587" s="244">
        <f t="shared" si="63"/>
        <v>0</v>
      </c>
      <c r="U1587" s="202"/>
      <c r="V1587" s="202"/>
      <c r="W1587" s="202"/>
      <c r="X1587" s="202"/>
      <c r="Y1587" s="202"/>
      <c r="Z1587" s="202"/>
      <c r="AA1587" s="202"/>
      <c r="AB1587" s="202"/>
      <c r="AC1587" s="202"/>
      <c r="AD1587" s="202"/>
      <c r="AE1587" s="202"/>
      <c r="AR1587" s="245" t="s">
        <v>1458</v>
      </c>
      <c r="AT1587" s="245" t="s">
        <v>348</v>
      </c>
      <c r="AU1587" s="245" t="s">
        <v>183</v>
      </c>
      <c r="AY1587" s="203" t="s">
        <v>162</v>
      </c>
      <c r="BE1587" s="149">
        <f t="shared" si="64"/>
        <v>0</v>
      </c>
      <c r="BF1587" s="149">
        <f t="shared" si="65"/>
        <v>0</v>
      </c>
      <c r="BG1587" s="149">
        <f t="shared" si="66"/>
        <v>0</v>
      </c>
      <c r="BH1587" s="149">
        <f t="shared" si="67"/>
        <v>0</v>
      </c>
      <c r="BI1587" s="149">
        <f t="shared" si="68"/>
        <v>0</v>
      </c>
      <c r="BJ1587" s="203" t="s">
        <v>169</v>
      </c>
      <c r="BK1587" s="150">
        <f t="shared" si="69"/>
        <v>0</v>
      </c>
      <c r="BL1587" s="203" t="s">
        <v>577</v>
      </c>
      <c r="BM1587" s="245" t="s">
        <v>1821</v>
      </c>
    </row>
    <row r="1588" spans="1:65" s="210" customFormat="1" ht="21.75" customHeight="1" x14ac:dyDescent="0.2">
      <c r="A1588" s="202"/>
      <c r="B1588" s="139"/>
      <c r="C1588" s="246" t="s">
        <v>1822</v>
      </c>
      <c r="D1588" s="246" t="s">
        <v>348</v>
      </c>
      <c r="E1588" s="247" t="s">
        <v>2974</v>
      </c>
      <c r="F1588" s="248" t="s">
        <v>1823</v>
      </c>
      <c r="G1588" s="249" t="s">
        <v>394</v>
      </c>
      <c r="H1588" s="250">
        <v>21</v>
      </c>
      <c r="I1588" s="251"/>
      <c r="J1588" s="250">
        <f t="shared" si="60"/>
        <v>0</v>
      </c>
      <c r="K1588" s="252"/>
      <c r="L1588" s="188"/>
      <c r="M1588" s="253" t="s">
        <v>1</v>
      </c>
      <c r="N1588" s="254" t="s">
        <v>43</v>
      </c>
      <c r="O1588" s="49"/>
      <c r="P1588" s="243">
        <f t="shared" si="61"/>
        <v>0</v>
      </c>
      <c r="Q1588" s="243">
        <v>0</v>
      </c>
      <c r="R1588" s="243">
        <f t="shared" si="62"/>
        <v>0</v>
      </c>
      <c r="S1588" s="243">
        <v>0</v>
      </c>
      <c r="T1588" s="244">
        <f t="shared" si="63"/>
        <v>0</v>
      </c>
      <c r="U1588" s="202"/>
      <c r="V1588" s="202"/>
      <c r="W1588" s="202"/>
      <c r="X1588" s="202"/>
      <c r="Y1588" s="202"/>
      <c r="Z1588" s="202"/>
      <c r="AA1588" s="202"/>
      <c r="AB1588" s="202"/>
      <c r="AC1588" s="202"/>
      <c r="AD1588" s="202"/>
      <c r="AE1588" s="202"/>
      <c r="AR1588" s="245" t="s">
        <v>1458</v>
      </c>
      <c r="AT1588" s="245" t="s">
        <v>348</v>
      </c>
      <c r="AU1588" s="245" t="s">
        <v>183</v>
      </c>
      <c r="AY1588" s="203" t="s">
        <v>162</v>
      </c>
      <c r="BE1588" s="149">
        <f t="shared" si="64"/>
        <v>0</v>
      </c>
      <c r="BF1588" s="149">
        <f t="shared" si="65"/>
        <v>0</v>
      </c>
      <c r="BG1588" s="149">
        <f t="shared" si="66"/>
        <v>0</v>
      </c>
      <c r="BH1588" s="149">
        <f t="shared" si="67"/>
        <v>0</v>
      </c>
      <c r="BI1588" s="149">
        <f t="shared" si="68"/>
        <v>0</v>
      </c>
      <c r="BJ1588" s="203" t="s">
        <v>169</v>
      </c>
      <c r="BK1588" s="150">
        <f t="shared" si="69"/>
        <v>0</v>
      </c>
      <c r="BL1588" s="203" t="s">
        <v>577</v>
      </c>
      <c r="BM1588" s="245" t="s">
        <v>1824</v>
      </c>
    </row>
    <row r="1589" spans="1:65" s="210" customFormat="1" ht="16.5" customHeight="1" x14ac:dyDescent="0.2">
      <c r="A1589" s="202"/>
      <c r="B1589" s="139"/>
      <c r="C1589" s="246" t="s">
        <v>1825</v>
      </c>
      <c r="D1589" s="246" t="s">
        <v>348</v>
      </c>
      <c r="E1589" s="247" t="s">
        <v>2975</v>
      </c>
      <c r="F1589" s="248" t="s">
        <v>1826</v>
      </c>
      <c r="G1589" s="249" t="s">
        <v>394</v>
      </c>
      <c r="H1589" s="250">
        <v>1</v>
      </c>
      <c r="I1589" s="251"/>
      <c r="J1589" s="250">
        <f t="shared" si="60"/>
        <v>0</v>
      </c>
      <c r="K1589" s="252"/>
      <c r="L1589" s="188"/>
      <c r="M1589" s="253" t="s">
        <v>1</v>
      </c>
      <c r="N1589" s="254" t="s">
        <v>43</v>
      </c>
      <c r="O1589" s="49"/>
      <c r="P1589" s="243">
        <f t="shared" si="61"/>
        <v>0</v>
      </c>
      <c r="Q1589" s="243">
        <v>0</v>
      </c>
      <c r="R1589" s="243">
        <f t="shared" si="62"/>
        <v>0</v>
      </c>
      <c r="S1589" s="243">
        <v>0</v>
      </c>
      <c r="T1589" s="244">
        <f t="shared" si="63"/>
        <v>0</v>
      </c>
      <c r="U1589" s="202"/>
      <c r="V1589" s="202"/>
      <c r="W1589" s="202"/>
      <c r="X1589" s="202"/>
      <c r="Y1589" s="202"/>
      <c r="Z1589" s="202"/>
      <c r="AA1589" s="202"/>
      <c r="AB1589" s="202"/>
      <c r="AC1589" s="202"/>
      <c r="AD1589" s="202"/>
      <c r="AE1589" s="202"/>
      <c r="AR1589" s="245" t="s">
        <v>1458</v>
      </c>
      <c r="AT1589" s="245" t="s">
        <v>348</v>
      </c>
      <c r="AU1589" s="245" t="s">
        <v>183</v>
      </c>
      <c r="AY1589" s="203" t="s">
        <v>162</v>
      </c>
      <c r="BE1589" s="149">
        <f t="shared" si="64"/>
        <v>0</v>
      </c>
      <c r="BF1589" s="149">
        <f t="shared" si="65"/>
        <v>0</v>
      </c>
      <c r="BG1589" s="149">
        <f t="shared" si="66"/>
        <v>0</v>
      </c>
      <c r="BH1589" s="149">
        <f t="shared" si="67"/>
        <v>0</v>
      </c>
      <c r="BI1589" s="149">
        <f t="shared" si="68"/>
        <v>0</v>
      </c>
      <c r="BJ1589" s="203" t="s">
        <v>169</v>
      </c>
      <c r="BK1589" s="150">
        <f t="shared" si="69"/>
        <v>0</v>
      </c>
      <c r="BL1589" s="203" t="s">
        <v>577</v>
      </c>
      <c r="BM1589" s="245" t="s">
        <v>1827</v>
      </c>
    </row>
    <row r="1590" spans="1:65" s="210" customFormat="1" ht="16.5" customHeight="1" x14ac:dyDescent="0.2">
      <c r="A1590" s="202"/>
      <c r="B1590" s="139"/>
      <c r="C1590" s="246" t="s">
        <v>1828</v>
      </c>
      <c r="D1590" s="246" t="s">
        <v>348</v>
      </c>
      <c r="E1590" s="247" t="s">
        <v>2976</v>
      </c>
      <c r="F1590" s="248" t="s">
        <v>1801</v>
      </c>
      <c r="G1590" s="249" t="s">
        <v>394</v>
      </c>
      <c r="H1590" s="250">
        <v>9</v>
      </c>
      <c r="I1590" s="251"/>
      <c r="J1590" s="250">
        <f t="shared" si="60"/>
        <v>0</v>
      </c>
      <c r="K1590" s="252"/>
      <c r="L1590" s="188"/>
      <c r="M1590" s="253" t="s">
        <v>1</v>
      </c>
      <c r="N1590" s="254" t="s">
        <v>43</v>
      </c>
      <c r="O1590" s="49"/>
      <c r="P1590" s="243">
        <f t="shared" si="61"/>
        <v>0</v>
      </c>
      <c r="Q1590" s="243">
        <v>0</v>
      </c>
      <c r="R1590" s="243">
        <f t="shared" si="62"/>
        <v>0</v>
      </c>
      <c r="S1590" s="243">
        <v>0</v>
      </c>
      <c r="T1590" s="244">
        <f t="shared" si="63"/>
        <v>0</v>
      </c>
      <c r="U1590" s="202"/>
      <c r="V1590" s="202"/>
      <c r="W1590" s="202"/>
      <c r="X1590" s="202"/>
      <c r="Y1590" s="202"/>
      <c r="Z1590" s="202"/>
      <c r="AA1590" s="202"/>
      <c r="AB1590" s="202"/>
      <c r="AC1590" s="202"/>
      <c r="AD1590" s="202"/>
      <c r="AE1590" s="202"/>
      <c r="AR1590" s="245" t="s">
        <v>1458</v>
      </c>
      <c r="AT1590" s="245" t="s">
        <v>348</v>
      </c>
      <c r="AU1590" s="245" t="s">
        <v>183</v>
      </c>
      <c r="AY1590" s="203" t="s">
        <v>162</v>
      </c>
      <c r="BE1590" s="149">
        <f t="shared" si="64"/>
        <v>0</v>
      </c>
      <c r="BF1590" s="149">
        <f t="shared" si="65"/>
        <v>0</v>
      </c>
      <c r="BG1590" s="149">
        <f t="shared" si="66"/>
        <v>0</v>
      </c>
      <c r="BH1590" s="149">
        <f t="shared" si="67"/>
        <v>0</v>
      </c>
      <c r="BI1590" s="149">
        <f t="shared" si="68"/>
        <v>0</v>
      </c>
      <c r="BJ1590" s="203" t="s">
        <v>169</v>
      </c>
      <c r="BK1590" s="150">
        <f t="shared" si="69"/>
        <v>0</v>
      </c>
      <c r="BL1590" s="203" t="s">
        <v>577</v>
      </c>
      <c r="BM1590" s="245" t="s">
        <v>1829</v>
      </c>
    </row>
    <row r="1591" spans="1:65" s="10" customFormat="1" ht="20.85" customHeight="1" x14ac:dyDescent="0.2">
      <c r="B1591" s="126"/>
      <c r="D1591" s="127" t="s">
        <v>70</v>
      </c>
      <c r="E1591" s="137" t="s">
        <v>1830</v>
      </c>
      <c r="F1591" s="137" t="s">
        <v>1831</v>
      </c>
      <c r="I1591" s="129"/>
      <c r="J1591" s="138">
        <f>BK1591</f>
        <v>0</v>
      </c>
      <c r="L1591" s="126"/>
      <c r="M1591" s="131"/>
      <c r="N1591" s="132"/>
      <c r="O1591" s="132"/>
      <c r="P1591" s="133">
        <f>SUM(P1592:P1602)</f>
        <v>0</v>
      </c>
      <c r="Q1591" s="132"/>
      <c r="R1591" s="133">
        <f>SUM(R1592:R1602)</f>
        <v>0</v>
      </c>
      <c r="S1591" s="132"/>
      <c r="T1591" s="134">
        <f>SUM(T1592:T1602)</f>
        <v>0</v>
      </c>
      <c r="AR1591" s="127" t="s">
        <v>183</v>
      </c>
      <c r="AT1591" s="135" t="s">
        <v>70</v>
      </c>
      <c r="AU1591" s="135" t="s">
        <v>169</v>
      </c>
      <c r="AY1591" s="127" t="s">
        <v>162</v>
      </c>
      <c r="BK1591" s="136">
        <f>SUM(BK1592:BK1602)</f>
        <v>0</v>
      </c>
    </row>
    <row r="1592" spans="1:65" s="210" customFormat="1" ht="21.75" customHeight="1" x14ac:dyDescent="0.2">
      <c r="A1592" s="202"/>
      <c r="B1592" s="139"/>
      <c r="C1592" s="234" t="s">
        <v>2540</v>
      </c>
      <c r="D1592" s="234" t="s">
        <v>164</v>
      </c>
      <c r="E1592" s="235" t="s">
        <v>2977</v>
      </c>
      <c r="F1592" s="236" t="s">
        <v>2978</v>
      </c>
      <c r="G1592" s="237" t="s">
        <v>394</v>
      </c>
      <c r="H1592" s="238">
        <v>1</v>
      </c>
      <c r="I1592" s="239"/>
      <c r="J1592" s="238">
        <f t="shared" ref="J1592:J1602" si="70">ROUND(I1592*H1592,3)</f>
        <v>0</v>
      </c>
      <c r="K1592" s="240"/>
      <c r="L1592" s="30"/>
      <c r="M1592" s="241" t="s">
        <v>1</v>
      </c>
      <c r="N1592" s="242" t="s">
        <v>43</v>
      </c>
      <c r="O1592" s="49"/>
      <c r="P1592" s="243">
        <f t="shared" ref="P1592:P1602" si="71">O1592*H1592</f>
        <v>0</v>
      </c>
      <c r="Q1592" s="243">
        <v>0</v>
      </c>
      <c r="R1592" s="243">
        <f t="shared" ref="R1592:R1602" si="72">Q1592*H1592</f>
        <v>0</v>
      </c>
      <c r="S1592" s="243">
        <v>0</v>
      </c>
      <c r="T1592" s="244">
        <f t="shared" ref="T1592:T1602" si="73">S1592*H1592</f>
        <v>0</v>
      </c>
      <c r="U1592" s="202"/>
      <c r="V1592" s="202"/>
      <c r="W1592" s="202"/>
      <c r="X1592" s="202"/>
      <c r="Y1592" s="202"/>
      <c r="Z1592" s="202"/>
      <c r="AA1592" s="202"/>
      <c r="AB1592" s="202"/>
      <c r="AC1592" s="202"/>
      <c r="AD1592" s="202"/>
      <c r="AE1592" s="202"/>
      <c r="AR1592" s="245" t="s">
        <v>577</v>
      </c>
      <c r="AT1592" s="245" t="s">
        <v>164</v>
      </c>
      <c r="AU1592" s="245" t="s">
        <v>183</v>
      </c>
      <c r="AY1592" s="203" t="s">
        <v>162</v>
      </c>
      <c r="BE1592" s="149">
        <f t="shared" ref="BE1592:BE1602" si="74">IF(N1592="základná",J1592,0)</f>
        <v>0</v>
      </c>
      <c r="BF1592" s="149">
        <f t="shared" ref="BF1592:BF1602" si="75">IF(N1592="znížená",J1592,0)</f>
        <v>0</v>
      </c>
      <c r="BG1592" s="149">
        <f t="shared" ref="BG1592:BG1602" si="76">IF(N1592="zákl. prenesená",J1592,0)</f>
        <v>0</v>
      </c>
      <c r="BH1592" s="149">
        <f t="shared" ref="BH1592:BH1602" si="77">IF(N1592="zníž. prenesená",J1592,0)</f>
        <v>0</v>
      </c>
      <c r="BI1592" s="149">
        <f t="shared" ref="BI1592:BI1602" si="78">IF(N1592="nulová",J1592,0)</f>
        <v>0</v>
      </c>
      <c r="BJ1592" s="203" t="s">
        <v>169</v>
      </c>
      <c r="BK1592" s="150">
        <f t="shared" ref="BK1592:BK1602" si="79">ROUND(I1592*H1592,3)</f>
        <v>0</v>
      </c>
      <c r="BL1592" s="203" t="s">
        <v>577</v>
      </c>
      <c r="BM1592" s="245" t="s">
        <v>2541</v>
      </c>
    </row>
    <row r="1593" spans="1:65" s="210" customFormat="1" ht="21.75" customHeight="1" x14ac:dyDescent="0.2">
      <c r="A1593" s="202"/>
      <c r="B1593" s="139"/>
      <c r="C1593" s="234" t="s">
        <v>2542</v>
      </c>
      <c r="D1593" s="234" t="s">
        <v>164</v>
      </c>
      <c r="E1593" s="235" t="s">
        <v>2979</v>
      </c>
      <c r="F1593" s="236" t="s">
        <v>2980</v>
      </c>
      <c r="G1593" s="237" t="s">
        <v>394</v>
      </c>
      <c r="H1593" s="238">
        <v>24</v>
      </c>
      <c r="I1593" s="239"/>
      <c r="J1593" s="238">
        <f t="shared" si="70"/>
        <v>0</v>
      </c>
      <c r="K1593" s="240"/>
      <c r="L1593" s="30"/>
      <c r="M1593" s="241" t="s">
        <v>1</v>
      </c>
      <c r="N1593" s="242" t="s">
        <v>43</v>
      </c>
      <c r="O1593" s="49"/>
      <c r="P1593" s="243">
        <f t="shared" si="71"/>
        <v>0</v>
      </c>
      <c r="Q1593" s="243">
        <v>0</v>
      </c>
      <c r="R1593" s="243">
        <f t="shared" si="72"/>
        <v>0</v>
      </c>
      <c r="S1593" s="243">
        <v>0</v>
      </c>
      <c r="T1593" s="244">
        <f t="shared" si="73"/>
        <v>0</v>
      </c>
      <c r="U1593" s="202"/>
      <c r="V1593" s="202"/>
      <c r="W1593" s="202"/>
      <c r="X1593" s="202"/>
      <c r="Y1593" s="202"/>
      <c r="Z1593" s="202"/>
      <c r="AA1593" s="202"/>
      <c r="AB1593" s="202"/>
      <c r="AC1593" s="202"/>
      <c r="AD1593" s="202"/>
      <c r="AE1593" s="202"/>
      <c r="AR1593" s="245" t="s">
        <v>577</v>
      </c>
      <c r="AT1593" s="245" t="s">
        <v>164</v>
      </c>
      <c r="AU1593" s="245" t="s">
        <v>183</v>
      </c>
      <c r="AY1593" s="203" t="s">
        <v>162</v>
      </c>
      <c r="BE1593" s="149">
        <f t="shared" si="74"/>
        <v>0</v>
      </c>
      <c r="BF1593" s="149">
        <f t="shared" si="75"/>
        <v>0</v>
      </c>
      <c r="BG1593" s="149">
        <f t="shared" si="76"/>
        <v>0</v>
      </c>
      <c r="BH1593" s="149">
        <f t="shared" si="77"/>
        <v>0</v>
      </c>
      <c r="BI1593" s="149">
        <f t="shared" si="78"/>
        <v>0</v>
      </c>
      <c r="BJ1593" s="203" t="s">
        <v>169</v>
      </c>
      <c r="BK1593" s="150">
        <f t="shared" si="79"/>
        <v>0</v>
      </c>
      <c r="BL1593" s="203" t="s">
        <v>577</v>
      </c>
      <c r="BM1593" s="245" t="s">
        <v>2543</v>
      </c>
    </row>
    <row r="1594" spans="1:65" s="210" customFormat="1" ht="16.5" customHeight="1" x14ac:dyDescent="0.2">
      <c r="A1594" s="202"/>
      <c r="B1594" s="139"/>
      <c r="C1594" s="234" t="s">
        <v>2544</v>
      </c>
      <c r="D1594" s="234" t="s">
        <v>164</v>
      </c>
      <c r="E1594" s="235" t="s">
        <v>2981</v>
      </c>
      <c r="F1594" s="236" t="s">
        <v>2545</v>
      </c>
      <c r="G1594" s="237" t="s">
        <v>394</v>
      </c>
      <c r="H1594" s="238">
        <v>2</v>
      </c>
      <c r="I1594" s="239"/>
      <c r="J1594" s="238">
        <f t="shared" si="70"/>
        <v>0</v>
      </c>
      <c r="K1594" s="240"/>
      <c r="L1594" s="30"/>
      <c r="M1594" s="241" t="s">
        <v>1</v>
      </c>
      <c r="N1594" s="242" t="s">
        <v>43</v>
      </c>
      <c r="O1594" s="49"/>
      <c r="P1594" s="243">
        <f t="shared" si="71"/>
        <v>0</v>
      </c>
      <c r="Q1594" s="243">
        <v>0</v>
      </c>
      <c r="R1594" s="243">
        <f t="shared" si="72"/>
        <v>0</v>
      </c>
      <c r="S1594" s="243">
        <v>0</v>
      </c>
      <c r="T1594" s="244">
        <f t="shared" si="73"/>
        <v>0</v>
      </c>
      <c r="U1594" s="202"/>
      <c r="V1594" s="202"/>
      <c r="W1594" s="202"/>
      <c r="X1594" s="202"/>
      <c r="Y1594" s="202"/>
      <c r="Z1594" s="202"/>
      <c r="AA1594" s="202"/>
      <c r="AB1594" s="202"/>
      <c r="AC1594" s="202"/>
      <c r="AD1594" s="202"/>
      <c r="AE1594" s="202"/>
      <c r="AR1594" s="245" t="s">
        <v>577</v>
      </c>
      <c r="AT1594" s="245" t="s">
        <v>164</v>
      </c>
      <c r="AU1594" s="245" t="s">
        <v>183</v>
      </c>
      <c r="AY1594" s="203" t="s">
        <v>162</v>
      </c>
      <c r="BE1594" s="149">
        <f t="shared" si="74"/>
        <v>0</v>
      </c>
      <c r="BF1594" s="149">
        <f t="shared" si="75"/>
        <v>0</v>
      </c>
      <c r="BG1594" s="149">
        <f t="shared" si="76"/>
        <v>0</v>
      </c>
      <c r="BH1594" s="149">
        <f t="shared" si="77"/>
        <v>0</v>
      </c>
      <c r="BI1594" s="149">
        <f t="shared" si="78"/>
        <v>0</v>
      </c>
      <c r="BJ1594" s="203" t="s">
        <v>169</v>
      </c>
      <c r="BK1594" s="150">
        <f t="shared" si="79"/>
        <v>0</v>
      </c>
      <c r="BL1594" s="203" t="s">
        <v>577</v>
      </c>
      <c r="BM1594" s="245" t="s">
        <v>2546</v>
      </c>
    </row>
    <row r="1595" spans="1:65" s="210" customFormat="1" ht="16.5" customHeight="1" x14ac:dyDescent="0.2">
      <c r="A1595" s="202"/>
      <c r="B1595" s="139"/>
      <c r="C1595" s="234" t="s">
        <v>2547</v>
      </c>
      <c r="D1595" s="234" t="s">
        <v>164</v>
      </c>
      <c r="E1595" s="235" t="s">
        <v>2982</v>
      </c>
      <c r="F1595" s="236" t="s">
        <v>2548</v>
      </c>
      <c r="G1595" s="237" t="s">
        <v>394</v>
      </c>
      <c r="H1595" s="238">
        <v>24</v>
      </c>
      <c r="I1595" s="239"/>
      <c r="J1595" s="238">
        <f t="shared" si="70"/>
        <v>0</v>
      </c>
      <c r="K1595" s="240"/>
      <c r="L1595" s="30"/>
      <c r="M1595" s="241" t="s">
        <v>1</v>
      </c>
      <c r="N1595" s="242" t="s">
        <v>43</v>
      </c>
      <c r="O1595" s="49"/>
      <c r="P1595" s="243">
        <f t="shared" si="71"/>
        <v>0</v>
      </c>
      <c r="Q1595" s="243">
        <v>0</v>
      </c>
      <c r="R1595" s="243">
        <f t="shared" si="72"/>
        <v>0</v>
      </c>
      <c r="S1595" s="243">
        <v>0</v>
      </c>
      <c r="T1595" s="244">
        <f t="shared" si="73"/>
        <v>0</v>
      </c>
      <c r="U1595" s="202"/>
      <c r="V1595" s="202"/>
      <c r="W1595" s="202"/>
      <c r="X1595" s="202"/>
      <c r="Y1595" s="202"/>
      <c r="Z1595" s="202"/>
      <c r="AA1595" s="202"/>
      <c r="AB1595" s="202"/>
      <c r="AC1595" s="202"/>
      <c r="AD1595" s="202"/>
      <c r="AE1595" s="202"/>
      <c r="AR1595" s="245" t="s">
        <v>577</v>
      </c>
      <c r="AT1595" s="245" t="s">
        <v>164</v>
      </c>
      <c r="AU1595" s="245" t="s">
        <v>183</v>
      </c>
      <c r="AY1595" s="203" t="s">
        <v>162</v>
      </c>
      <c r="BE1595" s="149">
        <f t="shared" si="74"/>
        <v>0</v>
      </c>
      <c r="BF1595" s="149">
        <f t="shared" si="75"/>
        <v>0</v>
      </c>
      <c r="BG1595" s="149">
        <f t="shared" si="76"/>
        <v>0</v>
      </c>
      <c r="BH1595" s="149">
        <f t="shared" si="77"/>
        <v>0</v>
      </c>
      <c r="BI1595" s="149">
        <f t="shared" si="78"/>
        <v>0</v>
      </c>
      <c r="BJ1595" s="203" t="s">
        <v>169</v>
      </c>
      <c r="BK1595" s="150">
        <f t="shared" si="79"/>
        <v>0</v>
      </c>
      <c r="BL1595" s="203" t="s">
        <v>577</v>
      </c>
      <c r="BM1595" s="245" t="s">
        <v>2549</v>
      </c>
    </row>
    <row r="1596" spans="1:65" s="210" customFormat="1" ht="21.75" customHeight="1" x14ac:dyDescent="0.2">
      <c r="A1596" s="202"/>
      <c r="B1596" s="139"/>
      <c r="C1596" s="234" t="s">
        <v>1832</v>
      </c>
      <c r="D1596" s="234" t="s">
        <v>164</v>
      </c>
      <c r="E1596" s="235" t="s">
        <v>2983</v>
      </c>
      <c r="F1596" s="236" t="s">
        <v>2984</v>
      </c>
      <c r="G1596" s="237" t="s">
        <v>394</v>
      </c>
      <c r="H1596" s="238">
        <v>14</v>
      </c>
      <c r="I1596" s="239"/>
      <c r="J1596" s="238">
        <f t="shared" si="70"/>
        <v>0</v>
      </c>
      <c r="K1596" s="240"/>
      <c r="L1596" s="30"/>
      <c r="M1596" s="241" t="s">
        <v>1</v>
      </c>
      <c r="N1596" s="242" t="s">
        <v>43</v>
      </c>
      <c r="O1596" s="49"/>
      <c r="P1596" s="243">
        <f t="shared" si="71"/>
        <v>0</v>
      </c>
      <c r="Q1596" s="243">
        <v>0</v>
      </c>
      <c r="R1596" s="243">
        <f t="shared" si="72"/>
        <v>0</v>
      </c>
      <c r="S1596" s="243">
        <v>0</v>
      </c>
      <c r="T1596" s="244">
        <f t="shared" si="73"/>
        <v>0</v>
      </c>
      <c r="U1596" s="202"/>
      <c r="V1596" s="202"/>
      <c r="W1596" s="202"/>
      <c r="X1596" s="202"/>
      <c r="Y1596" s="202"/>
      <c r="Z1596" s="202"/>
      <c r="AA1596" s="202"/>
      <c r="AB1596" s="202"/>
      <c r="AC1596" s="202"/>
      <c r="AD1596" s="202"/>
      <c r="AE1596" s="202"/>
      <c r="AR1596" s="245" t="s">
        <v>577</v>
      </c>
      <c r="AT1596" s="245" t="s">
        <v>164</v>
      </c>
      <c r="AU1596" s="245" t="s">
        <v>183</v>
      </c>
      <c r="AY1596" s="203" t="s">
        <v>162</v>
      </c>
      <c r="BE1596" s="149">
        <f t="shared" si="74"/>
        <v>0</v>
      </c>
      <c r="BF1596" s="149">
        <f t="shared" si="75"/>
        <v>0</v>
      </c>
      <c r="BG1596" s="149">
        <f t="shared" si="76"/>
        <v>0</v>
      </c>
      <c r="BH1596" s="149">
        <f t="shared" si="77"/>
        <v>0</v>
      </c>
      <c r="BI1596" s="149">
        <f t="shared" si="78"/>
        <v>0</v>
      </c>
      <c r="BJ1596" s="203" t="s">
        <v>169</v>
      </c>
      <c r="BK1596" s="150">
        <f t="shared" si="79"/>
        <v>0</v>
      </c>
      <c r="BL1596" s="203" t="s">
        <v>577</v>
      </c>
      <c r="BM1596" s="245" t="s">
        <v>1833</v>
      </c>
    </row>
    <row r="1597" spans="1:65" s="210" customFormat="1" ht="16.5" customHeight="1" x14ac:dyDescent="0.2">
      <c r="A1597" s="202"/>
      <c r="B1597" s="139"/>
      <c r="C1597" s="234" t="s">
        <v>1834</v>
      </c>
      <c r="D1597" s="234" t="s">
        <v>164</v>
      </c>
      <c r="E1597" s="235" t="s">
        <v>2985</v>
      </c>
      <c r="F1597" s="236" t="s">
        <v>1835</v>
      </c>
      <c r="G1597" s="237" t="s">
        <v>710</v>
      </c>
      <c r="H1597" s="238">
        <v>40</v>
      </c>
      <c r="I1597" s="239"/>
      <c r="J1597" s="238">
        <f t="shared" si="70"/>
        <v>0</v>
      </c>
      <c r="K1597" s="240"/>
      <c r="L1597" s="30"/>
      <c r="M1597" s="241" t="s">
        <v>1</v>
      </c>
      <c r="N1597" s="242" t="s">
        <v>43</v>
      </c>
      <c r="O1597" s="49"/>
      <c r="P1597" s="243">
        <f t="shared" si="71"/>
        <v>0</v>
      </c>
      <c r="Q1597" s="243">
        <v>0</v>
      </c>
      <c r="R1597" s="243">
        <f t="shared" si="72"/>
        <v>0</v>
      </c>
      <c r="S1597" s="243">
        <v>0</v>
      </c>
      <c r="T1597" s="244">
        <f t="shared" si="73"/>
        <v>0</v>
      </c>
      <c r="U1597" s="202"/>
      <c r="V1597" s="202"/>
      <c r="W1597" s="202"/>
      <c r="X1597" s="202"/>
      <c r="Y1597" s="202"/>
      <c r="Z1597" s="202"/>
      <c r="AA1597" s="202"/>
      <c r="AB1597" s="202"/>
      <c r="AC1597" s="202"/>
      <c r="AD1597" s="202"/>
      <c r="AE1597" s="202"/>
      <c r="AR1597" s="245" t="s">
        <v>577</v>
      </c>
      <c r="AT1597" s="245" t="s">
        <v>164</v>
      </c>
      <c r="AU1597" s="245" t="s">
        <v>183</v>
      </c>
      <c r="AY1597" s="203" t="s">
        <v>162</v>
      </c>
      <c r="BE1597" s="149">
        <f t="shared" si="74"/>
        <v>0</v>
      </c>
      <c r="BF1597" s="149">
        <f t="shared" si="75"/>
        <v>0</v>
      </c>
      <c r="BG1597" s="149">
        <f t="shared" si="76"/>
        <v>0</v>
      </c>
      <c r="BH1597" s="149">
        <f t="shared" si="77"/>
        <v>0</v>
      </c>
      <c r="BI1597" s="149">
        <f t="shared" si="78"/>
        <v>0</v>
      </c>
      <c r="BJ1597" s="203" t="s">
        <v>169</v>
      </c>
      <c r="BK1597" s="150">
        <f t="shared" si="79"/>
        <v>0</v>
      </c>
      <c r="BL1597" s="203" t="s">
        <v>577</v>
      </c>
      <c r="BM1597" s="245" t="s">
        <v>1836</v>
      </c>
    </row>
    <row r="1598" spans="1:65" s="210" customFormat="1" ht="16.5" customHeight="1" x14ac:dyDescent="0.2">
      <c r="A1598" s="202"/>
      <c r="B1598" s="139"/>
      <c r="C1598" s="234" t="s">
        <v>1837</v>
      </c>
      <c r="D1598" s="234" t="s">
        <v>164</v>
      </c>
      <c r="E1598" s="235" t="s">
        <v>2986</v>
      </c>
      <c r="F1598" s="236" t="s">
        <v>1838</v>
      </c>
      <c r="G1598" s="237" t="s">
        <v>710</v>
      </c>
      <c r="H1598" s="238">
        <v>40</v>
      </c>
      <c r="I1598" s="239"/>
      <c r="J1598" s="238">
        <f t="shared" si="70"/>
        <v>0</v>
      </c>
      <c r="K1598" s="240"/>
      <c r="L1598" s="30"/>
      <c r="M1598" s="241" t="s">
        <v>1</v>
      </c>
      <c r="N1598" s="242" t="s">
        <v>43</v>
      </c>
      <c r="O1598" s="49"/>
      <c r="P1598" s="243">
        <f t="shared" si="71"/>
        <v>0</v>
      </c>
      <c r="Q1598" s="243">
        <v>0</v>
      </c>
      <c r="R1598" s="243">
        <f t="shared" si="72"/>
        <v>0</v>
      </c>
      <c r="S1598" s="243">
        <v>0</v>
      </c>
      <c r="T1598" s="244">
        <f t="shared" si="73"/>
        <v>0</v>
      </c>
      <c r="U1598" s="202"/>
      <c r="V1598" s="202"/>
      <c r="W1598" s="202"/>
      <c r="X1598" s="202"/>
      <c r="Y1598" s="202"/>
      <c r="Z1598" s="202"/>
      <c r="AA1598" s="202"/>
      <c r="AB1598" s="202"/>
      <c r="AC1598" s="202"/>
      <c r="AD1598" s="202"/>
      <c r="AE1598" s="202"/>
      <c r="AR1598" s="245" t="s">
        <v>577</v>
      </c>
      <c r="AT1598" s="245" t="s">
        <v>164</v>
      </c>
      <c r="AU1598" s="245" t="s">
        <v>183</v>
      </c>
      <c r="AY1598" s="203" t="s">
        <v>162</v>
      </c>
      <c r="BE1598" s="149">
        <f t="shared" si="74"/>
        <v>0</v>
      </c>
      <c r="BF1598" s="149">
        <f t="shared" si="75"/>
        <v>0</v>
      </c>
      <c r="BG1598" s="149">
        <f t="shared" si="76"/>
        <v>0</v>
      </c>
      <c r="BH1598" s="149">
        <f t="shared" si="77"/>
        <v>0</v>
      </c>
      <c r="BI1598" s="149">
        <f t="shared" si="78"/>
        <v>0</v>
      </c>
      <c r="BJ1598" s="203" t="s">
        <v>169</v>
      </c>
      <c r="BK1598" s="150">
        <f t="shared" si="79"/>
        <v>0</v>
      </c>
      <c r="BL1598" s="203" t="s">
        <v>577</v>
      </c>
      <c r="BM1598" s="245" t="s">
        <v>1839</v>
      </c>
    </row>
    <row r="1599" spans="1:65" s="210" customFormat="1" ht="21.75" customHeight="1" x14ac:dyDescent="0.2">
      <c r="A1599" s="202"/>
      <c r="B1599" s="139"/>
      <c r="C1599" s="234" t="s">
        <v>1840</v>
      </c>
      <c r="D1599" s="234" t="s">
        <v>164</v>
      </c>
      <c r="E1599" s="235" t="s">
        <v>2987</v>
      </c>
      <c r="F1599" s="236" t="s">
        <v>2988</v>
      </c>
      <c r="G1599" s="237" t="s">
        <v>394</v>
      </c>
      <c r="H1599" s="238">
        <v>2</v>
      </c>
      <c r="I1599" s="239"/>
      <c r="J1599" s="238">
        <f t="shared" si="70"/>
        <v>0</v>
      </c>
      <c r="K1599" s="240"/>
      <c r="L1599" s="30"/>
      <c r="M1599" s="241" t="s">
        <v>1</v>
      </c>
      <c r="N1599" s="242" t="s">
        <v>43</v>
      </c>
      <c r="O1599" s="49"/>
      <c r="P1599" s="243">
        <f t="shared" si="71"/>
        <v>0</v>
      </c>
      <c r="Q1599" s="243">
        <v>0</v>
      </c>
      <c r="R1599" s="243">
        <f t="shared" si="72"/>
        <v>0</v>
      </c>
      <c r="S1599" s="243">
        <v>0</v>
      </c>
      <c r="T1599" s="244">
        <f t="shared" si="73"/>
        <v>0</v>
      </c>
      <c r="U1599" s="202"/>
      <c r="V1599" s="202"/>
      <c r="W1599" s="202"/>
      <c r="X1599" s="202"/>
      <c r="Y1599" s="202"/>
      <c r="Z1599" s="202"/>
      <c r="AA1599" s="202"/>
      <c r="AB1599" s="202"/>
      <c r="AC1599" s="202"/>
      <c r="AD1599" s="202"/>
      <c r="AE1599" s="202"/>
      <c r="AR1599" s="245" t="s">
        <v>577</v>
      </c>
      <c r="AT1599" s="245" t="s">
        <v>164</v>
      </c>
      <c r="AU1599" s="245" t="s">
        <v>183</v>
      </c>
      <c r="AY1599" s="203" t="s">
        <v>162</v>
      </c>
      <c r="BE1599" s="149">
        <f t="shared" si="74"/>
        <v>0</v>
      </c>
      <c r="BF1599" s="149">
        <f t="shared" si="75"/>
        <v>0</v>
      </c>
      <c r="BG1599" s="149">
        <f t="shared" si="76"/>
        <v>0</v>
      </c>
      <c r="BH1599" s="149">
        <f t="shared" si="77"/>
        <v>0</v>
      </c>
      <c r="BI1599" s="149">
        <f t="shared" si="78"/>
        <v>0</v>
      </c>
      <c r="BJ1599" s="203" t="s">
        <v>169</v>
      </c>
      <c r="BK1599" s="150">
        <f t="shared" si="79"/>
        <v>0</v>
      </c>
      <c r="BL1599" s="203" t="s">
        <v>577</v>
      </c>
      <c r="BM1599" s="245" t="s">
        <v>1841</v>
      </c>
    </row>
    <row r="1600" spans="1:65" s="210" customFormat="1" ht="21.75" customHeight="1" x14ac:dyDescent="0.2">
      <c r="A1600" s="202"/>
      <c r="B1600" s="139"/>
      <c r="C1600" s="234" t="s">
        <v>1842</v>
      </c>
      <c r="D1600" s="234" t="s">
        <v>164</v>
      </c>
      <c r="E1600" s="235" t="s">
        <v>2989</v>
      </c>
      <c r="F1600" s="236" t="s">
        <v>2990</v>
      </c>
      <c r="G1600" s="237" t="s">
        <v>394</v>
      </c>
      <c r="H1600" s="238">
        <v>1</v>
      </c>
      <c r="I1600" s="239"/>
      <c r="J1600" s="238">
        <f t="shared" si="70"/>
        <v>0</v>
      </c>
      <c r="K1600" s="240"/>
      <c r="L1600" s="30"/>
      <c r="M1600" s="241" t="s">
        <v>1</v>
      </c>
      <c r="N1600" s="242" t="s">
        <v>43</v>
      </c>
      <c r="O1600" s="49"/>
      <c r="P1600" s="243">
        <f t="shared" si="71"/>
        <v>0</v>
      </c>
      <c r="Q1600" s="243">
        <v>0</v>
      </c>
      <c r="R1600" s="243">
        <f t="shared" si="72"/>
        <v>0</v>
      </c>
      <c r="S1600" s="243">
        <v>0</v>
      </c>
      <c r="T1600" s="244">
        <f t="shared" si="73"/>
        <v>0</v>
      </c>
      <c r="U1600" s="202"/>
      <c r="V1600" s="202"/>
      <c r="W1600" s="202"/>
      <c r="X1600" s="202"/>
      <c r="Y1600" s="202"/>
      <c r="Z1600" s="202"/>
      <c r="AA1600" s="202"/>
      <c r="AB1600" s="202"/>
      <c r="AC1600" s="202"/>
      <c r="AD1600" s="202"/>
      <c r="AE1600" s="202"/>
      <c r="AR1600" s="245" t="s">
        <v>577</v>
      </c>
      <c r="AT1600" s="245" t="s">
        <v>164</v>
      </c>
      <c r="AU1600" s="245" t="s">
        <v>183</v>
      </c>
      <c r="AY1600" s="203" t="s">
        <v>162</v>
      </c>
      <c r="BE1600" s="149">
        <f t="shared" si="74"/>
        <v>0</v>
      </c>
      <c r="BF1600" s="149">
        <f t="shared" si="75"/>
        <v>0</v>
      </c>
      <c r="BG1600" s="149">
        <f t="shared" si="76"/>
        <v>0</v>
      </c>
      <c r="BH1600" s="149">
        <f t="shared" si="77"/>
        <v>0</v>
      </c>
      <c r="BI1600" s="149">
        <f t="shared" si="78"/>
        <v>0</v>
      </c>
      <c r="BJ1600" s="203" t="s">
        <v>169</v>
      </c>
      <c r="BK1600" s="150">
        <f t="shared" si="79"/>
        <v>0</v>
      </c>
      <c r="BL1600" s="203" t="s">
        <v>577</v>
      </c>
      <c r="BM1600" s="245" t="s">
        <v>1843</v>
      </c>
    </row>
    <row r="1601" spans="1:65" s="210" customFormat="1" ht="16.5" customHeight="1" x14ac:dyDescent="0.2">
      <c r="A1601" s="202"/>
      <c r="B1601" s="139"/>
      <c r="C1601" s="234" t="s">
        <v>1844</v>
      </c>
      <c r="D1601" s="234" t="s">
        <v>164</v>
      </c>
      <c r="E1601" s="235" t="s">
        <v>2991</v>
      </c>
      <c r="F1601" s="236" t="s">
        <v>2992</v>
      </c>
      <c r="G1601" s="237" t="s">
        <v>394</v>
      </c>
      <c r="H1601" s="238">
        <v>1</v>
      </c>
      <c r="I1601" s="239"/>
      <c r="J1601" s="238">
        <f t="shared" si="70"/>
        <v>0</v>
      </c>
      <c r="K1601" s="240"/>
      <c r="L1601" s="30"/>
      <c r="M1601" s="241" t="s">
        <v>1</v>
      </c>
      <c r="N1601" s="242" t="s">
        <v>43</v>
      </c>
      <c r="O1601" s="49"/>
      <c r="P1601" s="243">
        <f t="shared" si="71"/>
        <v>0</v>
      </c>
      <c r="Q1601" s="243">
        <v>0</v>
      </c>
      <c r="R1601" s="243">
        <f t="shared" si="72"/>
        <v>0</v>
      </c>
      <c r="S1601" s="243">
        <v>0</v>
      </c>
      <c r="T1601" s="244">
        <f t="shared" si="73"/>
        <v>0</v>
      </c>
      <c r="U1601" s="202"/>
      <c r="V1601" s="202"/>
      <c r="W1601" s="202"/>
      <c r="X1601" s="202"/>
      <c r="Y1601" s="202"/>
      <c r="Z1601" s="202"/>
      <c r="AA1601" s="202"/>
      <c r="AB1601" s="202"/>
      <c r="AC1601" s="202"/>
      <c r="AD1601" s="202"/>
      <c r="AE1601" s="202"/>
      <c r="AR1601" s="245" t="s">
        <v>577</v>
      </c>
      <c r="AT1601" s="245" t="s">
        <v>164</v>
      </c>
      <c r="AU1601" s="245" t="s">
        <v>183</v>
      </c>
      <c r="AY1601" s="203" t="s">
        <v>162</v>
      </c>
      <c r="BE1601" s="149">
        <f t="shared" si="74"/>
        <v>0</v>
      </c>
      <c r="BF1601" s="149">
        <f t="shared" si="75"/>
        <v>0</v>
      </c>
      <c r="BG1601" s="149">
        <f t="shared" si="76"/>
        <v>0</v>
      </c>
      <c r="BH1601" s="149">
        <f t="shared" si="77"/>
        <v>0</v>
      </c>
      <c r="BI1601" s="149">
        <f t="shared" si="78"/>
        <v>0</v>
      </c>
      <c r="BJ1601" s="203" t="s">
        <v>169</v>
      </c>
      <c r="BK1601" s="150">
        <f t="shared" si="79"/>
        <v>0</v>
      </c>
      <c r="BL1601" s="203" t="s">
        <v>577</v>
      </c>
      <c r="BM1601" s="245" t="s">
        <v>1845</v>
      </c>
    </row>
    <row r="1602" spans="1:65" s="210" customFormat="1" ht="16.5" customHeight="1" x14ac:dyDescent="0.2">
      <c r="A1602" s="202"/>
      <c r="B1602" s="139"/>
      <c r="C1602" s="234" t="s">
        <v>1846</v>
      </c>
      <c r="D1602" s="234" t="s">
        <v>164</v>
      </c>
      <c r="E1602" s="235" t="s">
        <v>2993</v>
      </c>
      <c r="F1602" s="236" t="s">
        <v>2994</v>
      </c>
      <c r="G1602" s="237" t="s">
        <v>394</v>
      </c>
      <c r="H1602" s="238">
        <v>1</v>
      </c>
      <c r="I1602" s="239"/>
      <c r="J1602" s="238">
        <f t="shared" si="70"/>
        <v>0</v>
      </c>
      <c r="K1602" s="240"/>
      <c r="L1602" s="30"/>
      <c r="M1602" s="241" t="s">
        <v>1</v>
      </c>
      <c r="N1602" s="242" t="s">
        <v>43</v>
      </c>
      <c r="O1602" s="49"/>
      <c r="P1602" s="243">
        <f t="shared" si="71"/>
        <v>0</v>
      </c>
      <c r="Q1602" s="243">
        <v>0</v>
      </c>
      <c r="R1602" s="243">
        <f t="shared" si="72"/>
        <v>0</v>
      </c>
      <c r="S1602" s="243">
        <v>0</v>
      </c>
      <c r="T1602" s="244">
        <f t="shared" si="73"/>
        <v>0</v>
      </c>
      <c r="U1602" s="202"/>
      <c r="V1602" s="202"/>
      <c r="W1602" s="202"/>
      <c r="X1602" s="202"/>
      <c r="Y1602" s="202"/>
      <c r="Z1602" s="202"/>
      <c r="AA1602" s="202"/>
      <c r="AB1602" s="202"/>
      <c r="AC1602" s="202"/>
      <c r="AD1602" s="202"/>
      <c r="AE1602" s="202"/>
      <c r="AR1602" s="245" t="s">
        <v>577</v>
      </c>
      <c r="AT1602" s="245" t="s">
        <v>164</v>
      </c>
      <c r="AU1602" s="245" t="s">
        <v>183</v>
      </c>
      <c r="AY1602" s="203" t="s">
        <v>162</v>
      </c>
      <c r="BE1602" s="149">
        <f t="shared" si="74"/>
        <v>0</v>
      </c>
      <c r="BF1602" s="149">
        <f t="shared" si="75"/>
        <v>0</v>
      </c>
      <c r="BG1602" s="149">
        <f t="shared" si="76"/>
        <v>0</v>
      </c>
      <c r="BH1602" s="149">
        <f t="shared" si="77"/>
        <v>0</v>
      </c>
      <c r="BI1602" s="149">
        <f t="shared" si="78"/>
        <v>0</v>
      </c>
      <c r="BJ1602" s="203" t="s">
        <v>169</v>
      </c>
      <c r="BK1602" s="150">
        <f t="shared" si="79"/>
        <v>0</v>
      </c>
      <c r="BL1602" s="203" t="s">
        <v>577</v>
      </c>
      <c r="BM1602" s="245" t="s">
        <v>1847</v>
      </c>
    </row>
    <row r="1603" spans="1:65" s="10" customFormat="1" ht="20.85" customHeight="1" x14ac:dyDescent="0.2">
      <c r="B1603" s="126"/>
      <c r="D1603" s="127" t="s">
        <v>70</v>
      </c>
      <c r="E1603" s="137" t="s">
        <v>1848</v>
      </c>
      <c r="F1603" s="137" t="s">
        <v>1849</v>
      </c>
      <c r="I1603" s="129"/>
      <c r="J1603" s="138">
        <f>BK1603</f>
        <v>0</v>
      </c>
      <c r="L1603" s="126"/>
      <c r="M1603" s="131"/>
      <c r="N1603" s="132"/>
      <c r="O1603" s="132"/>
      <c r="P1603" s="133">
        <f>SUM(P1604:P1614)</f>
        <v>0</v>
      </c>
      <c r="Q1603" s="132"/>
      <c r="R1603" s="133">
        <f>SUM(R1604:R1614)</f>
        <v>0</v>
      </c>
      <c r="S1603" s="132"/>
      <c r="T1603" s="134">
        <f>SUM(T1604:T1614)</f>
        <v>0</v>
      </c>
      <c r="AR1603" s="127" t="s">
        <v>183</v>
      </c>
      <c r="AT1603" s="135" t="s">
        <v>70</v>
      </c>
      <c r="AU1603" s="135" t="s">
        <v>169</v>
      </c>
      <c r="AY1603" s="127" t="s">
        <v>162</v>
      </c>
      <c r="BK1603" s="136">
        <f>SUM(BK1604:BK1614)</f>
        <v>0</v>
      </c>
    </row>
    <row r="1604" spans="1:65" s="210" customFormat="1" ht="21.75" customHeight="1" x14ac:dyDescent="0.2">
      <c r="A1604" s="202"/>
      <c r="B1604" s="139"/>
      <c r="C1604" s="246" t="s">
        <v>2550</v>
      </c>
      <c r="D1604" s="246" t="s">
        <v>348</v>
      </c>
      <c r="E1604" s="247" t="s">
        <v>2995</v>
      </c>
      <c r="F1604" s="248" t="s">
        <v>2978</v>
      </c>
      <c r="G1604" s="249" t="s">
        <v>394</v>
      </c>
      <c r="H1604" s="250">
        <v>1</v>
      </c>
      <c r="I1604" s="251"/>
      <c r="J1604" s="250">
        <f t="shared" ref="J1604:J1614" si="80">ROUND(I1604*H1604,3)</f>
        <v>0</v>
      </c>
      <c r="K1604" s="252"/>
      <c r="L1604" s="188"/>
      <c r="M1604" s="253" t="s">
        <v>1</v>
      </c>
      <c r="N1604" s="254" t="s">
        <v>43</v>
      </c>
      <c r="O1604" s="49"/>
      <c r="P1604" s="243">
        <f t="shared" ref="P1604:P1614" si="81">O1604*H1604</f>
        <v>0</v>
      </c>
      <c r="Q1604" s="243">
        <v>0</v>
      </c>
      <c r="R1604" s="243">
        <f t="shared" ref="R1604:R1614" si="82">Q1604*H1604</f>
        <v>0</v>
      </c>
      <c r="S1604" s="243">
        <v>0</v>
      </c>
      <c r="T1604" s="244">
        <f t="shared" ref="T1604:T1614" si="83">S1604*H1604</f>
        <v>0</v>
      </c>
      <c r="U1604" s="202"/>
      <c r="V1604" s="202"/>
      <c r="W1604" s="202"/>
      <c r="X1604" s="202"/>
      <c r="Y1604" s="202"/>
      <c r="Z1604" s="202"/>
      <c r="AA1604" s="202"/>
      <c r="AB1604" s="202"/>
      <c r="AC1604" s="202"/>
      <c r="AD1604" s="202"/>
      <c r="AE1604" s="202"/>
      <c r="AR1604" s="245" t="s">
        <v>1458</v>
      </c>
      <c r="AT1604" s="245" t="s">
        <v>348</v>
      </c>
      <c r="AU1604" s="245" t="s">
        <v>183</v>
      </c>
      <c r="AY1604" s="203" t="s">
        <v>162</v>
      </c>
      <c r="BE1604" s="149">
        <f t="shared" ref="BE1604:BE1614" si="84">IF(N1604="základná",J1604,0)</f>
        <v>0</v>
      </c>
      <c r="BF1604" s="149">
        <f t="shared" ref="BF1604:BF1614" si="85">IF(N1604="znížená",J1604,0)</f>
        <v>0</v>
      </c>
      <c r="BG1604" s="149">
        <f t="shared" ref="BG1604:BG1614" si="86">IF(N1604="zákl. prenesená",J1604,0)</f>
        <v>0</v>
      </c>
      <c r="BH1604" s="149">
        <f t="shared" ref="BH1604:BH1614" si="87">IF(N1604="zníž. prenesená",J1604,0)</f>
        <v>0</v>
      </c>
      <c r="BI1604" s="149">
        <f t="shared" ref="BI1604:BI1614" si="88">IF(N1604="nulová",J1604,0)</f>
        <v>0</v>
      </c>
      <c r="BJ1604" s="203" t="s">
        <v>169</v>
      </c>
      <c r="BK1604" s="150">
        <f t="shared" ref="BK1604:BK1614" si="89">ROUND(I1604*H1604,3)</f>
        <v>0</v>
      </c>
      <c r="BL1604" s="203" t="s">
        <v>577</v>
      </c>
      <c r="BM1604" s="245" t="s">
        <v>2551</v>
      </c>
    </row>
    <row r="1605" spans="1:65" s="210" customFormat="1" ht="21.75" customHeight="1" x14ac:dyDescent="0.2">
      <c r="A1605" s="202"/>
      <c r="B1605" s="139"/>
      <c r="C1605" s="246" t="s">
        <v>2552</v>
      </c>
      <c r="D1605" s="246" t="s">
        <v>348</v>
      </c>
      <c r="E1605" s="247" t="s">
        <v>2996</v>
      </c>
      <c r="F1605" s="248" t="s">
        <v>2980</v>
      </c>
      <c r="G1605" s="249" t="s">
        <v>394</v>
      </c>
      <c r="H1605" s="250">
        <v>24</v>
      </c>
      <c r="I1605" s="251"/>
      <c r="J1605" s="250">
        <f t="shared" si="80"/>
        <v>0</v>
      </c>
      <c r="K1605" s="252"/>
      <c r="L1605" s="188"/>
      <c r="M1605" s="253" t="s">
        <v>1</v>
      </c>
      <c r="N1605" s="254" t="s">
        <v>43</v>
      </c>
      <c r="O1605" s="49"/>
      <c r="P1605" s="243">
        <f t="shared" si="81"/>
        <v>0</v>
      </c>
      <c r="Q1605" s="243">
        <v>0</v>
      </c>
      <c r="R1605" s="243">
        <f t="shared" si="82"/>
        <v>0</v>
      </c>
      <c r="S1605" s="243">
        <v>0</v>
      </c>
      <c r="T1605" s="244">
        <f t="shared" si="83"/>
        <v>0</v>
      </c>
      <c r="U1605" s="202"/>
      <c r="V1605" s="202"/>
      <c r="W1605" s="202"/>
      <c r="X1605" s="202"/>
      <c r="Y1605" s="202"/>
      <c r="Z1605" s="202"/>
      <c r="AA1605" s="202"/>
      <c r="AB1605" s="202"/>
      <c r="AC1605" s="202"/>
      <c r="AD1605" s="202"/>
      <c r="AE1605" s="202"/>
      <c r="AR1605" s="245" t="s">
        <v>1458</v>
      </c>
      <c r="AT1605" s="245" t="s">
        <v>348</v>
      </c>
      <c r="AU1605" s="245" t="s">
        <v>183</v>
      </c>
      <c r="AY1605" s="203" t="s">
        <v>162</v>
      </c>
      <c r="BE1605" s="149">
        <f t="shared" si="84"/>
        <v>0</v>
      </c>
      <c r="BF1605" s="149">
        <f t="shared" si="85"/>
        <v>0</v>
      </c>
      <c r="BG1605" s="149">
        <f t="shared" si="86"/>
        <v>0</v>
      </c>
      <c r="BH1605" s="149">
        <f t="shared" si="87"/>
        <v>0</v>
      </c>
      <c r="BI1605" s="149">
        <f t="shared" si="88"/>
        <v>0</v>
      </c>
      <c r="BJ1605" s="203" t="s">
        <v>169</v>
      </c>
      <c r="BK1605" s="150">
        <f t="shared" si="89"/>
        <v>0</v>
      </c>
      <c r="BL1605" s="203" t="s">
        <v>577</v>
      </c>
      <c r="BM1605" s="245" t="s">
        <v>2553</v>
      </c>
    </row>
    <row r="1606" spans="1:65" s="210" customFormat="1" ht="16.5" customHeight="1" x14ac:dyDescent="0.2">
      <c r="A1606" s="202"/>
      <c r="B1606" s="139"/>
      <c r="C1606" s="246" t="s">
        <v>2554</v>
      </c>
      <c r="D1606" s="246" t="s">
        <v>348</v>
      </c>
      <c r="E1606" s="247" t="s">
        <v>2997</v>
      </c>
      <c r="F1606" s="248" t="s">
        <v>2545</v>
      </c>
      <c r="G1606" s="249" t="s">
        <v>394</v>
      </c>
      <c r="H1606" s="250">
        <v>2</v>
      </c>
      <c r="I1606" s="251"/>
      <c r="J1606" s="250">
        <f t="shared" si="80"/>
        <v>0</v>
      </c>
      <c r="K1606" s="252"/>
      <c r="L1606" s="188"/>
      <c r="M1606" s="253" t="s">
        <v>1</v>
      </c>
      <c r="N1606" s="254" t="s">
        <v>43</v>
      </c>
      <c r="O1606" s="49"/>
      <c r="P1606" s="243">
        <f t="shared" si="81"/>
        <v>0</v>
      </c>
      <c r="Q1606" s="243">
        <v>0</v>
      </c>
      <c r="R1606" s="243">
        <f t="shared" si="82"/>
        <v>0</v>
      </c>
      <c r="S1606" s="243">
        <v>0</v>
      </c>
      <c r="T1606" s="244">
        <f t="shared" si="83"/>
        <v>0</v>
      </c>
      <c r="U1606" s="202"/>
      <c r="V1606" s="202"/>
      <c r="W1606" s="202"/>
      <c r="X1606" s="202"/>
      <c r="Y1606" s="202"/>
      <c r="Z1606" s="202"/>
      <c r="AA1606" s="202"/>
      <c r="AB1606" s="202"/>
      <c r="AC1606" s="202"/>
      <c r="AD1606" s="202"/>
      <c r="AE1606" s="202"/>
      <c r="AR1606" s="245" t="s">
        <v>1458</v>
      </c>
      <c r="AT1606" s="245" t="s">
        <v>348</v>
      </c>
      <c r="AU1606" s="245" t="s">
        <v>183</v>
      </c>
      <c r="AY1606" s="203" t="s">
        <v>162</v>
      </c>
      <c r="BE1606" s="149">
        <f t="shared" si="84"/>
        <v>0</v>
      </c>
      <c r="BF1606" s="149">
        <f t="shared" si="85"/>
        <v>0</v>
      </c>
      <c r="BG1606" s="149">
        <f t="shared" si="86"/>
        <v>0</v>
      </c>
      <c r="BH1606" s="149">
        <f t="shared" si="87"/>
        <v>0</v>
      </c>
      <c r="BI1606" s="149">
        <f t="shared" si="88"/>
        <v>0</v>
      </c>
      <c r="BJ1606" s="203" t="s">
        <v>169</v>
      </c>
      <c r="BK1606" s="150">
        <f t="shared" si="89"/>
        <v>0</v>
      </c>
      <c r="BL1606" s="203" t="s">
        <v>577</v>
      </c>
      <c r="BM1606" s="245" t="s">
        <v>2555</v>
      </c>
    </row>
    <row r="1607" spans="1:65" s="210" customFormat="1" ht="16.5" customHeight="1" x14ac:dyDescent="0.2">
      <c r="A1607" s="202"/>
      <c r="B1607" s="139"/>
      <c r="C1607" s="246" t="s">
        <v>2556</v>
      </c>
      <c r="D1607" s="246" t="s">
        <v>348</v>
      </c>
      <c r="E1607" s="247" t="s">
        <v>2998</v>
      </c>
      <c r="F1607" s="248" t="s">
        <v>2548</v>
      </c>
      <c r="G1607" s="249" t="s">
        <v>394</v>
      </c>
      <c r="H1607" s="250">
        <v>24</v>
      </c>
      <c r="I1607" s="251"/>
      <c r="J1607" s="250">
        <f t="shared" si="80"/>
        <v>0</v>
      </c>
      <c r="K1607" s="252"/>
      <c r="L1607" s="188"/>
      <c r="M1607" s="253" t="s">
        <v>1</v>
      </c>
      <c r="N1607" s="254" t="s">
        <v>43</v>
      </c>
      <c r="O1607" s="49"/>
      <c r="P1607" s="243">
        <f t="shared" si="81"/>
        <v>0</v>
      </c>
      <c r="Q1607" s="243">
        <v>0</v>
      </c>
      <c r="R1607" s="243">
        <f t="shared" si="82"/>
        <v>0</v>
      </c>
      <c r="S1607" s="243">
        <v>0</v>
      </c>
      <c r="T1607" s="244">
        <f t="shared" si="83"/>
        <v>0</v>
      </c>
      <c r="U1607" s="202"/>
      <c r="V1607" s="202"/>
      <c r="W1607" s="202"/>
      <c r="X1607" s="202"/>
      <c r="Y1607" s="202"/>
      <c r="Z1607" s="202"/>
      <c r="AA1607" s="202"/>
      <c r="AB1607" s="202"/>
      <c r="AC1607" s="202"/>
      <c r="AD1607" s="202"/>
      <c r="AE1607" s="202"/>
      <c r="AR1607" s="245" t="s">
        <v>1458</v>
      </c>
      <c r="AT1607" s="245" t="s">
        <v>348</v>
      </c>
      <c r="AU1607" s="245" t="s">
        <v>183</v>
      </c>
      <c r="AY1607" s="203" t="s">
        <v>162</v>
      </c>
      <c r="BE1607" s="149">
        <f t="shared" si="84"/>
        <v>0</v>
      </c>
      <c r="BF1607" s="149">
        <f t="shared" si="85"/>
        <v>0</v>
      </c>
      <c r="BG1607" s="149">
        <f t="shared" si="86"/>
        <v>0</v>
      </c>
      <c r="BH1607" s="149">
        <f t="shared" si="87"/>
        <v>0</v>
      </c>
      <c r="BI1607" s="149">
        <f t="shared" si="88"/>
        <v>0</v>
      </c>
      <c r="BJ1607" s="203" t="s">
        <v>169</v>
      </c>
      <c r="BK1607" s="150">
        <f t="shared" si="89"/>
        <v>0</v>
      </c>
      <c r="BL1607" s="203" t="s">
        <v>577</v>
      </c>
      <c r="BM1607" s="245" t="s">
        <v>2557</v>
      </c>
    </row>
    <row r="1608" spans="1:65" s="210" customFormat="1" ht="21.75" customHeight="1" x14ac:dyDescent="0.2">
      <c r="A1608" s="202"/>
      <c r="B1608" s="139"/>
      <c r="C1608" s="246" t="s">
        <v>1850</v>
      </c>
      <c r="D1608" s="246" t="s">
        <v>348</v>
      </c>
      <c r="E1608" s="247" t="s">
        <v>2999</v>
      </c>
      <c r="F1608" s="248" t="s">
        <v>2984</v>
      </c>
      <c r="G1608" s="249" t="s">
        <v>394</v>
      </c>
      <c r="H1608" s="250">
        <v>14</v>
      </c>
      <c r="I1608" s="251"/>
      <c r="J1608" s="250">
        <f t="shared" si="80"/>
        <v>0</v>
      </c>
      <c r="K1608" s="252"/>
      <c r="L1608" s="188"/>
      <c r="M1608" s="253" t="s">
        <v>1</v>
      </c>
      <c r="N1608" s="254" t="s">
        <v>43</v>
      </c>
      <c r="O1608" s="49"/>
      <c r="P1608" s="243">
        <f t="shared" si="81"/>
        <v>0</v>
      </c>
      <c r="Q1608" s="243">
        <v>0</v>
      </c>
      <c r="R1608" s="243">
        <f t="shared" si="82"/>
        <v>0</v>
      </c>
      <c r="S1608" s="243">
        <v>0</v>
      </c>
      <c r="T1608" s="244">
        <f t="shared" si="83"/>
        <v>0</v>
      </c>
      <c r="U1608" s="202"/>
      <c r="V1608" s="202"/>
      <c r="W1608" s="202"/>
      <c r="X1608" s="202"/>
      <c r="Y1608" s="202"/>
      <c r="Z1608" s="202"/>
      <c r="AA1608" s="202"/>
      <c r="AB1608" s="202"/>
      <c r="AC1608" s="202"/>
      <c r="AD1608" s="202"/>
      <c r="AE1608" s="202"/>
      <c r="AR1608" s="245" t="s">
        <v>1458</v>
      </c>
      <c r="AT1608" s="245" t="s">
        <v>348</v>
      </c>
      <c r="AU1608" s="245" t="s">
        <v>183</v>
      </c>
      <c r="AY1608" s="203" t="s">
        <v>162</v>
      </c>
      <c r="BE1608" s="149">
        <f t="shared" si="84"/>
        <v>0</v>
      </c>
      <c r="BF1608" s="149">
        <f t="shared" si="85"/>
        <v>0</v>
      </c>
      <c r="BG1608" s="149">
        <f t="shared" si="86"/>
        <v>0</v>
      </c>
      <c r="BH1608" s="149">
        <f t="shared" si="87"/>
        <v>0</v>
      </c>
      <c r="BI1608" s="149">
        <f t="shared" si="88"/>
        <v>0</v>
      </c>
      <c r="BJ1608" s="203" t="s">
        <v>169</v>
      </c>
      <c r="BK1608" s="150">
        <f t="shared" si="89"/>
        <v>0</v>
      </c>
      <c r="BL1608" s="203" t="s">
        <v>577</v>
      </c>
      <c r="BM1608" s="245" t="s">
        <v>1851</v>
      </c>
    </row>
    <row r="1609" spans="1:65" s="210" customFormat="1" ht="16.5" customHeight="1" x14ac:dyDescent="0.2">
      <c r="A1609" s="202"/>
      <c r="B1609" s="139"/>
      <c r="C1609" s="246" t="s">
        <v>1852</v>
      </c>
      <c r="D1609" s="246" t="s">
        <v>348</v>
      </c>
      <c r="E1609" s="247" t="s">
        <v>3000</v>
      </c>
      <c r="F1609" s="248" t="s">
        <v>1835</v>
      </c>
      <c r="G1609" s="249" t="s">
        <v>710</v>
      </c>
      <c r="H1609" s="250">
        <v>40</v>
      </c>
      <c r="I1609" s="251"/>
      <c r="J1609" s="250">
        <f t="shared" si="80"/>
        <v>0</v>
      </c>
      <c r="K1609" s="252"/>
      <c r="L1609" s="188"/>
      <c r="M1609" s="253" t="s">
        <v>1</v>
      </c>
      <c r="N1609" s="254" t="s">
        <v>43</v>
      </c>
      <c r="O1609" s="49"/>
      <c r="P1609" s="243">
        <f t="shared" si="81"/>
        <v>0</v>
      </c>
      <c r="Q1609" s="243">
        <v>0</v>
      </c>
      <c r="R1609" s="243">
        <f t="shared" si="82"/>
        <v>0</v>
      </c>
      <c r="S1609" s="243">
        <v>0</v>
      </c>
      <c r="T1609" s="244">
        <f t="shared" si="83"/>
        <v>0</v>
      </c>
      <c r="U1609" s="202"/>
      <c r="V1609" s="202"/>
      <c r="W1609" s="202"/>
      <c r="X1609" s="202"/>
      <c r="Y1609" s="202"/>
      <c r="Z1609" s="202"/>
      <c r="AA1609" s="202"/>
      <c r="AB1609" s="202"/>
      <c r="AC1609" s="202"/>
      <c r="AD1609" s="202"/>
      <c r="AE1609" s="202"/>
      <c r="AR1609" s="245" t="s">
        <v>1458</v>
      </c>
      <c r="AT1609" s="245" t="s">
        <v>348</v>
      </c>
      <c r="AU1609" s="245" t="s">
        <v>183</v>
      </c>
      <c r="AY1609" s="203" t="s">
        <v>162</v>
      </c>
      <c r="BE1609" s="149">
        <f t="shared" si="84"/>
        <v>0</v>
      </c>
      <c r="BF1609" s="149">
        <f t="shared" si="85"/>
        <v>0</v>
      </c>
      <c r="BG1609" s="149">
        <f t="shared" si="86"/>
        <v>0</v>
      </c>
      <c r="BH1609" s="149">
        <f t="shared" si="87"/>
        <v>0</v>
      </c>
      <c r="BI1609" s="149">
        <f t="shared" si="88"/>
        <v>0</v>
      </c>
      <c r="BJ1609" s="203" t="s">
        <v>169</v>
      </c>
      <c r="BK1609" s="150">
        <f t="shared" si="89"/>
        <v>0</v>
      </c>
      <c r="BL1609" s="203" t="s">
        <v>577</v>
      </c>
      <c r="BM1609" s="245" t="s">
        <v>1853</v>
      </c>
    </row>
    <row r="1610" spans="1:65" s="210" customFormat="1" ht="16.5" customHeight="1" x14ac:dyDescent="0.2">
      <c r="A1610" s="202"/>
      <c r="B1610" s="139"/>
      <c r="C1610" s="246" t="s">
        <v>1854</v>
      </c>
      <c r="D1610" s="246" t="s">
        <v>348</v>
      </c>
      <c r="E1610" s="247" t="s">
        <v>3001</v>
      </c>
      <c r="F1610" s="248" t="s">
        <v>1838</v>
      </c>
      <c r="G1610" s="249" t="s">
        <v>710</v>
      </c>
      <c r="H1610" s="250">
        <v>40</v>
      </c>
      <c r="I1610" s="251"/>
      <c r="J1610" s="250">
        <f t="shared" si="80"/>
        <v>0</v>
      </c>
      <c r="K1610" s="252"/>
      <c r="L1610" s="188"/>
      <c r="M1610" s="253" t="s">
        <v>1</v>
      </c>
      <c r="N1610" s="254" t="s">
        <v>43</v>
      </c>
      <c r="O1610" s="49"/>
      <c r="P1610" s="243">
        <f t="shared" si="81"/>
        <v>0</v>
      </c>
      <c r="Q1610" s="243">
        <v>0</v>
      </c>
      <c r="R1610" s="243">
        <f t="shared" si="82"/>
        <v>0</v>
      </c>
      <c r="S1610" s="243">
        <v>0</v>
      </c>
      <c r="T1610" s="244">
        <f t="shared" si="83"/>
        <v>0</v>
      </c>
      <c r="U1610" s="202"/>
      <c r="V1610" s="202"/>
      <c r="W1610" s="202"/>
      <c r="X1610" s="202"/>
      <c r="Y1610" s="202"/>
      <c r="Z1610" s="202"/>
      <c r="AA1610" s="202"/>
      <c r="AB1610" s="202"/>
      <c r="AC1610" s="202"/>
      <c r="AD1610" s="202"/>
      <c r="AE1610" s="202"/>
      <c r="AR1610" s="245" t="s">
        <v>1458</v>
      </c>
      <c r="AT1610" s="245" t="s">
        <v>348</v>
      </c>
      <c r="AU1610" s="245" t="s">
        <v>183</v>
      </c>
      <c r="AY1610" s="203" t="s">
        <v>162</v>
      </c>
      <c r="BE1610" s="149">
        <f t="shared" si="84"/>
        <v>0</v>
      </c>
      <c r="BF1610" s="149">
        <f t="shared" si="85"/>
        <v>0</v>
      </c>
      <c r="BG1610" s="149">
        <f t="shared" si="86"/>
        <v>0</v>
      </c>
      <c r="BH1610" s="149">
        <f t="shared" si="87"/>
        <v>0</v>
      </c>
      <c r="BI1610" s="149">
        <f t="shared" si="88"/>
        <v>0</v>
      </c>
      <c r="BJ1610" s="203" t="s">
        <v>169</v>
      </c>
      <c r="BK1610" s="150">
        <f t="shared" si="89"/>
        <v>0</v>
      </c>
      <c r="BL1610" s="203" t="s">
        <v>577</v>
      </c>
      <c r="BM1610" s="245" t="s">
        <v>1855</v>
      </c>
    </row>
    <row r="1611" spans="1:65" s="210" customFormat="1" ht="21.75" customHeight="1" x14ac:dyDescent="0.2">
      <c r="A1611" s="202"/>
      <c r="B1611" s="139"/>
      <c r="C1611" s="246" t="s">
        <v>1856</v>
      </c>
      <c r="D1611" s="246" t="s">
        <v>348</v>
      </c>
      <c r="E1611" s="247" t="s">
        <v>3002</v>
      </c>
      <c r="F1611" s="248" t="s">
        <v>2988</v>
      </c>
      <c r="G1611" s="249" t="s">
        <v>394</v>
      </c>
      <c r="H1611" s="250">
        <v>2</v>
      </c>
      <c r="I1611" s="251"/>
      <c r="J1611" s="250">
        <f t="shared" si="80"/>
        <v>0</v>
      </c>
      <c r="K1611" s="252"/>
      <c r="L1611" s="188"/>
      <c r="M1611" s="253" t="s">
        <v>1</v>
      </c>
      <c r="N1611" s="254" t="s">
        <v>43</v>
      </c>
      <c r="O1611" s="49"/>
      <c r="P1611" s="243">
        <f t="shared" si="81"/>
        <v>0</v>
      </c>
      <c r="Q1611" s="243">
        <v>0</v>
      </c>
      <c r="R1611" s="243">
        <f t="shared" si="82"/>
        <v>0</v>
      </c>
      <c r="S1611" s="243">
        <v>0</v>
      </c>
      <c r="T1611" s="244">
        <f t="shared" si="83"/>
        <v>0</v>
      </c>
      <c r="U1611" s="202"/>
      <c r="V1611" s="202"/>
      <c r="W1611" s="202"/>
      <c r="X1611" s="202"/>
      <c r="Y1611" s="202"/>
      <c r="Z1611" s="202"/>
      <c r="AA1611" s="202"/>
      <c r="AB1611" s="202"/>
      <c r="AC1611" s="202"/>
      <c r="AD1611" s="202"/>
      <c r="AE1611" s="202"/>
      <c r="AR1611" s="245" t="s">
        <v>1458</v>
      </c>
      <c r="AT1611" s="245" t="s">
        <v>348</v>
      </c>
      <c r="AU1611" s="245" t="s">
        <v>183</v>
      </c>
      <c r="AY1611" s="203" t="s">
        <v>162</v>
      </c>
      <c r="BE1611" s="149">
        <f t="shared" si="84"/>
        <v>0</v>
      </c>
      <c r="BF1611" s="149">
        <f t="shared" si="85"/>
        <v>0</v>
      </c>
      <c r="BG1611" s="149">
        <f t="shared" si="86"/>
        <v>0</v>
      </c>
      <c r="BH1611" s="149">
        <f t="shared" si="87"/>
        <v>0</v>
      </c>
      <c r="BI1611" s="149">
        <f t="shared" si="88"/>
        <v>0</v>
      </c>
      <c r="BJ1611" s="203" t="s">
        <v>169</v>
      </c>
      <c r="BK1611" s="150">
        <f t="shared" si="89"/>
        <v>0</v>
      </c>
      <c r="BL1611" s="203" t="s">
        <v>577</v>
      </c>
      <c r="BM1611" s="245" t="s">
        <v>1857</v>
      </c>
    </row>
    <row r="1612" spans="1:65" s="210" customFormat="1" ht="21.75" customHeight="1" x14ac:dyDescent="0.2">
      <c r="A1612" s="202"/>
      <c r="B1612" s="139"/>
      <c r="C1612" s="246" t="s">
        <v>1858</v>
      </c>
      <c r="D1612" s="246" t="s">
        <v>348</v>
      </c>
      <c r="E1612" s="247" t="s">
        <v>3003</v>
      </c>
      <c r="F1612" s="248" t="s">
        <v>2990</v>
      </c>
      <c r="G1612" s="249" t="s">
        <v>394</v>
      </c>
      <c r="H1612" s="250">
        <v>1</v>
      </c>
      <c r="I1612" s="251"/>
      <c r="J1612" s="250">
        <f t="shared" si="80"/>
        <v>0</v>
      </c>
      <c r="K1612" s="252"/>
      <c r="L1612" s="188"/>
      <c r="M1612" s="253" t="s">
        <v>1</v>
      </c>
      <c r="N1612" s="254" t="s">
        <v>43</v>
      </c>
      <c r="O1612" s="49"/>
      <c r="P1612" s="243">
        <f t="shared" si="81"/>
        <v>0</v>
      </c>
      <c r="Q1612" s="243">
        <v>0</v>
      </c>
      <c r="R1612" s="243">
        <f t="shared" si="82"/>
        <v>0</v>
      </c>
      <c r="S1612" s="243">
        <v>0</v>
      </c>
      <c r="T1612" s="244">
        <f t="shared" si="83"/>
        <v>0</v>
      </c>
      <c r="U1612" s="202"/>
      <c r="V1612" s="202"/>
      <c r="W1612" s="202"/>
      <c r="X1612" s="202"/>
      <c r="Y1612" s="202"/>
      <c r="Z1612" s="202"/>
      <c r="AA1612" s="202"/>
      <c r="AB1612" s="202"/>
      <c r="AC1612" s="202"/>
      <c r="AD1612" s="202"/>
      <c r="AE1612" s="202"/>
      <c r="AR1612" s="245" t="s">
        <v>1458</v>
      </c>
      <c r="AT1612" s="245" t="s">
        <v>348</v>
      </c>
      <c r="AU1612" s="245" t="s">
        <v>183</v>
      </c>
      <c r="AY1612" s="203" t="s">
        <v>162</v>
      </c>
      <c r="BE1612" s="149">
        <f t="shared" si="84"/>
        <v>0</v>
      </c>
      <c r="BF1612" s="149">
        <f t="shared" si="85"/>
        <v>0</v>
      </c>
      <c r="BG1612" s="149">
        <f t="shared" si="86"/>
        <v>0</v>
      </c>
      <c r="BH1612" s="149">
        <f t="shared" si="87"/>
        <v>0</v>
      </c>
      <c r="BI1612" s="149">
        <f t="shared" si="88"/>
        <v>0</v>
      </c>
      <c r="BJ1612" s="203" t="s">
        <v>169</v>
      </c>
      <c r="BK1612" s="150">
        <f t="shared" si="89"/>
        <v>0</v>
      </c>
      <c r="BL1612" s="203" t="s">
        <v>577</v>
      </c>
      <c r="BM1612" s="245" t="s">
        <v>1859</v>
      </c>
    </row>
    <row r="1613" spans="1:65" s="210" customFormat="1" ht="16.5" customHeight="1" x14ac:dyDescent="0.2">
      <c r="A1613" s="202"/>
      <c r="B1613" s="139"/>
      <c r="C1613" s="246" t="s">
        <v>1860</v>
      </c>
      <c r="D1613" s="246" t="s">
        <v>348</v>
      </c>
      <c r="E1613" s="247" t="s">
        <v>3004</v>
      </c>
      <c r="F1613" s="248" t="s">
        <v>2992</v>
      </c>
      <c r="G1613" s="249" t="s">
        <v>394</v>
      </c>
      <c r="H1613" s="250">
        <v>1</v>
      </c>
      <c r="I1613" s="251"/>
      <c r="J1613" s="250">
        <f t="shared" si="80"/>
        <v>0</v>
      </c>
      <c r="K1613" s="252"/>
      <c r="L1613" s="188"/>
      <c r="M1613" s="253" t="s">
        <v>1</v>
      </c>
      <c r="N1613" s="254" t="s">
        <v>43</v>
      </c>
      <c r="O1613" s="49"/>
      <c r="P1613" s="243">
        <f t="shared" si="81"/>
        <v>0</v>
      </c>
      <c r="Q1613" s="243">
        <v>0</v>
      </c>
      <c r="R1613" s="243">
        <f t="shared" si="82"/>
        <v>0</v>
      </c>
      <c r="S1613" s="243">
        <v>0</v>
      </c>
      <c r="T1613" s="244">
        <f t="shared" si="83"/>
        <v>0</v>
      </c>
      <c r="U1613" s="202"/>
      <c r="V1613" s="202"/>
      <c r="W1613" s="202"/>
      <c r="X1613" s="202"/>
      <c r="Y1613" s="202"/>
      <c r="Z1613" s="202"/>
      <c r="AA1613" s="202"/>
      <c r="AB1613" s="202"/>
      <c r="AC1613" s="202"/>
      <c r="AD1613" s="202"/>
      <c r="AE1613" s="202"/>
      <c r="AR1613" s="245" t="s">
        <v>1458</v>
      </c>
      <c r="AT1613" s="245" t="s">
        <v>348</v>
      </c>
      <c r="AU1613" s="245" t="s">
        <v>183</v>
      </c>
      <c r="AY1613" s="203" t="s">
        <v>162</v>
      </c>
      <c r="BE1613" s="149">
        <f t="shared" si="84"/>
        <v>0</v>
      </c>
      <c r="BF1613" s="149">
        <f t="shared" si="85"/>
        <v>0</v>
      </c>
      <c r="BG1613" s="149">
        <f t="shared" si="86"/>
        <v>0</v>
      </c>
      <c r="BH1613" s="149">
        <f t="shared" si="87"/>
        <v>0</v>
      </c>
      <c r="BI1613" s="149">
        <f t="shared" si="88"/>
        <v>0</v>
      </c>
      <c r="BJ1613" s="203" t="s">
        <v>169</v>
      </c>
      <c r="BK1613" s="150">
        <f t="shared" si="89"/>
        <v>0</v>
      </c>
      <c r="BL1613" s="203" t="s">
        <v>577</v>
      </c>
      <c r="BM1613" s="245" t="s">
        <v>1861</v>
      </c>
    </row>
    <row r="1614" spans="1:65" s="210" customFormat="1" ht="16.5" customHeight="1" x14ac:dyDescent="0.2">
      <c r="A1614" s="202"/>
      <c r="B1614" s="139"/>
      <c r="C1614" s="246" t="s">
        <v>1862</v>
      </c>
      <c r="D1614" s="246" t="s">
        <v>348</v>
      </c>
      <c r="E1614" s="247" t="s">
        <v>3005</v>
      </c>
      <c r="F1614" s="248" t="s">
        <v>2994</v>
      </c>
      <c r="G1614" s="249" t="s">
        <v>394</v>
      </c>
      <c r="H1614" s="250">
        <v>1</v>
      </c>
      <c r="I1614" s="251"/>
      <c r="J1614" s="250">
        <f t="shared" si="80"/>
        <v>0</v>
      </c>
      <c r="K1614" s="252"/>
      <c r="L1614" s="188"/>
      <c r="M1614" s="253" t="s">
        <v>1</v>
      </c>
      <c r="N1614" s="254" t="s">
        <v>43</v>
      </c>
      <c r="O1614" s="49"/>
      <c r="P1614" s="243">
        <f t="shared" si="81"/>
        <v>0</v>
      </c>
      <c r="Q1614" s="243">
        <v>0</v>
      </c>
      <c r="R1614" s="243">
        <f t="shared" si="82"/>
        <v>0</v>
      </c>
      <c r="S1614" s="243">
        <v>0</v>
      </c>
      <c r="T1614" s="244">
        <f t="shared" si="83"/>
        <v>0</v>
      </c>
      <c r="U1614" s="202"/>
      <c r="V1614" s="202"/>
      <c r="W1614" s="202"/>
      <c r="X1614" s="202"/>
      <c r="Y1614" s="202"/>
      <c r="Z1614" s="202"/>
      <c r="AA1614" s="202"/>
      <c r="AB1614" s="202"/>
      <c r="AC1614" s="202"/>
      <c r="AD1614" s="202"/>
      <c r="AE1614" s="202"/>
      <c r="AR1614" s="245" t="s">
        <v>1458</v>
      </c>
      <c r="AT1614" s="245" t="s">
        <v>348</v>
      </c>
      <c r="AU1614" s="245" t="s">
        <v>183</v>
      </c>
      <c r="AY1614" s="203" t="s">
        <v>162</v>
      </c>
      <c r="BE1614" s="149">
        <f t="shared" si="84"/>
        <v>0</v>
      </c>
      <c r="BF1614" s="149">
        <f t="shared" si="85"/>
        <v>0</v>
      </c>
      <c r="BG1614" s="149">
        <f t="shared" si="86"/>
        <v>0</v>
      </c>
      <c r="BH1614" s="149">
        <f t="shared" si="87"/>
        <v>0</v>
      </c>
      <c r="BI1614" s="149">
        <f t="shared" si="88"/>
        <v>0</v>
      </c>
      <c r="BJ1614" s="203" t="s">
        <v>169</v>
      </c>
      <c r="BK1614" s="150">
        <f t="shared" si="89"/>
        <v>0</v>
      </c>
      <c r="BL1614" s="203" t="s">
        <v>577</v>
      </c>
      <c r="BM1614" s="245" t="s">
        <v>1863</v>
      </c>
    </row>
    <row r="1615" spans="1:65" s="10" customFormat="1" ht="20.85" customHeight="1" x14ac:dyDescent="0.2">
      <c r="B1615" s="126"/>
      <c r="D1615" s="127" t="s">
        <v>70</v>
      </c>
      <c r="E1615" s="137" t="s">
        <v>1864</v>
      </c>
      <c r="F1615" s="137" t="s">
        <v>1865</v>
      </c>
      <c r="I1615" s="129"/>
      <c r="J1615" s="138">
        <f>BK1615</f>
        <v>0</v>
      </c>
      <c r="L1615" s="126"/>
      <c r="M1615" s="131"/>
      <c r="N1615" s="132"/>
      <c r="O1615" s="132"/>
      <c r="P1615" s="133">
        <f>SUM(P1616:P1626)</f>
        <v>0</v>
      </c>
      <c r="Q1615" s="132"/>
      <c r="R1615" s="133">
        <f>SUM(R1616:R1626)</f>
        <v>0</v>
      </c>
      <c r="S1615" s="132"/>
      <c r="T1615" s="134">
        <f>SUM(T1616:T1626)</f>
        <v>0</v>
      </c>
      <c r="AR1615" s="127" t="s">
        <v>183</v>
      </c>
      <c r="AT1615" s="135" t="s">
        <v>70</v>
      </c>
      <c r="AU1615" s="135" t="s">
        <v>169</v>
      </c>
      <c r="AY1615" s="127" t="s">
        <v>162</v>
      </c>
      <c r="BK1615" s="136">
        <f>SUM(BK1616:BK1626)</f>
        <v>0</v>
      </c>
    </row>
    <row r="1616" spans="1:65" s="210" customFormat="1" ht="16.5" customHeight="1" x14ac:dyDescent="0.2">
      <c r="A1616" s="202"/>
      <c r="B1616" s="139"/>
      <c r="C1616" s="234" t="s">
        <v>1866</v>
      </c>
      <c r="D1616" s="234" t="s">
        <v>164</v>
      </c>
      <c r="E1616" s="235" t="s">
        <v>3006</v>
      </c>
      <c r="F1616" s="236" t="s">
        <v>1867</v>
      </c>
      <c r="G1616" s="237" t="s">
        <v>1329</v>
      </c>
      <c r="H1616" s="238">
        <v>20</v>
      </c>
      <c r="I1616" s="239"/>
      <c r="J1616" s="238">
        <f t="shared" ref="J1616:J1626" si="90">ROUND(I1616*H1616,3)</f>
        <v>0</v>
      </c>
      <c r="K1616" s="240"/>
      <c r="L1616" s="30"/>
      <c r="M1616" s="241" t="s">
        <v>1</v>
      </c>
      <c r="N1616" s="242" t="s">
        <v>43</v>
      </c>
      <c r="O1616" s="49"/>
      <c r="P1616" s="243">
        <f t="shared" ref="P1616:P1626" si="91">O1616*H1616</f>
        <v>0</v>
      </c>
      <c r="Q1616" s="243">
        <v>0</v>
      </c>
      <c r="R1616" s="243">
        <f t="shared" ref="R1616:R1626" si="92">Q1616*H1616</f>
        <v>0</v>
      </c>
      <c r="S1616" s="243">
        <v>0</v>
      </c>
      <c r="T1616" s="244">
        <f t="shared" ref="T1616:T1626" si="93">S1616*H1616</f>
        <v>0</v>
      </c>
      <c r="U1616" s="202"/>
      <c r="V1616" s="202"/>
      <c r="W1616" s="202"/>
      <c r="X1616" s="202"/>
      <c r="Y1616" s="202"/>
      <c r="Z1616" s="202"/>
      <c r="AA1616" s="202"/>
      <c r="AB1616" s="202"/>
      <c r="AC1616" s="202"/>
      <c r="AD1616" s="202"/>
      <c r="AE1616" s="202"/>
      <c r="AR1616" s="245" t="s">
        <v>577</v>
      </c>
      <c r="AT1616" s="245" t="s">
        <v>164</v>
      </c>
      <c r="AU1616" s="245" t="s">
        <v>183</v>
      </c>
      <c r="AY1616" s="203" t="s">
        <v>162</v>
      </c>
      <c r="BE1616" s="149">
        <f t="shared" ref="BE1616:BE1626" si="94">IF(N1616="základná",J1616,0)</f>
        <v>0</v>
      </c>
      <c r="BF1616" s="149">
        <f t="shared" ref="BF1616:BF1626" si="95">IF(N1616="znížená",J1616,0)</f>
        <v>0</v>
      </c>
      <c r="BG1616" s="149">
        <f t="shared" ref="BG1616:BG1626" si="96">IF(N1616="zákl. prenesená",J1616,0)</f>
        <v>0</v>
      </c>
      <c r="BH1616" s="149">
        <f t="shared" ref="BH1616:BH1626" si="97">IF(N1616="zníž. prenesená",J1616,0)</f>
        <v>0</v>
      </c>
      <c r="BI1616" s="149">
        <f t="shared" ref="BI1616:BI1626" si="98">IF(N1616="nulová",J1616,0)</f>
        <v>0</v>
      </c>
      <c r="BJ1616" s="203" t="s">
        <v>169</v>
      </c>
      <c r="BK1616" s="150">
        <f t="shared" ref="BK1616:BK1626" si="99">ROUND(I1616*H1616,3)</f>
        <v>0</v>
      </c>
      <c r="BL1616" s="203" t="s">
        <v>577</v>
      </c>
      <c r="BM1616" s="245" t="s">
        <v>1868</v>
      </c>
    </row>
    <row r="1617" spans="1:65" s="210" customFormat="1" ht="16.5" customHeight="1" x14ac:dyDescent="0.2">
      <c r="A1617" s="202"/>
      <c r="B1617" s="139"/>
      <c r="C1617" s="234" t="s">
        <v>1869</v>
      </c>
      <c r="D1617" s="234" t="s">
        <v>164</v>
      </c>
      <c r="E1617" s="235" t="s">
        <v>3007</v>
      </c>
      <c r="F1617" s="236" t="s">
        <v>1870</v>
      </c>
      <c r="G1617" s="237" t="s">
        <v>1329</v>
      </c>
      <c r="H1617" s="238">
        <v>16</v>
      </c>
      <c r="I1617" s="239"/>
      <c r="J1617" s="238">
        <f t="shared" si="90"/>
        <v>0</v>
      </c>
      <c r="K1617" s="240"/>
      <c r="L1617" s="30"/>
      <c r="M1617" s="241" t="s">
        <v>1</v>
      </c>
      <c r="N1617" s="242" t="s">
        <v>43</v>
      </c>
      <c r="O1617" s="49"/>
      <c r="P1617" s="243">
        <f t="shared" si="91"/>
        <v>0</v>
      </c>
      <c r="Q1617" s="243">
        <v>0</v>
      </c>
      <c r="R1617" s="243">
        <f t="shared" si="92"/>
        <v>0</v>
      </c>
      <c r="S1617" s="243">
        <v>0</v>
      </c>
      <c r="T1617" s="244">
        <f t="shared" si="93"/>
        <v>0</v>
      </c>
      <c r="U1617" s="202"/>
      <c r="V1617" s="202"/>
      <c r="W1617" s="202"/>
      <c r="X1617" s="202"/>
      <c r="Y1617" s="202"/>
      <c r="Z1617" s="202"/>
      <c r="AA1617" s="202"/>
      <c r="AB1617" s="202"/>
      <c r="AC1617" s="202"/>
      <c r="AD1617" s="202"/>
      <c r="AE1617" s="202"/>
      <c r="AR1617" s="245" t="s">
        <v>577</v>
      </c>
      <c r="AT1617" s="245" t="s">
        <v>164</v>
      </c>
      <c r="AU1617" s="245" t="s">
        <v>183</v>
      </c>
      <c r="AY1617" s="203" t="s">
        <v>162</v>
      </c>
      <c r="BE1617" s="149">
        <f t="shared" si="94"/>
        <v>0</v>
      </c>
      <c r="BF1617" s="149">
        <f t="shared" si="95"/>
        <v>0</v>
      </c>
      <c r="BG1617" s="149">
        <f t="shared" si="96"/>
        <v>0</v>
      </c>
      <c r="BH1617" s="149">
        <f t="shared" si="97"/>
        <v>0</v>
      </c>
      <c r="BI1617" s="149">
        <f t="shared" si="98"/>
        <v>0</v>
      </c>
      <c r="BJ1617" s="203" t="s">
        <v>169</v>
      </c>
      <c r="BK1617" s="150">
        <f t="shared" si="99"/>
        <v>0</v>
      </c>
      <c r="BL1617" s="203" t="s">
        <v>577</v>
      </c>
      <c r="BM1617" s="245" t="s">
        <v>1871</v>
      </c>
    </row>
    <row r="1618" spans="1:65" s="210" customFormat="1" ht="16.5" customHeight="1" x14ac:dyDescent="0.2">
      <c r="A1618" s="202"/>
      <c r="B1618" s="139"/>
      <c r="C1618" s="234" t="s">
        <v>1872</v>
      </c>
      <c r="D1618" s="234" t="s">
        <v>164</v>
      </c>
      <c r="E1618" s="235" t="s">
        <v>3008</v>
      </c>
      <c r="F1618" s="236" t="s">
        <v>1873</v>
      </c>
      <c r="G1618" s="237" t="s">
        <v>1329</v>
      </c>
      <c r="H1618" s="238">
        <v>80</v>
      </c>
      <c r="I1618" s="239"/>
      <c r="J1618" s="238">
        <f t="shared" si="90"/>
        <v>0</v>
      </c>
      <c r="K1618" s="240"/>
      <c r="L1618" s="30"/>
      <c r="M1618" s="241" t="s">
        <v>1</v>
      </c>
      <c r="N1618" s="242" t="s">
        <v>43</v>
      </c>
      <c r="O1618" s="49"/>
      <c r="P1618" s="243">
        <f t="shared" si="91"/>
        <v>0</v>
      </c>
      <c r="Q1618" s="243">
        <v>0</v>
      </c>
      <c r="R1618" s="243">
        <f t="shared" si="92"/>
        <v>0</v>
      </c>
      <c r="S1618" s="243">
        <v>0</v>
      </c>
      <c r="T1618" s="244">
        <f t="shared" si="93"/>
        <v>0</v>
      </c>
      <c r="U1618" s="202"/>
      <c r="V1618" s="202"/>
      <c r="W1618" s="202"/>
      <c r="X1618" s="202"/>
      <c r="Y1618" s="202"/>
      <c r="Z1618" s="202"/>
      <c r="AA1618" s="202"/>
      <c r="AB1618" s="202"/>
      <c r="AC1618" s="202"/>
      <c r="AD1618" s="202"/>
      <c r="AE1618" s="202"/>
      <c r="AR1618" s="245" t="s">
        <v>577</v>
      </c>
      <c r="AT1618" s="245" t="s">
        <v>164</v>
      </c>
      <c r="AU1618" s="245" t="s">
        <v>183</v>
      </c>
      <c r="AY1618" s="203" t="s">
        <v>162</v>
      </c>
      <c r="BE1618" s="149">
        <f t="shared" si="94"/>
        <v>0</v>
      </c>
      <c r="BF1618" s="149">
        <f t="shared" si="95"/>
        <v>0</v>
      </c>
      <c r="BG1618" s="149">
        <f t="shared" si="96"/>
        <v>0</v>
      </c>
      <c r="BH1618" s="149">
        <f t="shared" si="97"/>
        <v>0</v>
      </c>
      <c r="BI1618" s="149">
        <f t="shared" si="98"/>
        <v>0</v>
      </c>
      <c r="BJ1618" s="203" t="s">
        <v>169</v>
      </c>
      <c r="BK1618" s="150">
        <f t="shared" si="99"/>
        <v>0</v>
      </c>
      <c r="BL1618" s="203" t="s">
        <v>577</v>
      </c>
      <c r="BM1618" s="245" t="s">
        <v>1874</v>
      </c>
    </row>
    <row r="1619" spans="1:65" s="210" customFormat="1" ht="16.5" customHeight="1" x14ac:dyDescent="0.2">
      <c r="A1619" s="202"/>
      <c r="B1619" s="139"/>
      <c r="C1619" s="234" t="s">
        <v>1875</v>
      </c>
      <c r="D1619" s="234" t="s">
        <v>164</v>
      </c>
      <c r="E1619" s="235" t="s">
        <v>3009</v>
      </c>
      <c r="F1619" s="236" t="s">
        <v>1876</v>
      </c>
      <c r="G1619" s="237" t="s">
        <v>394</v>
      </c>
      <c r="H1619" s="238">
        <v>6</v>
      </c>
      <c r="I1619" s="239"/>
      <c r="J1619" s="238">
        <f t="shared" si="90"/>
        <v>0</v>
      </c>
      <c r="K1619" s="240"/>
      <c r="L1619" s="30"/>
      <c r="M1619" s="241" t="s">
        <v>1</v>
      </c>
      <c r="N1619" s="242" t="s">
        <v>43</v>
      </c>
      <c r="O1619" s="49"/>
      <c r="P1619" s="243">
        <f t="shared" si="91"/>
        <v>0</v>
      </c>
      <c r="Q1619" s="243">
        <v>0</v>
      </c>
      <c r="R1619" s="243">
        <f t="shared" si="92"/>
        <v>0</v>
      </c>
      <c r="S1619" s="243">
        <v>0</v>
      </c>
      <c r="T1619" s="244">
        <f t="shared" si="93"/>
        <v>0</v>
      </c>
      <c r="U1619" s="202"/>
      <c r="V1619" s="202"/>
      <c r="W1619" s="202"/>
      <c r="X1619" s="202"/>
      <c r="Y1619" s="202"/>
      <c r="Z1619" s="202"/>
      <c r="AA1619" s="202"/>
      <c r="AB1619" s="202"/>
      <c r="AC1619" s="202"/>
      <c r="AD1619" s="202"/>
      <c r="AE1619" s="202"/>
      <c r="AR1619" s="245" t="s">
        <v>577</v>
      </c>
      <c r="AT1619" s="245" t="s">
        <v>164</v>
      </c>
      <c r="AU1619" s="245" t="s">
        <v>183</v>
      </c>
      <c r="AY1619" s="203" t="s">
        <v>162</v>
      </c>
      <c r="BE1619" s="149">
        <f t="shared" si="94"/>
        <v>0</v>
      </c>
      <c r="BF1619" s="149">
        <f t="shared" si="95"/>
        <v>0</v>
      </c>
      <c r="BG1619" s="149">
        <f t="shared" si="96"/>
        <v>0</v>
      </c>
      <c r="BH1619" s="149">
        <f t="shared" si="97"/>
        <v>0</v>
      </c>
      <c r="BI1619" s="149">
        <f t="shared" si="98"/>
        <v>0</v>
      </c>
      <c r="BJ1619" s="203" t="s">
        <v>169</v>
      </c>
      <c r="BK1619" s="150">
        <f t="shared" si="99"/>
        <v>0</v>
      </c>
      <c r="BL1619" s="203" t="s">
        <v>577</v>
      </c>
      <c r="BM1619" s="245" t="s">
        <v>1877</v>
      </c>
    </row>
    <row r="1620" spans="1:65" s="210" customFormat="1" ht="16.5" customHeight="1" x14ac:dyDescent="0.2">
      <c r="A1620" s="202"/>
      <c r="B1620" s="139"/>
      <c r="C1620" s="234" t="s">
        <v>1878</v>
      </c>
      <c r="D1620" s="234" t="s">
        <v>164</v>
      </c>
      <c r="E1620" s="235" t="s">
        <v>3010</v>
      </c>
      <c r="F1620" s="236" t="s">
        <v>1879</v>
      </c>
      <c r="G1620" s="237" t="s">
        <v>710</v>
      </c>
      <c r="H1620" s="238">
        <v>60</v>
      </c>
      <c r="I1620" s="239"/>
      <c r="J1620" s="238">
        <f t="shared" si="90"/>
        <v>0</v>
      </c>
      <c r="K1620" s="240"/>
      <c r="L1620" s="30"/>
      <c r="M1620" s="241" t="s">
        <v>1</v>
      </c>
      <c r="N1620" s="242" t="s">
        <v>43</v>
      </c>
      <c r="O1620" s="49"/>
      <c r="P1620" s="243">
        <f t="shared" si="91"/>
        <v>0</v>
      </c>
      <c r="Q1620" s="243">
        <v>0</v>
      </c>
      <c r="R1620" s="243">
        <f t="shared" si="92"/>
        <v>0</v>
      </c>
      <c r="S1620" s="243">
        <v>0</v>
      </c>
      <c r="T1620" s="244">
        <f t="shared" si="93"/>
        <v>0</v>
      </c>
      <c r="U1620" s="202"/>
      <c r="V1620" s="202"/>
      <c r="W1620" s="202"/>
      <c r="X1620" s="202"/>
      <c r="Y1620" s="202"/>
      <c r="Z1620" s="202"/>
      <c r="AA1620" s="202"/>
      <c r="AB1620" s="202"/>
      <c r="AC1620" s="202"/>
      <c r="AD1620" s="202"/>
      <c r="AE1620" s="202"/>
      <c r="AR1620" s="245" t="s">
        <v>577</v>
      </c>
      <c r="AT1620" s="245" t="s">
        <v>164</v>
      </c>
      <c r="AU1620" s="245" t="s">
        <v>183</v>
      </c>
      <c r="AY1620" s="203" t="s">
        <v>162</v>
      </c>
      <c r="BE1620" s="149">
        <f t="shared" si="94"/>
        <v>0</v>
      </c>
      <c r="BF1620" s="149">
        <f t="shared" si="95"/>
        <v>0</v>
      </c>
      <c r="BG1620" s="149">
        <f t="shared" si="96"/>
        <v>0</v>
      </c>
      <c r="BH1620" s="149">
        <f t="shared" si="97"/>
        <v>0</v>
      </c>
      <c r="BI1620" s="149">
        <f t="shared" si="98"/>
        <v>0</v>
      </c>
      <c r="BJ1620" s="203" t="s">
        <v>169</v>
      </c>
      <c r="BK1620" s="150">
        <f t="shared" si="99"/>
        <v>0</v>
      </c>
      <c r="BL1620" s="203" t="s">
        <v>577</v>
      </c>
      <c r="BM1620" s="245" t="s">
        <v>1880</v>
      </c>
    </row>
    <row r="1621" spans="1:65" s="210" customFormat="1" ht="16.5" customHeight="1" x14ac:dyDescent="0.2">
      <c r="A1621" s="202"/>
      <c r="B1621" s="139"/>
      <c r="C1621" s="234" t="s">
        <v>1881</v>
      </c>
      <c r="D1621" s="234" t="s">
        <v>164</v>
      </c>
      <c r="E1621" s="235" t="s">
        <v>3011</v>
      </c>
      <c r="F1621" s="236" t="s">
        <v>1882</v>
      </c>
      <c r="G1621" s="237" t="s">
        <v>394</v>
      </c>
      <c r="H1621" s="238">
        <v>6</v>
      </c>
      <c r="I1621" s="239"/>
      <c r="J1621" s="238">
        <f t="shared" si="90"/>
        <v>0</v>
      </c>
      <c r="K1621" s="240"/>
      <c r="L1621" s="30"/>
      <c r="M1621" s="241" t="s">
        <v>1</v>
      </c>
      <c r="N1621" s="242" t="s">
        <v>43</v>
      </c>
      <c r="O1621" s="49"/>
      <c r="P1621" s="243">
        <f t="shared" si="91"/>
        <v>0</v>
      </c>
      <c r="Q1621" s="243">
        <v>0</v>
      </c>
      <c r="R1621" s="243">
        <f t="shared" si="92"/>
        <v>0</v>
      </c>
      <c r="S1621" s="243">
        <v>0</v>
      </c>
      <c r="T1621" s="244">
        <f t="shared" si="93"/>
        <v>0</v>
      </c>
      <c r="U1621" s="202"/>
      <c r="V1621" s="202"/>
      <c r="W1621" s="202"/>
      <c r="X1621" s="202"/>
      <c r="Y1621" s="202"/>
      <c r="Z1621" s="202"/>
      <c r="AA1621" s="202"/>
      <c r="AB1621" s="202"/>
      <c r="AC1621" s="202"/>
      <c r="AD1621" s="202"/>
      <c r="AE1621" s="202"/>
      <c r="AR1621" s="245" t="s">
        <v>577</v>
      </c>
      <c r="AT1621" s="245" t="s">
        <v>164</v>
      </c>
      <c r="AU1621" s="245" t="s">
        <v>183</v>
      </c>
      <c r="AY1621" s="203" t="s">
        <v>162</v>
      </c>
      <c r="BE1621" s="149">
        <f t="shared" si="94"/>
        <v>0</v>
      </c>
      <c r="BF1621" s="149">
        <f t="shared" si="95"/>
        <v>0</v>
      </c>
      <c r="BG1621" s="149">
        <f t="shared" si="96"/>
        <v>0</v>
      </c>
      <c r="BH1621" s="149">
        <f t="shared" si="97"/>
        <v>0</v>
      </c>
      <c r="BI1621" s="149">
        <f t="shared" si="98"/>
        <v>0</v>
      </c>
      <c r="BJ1621" s="203" t="s">
        <v>169</v>
      </c>
      <c r="BK1621" s="150">
        <f t="shared" si="99"/>
        <v>0</v>
      </c>
      <c r="BL1621" s="203" t="s">
        <v>577</v>
      </c>
      <c r="BM1621" s="245" t="s">
        <v>1883</v>
      </c>
    </row>
    <row r="1622" spans="1:65" s="210" customFormat="1" ht="16.5" customHeight="1" x14ac:dyDescent="0.2">
      <c r="A1622" s="202"/>
      <c r="B1622" s="139"/>
      <c r="C1622" s="234" t="s">
        <v>1884</v>
      </c>
      <c r="D1622" s="234" t="s">
        <v>164</v>
      </c>
      <c r="E1622" s="235" t="s">
        <v>3012</v>
      </c>
      <c r="F1622" s="236" t="s">
        <v>1885</v>
      </c>
      <c r="G1622" s="237" t="s">
        <v>394</v>
      </c>
      <c r="H1622" s="238">
        <v>1</v>
      </c>
      <c r="I1622" s="239"/>
      <c r="J1622" s="238">
        <f t="shared" si="90"/>
        <v>0</v>
      </c>
      <c r="K1622" s="240"/>
      <c r="L1622" s="30"/>
      <c r="M1622" s="241" t="s">
        <v>1</v>
      </c>
      <c r="N1622" s="242" t="s">
        <v>43</v>
      </c>
      <c r="O1622" s="49"/>
      <c r="P1622" s="243">
        <f t="shared" si="91"/>
        <v>0</v>
      </c>
      <c r="Q1622" s="243">
        <v>0</v>
      </c>
      <c r="R1622" s="243">
        <f t="shared" si="92"/>
        <v>0</v>
      </c>
      <c r="S1622" s="243">
        <v>0</v>
      </c>
      <c r="T1622" s="244">
        <f t="shared" si="93"/>
        <v>0</v>
      </c>
      <c r="U1622" s="202"/>
      <c r="V1622" s="202"/>
      <c r="W1622" s="202"/>
      <c r="X1622" s="202"/>
      <c r="Y1622" s="202"/>
      <c r="Z1622" s="202"/>
      <c r="AA1622" s="202"/>
      <c r="AB1622" s="202"/>
      <c r="AC1622" s="202"/>
      <c r="AD1622" s="202"/>
      <c r="AE1622" s="202"/>
      <c r="AR1622" s="245" t="s">
        <v>577</v>
      </c>
      <c r="AT1622" s="245" t="s">
        <v>164</v>
      </c>
      <c r="AU1622" s="245" t="s">
        <v>183</v>
      </c>
      <c r="AY1622" s="203" t="s">
        <v>162</v>
      </c>
      <c r="BE1622" s="149">
        <f t="shared" si="94"/>
        <v>0</v>
      </c>
      <c r="BF1622" s="149">
        <f t="shared" si="95"/>
        <v>0</v>
      </c>
      <c r="BG1622" s="149">
        <f t="shared" si="96"/>
        <v>0</v>
      </c>
      <c r="BH1622" s="149">
        <f t="shared" si="97"/>
        <v>0</v>
      </c>
      <c r="BI1622" s="149">
        <f t="shared" si="98"/>
        <v>0</v>
      </c>
      <c r="BJ1622" s="203" t="s">
        <v>169</v>
      </c>
      <c r="BK1622" s="150">
        <f t="shared" si="99"/>
        <v>0</v>
      </c>
      <c r="BL1622" s="203" t="s">
        <v>577</v>
      </c>
      <c r="BM1622" s="245" t="s">
        <v>1886</v>
      </c>
    </row>
    <row r="1623" spans="1:65" s="210" customFormat="1" ht="16.5" customHeight="1" x14ac:dyDescent="0.2">
      <c r="A1623" s="202"/>
      <c r="B1623" s="139"/>
      <c r="C1623" s="234" t="s">
        <v>1887</v>
      </c>
      <c r="D1623" s="234" t="s">
        <v>164</v>
      </c>
      <c r="E1623" s="235" t="s">
        <v>3013</v>
      </c>
      <c r="F1623" s="236" t="s">
        <v>1888</v>
      </c>
      <c r="G1623" s="237" t="s">
        <v>394</v>
      </c>
      <c r="H1623" s="238">
        <v>30</v>
      </c>
      <c r="I1623" s="239"/>
      <c r="J1623" s="238">
        <f t="shared" si="90"/>
        <v>0</v>
      </c>
      <c r="K1623" s="240"/>
      <c r="L1623" s="30"/>
      <c r="M1623" s="241" t="s">
        <v>1</v>
      </c>
      <c r="N1623" s="242" t="s">
        <v>43</v>
      </c>
      <c r="O1623" s="49"/>
      <c r="P1623" s="243">
        <f t="shared" si="91"/>
        <v>0</v>
      </c>
      <c r="Q1623" s="243">
        <v>0</v>
      </c>
      <c r="R1623" s="243">
        <f t="shared" si="92"/>
        <v>0</v>
      </c>
      <c r="S1623" s="243">
        <v>0</v>
      </c>
      <c r="T1623" s="244">
        <f t="shared" si="93"/>
        <v>0</v>
      </c>
      <c r="U1623" s="202"/>
      <c r="V1623" s="202"/>
      <c r="W1623" s="202"/>
      <c r="X1623" s="202"/>
      <c r="Y1623" s="202"/>
      <c r="Z1623" s="202"/>
      <c r="AA1623" s="202"/>
      <c r="AB1623" s="202"/>
      <c r="AC1623" s="202"/>
      <c r="AD1623" s="202"/>
      <c r="AE1623" s="202"/>
      <c r="AR1623" s="245" t="s">
        <v>577</v>
      </c>
      <c r="AT1623" s="245" t="s">
        <v>164</v>
      </c>
      <c r="AU1623" s="245" t="s">
        <v>183</v>
      </c>
      <c r="AY1623" s="203" t="s">
        <v>162</v>
      </c>
      <c r="BE1623" s="149">
        <f t="shared" si="94"/>
        <v>0</v>
      </c>
      <c r="BF1623" s="149">
        <f t="shared" si="95"/>
        <v>0</v>
      </c>
      <c r="BG1623" s="149">
        <f t="shared" si="96"/>
        <v>0</v>
      </c>
      <c r="BH1623" s="149">
        <f t="shared" si="97"/>
        <v>0</v>
      </c>
      <c r="BI1623" s="149">
        <f t="shared" si="98"/>
        <v>0</v>
      </c>
      <c r="BJ1623" s="203" t="s">
        <v>169</v>
      </c>
      <c r="BK1623" s="150">
        <f t="shared" si="99"/>
        <v>0</v>
      </c>
      <c r="BL1623" s="203" t="s">
        <v>577</v>
      </c>
      <c r="BM1623" s="245" t="s">
        <v>1889</v>
      </c>
    </row>
    <row r="1624" spans="1:65" s="210" customFormat="1" ht="16.5" customHeight="1" x14ac:dyDescent="0.2">
      <c r="A1624" s="202"/>
      <c r="B1624" s="139"/>
      <c r="C1624" s="234" t="s">
        <v>1890</v>
      </c>
      <c r="D1624" s="234" t="s">
        <v>164</v>
      </c>
      <c r="E1624" s="235" t="s">
        <v>3014</v>
      </c>
      <c r="F1624" s="236" t="s">
        <v>1891</v>
      </c>
      <c r="G1624" s="237" t="s">
        <v>394</v>
      </c>
      <c r="H1624" s="238">
        <v>100</v>
      </c>
      <c r="I1624" s="239"/>
      <c r="J1624" s="238">
        <f t="shared" si="90"/>
        <v>0</v>
      </c>
      <c r="K1624" s="240"/>
      <c r="L1624" s="30"/>
      <c r="M1624" s="241" t="s">
        <v>1</v>
      </c>
      <c r="N1624" s="242" t="s">
        <v>43</v>
      </c>
      <c r="O1624" s="49"/>
      <c r="P1624" s="243">
        <f t="shared" si="91"/>
        <v>0</v>
      </c>
      <c r="Q1624" s="243">
        <v>0</v>
      </c>
      <c r="R1624" s="243">
        <f t="shared" si="92"/>
        <v>0</v>
      </c>
      <c r="S1624" s="243">
        <v>0</v>
      </c>
      <c r="T1624" s="244">
        <f t="shared" si="93"/>
        <v>0</v>
      </c>
      <c r="U1624" s="202"/>
      <c r="V1624" s="202"/>
      <c r="W1624" s="202"/>
      <c r="X1624" s="202"/>
      <c r="Y1624" s="202"/>
      <c r="Z1624" s="202"/>
      <c r="AA1624" s="202"/>
      <c r="AB1624" s="202"/>
      <c r="AC1624" s="202"/>
      <c r="AD1624" s="202"/>
      <c r="AE1624" s="202"/>
      <c r="AR1624" s="245" t="s">
        <v>577</v>
      </c>
      <c r="AT1624" s="245" t="s">
        <v>164</v>
      </c>
      <c r="AU1624" s="245" t="s">
        <v>183</v>
      </c>
      <c r="AY1624" s="203" t="s">
        <v>162</v>
      </c>
      <c r="BE1624" s="149">
        <f t="shared" si="94"/>
        <v>0</v>
      </c>
      <c r="BF1624" s="149">
        <f t="shared" si="95"/>
        <v>0</v>
      </c>
      <c r="BG1624" s="149">
        <f t="shared" si="96"/>
        <v>0</v>
      </c>
      <c r="BH1624" s="149">
        <f t="shared" si="97"/>
        <v>0</v>
      </c>
      <c r="BI1624" s="149">
        <f t="shared" si="98"/>
        <v>0</v>
      </c>
      <c r="BJ1624" s="203" t="s">
        <v>169</v>
      </c>
      <c r="BK1624" s="150">
        <f t="shared" si="99"/>
        <v>0</v>
      </c>
      <c r="BL1624" s="203" t="s">
        <v>577</v>
      </c>
      <c r="BM1624" s="245" t="s">
        <v>1892</v>
      </c>
    </row>
    <row r="1625" spans="1:65" s="210" customFormat="1" ht="16.5" customHeight="1" x14ac:dyDescent="0.2">
      <c r="A1625" s="202"/>
      <c r="B1625" s="139"/>
      <c r="C1625" s="234" t="s">
        <v>1893</v>
      </c>
      <c r="D1625" s="234" t="s">
        <v>164</v>
      </c>
      <c r="E1625" s="235" t="s">
        <v>3015</v>
      </c>
      <c r="F1625" s="236" t="s">
        <v>1894</v>
      </c>
      <c r="G1625" s="237" t="s">
        <v>394</v>
      </c>
      <c r="H1625" s="238">
        <v>12</v>
      </c>
      <c r="I1625" s="239"/>
      <c r="J1625" s="238">
        <f t="shared" si="90"/>
        <v>0</v>
      </c>
      <c r="K1625" s="240"/>
      <c r="L1625" s="30"/>
      <c r="M1625" s="241" t="s">
        <v>1</v>
      </c>
      <c r="N1625" s="242" t="s">
        <v>43</v>
      </c>
      <c r="O1625" s="49"/>
      <c r="P1625" s="243">
        <f t="shared" si="91"/>
        <v>0</v>
      </c>
      <c r="Q1625" s="243">
        <v>0</v>
      </c>
      <c r="R1625" s="243">
        <f t="shared" si="92"/>
        <v>0</v>
      </c>
      <c r="S1625" s="243">
        <v>0</v>
      </c>
      <c r="T1625" s="244">
        <f t="shared" si="93"/>
        <v>0</v>
      </c>
      <c r="U1625" s="202"/>
      <c r="V1625" s="202"/>
      <c r="W1625" s="202"/>
      <c r="X1625" s="202"/>
      <c r="Y1625" s="202"/>
      <c r="Z1625" s="202"/>
      <c r="AA1625" s="202"/>
      <c r="AB1625" s="202"/>
      <c r="AC1625" s="202"/>
      <c r="AD1625" s="202"/>
      <c r="AE1625" s="202"/>
      <c r="AR1625" s="245" t="s">
        <v>577</v>
      </c>
      <c r="AT1625" s="245" t="s">
        <v>164</v>
      </c>
      <c r="AU1625" s="245" t="s">
        <v>183</v>
      </c>
      <c r="AY1625" s="203" t="s">
        <v>162</v>
      </c>
      <c r="BE1625" s="149">
        <f t="shared" si="94"/>
        <v>0</v>
      </c>
      <c r="BF1625" s="149">
        <f t="shared" si="95"/>
        <v>0</v>
      </c>
      <c r="BG1625" s="149">
        <f t="shared" si="96"/>
        <v>0</v>
      </c>
      <c r="BH1625" s="149">
        <f t="shared" si="97"/>
        <v>0</v>
      </c>
      <c r="BI1625" s="149">
        <f t="shared" si="98"/>
        <v>0</v>
      </c>
      <c r="BJ1625" s="203" t="s">
        <v>169</v>
      </c>
      <c r="BK1625" s="150">
        <f t="shared" si="99"/>
        <v>0</v>
      </c>
      <c r="BL1625" s="203" t="s">
        <v>577</v>
      </c>
      <c r="BM1625" s="245" t="s">
        <v>1895</v>
      </c>
    </row>
    <row r="1626" spans="1:65" s="210" customFormat="1" ht="16.5" customHeight="1" x14ac:dyDescent="0.2">
      <c r="A1626" s="202"/>
      <c r="B1626" s="139"/>
      <c r="C1626" s="234" t="s">
        <v>1896</v>
      </c>
      <c r="D1626" s="234" t="s">
        <v>164</v>
      </c>
      <c r="E1626" s="235" t="s">
        <v>3016</v>
      </c>
      <c r="F1626" s="236" t="s">
        <v>1766</v>
      </c>
      <c r="G1626" s="237" t="s">
        <v>166</v>
      </c>
      <c r="H1626" s="238">
        <v>1</v>
      </c>
      <c r="I1626" s="239"/>
      <c r="J1626" s="238">
        <f t="shared" si="90"/>
        <v>0</v>
      </c>
      <c r="K1626" s="240"/>
      <c r="L1626" s="30"/>
      <c r="M1626" s="241" t="s">
        <v>1</v>
      </c>
      <c r="N1626" s="242" t="s">
        <v>43</v>
      </c>
      <c r="O1626" s="49"/>
      <c r="P1626" s="243">
        <f t="shared" si="91"/>
        <v>0</v>
      </c>
      <c r="Q1626" s="243">
        <v>0</v>
      </c>
      <c r="R1626" s="243">
        <f t="shared" si="92"/>
        <v>0</v>
      </c>
      <c r="S1626" s="243">
        <v>0</v>
      </c>
      <c r="T1626" s="244">
        <f t="shared" si="93"/>
        <v>0</v>
      </c>
      <c r="U1626" s="202"/>
      <c r="V1626" s="202"/>
      <c r="W1626" s="202"/>
      <c r="X1626" s="202"/>
      <c r="Y1626" s="202"/>
      <c r="Z1626" s="202"/>
      <c r="AA1626" s="202"/>
      <c r="AB1626" s="202"/>
      <c r="AC1626" s="202"/>
      <c r="AD1626" s="202"/>
      <c r="AE1626" s="202"/>
      <c r="AR1626" s="245" t="s">
        <v>577</v>
      </c>
      <c r="AT1626" s="245" t="s">
        <v>164</v>
      </c>
      <c r="AU1626" s="245" t="s">
        <v>183</v>
      </c>
      <c r="AY1626" s="203" t="s">
        <v>162</v>
      </c>
      <c r="BE1626" s="149">
        <f t="shared" si="94"/>
        <v>0</v>
      </c>
      <c r="BF1626" s="149">
        <f t="shared" si="95"/>
        <v>0</v>
      </c>
      <c r="BG1626" s="149">
        <f t="shared" si="96"/>
        <v>0</v>
      </c>
      <c r="BH1626" s="149">
        <f t="shared" si="97"/>
        <v>0</v>
      </c>
      <c r="BI1626" s="149">
        <f t="shared" si="98"/>
        <v>0</v>
      </c>
      <c r="BJ1626" s="203" t="s">
        <v>169</v>
      </c>
      <c r="BK1626" s="150">
        <f t="shared" si="99"/>
        <v>0</v>
      </c>
      <c r="BL1626" s="203" t="s">
        <v>577</v>
      </c>
      <c r="BM1626" s="245" t="s">
        <v>1897</v>
      </c>
    </row>
    <row r="1627" spans="1:65" s="10" customFormat="1" ht="20.85" customHeight="1" x14ac:dyDescent="0.2">
      <c r="B1627" s="126"/>
      <c r="D1627" s="127" t="s">
        <v>70</v>
      </c>
      <c r="E1627" s="137" t="s">
        <v>1898</v>
      </c>
      <c r="F1627" s="137" t="s">
        <v>1899</v>
      </c>
      <c r="I1627" s="129"/>
      <c r="J1627" s="138">
        <f>BK1627</f>
        <v>0</v>
      </c>
      <c r="L1627" s="126"/>
      <c r="M1627" s="131"/>
      <c r="N1627" s="132"/>
      <c r="O1627" s="132"/>
      <c r="P1627" s="133">
        <f>SUM(P1628:P1638)</f>
        <v>0</v>
      </c>
      <c r="Q1627" s="132"/>
      <c r="R1627" s="133">
        <f>SUM(R1628:R1638)</f>
        <v>0</v>
      </c>
      <c r="S1627" s="132"/>
      <c r="T1627" s="134">
        <f>SUM(T1628:T1638)</f>
        <v>0</v>
      </c>
      <c r="AR1627" s="127" t="s">
        <v>183</v>
      </c>
      <c r="AT1627" s="135" t="s">
        <v>70</v>
      </c>
      <c r="AU1627" s="135" t="s">
        <v>169</v>
      </c>
      <c r="AY1627" s="127" t="s">
        <v>162</v>
      </c>
      <c r="BK1627" s="136">
        <f>SUM(BK1628:BK1638)</f>
        <v>0</v>
      </c>
    </row>
    <row r="1628" spans="1:65" s="210" customFormat="1" ht="16.5" customHeight="1" x14ac:dyDescent="0.2">
      <c r="A1628" s="202"/>
      <c r="B1628" s="139"/>
      <c r="C1628" s="246" t="s">
        <v>1900</v>
      </c>
      <c r="D1628" s="246" t="s">
        <v>348</v>
      </c>
      <c r="E1628" s="247" t="s">
        <v>3017</v>
      </c>
      <c r="F1628" s="248" t="s">
        <v>1867</v>
      </c>
      <c r="G1628" s="249" t="s">
        <v>1329</v>
      </c>
      <c r="H1628" s="250">
        <v>20</v>
      </c>
      <c r="I1628" s="251"/>
      <c r="J1628" s="250">
        <f t="shared" ref="J1628:J1638" si="100">ROUND(I1628*H1628,3)</f>
        <v>0</v>
      </c>
      <c r="K1628" s="252"/>
      <c r="L1628" s="188"/>
      <c r="M1628" s="253" t="s">
        <v>1</v>
      </c>
      <c r="N1628" s="254" t="s">
        <v>43</v>
      </c>
      <c r="O1628" s="49"/>
      <c r="P1628" s="243">
        <f t="shared" ref="P1628:P1638" si="101">O1628*H1628</f>
        <v>0</v>
      </c>
      <c r="Q1628" s="243">
        <v>0</v>
      </c>
      <c r="R1628" s="243">
        <f t="shared" ref="R1628:R1638" si="102">Q1628*H1628</f>
        <v>0</v>
      </c>
      <c r="S1628" s="243">
        <v>0</v>
      </c>
      <c r="T1628" s="244">
        <f t="shared" ref="T1628:T1638" si="103">S1628*H1628</f>
        <v>0</v>
      </c>
      <c r="U1628" s="202"/>
      <c r="V1628" s="202"/>
      <c r="W1628" s="202"/>
      <c r="X1628" s="202"/>
      <c r="Y1628" s="202"/>
      <c r="Z1628" s="202"/>
      <c r="AA1628" s="202"/>
      <c r="AB1628" s="202"/>
      <c r="AC1628" s="202"/>
      <c r="AD1628" s="202"/>
      <c r="AE1628" s="202"/>
      <c r="AR1628" s="245" t="s">
        <v>1458</v>
      </c>
      <c r="AT1628" s="245" t="s">
        <v>348</v>
      </c>
      <c r="AU1628" s="245" t="s">
        <v>183</v>
      </c>
      <c r="AY1628" s="203" t="s">
        <v>162</v>
      </c>
      <c r="BE1628" s="149">
        <f t="shared" ref="BE1628:BE1638" si="104">IF(N1628="základná",J1628,0)</f>
        <v>0</v>
      </c>
      <c r="BF1628" s="149">
        <f t="shared" ref="BF1628:BF1638" si="105">IF(N1628="znížená",J1628,0)</f>
        <v>0</v>
      </c>
      <c r="BG1628" s="149">
        <f t="shared" ref="BG1628:BG1638" si="106">IF(N1628="zákl. prenesená",J1628,0)</f>
        <v>0</v>
      </c>
      <c r="BH1628" s="149">
        <f t="shared" ref="BH1628:BH1638" si="107">IF(N1628="zníž. prenesená",J1628,0)</f>
        <v>0</v>
      </c>
      <c r="BI1628" s="149">
        <f t="shared" ref="BI1628:BI1638" si="108">IF(N1628="nulová",J1628,0)</f>
        <v>0</v>
      </c>
      <c r="BJ1628" s="203" t="s">
        <v>169</v>
      </c>
      <c r="BK1628" s="150">
        <f t="shared" ref="BK1628:BK1638" si="109">ROUND(I1628*H1628,3)</f>
        <v>0</v>
      </c>
      <c r="BL1628" s="203" t="s">
        <v>577</v>
      </c>
      <c r="BM1628" s="245" t="s">
        <v>1901</v>
      </c>
    </row>
    <row r="1629" spans="1:65" s="210" customFormat="1" ht="16.5" customHeight="1" x14ac:dyDescent="0.2">
      <c r="A1629" s="202"/>
      <c r="B1629" s="139"/>
      <c r="C1629" s="246" t="s">
        <v>1902</v>
      </c>
      <c r="D1629" s="246" t="s">
        <v>348</v>
      </c>
      <c r="E1629" s="247" t="s">
        <v>3018</v>
      </c>
      <c r="F1629" s="248" t="s">
        <v>1870</v>
      </c>
      <c r="G1629" s="249" t="s">
        <v>1329</v>
      </c>
      <c r="H1629" s="250">
        <v>16</v>
      </c>
      <c r="I1629" s="251"/>
      <c r="J1629" s="250">
        <f t="shared" si="100"/>
        <v>0</v>
      </c>
      <c r="K1629" s="252"/>
      <c r="L1629" s="188"/>
      <c r="M1629" s="253" t="s">
        <v>1</v>
      </c>
      <c r="N1629" s="254" t="s">
        <v>43</v>
      </c>
      <c r="O1629" s="49"/>
      <c r="P1629" s="243">
        <f t="shared" si="101"/>
        <v>0</v>
      </c>
      <c r="Q1629" s="243">
        <v>0</v>
      </c>
      <c r="R1629" s="243">
        <f t="shared" si="102"/>
        <v>0</v>
      </c>
      <c r="S1629" s="243">
        <v>0</v>
      </c>
      <c r="T1629" s="244">
        <f t="shared" si="103"/>
        <v>0</v>
      </c>
      <c r="U1629" s="202"/>
      <c r="V1629" s="202"/>
      <c r="W1629" s="202"/>
      <c r="X1629" s="202"/>
      <c r="Y1629" s="202"/>
      <c r="Z1629" s="202"/>
      <c r="AA1629" s="202"/>
      <c r="AB1629" s="202"/>
      <c r="AC1629" s="202"/>
      <c r="AD1629" s="202"/>
      <c r="AE1629" s="202"/>
      <c r="AR1629" s="245" t="s">
        <v>1458</v>
      </c>
      <c r="AT1629" s="245" t="s">
        <v>348</v>
      </c>
      <c r="AU1629" s="245" t="s">
        <v>183</v>
      </c>
      <c r="AY1629" s="203" t="s">
        <v>162</v>
      </c>
      <c r="BE1629" s="149">
        <f t="shared" si="104"/>
        <v>0</v>
      </c>
      <c r="BF1629" s="149">
        <f t="shared" si="105"/>
        <v>0</v>
      </c>
      <c r="BG1629" s="149">
        <f t="shared" si="106"/>
        <v>0</v>
      </c>
      <c r="BH1629" s="149">
        <f t="shared" si="107"/>
        <v>0</v>
      </c>
      <c r="BI1629" s="149">
        <f t="shared" si="108"/>
        <v>0</v>
      </c>
      <c r="BJ1629" s="203" t="s">
        <v>169</v>
      </c>
      <c r="BK1629" s="150">
        <f t="shared" si="109"/>
        <v>0</v>
      </c>
      <c r="BL1629" s="203" t="s">
        <v>577</v>
      </c>
      <c r="BM1629" s="245" t="s">
        <v>1903</v>
      </c>
    </row>
    <row r="1630" spans="1:65" s="210" customFormat="1" ht="16.5" customHeight="1" x14ac:dyDescent="0.2">
      <c r="A1630" s="202"/>
      <c r="B1630" s="139"/>
      <c r="C1630" s="246" t="s">
        <v>1904</v>
      </c>
      <c r="D1630" s="246" t="s">
        <v>348</v>
      </c>
      <c r="E1630" s="247" t="s">
        <v>3019</v>
      </c>
      <c r="F1630" s="248" t="s">
        <v>1873</v>
      </c>
      <c r="G1630" s="249" t="s">
        <v>1329</v>
      </c>
      <c r="H1630" s="250">
        <v>80</v>
      </c>
      <c r="I1630" s="251"/>
      <c r="J1630" s="250">
        <f t="shared" si="100"/>
        <v>0</v>
      </c>
      <c r="K1630" s="252"/>
      <c r="L1630" s="188"/>
      <c r="M1630" s="253" t="s">
        <v>1</v>
      </c>
      <c r="N1630" s="254" t="s">
        <v>43</v>
      </c>
      <c r="O1630" s="49"/>
      <c r="P1630" s="243">
        <f t="shared" si="101"/>
        <v>0</v>
      </c>
      <c r="Q1630" s="243">
        <v>0</v>
      </c>
      <c r="R1630" s="243">
        <f t="shared" si="102"/>
        <v>0</v>
      </c>
      <c r="S1630" s="243">
        <v>0</v>
      </c>
      <c r="T1630" s="244">
        <f t="shared" si="103"/>
        <v>0</v>
      </c>
      <c r="U1630" s="202"/>
      <c r="V1630" s="202"/>
      <c r="W1630" s="202"/>
      <c r="X1630" s="202"/>
      <c r="Y1630" s="202"/>
      <c r="Z1630" s="202"/>
      <c r="AA1630" s="202"/>
      <c r="AB1630" s="202"/>
      <c r="AC1630" s="202"/>
      <c r="AD1630" s="202"/>
      <c r="AE1630" s="202"/>
      <c r="AR1630" s="245" t="s">
        <v>1458</v>
      </c>
      <c r="AT1630" s="245" t="s">
        <v>348</v>
      </c>
      <c r="AU1630" s="245" t="s">
        <v>183</v>
      </c>
      <c r="AY1630" s="203" t="s">
        <v>162</v>
      </c>
      <c r="BE1630" s="149">
        <f t="shared" si="104"/>
        <v>0</v>
      </c>
      <c r="BF1630" s="149">
        <f t="shared" si="105"/>
        <v>0</v>
      </c>
      <c r="BG1630" s="149">
        <f t="shared" si="106"/>
        <v>0</v>
      </c>
      <c r="BH1630" s="149">
        <f t="shared" si="107"/>
        <v>0</v>
      </c>
      <c r="BI1630" s="149">
        <f t="shared" si="108"/>
        <v>0</v>
      </c>
      <c r="BJ1630" s="203" t="s">
        <v>169</v>
      </c>
      <c r="BK1630" s="150">
        <f t="shared" si="109"/>
        <v>0</v>
      </c>
      <c r="BL1630" s="203" t="s">
        <v>577</v>
      </c>
      <c r="BM1630" s="245" t="s">
        <v>1905</v>
      </c>
    </row>
    <row r="1631" spans="1:65" s="210" customFormat="1" ht="16.5" customHeight="1" x14ac:dyDescent="0.2">
      <c r="A1631" s="202"/>
      <c r="B1631" s="139"/>
      <c r="C1631" s="246" t="s">
        <v>1906</v>
      </c>
      <c r="D1631" s="246" t="s">
        <v>348</v>
      </c>
      <c r="E1631" s="247" t="s">
        <v>3020</v>
      </c>
      <c r="F1631" s="248" t="s">
        <v>1876</v>
      </c>
      <c r="G1631" s="249" t="s">
        <v>394</v>
      </c>
      <c r="H1631" s="250">
        <v>6</v>
      </c>
      <c r="I1631" s="251"/>
      <c r="J1631" s="250">
        <f t="shared" si="100"/>
        <v>0</v>
      </c>
      <c r="K1631" s="252"/>
      <c r="L1631" s="188"/>
      <c r="M1631" s="253" t="s">
        <v>1</v>
      </c>
      <c r="N1631" s="254" t="s">
        <v>43</v>
      </c>
      <c r="O1631" s="49"/>
      <c r="P1631" s="243">
        <f t="shared" si="101"/>
        <v>0</v>
      </c>
      <c r="Q1631" s="243">
        <v>0</v>
      </c>
      <c r="R1631" s="243">
        <f t="shared" si="102"/>
        <v>0</v>
      </c>
      <c r="S1631" s="243">
        <v>0</v>
      </c>
      <c r="T1631" s="244">
        <f t="shared" si="103"/>
        <v>0</v>
      </c>
      <c r="U1631" s="202"/>
      <c r="V1631" s="202"/>
      <c r="W1631" s="202"/>
      <c r="X1631" s="202"/>
      <c r="Y1631" s="202"/>
      <c r="Z1631" s="202"/>
      <c r="AA1631" s="202"/>
      <c r="AB1631" s="202"/>
      <c r="AC1631" s="202"/>
      <c r="AD1631" s="202"/>
      <c r="AE1631" s="202"/>
      <c r="AR1631" s="245" t="s">
        <v>1458</v>
      </c>
      <c r="AT1631" s="245" t="s">
        <v>348</v>
      </c>
      <c r="AU1631" s="245" t="s">
        <v>183</v>
      </c>
      <c r="AY1631" s="203" t="s">
        <v>162</v>
      </c>
      <c r="BE1631" s="149">
        <f t="shared" si="104"/>
        <v>0</v>
      </c>
      <c r="BF1631" s="149">
        <f t="shared" si="105"/>
        <v>0</v>
      </c>
      <c r="BG1631" s="149">
        <f t="shared" si="106"/>
        <v>0</v>
      </c>
      <c r="BH1631" s="149">
        <f t="shared" si="107"/>
        <v>0</v>
      </c>
      <c r="BI1631" s="149">
        <f t="shared" si="108"/>
        <v>0</v>
      </c>
      <c r="BJ1631" s="203" t="s">
        <v>169</v>
      </c>
      <c r="BK1631" s="150">
        <f t="shared" si="109"/>
        <v>0</v>
      </c>
      <c r="BL1631" s="203" t="s">
        <v>577</v>
      </c>
      <c r="BM1631" s="245" t="s">
        <v>1907</v>
      </c>
    </row>
    <row r="1632" spans="1:65" s="210" customFormat="1" ht="16.5" customHeight="1" x14ac:dyDescent="0.2">
      <c r="A1632" s="202"/>
      <c r="B1632" s="139"/>
      <c r="C1632" s="246" t="s">
        <v>1908</v>
      </c>
      <c r="D1632" s="246" t="s">
        <v>348</v>
      </c>
      <c r="E1632" s="247" t="s">
        <v>3021</v>
      </c>
      <c r="F1632" s="248" t="s">
        <v>1879</v>
      </c>
      <c r="G1632" s="249" t="s">
        <v>710</v>
      </c>
      <c r="H1632" s="250">
        <v>60</v>
      </c>
      <c r="I1632" s="251"/>
      <c r="J1632" s="250">
        <f t="shared" si="100"/>
        <v>0</v>
      </c>
      <c r="K1632" s="252"/>
      <c r="L1632" s="188"/>
      <c r="M1632" s="253" t="s">
        <v>1</v>
      </c>
      <c r="N1632" s="254" t="s">
        <v>43</v>
      </c>
      <c r="O1632" s="49"/>
      <c r="P1632" s="243">
        <f t="shared" si="101"/>
        <v>0</v>
      </c>
      <c r="Q1632" s="243">
        <v>0</v>
      </c>
      <c r="R1632" s="243">
        <f t="shared" si="102"/>
        <v>0</v>
      </c>
      <c r="S1632" s="243">
        <v>0</v>
      </c>
      <c r="T1632" s="244">
        <f t="shared" si="103"/>
        <v>0</v>
      </c>
      <c r="U1632" s="202"/>
      <c r="V1632" s="202"/>
      <c r="W1632" s="202"/>
      <c r="X1632" s="202"/>
      <c r="Y1632" s="202"/>
      <c r="Z1632" s="202"/>
      <c r="AA1632" s="202"/>
      <c r="AB1632" s="202"/>
      <c r="AC1632" s="202"/>
      <c r="AD1632" s="202"/>
      <c r="AE1632" s="202"/>
      <c r="AR1632" s="245" t="s">
        <v>1458</v>
      </c>
      <c r="AT1632" s="245" t="s">
        <v>348</v>
      </c>
      <c r="AU1632" s="245" t="s">
        <v>183</v>
      </c>
      <c r="AY1632" s="203" t="s">
        <v>162</v>
      </c>
      <c r="BE1632" s="149">
        <f t="shared" si="104"/>
        <v>0</v>
      </c>
      <c r="BF1632" s="149">
        <f t="shared" si="105"/>
        <v>0</v>
      </c>
      <c r="BG1632" s="149">
        <f t="shared" si="106"/>
        <v>0</v>
      </c>
      <c r="BH1632" s="149">
        <f t="shared" si="107"/>
        <v>0</v>
      </c>
      <c r="BI1632" s="149">
        <f t="shared" si="108"/>
        <v>0</v>
      </c>
      <c r="BJ1632" s="203" t="s">
        <v>169</v>
      </c>
      <c r="BK1632" s="150">
        <f t="shared" si="109"/>
        <v>0</v>
      </c>
      <c r="BL1632" s="203" t="s">
        <v>577</v>
      </c>
      <c r="BM1632" s="245" t="s">
        <v>1909</v>
      </c>
    </row>
    <row r="1633" spans="1:65" s="210" customFormat="1" ht="16.5" customHeight="1" x14ac:dyDescent="0.2">
      <c r="A1633" s="202"/>
      <c r="B1633" s="139"/>
      <c r="C1633" s="246" t="s">
        <v>1910</v>
      </c>
      <c r="D1633" s="246" t="s">
        <v>348</v>
      </c>
      <c r="E1633" s="247" t="s">
        <v>3022</v>
      </c>
      <c r="F1633" s="248" t="s">
        <v>1882</v>
      </c>
      <c r="G1633" s="249" t="s">
        <v>394</v>
      </c>
      <c r="H1633" s="250">
        <v>6</v>
      </c>
      <c r="I1633" s="251"/>
      <c r="J1633" s="250">
        <f t="shared" si="100"/>
        <v>0</v>
      </c>
      <c r="K1633" s="252"/>
      <c r="L1633" s="188"/>
      <c r="M1633" s="253" t="s">
        <v>1</v>
      </c>
      <c r="N1633" s="254" t="s">
        <v>43</v>
      </c>
      <c r="O1633" s="49"/>
      <c r="P1633" s="243">
        <f t="shared" si="101"/>
        <v>0</v>
      </c>
      <c r="Q1633" s="243">
        <v>0</v>
      </c>
      <c r="R1633" s="243">
        <f t="shared" si="102"/>
        <v>0</v>
      </c>
      <c r="S1633" s="243">
        <v>0</v>
      </c>
      <c r="T1633" s="244">
        <f t="shared" si="103"/>
        <v>0</v>
      </c>
      <c r="U1633" s="202"/>
      <c r="V1633" s="202"/>
      <c r="W1633" s="202"/>
      <c r="X1633" s="202"/>
      <c r="Y1633" s="202"/>
      <c r="Z1633" s="202"/>
      <c r="AA1633" s="202"/>
      <c r="AB1633" s="202"/>
      <c r="AC1633" s="202"/>
      <c r="AD1633" s="202"/>
      <c r="AE1633" s="202"/>
      <c r="AR1633" s="245" t="s">
        <v>1458</v>
      </c>
      <c r="AT1633" s="245" t="s">
        <v>348</v>
      </c>
      <c r="AU1633" s="245" t="s">
        <v>183</v>
      </c>
      <c r="AY1633" s="203" t="s">
        <v>162</v>
      </c>
      <c r="BE1633" s="149">
        <f t="shared" si="104"/>
        <v>0</v>
      </c>
      <c r="BF1633" s="149">
        <f t="shared" si="105"/>
        <v>0</v>
      </c>
      <c r="BG1633" s="149">
        <f t="shared" si="106"/>
        <v>0</v>
      </c>
      <c r="BH1633" s="149">
        <f t="shared" si="107"/>
        <v>0</v>
      </c>
      <c r="BI1633" s="149">
        <f t="shared" si="108"/>
        <v>0</v>
      </c>
      <c r="BJ1633" s="203" t="s">
        <v>169</v>
      </c>
      <c r="BK1633" s="150">
        <f t="shared" si="109"/>
        <v>0</v>
      </c>
      <c r="BL1633" s="203" t="s">
        <v>577</v>
      </c>
      <c r="BM1633" s="245" t="s">
        <v>1911</v>
      </c>
    </row>
    <row r="1634" spans="1:65" s="210" customFormat="1" ht="16.5" customHeight="1" x14ac:dyDescent="0.2">
      <c r="A1634" s="202"/>
      <c r="B1634" s="139"/>
      <c r="C1634" s="246" t="s">
        <v>1912</v>
      </c>
      <c r="D1634" s="246" t="s">
        <v>348</v>
      </c>
      <c r="E1634" s="247" t="s">
        <v>3023</v>
      </c>
      <c r="F1634" s="248" t="s">
        <v>1885</v>
      </c>
      <c r="G1634" s="249" t="s">
        <v>394</v>
      </c>
      <c r="H1634" s="250">
        <v>1</v>
      </c>
      <c r="I1634" s="251"/>
      <c r="J1634" s="250">
        <f t="shared" si="100"/>
        <v>0</v>
      </c>
      <c r="K1634" s="252"/>
      <c r="L1634" s="188"/>
      <c r="M1634" s="253" t="s">
        <v>1</v>
      </c>
      <c r="N1634" s="254" t="s">
        <v>43</v>
      </c>
      <c r="O1634" s="49"/>
      <c r="P1634" s="243">
        <f t="shared" si="101"/>
        <v>0</v>
      </c>
      <c r="Q1634" s="243">
        <v>0</v>
      </c>
      <c r="R1634" s="243">
        <f t="shared" si="102"/>
        <v>0</v>
      </c>
      <c r="S1634" s="243">
        <v>0</v>
      </c>
      <c r="T1634" s="244">
        <f t="shared" si="103"/>
        <v>0</v>
      </c>
      <c r="U1634" s="202"/>
      <c r="V1634" s="202"/>
      <c r="W1634" s="202"/>
      <c r="X1634" s="202"/>
      <c r="Y1634" s="202"/>
      <c r="Z1634" s="202"/>
      <c r="AA1634" s="202"/>
      <c r="AB1634" s="202"/>
      <c r="AC1634" s="202"/>
      <c r="AD1634" s="202"/>
      <c r="AE1634" s="202"/>
      <c r="AR1634" s="245" t="s">
        <v>1458</v>
      </c>
      <c r="AT1634" s="245" t="s">
        <v>348</v>
      </c>
      <c r="AU1634" s="245" t="s">
        <v>183</v>
      </c>
      <c r="AY1634" s="203" t="s">
        <v>162</v>
      </c>
      <c r="BE1634" s="149">
        <f t="shared" si="104"/>
        <v>0</v>
      </c>
      <c r="BF1634" s="149">
        <f t="shared" si="105"/>
        <v>0</v>
      </c>
      <c r="BG1634" s="149">
        <f t="shared" si="106"/>
        <v>0</v>
      </c>
      <c r="BH1634" s="149">
        <f t="shared" si="107"/>
        <v>0</v>
      </c>
      <c r="BI1634" s="149">
        <f t="shared" si="108"/>
        <v>0</v>
      </c>
      <c r="BJ1634" s="203" t="s">
        <v>169</v>
      </c>
      <c r="BK1634" s="150">
        <f t="shared" si="109"/>
        <v>0</v>
      </c>
      <c r="BL1634" s="203" t="s">
        <v>577</v>
      </c>
      <c r="BM1634" s="245" t="s">
        <v>1913</v>
      </c>
    </row>
    <row r="1635" spans="1:65" s="210" customFormat="1" ht="16.5" customHeight="1" x14ac:dyDescent="0.2">
      <c r="A1635" s="202"/>
      <c r="B1635" s="139"/>
      <c r="C1635" s="246" t="s">
        <v>1914</v>
      </c>
      <c r="D1635" s="246" t="s">
        <v>348</v>
      </c>
      <c r="E1635" s="247" t="s">
        <v>3024</v>
      </c>
      <c r="F1635" s="248" t="s">
        <v>1888</v>
      </c>
      <c r="G1635" s="249" t="s">
        <v>394</v>
      </c>
      <c r="H1635" s="250">
        <v>30</v>
      </c>
      <c r="I1635" s="251"/>
      <c r="J1635" s="250">
        <f t="shared" si="100"/>
        <v>0</v>
      </c>
      <c r="K1635" s="252"/>
      <c r="L1635" s="188"/>
      <c r="M1635" s="253" t="s">
        <v>1</v>
      </c>
      <c r="N1635" s="254" t="s">
        <v>43</v>
      </c>
      <c r="O1635" s="49"/>
      <c r="P1635" s="243">
        <f t="shared" si="101"/>
        <v>0</v>
      </c>
      <c r="Q1635" s="243">
        <v>0</v>
      </c>
      <c r="R1635" s="243">
        <f t="shared" si="102"/>
        <v>0</v>
      </c>
      <c r="S1635" s="243">
        <v>0</v>
      </c>
      <c r="T1635" s="244">
        <f t="shared" si="103"/>
        <v>0</v>
      </c>
      <c r="U1635" s="202"/>
      <c r="V1635" s="202"/>
      <c r="W1635" s="202"/>
      <c r="X1635" s="202"/>
      <c r="Y1635" s="202"/>
      <c r="Z1635" s="202"/>
      <c r="AA1635" s="202"/>
      <c r="AB1635" s="202"/>
      <c r="AC1635" s="202"/>
      <c r="AD1635" s="202"/>
      <c r="AE1635" s="202"/>
      <c r="AR1635" s="245" t="s">
        <v>1458</v>
      </c>
      <c r="AT1635" s="245" t="s">
        <v>348</v>
      </c>
      <c r="AU1635" s="245" t="s">
        <v>183</v>
      </c>
      <c r="AY1635" s="203" t="s">
        <v>162</v>
      </c>
      <c r="BE1635" s="149">
        <f t="shared" si="104"/>
        <v>0</v>
      </c>
      <c r="BF1635" s="149">
        <f t="shared" si="105"/>
        <v>0</v>
      </c>
      <c r="BG1635" s="149">
        <f t="shared" si="106"/>
        <v>0</v>
      </c>
      <c r="BH1635" s="149">
        <f t="shared" si="107"/>
        <v>0</v>
      </c>
      <c r="BI1635" s="149">
        <f t="shared" si="108"/>
        <v>0</v>
      </c>
      <c r="BJ1635" s="203" t="s">
        <v>169</v>
      </c>
      <c r="BK1635" s="150">
        <f t="shared" si="109"/>
        <v>0</v>
      </c>
      <c r="BL1635" s="203" t="s">
        <v>577</v>
      </c>
      <c r="BM1635" s="245" t="s">
        <v>1915</v>
      </c>
    </row>
    <row r="1636" spans="1:65" s="210" customFormat="1" ht="16.5" customHeight="1" x14ac:dyDescent="0.2">
      <c r="A1636" s="202"/>
      <c r="B1636" s="139"/>
      <c r="C1636" s="246" t="s">
        <v>1916</v>
      </c>
      <c r="D1636" s="246" t="s">
        <v>348</v>
      </c>
      <c r="E1636" s="247" t="s">
        <v>3025</v>
      </c>
      <c r="F1636" s="248" t="s">
        <v>1891</v>
      </c>
      <c r="G1636" s="249" t="s">
        <v>394</v>
      </c>
      <c r="H1636" s="250">
        <v>100</v>
      </c>
      <c r="I1636" s="251"/>
      <c r="J1636" s="250">
        <f t="shared" si="100"/>
        <v>0</v>
      </c>
      <c r="K1636" s="252"/>
      <c r="L1636" s="188"/>
      <c r="M1636" s="253" t="s">
        <v>1</v>
      </c>
      <c r="N1636" s="254" t="s">
        <v>43</v>
      </c>
      <c r="O1636" s="49"/>
      <c r="P1636" s="243">
        <f t="shared" si="101"/>
        <v>0</v>
      </c>
      <c r="Q1636" s="243">
        <v>0</v>
      </c>
      <c r="R1636" s="243">
        <f t="shared" si="102"/>
        <v>0</v>
      </c>
      <c r="S1636" s="243">
        <v>0</v>
      </c>
      <c r="T1636" s="244">
        <f t="shared" si="103"/>
        <v>0</v>
      </c>
      <c r="U1636" s="202"/>
      <c r="V1636" s="202"/>
      <c r="W1636" s="202"/>
      <c r="X1636" s="202"/>
      <c r="Y1636" s="202"/>
      <c r="Z1636" s="202"/>
      <c r="AA1636" s="202"/>
      <c r="AB1636" s="202"/>
      <c r="AC1636" s="202"/>
      <c r="AD1636" s="202"/>
      <c r="AE1636" s="202"/>
      <c r="AR1636" s="245" t="s">
        <v>1458</v>
      </c>
      <c r="AT1636" s="245" t="s">
        <v>348</v>
      </c>
      <c r="AU1636" s="245" t="s">
        <v>183</v>
      </c>
      <c r="AY1636" s="203" t="s">
        <v>162</v>
      </c>
      <c r="BE1636" s="149">
        <f t="shared" si="104"/>
        <v>0</v>
      </c>
      <c r="BF1636" s="149">
        <f t="shared" si="105"/>
        <v>0</v>
      </c>
      <c r="BG1636" s="149">
        <f t="shared" si="106"/>
        <v>0</v>
      </c>
      <c r="BH1636" s="149">
        <f t="shared" si="107"/>
        <v>0</v>
      </c>
      <c r="BI1636" s="149">
        <f t="shared" si="108"/>
        <v>0</v>
      </c>
      <c r="BJ1636" s="203" t="s">
        <v>169</v>
      </c>
      <c r="BK1636" s="150">
        <f t="shared" si="109"/>
        <v>0</v>
      </c>
      <c r="BL1636" s="203" t="s">
        <v>577</v>
      </c>
      <c r="BM1636" s="245" t="s">
        <v>1917</v>
      </c>
    </row>
    <row r="1637" spans="1:65" s="210" customFormat="1" ht="16.5" customHeight="1" x14ac:dyDescent="0.2">
      <c r="A1637" s="202"/>
      <c r="B1637" s="139"/>
      <c r="C1637" s="246" t="s">
        <v>1918</v>
      </c>
      <c r="D1637" s="246" t="s">
        <v>348</v>
      </c>
      <c r="E1637" s="247" t="s">
        <v>3026</v>
      </c>
      <c r="F1637" s="248" t="s">
        <v>1894</v>
      </c>
      <c r="G1637" s="249" t="s">
        <v>394</v>
      </c>
      <c r="H1637" s="250">
        <v>12</v>
      </c>
      <c r="I1637" s="251"/>
      <c r="J1637" s="250">
        <f t="shared" si="100"/>
        <v>0</v>
      </c>
      <c r="K1637" s="252"/>
      <c r="L1637" s="188"/>
      <c r="M1637" s="253" t="s">
        <v>1</v>
      </c>
      <c r="N1637" s="254" t="s">
        <v>43</v>
      </c>
      <c r="O1637" s="49"/>
      <c r="P1637" s="243">
        <f t="shared" si="101"/>
        <v>0</v>
      </c>
      <c r="Q1637" s="243">
        <v>0</v>
      </c>
      <c r="R1637" s="243">
        <f t="shared" si="102"/>
        <v>0</v>
      </c>
      <c r="S1637" s="243">
        <v>0</v>
      </c>
      <c r="T1637" s="244">
        <f t="shared" si="103"/>
        <v>0</v>
      </c>
      <c r="U1637" s="202"/>
      <c r="V1637" s="202"/>
      <c r="W1637" s="202"/>
      <c r="X1637" s="202"/>
      <c r="Y1637" s="202"/>
      <c r="Z1637" s="202"/>
      <c r="AA1637" s="202"/>
      <c r="AB1637" s="202"/>
      <c r="AC1637" s="202"/>
      <c r="AD1637" s="202"/>
      <c r="AE1637" s="202"/>
      <c r="AR1637" s="245" t="s">
        <v>1458</v>
      </c>
      <c r="AT1637" s="245" t="s">
        <v>348</v>
      </c>
      <c r="AU1637" s="245" t="s">
        <v>183</v>
      </c>
      <c r="AY1637" s="203" t="s">
        <v>162</v>
      </c>
      <c r="BE1637" s="149">
        <f t="shared" si="104"/>
        <v>0</v>
      </c>
      <c r="BF1637" s="149">
        <f t="shared" si="105"/>
        <v>0</v>
      </c>
      <c r="BG1637" s="149">
        <f t="shared" si="106"/>
        <v>0</v>
      </c>
      <c r="BH1637" s="149">
        <f t="shared" si="107"/>
        <v>0</v>
      </c>
      <c r="BI1637" s="149">
        <f t="shared" si="108"/>
        <v>0</v>
      </c>
      <c r="BJ1637" s="203" t="s">
        <v>169</v>
      </c>
      <c r="BK1637" s="150">
        <f t="shared" si="109"/>
        <v>0</v>
      </c>
      <c r="BL1637" s="203" t="s">
        <v>577</v>
      </c>
      <c r="BM1637" s="245" t="s">
        <v>1919</v>
      </c>
    </row>
    <row r="1638" spans="1:65" s="210" customFormat="1" ht="16.5" customHeight="1" x14ac:dyDescent="0.2">
      <c r="A1638" s="202"/>
      <c r="B1638" s="139"/>
      <c r="C1638" s="246" t="s">
        <v>1920</v>
      </c>
      <c r="D1638" s="246" t="s">
        <v>348</v>
      </c>
      <c r="E1638" s="247" t="s">
        <v>3027</v>
      </c>
      <c r="F1638" s="248" t="s">
        <v>1766</v>
      </c>
      <c r="G1638" s="249" t="s">
        <v>166</v>
      </c>
      <c r="H1638" s="250">
        <v>1</v>
      </c>
      <c r="I1638" s="251"/>
      <c r="J1638" s="250">
        <f t="shared" si="100"/>
        <v>0</v>
      </c>
      <c r="K1638" s="252"/>
      <c r="L1638" s="188"/>
      <c r="M1638" s="253" t="s">
        <v>1</v>
      </c>
      <c r="N1638" s="254" t="s">
        <v>43</v>
      </c>
      <c r="O1638" s="49"/>
      <c r="P1638" s="243">
        <f t="shared" si="101"/>
        <v>0</v>
      </c>
      <c r="Q1638" s="243">
        <v>0</v>
      </c>
      <c r="R1638" s="243">
        <f t="shared" si="102"/>
        <v>0</v>
      </c>
      <c r="S1638" s="243">
        <v>0</v>
      </c>
      <c r="T1638" s="244">
        <f t="shared" si="103"/>
        <v>0</v>
      </c>
      <c r="U1638" s="202"/>
      <c r="V1638" s="202"/>
      <c r="W1638" s="202"/>
      <c r="X1638" s="202"/>
      <c r="Y1638" s="202"/>
      <c r="Z1638" s="202"/>
      <c r="AA1638" s="202"/>
      <c r="AB1638" s="202"/>
      <c r="AC1638" s="202"/>
      <c r="AD1638" s="202"/>
      <c r="AE1638" s="202"/>
      <c r="AR1638" s="245" t="s">
        <v>1458</v>
      </c>
      <c r="AT1638" s="245" t="s">
        <v>348</v>
      </c>
      <c r="AU1638" s="245" t="s">
        <v>183</v>
      </c>
      <c r="AY1638" s="203" t="s">
        <v>162</v>
      </c>
      <c r="BE1638" s="149">
        <f t="shared" si="104"/>
        <v>0</v>
      </c>
      <c r="BF1638" s="149">
        <f t="shared" si="105"/>
        <v>0</v>
      </c>
      <c r="BG1638" s="149">
        <f t="shared" si="106"/>
        <v>0</v>
      </c>
      <c r="BH1638" s="149">
        <f t="shared" si="107"/>
        <v>0</v>
      </c>
      <c r="BI1638" s="149">
        <f t="shared" si="108"/>
        <v>0</v>
      </c>
      <c r="BJ1638" s="203" t="s">
        <v>169</v>
      </c>
      <c r="BK1638" s="150">
        <f t="shared" si="109"/>
        <v>0</v>
      </c>
      <c r="BL1638" s="203" t="s">
        <v>577</v>
      </c>
      <c r="BM1638" s="245" t="s">
        <v>1921</v>
      </c>
    </row>
    <row r="1639" spans="1:65" s="10" customFormat="1" ht="20.85" customHeight="1" x14ac:dyDescent="0.2">
      <c r="B1639" s="126"/>
      <c r="D1639" s="127" t="s">
        <v>70</v>
      </c>
      <c r="E1639" s="137" t="s">
        <v>1922</v>
      </c>
      <c r="F1639" s="137" t="s">
        <v>1923</v>
      </c>
      <c r="I1639" s="129"/>
      <c r="J1639" s="138">
        <f>BK1639</f>
        <v>0</v>
      </c>
      <c r="L1639" s="126"/>
      <c r="M1639" s="131"/>
      <c r="N1639" s="132"/>
      <c r="O1639" s="132"/>
      <c r="P1639" s="133">
        <f>SUM(P1640:P1641)</f>
        <v>0</v>
      </c>
      <c r="Q1639" s="132"/>
      <c r="R1639" s="133">
        <f>SUM(R1640:R1641)</f>
        <v>0</v>
      </c>
      <c r="S1639" s="132"/>
      <c r="T1639" s="134">
        <f>SUM(T1640:T1641)</f>
        <v>0</v>
      </c>
      <c r="AR1639" s="127" t="s">
        <v>183</v>
      </c>
      <c r="AT1639" s="135" t="s">
        <v>70</v>
      </c>
      <c r="AU1639" s="135" t="s">
        <v>169</v>
      </c>
      <c r="AY1639" s="127" t="s">
        <v>162</v>
      </c>
      <c r="BK1639" s="136">
        <f>SUM(BK1640:BK1641)</f>
        <v>0</v>
      </c>
    </row>
    <row r="1640" spans="1:65" s="210" customFormat="1" ht="16.5" customHeight="1" x14ac:dyDescent="0.2">
      <c r="A1640" s="202"/>
      <c r="B1640" s="139"/>
      <c r="C1640" s="234" t="s">
        <v>1924</v>
      </c>
      <c r="D1640" s="234" t="s">
        <v>164</v>
      </c>
      <c r="E1640" s="235" t="s">
        <v>3028</v>
      </c>
      <c r="F1640" s="236" t="s">
        <v>1925</v>
      </c>
      <c r="G1640" s="237" t="s">
        <v>166</v>
      </c>
      <c r="H1640" s="238">
        <v>1</v>
      </c>
      <c r="I1640" s="239"/>
      <c r="J1640" s="238">
        <f>ROUND(I1640*H1640,3)</f>
        <v>0</v>
      </c>
      <c r="K1640" s="240"/>
      <c r="L1640" s="30"/>
      <c r="M1640" s="241" t="s">
        <v>1</v>
      </c>
      <c r="N1640" s="242" t="s">
        <v>43</v>
      </c>
      <c r="O1640" s="49"/>
      <c r="P1640" s="243">
        <f>O1640*H1640</f>
        <v>0</v>
      </c>
      <c r="Q1640" s="243">
        <v>0</v>
      </c>
      <c r="R1640" s="243">
        <f>Q1640*H1640</f>
        <v>0</v>
      </c>
      <c r="S1640" s="243">
        <v>0</v>
      </c>
      <c r="T1640" s="244">
        <f>S1640*H1640</f>
        <v>0</v>
      </c>
      <c r="U1640" s="202"/>
      <c r="V1640" s="202"/>
      <c r="W1640" s="202"/>
      <c r="X1640" s="202"/>
      <c r="Y1640" s="202"/>
      <c r="Z1640" s="202"/>
      <c r="AA1640" s="202"/>
      <c r="AB1640" s="202"/>
      <c r="AC1640" s="202"/>
      <c r="AD1640" s="202"/>
      <c r="AE1640" s="202"/>
      <c r="AR1640" s="245" t="s">
        <v>577</v>
      </c>
      <c r="AT1640" s="245" t="s">
        <v>164</v>
      </c>
      <c r="AU1640" s="245" t="s">
        <v>183</v>
      </c>
      <c r="AY1640" s="203" t="s">
        <v>162</v>
      </c>
      <c r="BE1640" s="149">
        <f>IF(N1640="základná",J1640,0)</f>
        <v>0</v>
      </c>
      <c r="BF1640" s="149">
        <f>IF(N1640="znížená",J1640,0)</f>
        <v>0</v>
      </c>
      <c r="BG1640" s="149">
        <f>IF(N1640="zákl. prenesená",J1640,0)</f>
        <v>0</v>
      </c>
      <c r="BH1640" s="149">
        <f>IF(N1640="zníž. prenesená",J1640,0)</f>
        <v>0</v>
      </c>
      <c r="BI1640" s="149">
        <f>IF(N1640="nulová",J1640,0)</f>
        <v>0</v>
      </c>
      <c r="BJ1640" s="203" t="s">
        <v>169</v>
      </c>
      <c r="BK1640" s="150">
        <f>ROUND(I1640*H1640,3)</f>
        <v>0</v>
      </c>
      <c r="BL1640" s="203" t="s">
        <v>577</v>
      </c>
      <c r="BM1640" s="245" t="s">
        <v>1926</v>
      </c>
    </row>
    <row r="1641" spans="1:65" s="210" customFormat="1" ht="21.75" customHeight="1" x14ac:dyDescent="0.2">
      <c r="A1641" s="202"/>
      <c r="B1641" s="139"/>
      <c r="C1641" s="234" t="s">
        <v>1927</v>
      </c>
      <c r="D1641" s="234" t="s">
        <v>164</v>
      </c>
      <c r="E1641" s="235" t="s">
        <v>3029</v>
      </c>
      <c r="F1641" s="236" t="s">
        <v>1928</v>
      </c>
      <c r="G1641" s="237" t="s">
        <v>1929</v>
      </c>
      <c r="H1641" s="238">
        <v>24</v>
      </c>
      <c r="I1641" s="239"/>
      <c r="J1641" s="238">
        <f>ROUND(I1641*H1641,3)</f>
        <v>0</v>
      </c>
      <c r="K1641" s="240"/>
      <c r="L1641" s="30"/>
      <c r="M1641" s="241" t="s">
        <v>1</v>
      </c>
      <c r="N1641" s="242" t="s">
        <v>43</v>
      </c>
      <c r="O1641" s="49"/>
      <c r="P1641" s="243">
        <f>O1641*H1641</f>
        <v>0</v>
      </c>
      <c r="Q1641" s="243">
        <v>0</v>
      </c>
      <c r="R1641" s="243">
        <f>Q1641*H1641</f>
        <v>0</v>
      </c>
      <c r="S1641" s="243">
        <v>0</v>
      </c>
      <c r="T1641" s="244">
        <f>S1641*H1641</f>
        <v>0</v>
      </c>
      <c r="U1641" s="202"/>
      <c r="V1641" s="202"/>
      <c r="W1641" s="202"/>
      <c r="X1641" s="202"/>
      <c r="Y1641" s="202"/>
      <c r="Z1641" s="202"/>
      <c r="AA1641" s="202"/>
      <c r="AB1641" s="202"/>
      <c r="AC1641" s="202"/>
      <c r="AD1641" s="202"/>
      <c r="AE1641" s="202"/>
      <c r="AR1641" s="245" t="s">
        <v>577</v>
      </c>
      <c r="AT1641" s="245" t="s">
        <v>164</v>
      </c>
      <c r="AU1641" s="245" t="s">
        <v>183</v>
      </c>
      <c r="AY1641" s="203" t="s">
        <v>162</v>
      </c>
      <c r="BE1641" s="149">
        <f>IF(N1641="základná",J1641,0)</f>
        <v>0</v>
      </c>
      <c r="BF1641" s="149">
        <f>IF(N1641="znížená",J1641,0)</f>
        <v>0</v>
      </c>
      <c r="BG1641" s="149">
        <f>IF(N1641="zákl. prenesená",J1641,0)</f>
        <v>0</v>
      </c>
      <c r="BH1641" s="149">
        <f>IF(N1641="zníž. prenesená",J1641,0)</f>
        <v>0</v>
      </c>
      <c r="BI1641" s="149">
        <f>IF(N1641="nulová",J1641,0)</f>
        <v>0</v>
      </c>
      <c r="BJ1641" s="203" t="s">
        <v>169</v>
      </c>
      <c r="BK1641" s="150">
        <f>ROUND(I1641*H1641,3)</f>
        <v>0</v>
      </c>
      <c r="BL1641" s="203" t="s">
        <v>577</v>
      </c>
      <c r="BM1641" s="245" t="s">
        <v>1930</v>
      </c>
    </row>
    <row r="1642" spans="1:65" s="10" customFormat="1" ht="22.7" customHeight="1" x14ac:dyDescent="0.2">
      <c r="B1642" s="126"/>
      <c r="D1642" s="127" t="s">
        <v>70</v>
      </c>
      <c r="E1642" s="137" t="s">
        <v>1931</v>
      </c>
      <c r="F1642" s="137" t="s">
        <v>1932</v>
      </c>
      <c r="I1642" s="129"/>
      <c r="J1642" s="138">
        <f>BK1642</f>
        <v>0</v>
      </c>
      <c r="L1642" s="126"/>
      <c r="M1642" s="131"/>
      <c r="N1642" s="132"/>
      <c r="O1642" s="132"/>
      <c r="P1642" s="133">
        <f>SUM(P1643:P1653)</f>
        <v>0</v>
      </c>
      <c r="Q1642" s="132"/>
      <c r="R1642" s="133">
        <f>SUM(R1643:R1653)</f>
        <v>0</v>
      </c>
      <c r="S1642" s="132"/>
      <c r="T1642" s="134">
        <f>SUM(T1643:T1653)</f>
        <v>0</v>
      </c>
      <c r="AR1642" s="127" t="s">
        <v>183</v>
      </c>
      <c r="AT1642" s="135" t="s">
        <v>70</v>
      </c>
      <c r="AU1642" s="135" t="s">
        <v>79</v>
      </c>
      <c r="AY1642" s="127" t="s">
        <v>162</v>
      </c>
      <c r="BK1642" s="136">
        <f>SUM(BK1643:BK1653)</f>
        <v>0</v>
      </c>
    </row>
    <row r="1643" spans="1:65" s="210" customFormat="1" ht="21.75" customHeight="1" x14ac:dyDescent="0.2">
      <c r="A1643" s="202"/>
      <c r="B1643" s="139"/>
      <c r="C1643" s="234" t="s">
        <v>1933</v>
      </c>
      <c r="D1643" s="234" t="s">
        <v>164</v>
      </c>
      <c r="E1643" s="235" t="s">
        <v>3030</v>
      </c>
      <c r="F1643" s="236" t="s">
        <v>3031</v>
      </c>
      <c r="G1643" s="237" t="s">
        <v>166</v>
      </c>
      <c r="H1643" s="238">
        <v>1</v>
      </c>
      <c r="I1643" s="239"/>
      <c r="J1643" s="238">
        <f>ROUND(I1643*H1643,3)</f>
        <v>0</v>
      </c>
      <c r="K1643" s="240"/>
      <c r="L1643" s="30"/>
      <c r="M1643" s="241" t="s">
        <v>1</v>
      </c>
      <c r="N1643" s="242" t="s">
        <v>43</v>
      </c>
      <c r="O1643" s="49"/>
      <c r="P1643" s="243">
        <f>O1643*H1643</f>
        <v>0</v>
      </c>
      <c r="Q1643" s="243">
        <v>0</v>
      </c>
      <c r="R1643" s="243">
        <f>Q1643*H1643</f>
        <v>0</v>
      </c>
      <c r="S1643" s="243">
        <v>0</v>
      </c>
      <c r="T1643" s="244">
        <f>S1643*H1643</f>
        <v>0</v>
      </c>
      <c r="U1643" s="202"/>
      <c r="V1643" s="202"/>
      <c r="W1643" s="202"/>
      <c r="X1643" s="202"/>
      <c r="Y1643" s="202"/>
      <c r="Z1643" s="202"/>
      <c r="AA1643" s="202"/>
      <c r="AB1643" s="202"/>
      <c r="AC1643" s="202"/>
      <c r="AD1643" s="202"/>
      <c r="AE1643" s="202"/>
      <c r="AR1643" s="245" t="s">
        <v>577</v>
      </c>
      <c r="AT1643" s="245" t="s">
        <v>164</v>
      </c>
      <c r="AU1643" s="245" t="s">
        <v>169</v>
      </c>
      <c r="AY1643" s="203" t="s">
        <v>162</v>
      </c>
      <c r="BE1643" s="149">
        <f>IF(N1643="základná",J1643,0)</f>
        <v>0</v>
      </c>
      <c r="BF1643" s="149">
        <f>IF(N1643="znížená",J1643,0)</f>
        <v>0</v>
      </c>
      <c r="BG1643" s="149">
        <f>IF(N1643="zákl. prenesená",J1643,0)</f>
        <v>0</v>
      </c>
      <c r="BH1643" s="149">
        <f>IF(N1643="zníž. prenesená",J1643,0)</f>
        <v>0</v>
      </c>
      <c r="BI1643" s="149">
        <f>IF(N1643="nulová",J1643,0)</f>
        <v>0</v>
      </c>
      <c r="BJ1643" s="203" t="s">
        <v>169</v>
      </c>
      <c r="BK1643" s="150">
        <f>ROUND(I1643*H1643,3)</f>
        <v>0</v>
      </c>
      <c r="BL1643" s="203" t="s">
        <v>577</v>
      </c>
      <c r="BM1643" s="245" t="s">
        <v>1934</v>
      </c>
    </row>
    <row r="1644" spans="1:65" s="11" customFormat="1" x14ac:dyDescent="0.2">
      <c r="B1644" s="151"/>
      <c r="D1644" s="152" t="s">
        <v>174</v>
      </c>
      <c r="E1644" s="153" t="s">
        <v>1</v>
      </c>
      <c r="F1644" s="154" t="s">
        <v>1935</v>
      </c>
      <c r="H1644" s="153" t="s">
        <v>1</v>
      </c>
      <c r="I1644" s="155"/>
      <c r="L1644" s="151"/>
      <c r="M1644" s="156"/>
      <c r="N1644" s="157"/>
      <c r="O1644" s="157"/>
      <c r="P1644" s="157"/>
      <c r="Q1644" s="157"/>
      <c r="R1644" s="157"/>
      <c r="S1644" s="157"/>
      <c r="T1644" s="158"/>
      <c r="AT1644" s="153" t="s">
        <v>174</v>
      </c>
      <c r="AU1644" s="153" t="s">
        <v>169</v>
      </c>
      <c r="AV1644" s="11" t="s">
        <v>79</v>
      </c>
      <c r="AW1644" s="11" t="s">
        <v>32</v>
      </c>
      <c r="AX1644" s="11" t="s">
        <v>71</v>
      </c>
      <c r="AY1644" s="153" t="s">
        <v>162</v>
      </c>
    </row>
    <row r="1645" spans="1:65" s="11" customFormat="1" x14ac:dyDescent="0.2">
      <c r="B1645" s="151"/>
      <c r="D1645" s="152" t="s">
        <v>174</v>
      </c>
      <c r="E1645" s="153" t="s">
        <v>1</v>
      </c>
      <c r="F1645" s="154" t="s">
        <v>1936</v>
      </c>
      <c r="H1645" s="153" t="s">
        <v>1</v>
      </c>
      <c r="I1645" s="155"/>
      <c r="L1645" s="151"/>
      <c r="M1645" s="156"/>
      <c r="N1645" s="157"/>
      <c r="O1645" s="157"/>
      <c r="P1645" s="157"/>
      <c r="Q1645" s="157"/>
      <c r="R1645" s="157"/>
      <c r="S1645" s="157"/>
      <c r="T1645" s="158"/>
      <c r="AT1645" s="153" t="s">
        <v>174</v>
      </c>
      <c r="AU1645" s="153" t="s">
        <v>169</v>
      </c>
      <c r="AV1645" s="11" t="s">
        <v>79</v>
      </c>
      <c r="AW1645" s="11" t="s">
        <v>32</v>
      </c>
      <c r="AX1645" s="11" t="s">
        <v>71</v>
      </c>
      <c r="AY1645" s="153" t="s">
        <v>162</v>
      </c>
    </row>
    <row r="1646" spans="1:65" s="11" customFormat="1" x14ac:dyDescent="0.2">
      <c r="B1646" s="151"/>
      <c r="D1646" s="152" t="s">
        <v>174</v>
      </c>
      <c r="E1646" s="153" t="s">
        <v>1</v>
      </c>
      <c r="F1646" s="154" t="s">
        <v>1937</v>
      </c>
      <c r="H1646" s="153" t="s">
        <v>1</v>
      </c>
      <c r="I1646" s="155"/>
      <c r="L1646" s="151"/>
      <c r="M1646" s="156"/>
      <c r="N1646" s="157"/>
      <c r="O1646" s="157"/>
      <c r="P1646" s="157"/>
      <c r="Q1646" s="157"/>
      <c r="R1646" s="157"/>
      <c r="S1646" s="157"/>
      <c r="T1646" s="158"/>
      <c r="AT1646" s="153" t="s">
        <v>174</v>
      </c>
      <c r="AU1646" s="153" t="s">
        <v>169</v>
      </c>
      <c r="AV1646" s="11" t="s">
        <v>79</v>
      </c>
      <c r="AW1646" s="11" t="s">
        <v>32</v>
      </c>
      <c r="AX1646" s="11" t="s">
        <v>71</v>
      </c>
      <c r="AY1646" s="153" t="s">
        <v>162</v>
      </c>
    </row>
    <row r="1647" spans="1:65" s="11" customFormat="1" x14ac:dyDescent="0.2">
      <c r="B1647" s="151"/>
      <c r="D1647" s="152" t="s">
        <v>174</v>
      </c>
      <c r="E1647" s="153" t="s">
        <v>1</v>
      </c>
      <c r="F1647" s="154" t="s">
        <v>1938</v>
      </c>
      <c r="H1647" s="153" t="s">
        <v>1</v>
      </c>
      <c r="I1647" s="155"/>
      <c r="L1647" s="151"/>
      <c r="M1647" s="156"/>
      <c r="N1647" s="157"/>
      <c r="O1647" s="157"/>
      <c r="P1647" s="157"/>
      <c r="Q1647" s="157"/>
      <c r="R1647" s="157"/>
      <c r="S1647" s="157"/>
      <c r="T1647" s="158"/>
      <c r="AT1647" s="153" t="s">
        <v>174</v>
      </c>
      <c r="AU1647" s="153" t="s">
        <v>169</v>
      </c>
      <c r="AV1647" s="11" t="s">
        <v>79</v>
      </c>
      <c r="AW1647" s="11" t="s">
        <v>32</v>
      </c>
      <c r="AX1647" s="11" t="s">
        <v>71</v>
      </c>
      <c r="AY1647" s="153" t="s">
        <v>162</v>
      </c>
    </row>
    <row r="1648" spans="1:65" s="11" customFormat="1" x14ac:dyDescent="0.2">
      <c r="B1648" s="151"/>
      <c r="D1648" s="152" t="s">
        <v>174</v>
      </c>
      <c r="E1648" s="153" t="s">
        <v>1</v>
      </c>
      <c r="F1648" s="154" t="s">
        <v>1939</v>
      </c>
      <c r="H1648" s="153" t="s">
        <v>1</v>
      </c>
      <c r="I1648" s="155"/>
      <c r="L1648" s="151"/>
      <c r="M1648" s="156"/>
      <c r="N1648" s="157"/>
      <c r="O1648" s="157"/>
      <c r="P1648" s="157"/>
      <c r="Q1648" s="157"/>
      <c r="R1648" s="157"/>
      <c r="S1648" s="157"/>
      <c r="T1648" s="158"/>
      <c r="AT1648" s="153" t="s">
        <v>174</v>
      </c>
      <c r="AU1648" s="153" t="s">
        <v>169</v>
      </c>
      <c r="AV1648" s="11" t="s">
        <v>79</v>
      </c>
      <c r="AW1648" s="11" t="s">
        <v>32</v>
      </c>
      <c r="AX1648" s="11" t="s">
        <v>71</v>
      </c>
      <c r="AY1648" s="153" t="s">
        <v>162</v>
      </c>
    </row>
    <row r="1649" spans="1:65" s="11" customFormat="1" x14ac:dyDescent="0.2">
      <c r="B1649" s="151"/>
      <c r="D1649" s="152" t="s">
        <v>174</v>
      </c>
      <c r="E1649" s="153" t="s">
        <v>1</v>
      </c>
      <c r="F1649" s="154" t="s">
        <v>1940</v>
      </c>
      <c r="H1649" s="153" t="s">
        <v>1</v>
      </c>
      <c r="I1649" s="155"/>
      <c r="L1649" s="151"/>
      <c r="M1649" s="156"/>
      <c r="N1649" s="157"/>
      <c r="O1649" s="157"/>
      <c r="P1649" s="157"/>
      <c r="Q1649" s="157"/>
      <c r="R1649" s="157"/>
      <c r="S1649" s="157"/>
      <c r="T1649" s="158"/>
      <c r="AT1649" s="153" t="s">
        <v>174</v>
      </c>
      <c r="AU1649" s="153" t="s">
        <v>169</v>
      </c>
      <c r="AV1649" s="11" t="s">
        <v>79</v>
      </c>
      <c r="AW1649" s="11" t="s">
        <v>32</v>
      </c>
      <c r="AX1649" s="11" t="s">
        <v>71</v>
      </c>
      <c r="AY1649" s="153" t="s">
        <v>162</v>
      </c>
    </row>
    <row r="1650" spans="1:65" s="11" customFormat="1" x14ac:dyDescent="0.2">
      <c r="B1650" s="151"/>
      <c r="D1650" s="152" t="s">
        <v>174</v>
      </c>
      <c r="E1650" s="153" t="s">
        <v>1</v>
      </c>
      <c r="F1650" s="154" t="s">
        <v>1941</v>
      </c>
      <c r="H1650" s="153" t="s">
        <v>1</v>
      </c>
      <c r="I1650" s="155"/>
      <c r="L1650" s="151"/>
      <c r="M1650" s="156"/>
      <c r="N1650" s="157"/>
      <c r="O1650" s="157"/>
      <c r="P1650" s="157"/>
      <c r="Q1650" s="157"/>
      <c r="R1650" s="157"/>
      <c r="S1650" s="157"/>
      <c r="T1650" s="158"/>
      <c r="AT1650" s="153" t="s">
        <v>174</v>
      </c>
      <c r="AU1650" s="153" t="s">
        <v>169</v>
      </c>
      <c r="AV1650" s="11" t="s">
        <v>79</v>
      </c>
      <c r="AW1650" s="11" t="s">
        <v>32</v>
      </c>
      <c r="AX1650" s="11" t="s">
        <v>71</v>
      </c>
      <c r="AY1650" s="153" t="s">
        <v>162</v>
      </c>
    </row>
    <row r="1651" spans="1:65" s="11" customFormat="1" ht="22.5" x14ac:dyDescent="0.2">
      <c r="B1651" s="151"/>
      <c r="D1651" s="152" t="s">
        <v>174</v>
      </c>
      <c r="E1651" s="153" t="s">
        <v>1</v>
      </c>
      <c r="F1651" s="154" t="s">
        <v>1942</v>
      </c>
      <c r="H1651" s="153" t="s">
        <v>1</v>
      </c>
      <c r="I1651" s="155"/>
      <c r="L1651" s="151"/>
      <c r="M1651" s="156"/>
      <c r="N1651" s="157"/>
      <c r="O1651" s="157"/>
      <c r="P1651" s="157"/>
      <c r="Q1651" s="157"/>
      <c r="R1651" s="157"/>
      <c r="S1651" s="157"/>
      <c r="T1651" s="158"/>
      <c r="AT1651" s="153" t="s">
        <v>174</v>
      </c>
      <c r="AU1651" s="153" t="s">
        <v>169</v>
      </c>
      <c r="AV1651" s="11" t="s">
        <v>79</v>
      </c>
      <c r="AW1651" s="11" t="s">
        <v>32</v>
      </c>
      <c r="AX1651" s="11" t="s">
        <v>71</v>
      </c>
      <c r="AY1651" s="153" t="s">
        <v>162</v>
      </c>
    </row>
    <row r="1652" spans="1:65" s="11" customFormat="1" ht="22.5" x14ac:dyDescent="0.2">
      <c r="B1652" s="151"/>
      <c r="D1652" s="152" t="s">
        <v>174</v>
      </c>
      <c r="E1652" s="153" t="s">
        <v>1</v>
      </c>
      <c r="F1652" s="154" t="s">
        <v>1943</v>
      </c>
      <c r="H1652" s="153" t="s">
        <v>1</v>
      </c>
      <c r="I1652" s="155"/>
      <c r="L1652" s="151"/>
      <c r="M1652" s="156"/>
      <c r="N1652" s="157"/>
      <c r="O1652" s="157"/>
      <c r="P1652" s="157"/>
      <c r="Q1652" s="157"/>
      <c r="R1652" s="157"/>
      <c r="S1652" s="157"/>
      <c r="T1652" s="158"/>
      <c r="AT1652" s="153" t="s">
        <v>174</v>
      </c>
      <c r="AU1652" s="153" t="s">
        <v>169</v>
      </c>
      <c r="AV1652" s="11" t="s">
        <v>79</v>
      </c>
      <c r="AW1652" s="11" t="s">
        <v>32</v>
      </c>
      <c r="AX1652" s="11" t="s">
        <v>71</v>
      </c>
      <c r="AY1652" s="153" t="s">
        <v>162</v>
      </c>
    </row>
    <row r="1653" spans="1:65" s="12" customFormat="1" x14ac:dyDescent="0.2">
      <c r="B1653" s="159"/>
      <c r="D1653" s="152" t="s">
        <v>174</v>
      </c>
      <c r="E1653" s="160" t="s">
        <v>1</v>
      </c>
      <c r="F1653" s="161" t="s">
        <v>79</v>
      </c>
      <c r="H1653" s="162">
        <v>1</v>
      </c>
      <c r="I1653" s="163"/>
      <c r="L1653" s="159"/>
      <c r="M1653" s="164"/>
      <c r="N1653" s="165"/>
      <c r="O1653" s="165"/>
      <c r="P1653" s="165"/>
      <c r="Q1653" s="165"/>
      <c r="R1653" s="165"/>
      <c r="S1653" s="165"/>
      <c r="T1653" s="166"/>
      <c r="AT1653" s="160" t="s">
        <v>174</v>
      </c>
      <c r="AU1653" s="160" t="s">
        <v>169</v>
      </c>
      <c r="AV1653" s="12" t="s">
        <v>169</v>
      </c>
      <c r="AW1653" s="12" t="s">
        <v>32</v>
      </c>
      <c r="AX1653" s="12" t="s">
        <v>79</v>
      </c>
      <c r="AY1653" s="160" t="s">
        <v>162</v>
      </c>
    </row>
    <row r="1654" spans="1:65" s="10" customFormat="1" ht="22.7" customHeight="1" x14ac:dyDescent="0.2">
      <c r="B1654" s="126"/>
      <c r="D1654" s="127" t="s">
        <v>70</v>
      </c>
      <c r="E1654" s="137" t="s">
        <v>1944</v>
      </c>
      <c r="F1654" s="137" t="s">
        <v>1945</v>
      </c>
      <c r="I1654" s="129"/>
      <c r="J1654" s="138">
        <f>BK1654</f>
        <v>0</v>
      </c>
      <c r="L1654" s="126"/>
      <c r="M1654" s="131"/>
      <c r="N1654" s="132"/>
      <c r="O1654" s="132"/>
      <c r="P1654" s="133">
        <f>SUM(P1655:P1658)</f>
        <v>0</v>
      </c>
      <c r="Q1654" s="132"/>
      <c r="R1654" s="133">
        <f>SUM(R1655:R1658)</f>
        <v>0</v>
      </c>
      <c r="S1654" s="132"/>
      <c r="T1654" s="134">
        <f>SUM(T1655:T1658)</f>
        <v>0</v>
      </c>
      <c r="AR1654" s="127" t="s">
        <v>183</v>
      </c>
      <c r="AT1654" s="135" t="s">
        <v>70</v>
      </c>
      <c r="AU1654" s="135" t="s">
        <v>79</v>
      </c>
      <c r="AY1654" s="127" t="s">
        <v>162</v>
      </c>
      <c r="BK1654" s="136">
        <f>SUM(BK1655:BK1658)</f>
        <v>0</v>
      </c>
    </row>
    <row r="1655" spans="1:65" s="210" customFormat="1" ht="21.75" customHeight="1" x14ac:dyDescent="0.2">
      <c r="A1655" s="202"/>
      <c r="B1655" s="139"/>
      <c r="C1655" s="234" t="s">
        <v>1946</v>
      </c>
      <c r="D1655" s="234" t="s">
        <v>164</v>
      </c>
      <c r="E1655" s="235" t="s">
        <v>3032</v>
      </c>
      <c r="F1655" s="236" t="s">
        <v>3033</v>
      </c>
      <c r="G1655" s="237" t="s">
        <v>1329</v>
      </c>
      <c r="H1655" s="238">
        <v>2189.2399999999998</v>
      </c>
      <c r="I1655" s="239"/>
      <c r="J1655" s="238">
        <f>ROUND(I1655*H1655,3)</f>
        <v>0</v>
      </c>
      <c r="K1655" s="240"/>
      <c r="L1655" s="30"/>
      <c r="M1655" s="241" t="s">
        <v>1</v>
      </c>
      <c r="N1655" s="242" t="s">
        <v>43</v>
      </c>
      <c r="O1655" s="49"/>
      <c r="P1655" s="243">
        <f>O1655*H1655</f>
        <v>0</v>
      </c>
      <c r="Q1655" s="243">
        <v>0</v>
      </c>
      <c r="R1655" s="243">
        <f>Q1655*H1655</f>
        <v>0</v>
      </c>
      <c r="S1655" s="243">
        <v>0</v>
      </c>
      <c r="T1655" s="244">
        <f>S1655*H1655</f>
        <v>0</v>
      </c>
      <c r="U1655" s="202"/>
      <c r="V1655" s="202"/>
      <c r="W1655" s="202"/>
      <c r="X1655" s="202"/>
      <c r="Y1655" s="202"/>
      <c r="Z1655" s="202"/>
      <c r="AA1655" s="202"/>
      <c r="AB1655" s="202"/>
      <c r="AC1655" s="202"/>
      <c r="AD1655" s="202"/>
      <c r="AE1655" s="202"/>
      <c r="AR1655" s="245" t="s">
        <v>577</v>
      </c>
      <c r="AT1655" s="245" t="s">
        <v>164</v>
      </c>
      <c r="AU1655" s="245" t="s">
        <v>169</v>
      </c>
      <c r="AY1655" s="203" t="s">
        <v>162</v>
      </c>
      <c r="BE1655" s="149">
        <f>IF(N1655="základná",J1655,0)</f>
        <v>0</v>
      </c>
      <c r="BF1655" s="149">
        <f>IF(N1655="znížená",J1655,0)</f>
        <v>0</v>
      </c>
      <c r="BG1655" s="149">
        <f>IF(N1655="zákl. prenesená",J1655,0)</f>
        <v>0</v>
      </c>
      <c r="BH1655" s="149">
        <f>IF(N1655="zníž. prenesená",J1655,0)</f>
        <v>0</v>
      </c>
      <c r="BI1655" s="149">
        <f>IF(N1655="nulová",J1655,0)</f>
        <v>0</v>
      </c>
      <c r="BJ1655" s="203" t="s">
        <v>169</v>
      </c>
      <c r="BK1655" s="150">
        <f>ROUND(I1655*H1655,3)</f>
        <v>0</v>
      </c>
      <c r="BL1655" s="203" t="s">
        <v>577</v>
      </c>
      <c r="BM1655" s="245" t="s">
        <v>1947</v>
      </c>
    </row>
    <row r="1656" spans="1:65" s="12" customFormat="1" x14ac:dyDescent="0.2">
      <c r="B1656" s="159"/>
      <c r="D1656" s="152" t="s">
        <v>174</v>
      </c>
      <c r="E1656" s="160" t="s">
        <v>1</v>
      </c>
      <c r="F1656" s="161" t="s">
        <v>1948</v>
      </c>
      <c r="H1656" s="162">
        <v>510.07</v>
      </c>
      <c r="I1656" s="163"/>
      <c r="L1656" s="159"/>
      <c r="M1656" s="164"/>
      <c r="N1656" s="165"/>
      <c r="O1656" s="165"/>
      <c r="P1656" s="165"/>
      <c r="Q1656" s="165"/>
      <c r="R1656" s="165"/>
      <c r="S1656" s="165"/>
      <c r="T1656" s="166"/>
      <c r="AT1656" s="160" t="s">
        <v>174</v>
      </c>
      <c r="AU1656" s="160" t="s">
        <v>169</v>
      </c>
      <c r="AV1656" s="12" t="s">
        <v>169</v>
      </c>
      <c r="AW1656" s="12" t="s">
        <v>32</v>
      </c>
      <c r="AX1656" s="12" t="s">
        <v>71</v>
      </c>
      <c r="AY1656" s="160" t="s">
        <v>162</v>
      </c>
    </row>
    <row r="1657" spans="1:65" s="12" customFormat="1" ht="22.5" x14ac:dyDescent="0.2">
      <c r="B1657" s="159"/>
      <c r="D1657" s="152" t="s">
        <v>174</v>
      </c>
      <c r="E1657" s="160" t="s">
        <v>1</v>
      </c>
      <c r="F1657" s="161" t="s">
        <v>1949</v>
      </c>
      <c r="H1657" s="162">
        <v>1679.17</v>
      </c>
      <c r="I1657" s="163"/>
      <c r="L1657" s="159"/>
      <c r="M1657" s="164"/>
      <c r="N1657" s="165"/>
      <c r="O1657" s="165"/>
      <c r="P1657" s="165"/>
      <c r="Q1657" s="165"/>
      <c r="R1657" s="165"/>
      <c r="S1657" s="165"/>
      <c r="T1657" s="166"/>
      <c r="AT1657" s="160" t="s">
        <v>174</v>
      </c>
      <c r="AU1657" s="160" t="s">
        <v>169</v>
      </c>
      <c r="AV1657" s="12" t="s">
        <v>169</v>
      </c>
      <c r="AW1657" s="12" t="s">
        <v>32</v>
      </c>
      <c r="AX1657" s="12" t="s">
        <v>71</v>
      </c>
      <c r="AY1657" s="160" t="s">
        <v>162</v>
      </c>
    </row>
    <row r="1658" spans="1:65" s="14" customFormat="1" x14ac:dyDescent="0.2">
      <c r="B1658" s="175"/>
      <c r="D1658" s="152" t="s">
        <v>174</v>
      </c>
      <c r="E1658" s="176" t="s">
        <v>1</v>
      </c>
      <c r="F1658" s="177" t="s">
        <v>189</v>
      </c>
      <c r="H1658" s="178">
        <v>2189.2400000000002</v>
      </c>
      <c r="I1658" s="179"/>
      <c r="L1658" s="175"/>
      <c r="M1658" s="180"/>
      <c r="N1658" s="181"/>
      <c r="O1658" s="181"/>
      <c r="P1658" s="181"/>
      <c r="Q1658" s="181"/>
      <c r="R1658" s="181"/>
      <c r="S1658" s="181"/>
      <c r="T1658" s="182"/>
      <c r="AT1658" s="176" t="s">
        <v>174</v>
      </c>
      <c r="AU1658" s="176" t="s">
        <v>169</v>
      </c>
      <c r="AV1658" s="14" t="s">
        <v>168</v>
      </c>
      <c r="AW1658" s="14" t="s">
        <v>32</v>
      </c>
      <c r="AX1658" s="14" t="s">
        <v>79</v>
      </c>
      <c r="AY1658" s="176" t="s">
        <v>162</v>
      </c>
    </row>
    <row r="1659" spans="1:65" s="10" customFormat="1" ht="22.7" customHeight="1" x14ac:dyDescent="0.2">
      <c r="B1659" s="126"/>
      <c r="D1659" s="127" t="s">
        <v>70</v>
      </c>
      <c r="E1659" s="137" t="s">
        <v>2534</v>
      </c>
      <c r="F1659" s="137" t="s">
        <v>2535</v>
      </c>
      <c r="I1659" s="129"/>
      <c r="J1659" s="138">
        <f>BK1659</f>
        <v>0</v>
      </c>
      <c r="L1659" s="126"/>
      <c r="M1659" s="131"/>
      <c r="N1659" s="132"/>
      <c r="O1659" s="132"/>
      <c r="P1659" s="133">
        <f>P1660</f>
        <v>0</v>
      </c>
      <c r="Q1659" s="132"/>
      <c r="R1659" s="133">
        <f>R1660</f>
        <v>0</v>
      </c>
      <c r="S1659" s="132"/>
      <c r="T1659" s="134">
        <f>T1660</f>
        <v>0</v>
      </c>
      <c r="AR1659" s="127" t="s">
        <v>183</v>
      </c>
      <c r="AT1659" s="135" t="s">
        <v>70</v>
      </c>
      <c r="AU1659" s="135" t="s">
        <v>79</v>
      </c>
      <c r="AY1659" s="127" t="s">
        <v>162</v>
      </c>
      <c r="BK1659" s="136">
        <f>BK1660</f>
        <v>0</v>
      </c>
    </row>
    <row r="1660" spans="1:65" s="210" customFormat="1" ht="16.5" customHeight="1" x14ac:dyDescent="0.2">
      <c r="A1660" s="202"/>
      <c r="B1660" s="139"/>
      <c r="C1660" s="246" t="s">
        <v>2536</v>
      </c>
      <c r="D1660" s="246" t="s">
        <v>348</v>
      </c>
      <c r="E1660" s="247" t="s">
        <v>2537</v>
      </c>
      <c r="F1660" s="248" t="s">
        <v>2538</v>
      </c>
      <c r="G1660" s="249" t="s">
        <v>394</v>
      </c>
      <c r="H1660" s="250">
        <v>5</v>
      </c>
      <c r="I1660" s="251"/>
      <c r="J1660" s="250">
        <f>ROUND(I1660*H1660,3)</f>
        <v>0</v>
      </c>
      <c r="K1660" s="252"/>
      <c r="L1660" s="188"/>
      <c r="M1660" s="265" t="s">
        <v>1</v>
      </c>
      <c r="N1660" s="266" t="s">
        <v>43</v>
      </c>
      <c r="O1660" s="191"/>
      <c r="P1660" s="267">
        <f>O1660*H1660</f>
        <v>0</v>
      </c>
      <c r="Q1660" s="267">
        <v>0</v>
      </c>
      <c r="R1660" s="267">
        <f>Q1660*H1660</f>
        <v>0</v>
      </c>
      <c r="S1660" s="267">
        <v>0</v>
      </c>
      <c r="T1660" s="268">
        <f>S1660*H1660</f>
        <v>0</v>
      </c>
      <c r="U1660" s="202"/>
      <c r="V1660" s="202"/>
      <c r="W1660" s="202"/>
      <c r="X1660" s="202"/>
      <c r="Y1660" s="202"/>
      <c r="Z1660" s="202"/>
      <c r="AA1660" s="202"/>
      <c r="AB1660" s="202"/>
      <c r="AC1660" s="202"/>
      <c r="AD1660" s="202"/>
      <c r="AE1660" s="202"/>
      <c r="AR1660" s="245" t="s">
        <v>1458</v>
      </c>
      <c r="AT1660" s="245" t="s">
        <v>348</v>
      </c>
      <c r="AU1660" s="245" t="s">
        <v>169</v>
      </c>
      <c r="AY1660" s="203" t="s">
        <v>162</v>
      </c>
      <c r="BE1660" s="149">
        <f>IF(N1660="základná",J1660,0)</f>
        <v>0</v>
      </c>
      <c r="BF1660" s="149">
        <f>IF(N1660="znížená",J1660,0)</f>
        <v>0</v>
      </c>
      <c r="BG1660" s="149">
        <f>IF(N1660="zákl. prenesená",J1660,0)</f>
        <v>0</v>
      </c>
      <c r="BH1660" s="149">
        <f>IF(N1660="zníž. prenesená",J1660,0)</f>
        <v>0</v>
      </c>
      <c r="BI1660" s="149">
        <f>IF(N1660="nulová",J1660,0)</f>
        <v>0</v>
      </c>
      <c r="BJ1660" s="203" t="s">
        <v>169</v>
      </c>
      <c r="BK1660" s="150">
        <f>ROUND(I1660*H1660,3)</f>
        <v>0</v>
      </c>
      <c r="BL1660" s="203" t="s">
        <v>577</v>
      </c>
      <c r="BM1660" s="245" t="s">
        <v>2539</v>
      </c>
    </row>
    <row r="1661" spans="1:65" s="210" customFormat="1" ht="6.95" customHeight="1" x14ac:dyDescent="0.2">
      <c r="A1661" s="202"/>
      <c r="B1661" s="39"/>
      <c r="C1661" s="40"/>
      <c r="D1661" s="40"/>
      <c r="E1661" s="40"/>
      <c r="F1661" s="40"/>
      <c r="G1661" s="40"/>
      <c r="H1661" s="40"/>
      <c r="I1661" s="100"/>
      <c r="J1661" s="40"/>
      <c r="K1661" s="40"/>
      <c r="L1661" s="30"/>
      <c r="M1661" s="202"/>
      <c r="O1661" s="202"/>
      <c r="P1661" s="202"/>
      <c r="Q1661" s="202"/>
      <c r="R1661" s="202"/>
      <c r="S1661" s="202"/>
      <c r="T1661" s="202"/>
      <c r="U1661" s="202"/>
      <c r="V1661" s="202"/>
      <c r="W1661" s="202"/>
      <c r="X1661" s="202"/>
      <c r="Y1661" s="202"/>
      <c r="Z1661" s="202"/>
      <c r="AA1661" s="202"/>
      <c r="AB1661" s="202"/>
      <c r="AC1661" s="202"/>
      <c r="AD1661" s="202"/>
      <c r="AE1661" s="202"/>
    </row>
  </sheetData>
  <mergeCells count="9">
    <mergeCell ref="E87:H87"/>
    <mergeCell ref="E144:H144"/>
    <mergeCell ref="E146:H146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0"/>
  <sheetViews>
    <sheetView showGridLines="0" topLeftCell="A60" workbookViewId="0">
      <selection activeCell="W73" sqref="W73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8" t="s">
        <v>5</v>
      </c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83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24" t="str">
        <f>'Rekapitulácia stavby'!K6</f>
        <v>Rodinný dom s 2 byt. jednotkami - Trenčín, Vytvorenie podmienok pre deinštitucionalizáciu DSS Adam. Kochanovce</v>
      </c>
      <c r="F7" s="325"/>
      <c r="G7" s="325"/>
      <c r="H7" s="325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306" t="s">
        <v>1950</v>
      </c>
      <c r="F9" s="305"/>
      <c r="G9" s="305"/>
      <c r="H9" s="305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26" t="str">
        <f>'Rekapitulácia stavby'!E14</f>
        <v>Vyplň údaj</v>
      </c>
      <c r="F18" s="309"/>
      <c r="G18" s="309"/>
      <c r="H18" s="30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35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13" t="s">
        <v>1</v>
      </c>
      <c r="F27" s="313"/>
      <c r="G27" s="313"/>
      <c r="H27" s="313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ROUND(J84,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ROUND((SUM(BE84:BE109)),  2)</f>
        <v>0</v>
      </c>
      <c r="I33" s="92">
        <v>0.2</v>
      </c>
      <c r="J33" s="91">
        <f>ROUND(((SUM(BE84:BE109))*I33),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ROUND((SUM(BF84:BF109)),  2)</f>
        <v>0</v>
      </c>
      <c r="I34" s="92">
        <v>0.2</v>
      </c>
      <c r="J34" s="91">
        <f>ROUND(((SUM(BF84:BF109))*I34),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ROUND((SUM(BG84:BG109)),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ROUND((SUM(BH84:BH109)),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ROUND((SUM(BI84:BI109)),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24" t="str">
        <f>E7</f>
        <v>Rodinný dom s 2 byt. jednotkami - Trenčín, Vytvorenie podmienok pre deinštitucionalizáciu DSS Adam. Kochanovce</v>
      </c>
      <c r="F48" s="325"/>
      <c r="G48" s="325"/>
      <c r="H48" s="325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306" t="str">
        <f>E9</f>
        <v>01P - SO 01 Vonkajšie prístrešky a altánok</v>
      </c>
      <c r="F50" s="305"/>
      <c r="G50" s="305"/>
      <c r="H50" s="305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/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Viera Masnicová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J84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119</v>
      </c>
      <c r="E60" s="108"/>
      <c r="F60" s="108"/>
      <c r="G60" s="108"/>
      <c r="H60" s="108"/>
      <c r="I60" s="109"/>
      <c r="J60" s="110">
        <f>J85</f>
        <v>0</v>
      </c>
      <c r="L60" s="106"/>
    </row>
    <row r="61" spans="2:47" s="8" customFormat="1" ht="19.899999999999999" customHeight="1" x14ac:dyDescent="0.2">
      <c r="B61" s="111"/>
      <c r="D61" s="112" t="s">
        <v>128</v>
      </c>
      <c r="E61" s="113"/>
      <c r="F61" s="113"/>
      <c r="G61" s="113"/>
      <c r="H61" s="113"/>
      <c r="I61" s="114"/>
      <c r="J61" s="115">
        <f>J86</f>
        <v>0</v>
      </c>
      <c r="L61" s="111"/>
    </row>
    <row r="62" spans="2:47" s="8" customFormat="1" ht="19.899999999999999" customHeight="1" x14ac:dyDescent="0.2">
      <c r="B62" s="111"/>
      <c r="D62" s="112" t="s">
        <v>129</v>
      </c>
      <c r="E62" s="113"/>
      <c r="F62" s="113"/>
      <c r="G62" s="113"/>
      <c r="H62" s="113"/>
      <c r="I62" s="114"/>
      <c r="J62" s="115">
        <f>J92</f>
        <v>0</v>
      </c>
      <c r="L62" s="111"/>
    </row>
    <row r="63" spans="2:47" s="7" customFormat="1" ht="24.95" customHeight="1" x14ac:dyDescent="0.2">
      <c r="B63" s="106"/>
      <c r="D63" s="107" t="s">
        <v>134</v>
      </c>
      <c r="E63" s="108"/>
      <c r="F63" s="108"/>
      <c r="G63" s="108"/>
      <c r="H63" s="108"/>
      <c r="I63" s="109"/>
      <c r="J63" s="110">
        <f>J105</f>
        <v>0</v>
      </c>
      <c r="L63" s="106"/>
    </row>
    <row r="64" spans="2:47" s="8" customFormat="1" ht="19.899999999999999" customHeight="1" x14ac:dyDescent="0.2">
      <c r="B64" s="111"/>
      <c r="D64" s="112" t="s">
        <v>146</v>
      </c>
      <c r="E64" s="113"/>
      <c r="F64" s="113"/>
      <c r="G64" s="113"/>
      <c r="H64" s="113"/>
      <c r="I64" s="114"/>
      <c r="J64" s="115">
        <f>J106</f>
        <v>0</v>
      </c>
      <c r="L64" s="111"/>
    </row>
    <row r="65" spans="2:12" s="1" customFormat="1" ht="21.75" customHeight="1" x14ac:dyDescent="0.2">
      <c r="B65" s="30"/>
      <c r="I65" s="84"/>
      <c r="L65" s="30"/>
    </row>
    <row r="66" spans="2:12" s="1" customFormat="1" ht="6.95" customHeight="1" x14ac:dyDescent="0.2">
      <c r="B66" s="39"/>
      <c r="C66" s="40"/>
      <c r="D66" s="40"/>
      <c r="E66" s="40"/>
      <c r="F66" s="40"/>
      <c r="G66" s="40"/>
      <c r="H66" s="40"/>
      <c r="I66" s="100"/>
      <c r="J66" s="40"/>
      <c r="K66" s="40"/>
      <c r="L66" s="30"/>
    </row>
    <row r="70" spans="2:12" s="1" customFormat="1" ht="6.95" customHeight="1" x14ac:dyDescent="0.2">
      <c r="B70" s="41"/>
      <c r="C70" s="42"/>
      <c r="D70" s="42"/>
      <c r="E70" s="42"/>
      <c r="F70" s="42"/>
      <c r="G70" s="42"/>
      <c r="H70" s="42"/>
      <c r="I70" s="101"/>
      <c r="J70" s="42"/>
      <c r="K70" s="42"/>
      <c r="L70" s="30"/>
    </row>
    <row r="71" spans="2:12" s="1" customFormat="1" ht="24.95" customHeight="1" x14ac:dyDescent="0.2">
      <c r="B71" s="30"/>
      <c r="C71" s="20" t="s">
        <v>148</v>
      </c>
      <c r="I71" s="84"/>
      <c r="L71" s="30"/>
    </row>
    <row r="72" spans="2:12" s="1" customFormat="1" ht="6.95" customHeight="1" x14ac:dyDescent="0.2">
      <c r="B72" s="30"/>
      <c r="I72" s="84"/>
      <c r="L72" s="30"/>
    </row>
    <row r="73" spans="2:12" s="1" customFormat="1" ht="12" customHeight="1" x14ac:dyDescent="0.2">
      <c r="B73" s="30"/>
      <c r="C73" s="25" t="s">
        <v>14</v>
      </c>
      <c r="I73" s="84"/>
      <c r="L73" s="30"/>
    </row>
    <row r="74" spans="2:12" s="1" customFormat="1" ht="16.5" customHeight="1" x14ac:dyDescent="0.2">
      <c r="B74" s="30"/>
      <c r="E74" s="324" t="str">
        <f>E7</f>
        <v>Rodinný dom s 2 byt. jednotkami - Trenčín, Vytvorenie podmienok pre deinštitucionalizáciu DSS Adam. Kochanovce</v>
      </c>
      <c r="F74" s="325"/>
      <c r="G74" s="325"/>
      <c r="H74" s="325"/>
      <c r="I74" s="84"/>
      <c r="L74" s="30"/>
    </row>
    <row r="75" spans="2:12" s="1" customFormat="1" ht="12" customHeight="1" x14ac:dyDescent="0.2">
      <c r="B75" s="30"/>
      <c r="C75" s="25" t="s">
        <v>103</v>
      </c>
      <c r="I75" s="84"/>
      <c r="L75" s="30"/>
    </row>
    <row r="76" spans="2:12" s="1" customFormat="1" ht="16.5" customHeight="1" x14ac:dyDescent="0.2">
      <c r="B76" s="30"/>
      <c r="E76" s="306" t="str">
        <f>E9</f>
        <v>01P - SO 01 Vonkajšie prístrešky a altánok</v>
      </c>
      <c r="F76" s="305"/>
      <c r="G76" s="305"/>
      <c r="H76" s="305"/>
      <c r="I76" s="84"/>
      <c r="L76" s="30"/>
    </row>
    <row r="77" spans="2:12" s="1" customFormat="1" ht="6.95" customHeight="1" x14ac:dyDescent="0.2">
      <c r="B77" s="30"/>
      <c r="I77" s="84"/>
      <c r="L77" s="30"/>
    </row>
    <row r="78" spans="2:12" s="1" customFormat="1" ht="12" customHeight="1" x14ac:dyDescent="0.2">
      <c r="B78" s="30"/>
      <c r="C78" s="25" t="s">
        <v>18</v>
      </c>
      <c r="F78" s="16" t="str">
        <f>F12</f>
        <v>parc. č. 400, Trenčín</v>
      </c>
      <c r="I78" s="85" t="s">
        <v>20</v>
      </c>
      <c r="J78" s="46"/>
      <c r="L78" s="30"/>
    </row>
    <row r="79" spans="2:12" s="1" customFormat="1" ht="6.95" customHeight="1" x14ac:dyDescent="0.2">
      <c r="B79" s="30"/>
      <c r="I79" s="84"/>
      <c r="L79" s="30"/>
    </row>
    <row r="80" spans="2:12" s="1" customFormat="1" ht="13.7" customHeight="1" x14ac:dyDescent="0.2">
      <c r="B80" s="30"/>
      <c r="C80" s="25" t="s">
        <v>21</v>
      </c>
      <c r="F80" s="16" t="str">
        <f>E15</f>
        <v>Trenčiansky samosprávny kraj</v>
      </c>
      <c r="I80" s="85" t="s">
        <v>28</v>
      </c>
      <c r="J80" s="28" t="str">
        <f>E21</f>
        <v>ADOM, spol. s r.o.</v>
      </c>
      <c r="L80" s="30"/>
    </row>
    <row r="81" spans="2:65" s="1" customFormat="1" ht="13.7" customHeight="1" x14ac:dyDescent="0.2">
      <c r="B81" s="30"/>
      <c r="C81" s="25" t="s">
        <v>26</v>
      </c>
      <c r="F81" s="16" t="str">
        <f>IF(E18="","",E18)</f>
        <v>Vyplň údaj</v>
      </c>
      <c r="I81" s="85" t="s">
        <v>34</v>
      </c>
      <c r="J81" s="28" t="str">
        <f>E24</f>
        <v>Viera Masnicová</v>
      </c>
      <c r="L81" s="30"/>
    </row>
    <row r="82" spans="2:65" s="1" customFormat="1" ht="10.35" customHeight="1" x14ac:dyDescent="0.2">
      <c r="B82" s="30"/>
      <c r="I82" s="84"/>
      <c r="L82" s="30"/>
    </row>
    <row r="83" spans="2:65" s="9" customFormat="1" ht="29.25" customHeight="1" x14ac:dyDescent="0.2">
      <c r="B83" s="116"/>
      <c r="C83" s="117" t="s">
        <v>149</v>
      </c>
      <c r="D83" s="118" t="s">
        <v>56</v>
      </c>
      <c r="E83" s="331" t="s">
        <v>53</v>
      </c>
      <c r="F83" s="331"/>
      <c r="G83" s="118" t="s">
        <v>150</v>
      </c>
      <c r="H83" s="118" t="s">
        <v>151</v>
      </c>
      <c r="I83" s="119" t="s">
        <v>152</v>
      </c>
      <c r="J83" s="120" t="s">
        <v>107</v>
      </c>
      <c r="K83" s="121" t="s">
        <v>153</v>
      </c>
      <c r="L83" s="116"/>
      <c r="M83" s="53" t="s">
        <v>1</v>
      </c>
      <c r="N83" s="54" t="s">
        <v>41</v>
      </c>
      <c r="O83" s="54" t="s">
        <v>154</v>
      </c>
      <c r="P83" s="54" t="s">
        <v>155</v>
      </c>
      <c r="Q83" s="54" t="s">
        <v>156</v>
      </c>
      <c r="R83" s="54" t="s">
        <v>157</v>
      </c>
      <c r="S83" s="54" t="s">
        <v>158</v>
      </c>
      <c r="T83" s="55" t="s">
        <v>159</v>
      </c>
    </row>
    <row r="84" spans="2:65" s="1" customFormat="1" ht="22.9" customHeight="1" x14ac:dyDescent="0.25">
      <c r="B84" s="30"/>
      <c r="C84" s="58" t="s">
        <v>108</v>
      </c>
      <c r="I84" s="84"/>
      <c r="J84" s="122">
        <f>BK84</f>
        <v>0</v>
      </c>
      <c r="L84" s="30"/>
      <c r="M84" s="56"/>
      <c r="N84" s="47"/>
      <c r="O84" s="47"/>
      <c r="P84" s="123">
        <f>P85+P105</f>
        <v>0</v>
      </c>
      <c r="Q84" s="47"/>
      <c r="R84" s="123">
        <f>R85+R105</f>
        <v>0</v>
      </c>
      <c r="S84" s="47"/>
      <c r="T84" s="124">
        <f>T85+T105</f>
        <v>0</v>
      </c>
      <c r="AT84" s="16" t="s">
        <v>70</v>
      </c>
      <c r="AU84" s="16" t="s">
        <v>109</v>
      </c>
      <c r="BK84" s="125">
        <f>BK85+BK105</f>
        <v>0</v>
      </c>
    </row>
    <row r="85" spans="2:65" s="10" customFormat="1" ht="25.9" customHeight="1" x14ac:dyDescent="0.2">
      <c r="B85" s="126"/>
      <c r="D85" s="127" t="s">
        <v>70</v>
      </c>
      <c r="E85" s="128" t="s">
        <v>860</v>
      </c>
      <c r="F85" s="128" t="s">
        <v>861</v>
      </c>
      <c r="I85" s="129"/>
      <c r="J85" s="130">
        <f>BK85</f>
        <v>0</v>
      </c>
      <c r="L85" s="126"/>
      <c r="M85" s="131"/>
      <c r="N85" s="132"/>
      <c r="O85" s="132"/>
      <c r="P85" s="133">
        <f>P86+P92</f>
        <v>0</v>
      </c>
      <c r="Q85" s="132"/>
      <c r="R85" s="133">
        <f>R86+R92</f>
        <v>0</v>
      </c>
      <c r="S85" s="132"/>
      <c r="T85" s="134">
        <f>T86+T92</f>
        <v>0</v>
      </c>
      <c r="AR85" s="127" t="s">
        <v>169</v>
      </c>
      <c r="AT85" s="135" t="s">
        <v>70</v>
      </c>
      <c r="AU85" s="135" t="s">
        <v>71</v>
      </c>
      <c r="AY85" s="127" t="s">
        <v>162</v>
      </c>
      <c r="BK85" s="136">
        <f>BK86+BK92</f>
        <v>0</v>
      </c>
    </row>
    <row r="86" spans="2:65" s="10" customFormat="1" ht="22.9" customHeight="1" x14ac:dyDescent="0.2">
      <c r="B86" s="126"/>
      <c r="D86" s="127" t="s">
        <v>70</v>
      </c>
      <c r="E86" s="137" t="s">
        <v>1192</v>
      </c>
      <c r="F86" s="137" t="s">
        <v>1193</v>
      </c>
      <c r="I86" s="129"/>
      <c r="J86" s="138">
        <f>BK86</f>
        <v>0</v>
      </c>
      <c r="L86" s="126"/>
      <c r="M86" s="131"/>
      <c r="N86" s="132"/>
      <c r="O86" s="132"/>
      <c r="P86" s="133">
        <f>SUM(P87:P91)</f>
        <v>0</v>
      </c>
      <c r="Q86" s="132"/>
      <c r="R86" s="133">
        <f>SUM(R87:R91)</f>
        <v>0</v>
      </c>
      <c r="S86" s="132"/>
      <c r="T86" s="134">
        <f>SUM(T87:T91)</f>
        <v>0</v>
      </c>
      <c r="AR86" s="127" t="s">
        <v>169</v>
      </c>
      <c r="AT86" s="135" t="s">
        <v>70</v>
      </c>
      <c r="AU86" s="135" t="s">
        <v>79</v>
      </c>
      <c r="AY86" s="127" t="s">
        <v>162</v>
      </c>
      <c r="BK86" s="136">
        <f>SUM(BK87:BK91)</f>
        <v>0</v>
      </c>
    </row>
    <row r="87" spans="2:65" s="1" customFormat="1" ht="33.75" customHeight="1" x14ac:dyDescent="0.2">
      <c r="B87" s="139"/>
      <c r="C87" s="140" t="s">
        <v>79</v>
      </c>
      <c r="D87" s="140" t="s">
        <v>164</v>
      </c>
      <c r="E87" s="327" t="s">
        <v>1195</v>
      </c>
      <c r="F87" s="328"/>
      <c r="G87" s="142" t="s">
        <v>273</v>
      </c>
      <c r="H87" s="143">
        <v>76.33</v>
      </c>
      <c r="I87" s="144"/>
      <c r="J87" s="143">
        <f>ROUND(I87*H87,3)</f>
        <v>0</v>
      </c>
      <c r="K87" s="141" t="s">
        <v>1</v>
      </c>
      <c r="L87" s="30"/>
      <c r="M87" s="145" t="s">
        <v>1</v>
      </c>
      <c r="N87" s="146" t="s">
        <v>43</v>
      </c>
      <c r="O87" s="49"/>
      <c r="P87" s="147">
        <f>O87*H87</f>
        <v>0</v>
      </c>
      <c r="Q87" s="147">
        <v>0</v>
      </c>
      <c r="R87" s="147">
        <f>Q87*H87</f>
        <v>0</v>
      </c>
      <c r="S87" s="147">
        <v>0</v>
      </c>
      <c r="T87" s="148">
        <f>S87*H87</f>
        <v>0</v>
      </c>
      <c r="AR87" s="16" t="s">
        <v>271</v>
      </c>
      <c r="AT87" s="16" t="s">
        <v>164</v>
      </c>
      <c r="AU87" s="16" t="s">
        <v>169</v>
      </c>
      <c r="AY87" s="16" t="s">
        <v>162</v>
      </c>
      <c r="BE87" s="149">
        <f>IF(N87="základná",J87,0)</f>
        <v>0</v>
      </c>
      <c r="BF87" s="149">
        <f>IF(N87="znížená",J87,0)</f>
        <v>0</v>
      </c>
      <c r="BG87" s="149">
        <f>IF(N87="zákl. prenesená",J87,0)</f>
        <v>0</v>
      </c>
      <c r="BH87" s="149">
        <f>IF(N87="zníž. prenesená",J87,0)</f>
        <v>0</v>
      </c>
      <c r="BI87" s="149">
        <f>IF(N87="nulová",J87,0)</f>
        <v>0</v>
      </c>
      <c r="BJ87" s="16" t="s">
        <v>169</v>
      </c>
      <c r="BK87" s="150">
        <f>ROUND(I87*H87,3)</f>
        <v>0</v>
      </c>
      <c r="BL87" s="16" t="s">
        <v>271</v>
      </c>
      <c r="BM87" s="16" t="s">
        <v>1951</v>
      </c>
    </row>
    <row r="88" spans="2:65" s="12" customFormat="1" x14ac:dyDescent="0.2">
      <c r="B88" s="159"/>
      <c r="D88" s="152" t="s">
        <v>174</v>
      </c>
      <c r="E88" s="160" t="s">
        <v>1</v>
      </c>
      <c r="F88" s="161" t="s">
        <v>1952</v>
      </c>
      <c r="H88" s="162">
        <v>27.33</v>
      </c>
      <c r="I88" s="163"/>
      <c r="L88" s="159"/>
      <c r="M88" s="164"/>
      <c r="N88" s="165"/>
      <c r="O88" s="165"/>
      <c r="P88" s="165"/>
      <c r="Q88" s="165"/>
      <c r="R88" s="165"/>
      <c r="S88" s="165"/>
      <c r="T88" s="166"/>
      <c r="AT88" s="160" t="s">
        <v>174</v>
      </c>
      <c r="AU88" s="160" t="s">
        <v>169</v>
      </c>
      <c r="AV88" s="12" t="s">
        <v>169</v>
      </c>
      <c r="AW88" s="12" t="s">
        <v>32</v>
      </c>
      <c r="AX88" s="12" t="s">
        <v>71</v>
      </c>
      <c r="AY88" s="160" t="s">
        <v>162</v>
      </c>
    </row>
    <row r="89" spans="2:65" s="12" customFormat="1" x14ac:dyDescent="0.2">
      <c r="B89" s="159"/>
      <c r="D89" s="152" t="s">
        <v>174</v>
      </c>
      <c r="E89" s="160" t="s">
        <v>1</v>
      </c>
      <c r="F89" s="161" t="s">
        <v>1953</v>
      </c>
      <c r="H89" s="162">
        <v>49</v>
      </c>
      <c r="I89" s="163"/>
      <c r="L89" s="159"/>
      <c r="M89" s="164"/>
      <c r="N89" s="165"/>
      <c r="O89" s="165"/>
      <c r="P89" s="165"/>
      <c r="Q89" s="165"/>
      <c r="R89" s="165"/>
      <c r="S89" s="165"/>
      <c r="T89" s="166"/>
      <c r="AT89" s="160" t="s">
        <v>174</v>
      </c>
      <c r="AU89" s="160" t="s">
        <v>169</v>
      </c>
      <c r="AV89" s="12" t="s">
        <v>169</v>
      </c>
      <c r="AW89" s="12" t="s">
        <v>32</v>
      </c>
      <c r="AX89" s="12" t="s">
        <v>71</v>
      </c>
      <c r="AY89" s="160" t="s">
        <v>162</v>
      </c>
    </row>
    <row r="90" spans="2:65" s="14" customFormat="1" x14ac:dyDescent="0.2">
      <c r="B90" s="175"/>
      <c r="D90" s="152" t="s">
        <v>174</v>
      </c>
      <c r="E90" s="176" t="s">
        <v>1</v>
      </c>
      <c r="F90" s="177" t="s">
        <v>189</v>
      </c>
      <c r="H90" s="178">
        <v>76.33</v>
      </c>
      <c r="I90" s="179"/>
      <c r="L90" s="175"/>
      <c r="M90" s="180"/>
      <c r="N90" s="181"/>
      <c r="O90" s="181"/>
      <c r="P90" s="181"/>
      <c r="Q90" s="181"/>
      <c r="R90" s="181"/>
      <c r="S90" s="181"/>
      <c r="T90" s="182"/>
      <c r="AT90" s="176" t="s">
        <v>174</v>
      </c>
      <c r="AU90" s="176" t="s">
        <v>169</v>
      </c>
      <c r="AV90" s="14" t="s">
        <v>168</v>
      </c>
      <c r="AW90" s="14" t="s">
        <v>32</v>
      </c>
      <c r="AX90" s="14" t="s">
        <v>79</v>
      </c>
      <c r="AY90" s="176" t="s">
        <v>162</v>
      </c>
    </row>
    <row r="91" spans="2:65" s="1" customFormat="1" ht="16.5" customHeight="1" x14ac:dyDescent="0.2">
      <c r="B91" s="139"/>
      <c r="C91" s="140" t="s">
        <v>169</v>
      </c>
      <c r="D91" s="140" t="s">
        <v>164</v>
      </c>
      <c r="E91" s="327" t="s">
        <v>1282</v>
      </c>
      <c r="F91" s="328"/>
      <c r="G91" s="142" t="s">
        <v>904</v>
      </c>
      <c r="H91" s="144"/>
      <c r="I91" s="144"/>
      <c r="J91" s="143">
        <f>ROUND(I91*H91,3)</f>
        <v>0</v>
      </c>
      <c r="K91" s="141" t="s">
        <v>167</v>
      </c>
      <c r="L91" s="30"/>
      <c r="M91" s="145" t="s">
        <v>1</v>
      </c>
      <c r="N91" s="146" t="s">
        <v>43</v>
      </c>
      <c r="O91" s="49"/>
      <c r="P91" s="147">
        <f>O91*H91</f>
        <v>0</v>
      </c>
      <c r="Q91" s="147">
        <v>0</v>
      </c>
      <c r="R91" s="147">
        <f>Q91*H91</f>
        <v>0</v>
      </c>
      <c r="S91" s="147">
        <v>0</v>
      </c>
      <c r="T91" s="148">
        <f>S91*H91</f>
        <v>0</v>
      </c>
      <c r="AR91" s="16" t="s">
        <v>271</v>
      </c>
      <c r="AT91" s="16" t="s">
        <v>164</v>
      </c>
      <c r="AU91" s="16" t="s">
        <v>169</v>
      </c>
      <c r="AY91" s="16" t="s">
        <v>162</v>
      </c>
      <c r="BE91" s="149">
        <f>IF(N91="základná",J91,0)</f>
        <v>0</v>
      </c>
      <c r="BF91" s="149">
        <f>IF(N91="znížená",J91,0)</f>
        <v>0</v>
      </c>
      <c r="BG91" s="149">
        <f>IF(N91="zákl. prenesená",J91,0)</f>
        <v>0</v>
      </c>
      <c r="BH91" s="149">
        <f>IF(N91="zníž. prenesená",J91,0)</f>
        <v>0</v>
      </c>
      <c r="BI91" s="149">
        <f>IF(N91="nulová",J91,0)</f>
        <v>0</v>
      </c>
      <c r="BJ91" s="16" t="s">
        <v>169</v>
      </c>
      <c r="BK91" s="150">
        <f>ROUND(I91*H91,3)</f>
        <v>0</v>
      </c>
      <c r="BL91" s="16" t="s">
        <v>271</v>
      </c>
      <c r="BM91" s="16" t="s">
        <v>1954</v>
      </c>
    </row>
    <row r="92" spans="2:65" s="10" customFormat="1" ht="22.9" customHeight="1" x14ac:dyDescent="0.2">
      <c r="B92" s="126"/>
      <c r="D92" s="127" t="s">
        <v>70</v>
      </c>
      <c r="E92" s="137" t="s">
        <v>1284</v>
      </c>
      <c r="F92" s="137" t="s">
        <v>1285</v>
      </c>
      <c r="I92" s="129"/>
      <c r="J92" s="138">
        <f>BK92</f>
        <v>0</v>
      </c>
      <c r="L92" s="126"/>
      <c r="M92" s="131"/>
      <c r="N92" s="132"/>
      <c r="O92" s="132"/>
      <c r="P92" s="133">
        <f>SUM(P93:P104)</f>
        <v>0</v>
      </c>
      <c r="Q92" s="132"/>
      <c r="R92" s="133">
        <f>SUM(R93:R104)</f>
        <v>0</v>
      </c>
      <c r="S92" s="132"/>
      <c r="T92" s="134">
        <f>SUM(T93:T104)</f>
        <v>0</v>
      </c>
      <c r="AR92" s="127" t="s">
        <v>169</v>
      </c>
      <c r="AT92" s="135" t="s">
        <v>70</v>
      </c>
      <c r="AU92" s="135" t="s">
        <v>79</v>
      </c>
      <c r="AY92" s="127" t="s">
        <v>162</v>
      </c>
      <c r="BK92" s="136">
        <f>SUM(BK93:BK104)</f>
        <v>0</v>
      </c>
    </row>
    <row r="93" spans="2:65" s="1" customFormat="1" ht="22.5" customHeight="1" x14ac:dyDescent="0.2">
      <c r="B93" s="139"/>
      <c r="C93" s="140" t="s">
        <v>183</v>
      </c>
      <c r="D93" s="140" t="s">
        <v>164</v>
      </c>
      <c r="E93" s="329" t="s">
        <v>2490</v>
      </c>
      <c r="F93" s="330"/>
      <c r="G93" s="142" t="s">
        <v>1329</v>
      </c>
      <c r="H93" s="143">
        <v>115.72</v>
      </c>
      <c r="I93" s="144"/>
      <c r="J93" s="143">
        <f>ROUND(I93*H93,3)</f>
        <v>0</v>
      </c>
      <c r="K93" s="141" t="s">
        <v>1</v>
      </c>
      <c r="L93" s="30"/>
      <c r="M93" s="145" t="s">
        <v>1</v>
      </c>
      <c r="N93" s="146" t="s">
        <v>43</v>
      </c>
      <c r="O93" s="49"/>
      <c r="P93" s="147">
        <f>O93*H93</f>
        <v>0</v>
      </c>
      <c r="Q93" s="147">
        <v>0</v>
      </c>
      <c r="R93" s="147">
        <f>Q93*H93</f>
        <v>0</v>
      </c>
      <c r="S93" s="147">
        <v>0</v>
      </c>
      <c r="T93" s="148">
        <f>S93*H93</f>
        <v>0</v>
      </c>
      <c r="AR93" s="16" t="s">
        <v>271</v>
      </c>
      <c r="AT93" s="16" t="s">
        <v>164</v>
      </c>
      <c r="AU93" s="16" t="s">
        <v>169</v>
      </c>
      <c r="AY93" s="16" t="s">
        <v>162</v>
      </c>
      <c r="BE93" s="149">
        <f>IF(N93="základná",J93,0)</f>
        <v>0</v>
      </c>
      <c r="BF93" s="149">
        <f>IF(N93="znížená",J93,0)</f>
        <v>0</v>
      </c>
      <c r="BG93" s="149">
        <f>IF(N93="zákl. prenesená",J93,0)</f>
        <v>0</v>
      </c>
      <c r="BH93" s="149">
        <f>IF(N93="zníž. prenesená",J93,0)</f>
        <v>0</v>
      </c>
      <c r="BI93" s="149">
        <f>IF(N93="nulová",J93,0)</f>
        <v>0</v>
      </c>
      <c r="BJ93" s="16" t="s">
        <v>169</v>
      </c>
      <c r="BK93" s="150">
        <f>ROUND(I93*H93,3)</f>
        <v>0</v>
      </c>
      <c r="BL93" s="16" t="s">
        <v>271</v>
      </c>
      <c r="BM93" s="16" t="s">
        <v>1955</v>
      </c>
    </row>
    <row r="94" spans="2:65" s="11" customFormat="1" x14ac:dyDescent="0.2">
      <c r="B94" s="151"/>
      <c r="D94" s="152" t="s">
        <v>174</v>
      </c>
      <c r="E94" s="153" t="s">
        <v>1</v>
      </c>
      <c r="F94" s="154" t="s">
        <v>1956</v>
      </c>
      <c r="H94" s="153" t="s">
        <v>1</v>
      </c>
      <c r="I94" s="155"/>
      <c r="L94" s="151"/>
      <c r="M94" s="156"/>
      <c r="N94" s="157"/>
      <c r="O94" s="157"/>
      <c r="P94" s="157"/>
      <c r="Q94" s="157"/>
      <c r="R94" s="157"/>
      <c r="S94" s="157"/>
      <c r="T94" s="158"/>
      <c r="AT94" s="153" t="s">
        <v>174</v>
      </c>
      <c r="AU94" s="153" t="s">
        <v>169</v>
      </c>
      <c r="AV94" s="11" t="s">
        <v>79</v>
      </c>
      <c r="AW94" s="11" t="s">
        <v>32</v>
      </c>
      <c r="AX94" s="11" t="s">
        <v>71</v>
      </c>
      <c r="AY94" s="153" t="s">
        <v>162</v>
      </c>
    </row>
    <row r="95" spans="2:65" s="11" customFormat="1" x14ac:dyDescent="0.2">
      <c r="B95" s="151"/>
      <c r="D95" s="152" t="s">
        <v>174</v>
      </c>
      <c r="E95" s="153" t="s">
        <v>1</v>
      </c>
      <c r="F95" s="154" t="s">
        <v>1957</v>
      </c>
      <c r="H95" s="153" t="s">
        <v>1</v>
      </c>
      <c r="I95" s="155"/>
      <c r="L95" s="151"/>
      <c r="M95" s="156"/>
      <c r="N95" s="157"/>
      <c r="O95" s="157"/>
      <c r="P95" s="157"/>
      <c r="Q95" s="157"/>
      <c r="R95" s="157"/>
      <c r="S95" s="157"/>
      <c r="T95" s="158"/>
      <c r="AT95" s="153" t="s">
        <v>174</v>
      </c>
      <c r="AU95" s="153" t="s">
        <v>169</v>
      </c>
      <c r="AV95" s="11" t="s">
        <v>79</v>
      </c>
      <c r="AW95" s="11" t="s">
        <v>32</v>
      </c>
      <c r="AX95" s="11" t="s">
        <v>71</v>
      </c>
      <c r="AY95" s="153" t="s">
        <v>162</v>
      </c>
    </row>
    <row r="96" spans="2:65" s="12" customFormat="1" x14ac:dyDescent="0.2">
      <c r="B96" s="159"/>
      <c r="D96" s="152" t="s">
        <v>174</v>
      </c>
      <c r="E96" s="160" t="s">
        <v>1</v>
      </c>
      <c r="F96" s="161" t="s">
        <v>1958</v>
      </c>
      <c r="H96" s="162">
        <v>99.099000000000004</v>
      </c>
      <c r="I96" s="163"/>
      <c r="L96" s="159"/>
      <c r="M96" s="164"/>
      <c r="N96" s="165"/>
      <c r="O96" s="165"/>
      <c r="P96" s="165"/>
      <c r="Q96" s="165"/>
      <c r="R96" s="165"/>
      <c r="S96" s="165"/>
      <c r="T96" s="166"/>
      <c r="AT96" s="160" t="s">
        <v>174</v>
      </c>
      <c r="AU96" s="160" t="s">
        <v>169</v>
      </c>
      <c r="AV96" s="12" t="s">
        <v>169</v>
      </c>
      <c r="AW96" s="12" t="s">
        <v>32</v>
      </c>
      <c r="AX96" s="12" t="s">
        <v>71</v>
      </c>
      <c r="AY96" s="160" t="s">
        <v>162</v>
      </c>
    </row>
    <row r="97" spans="2:65" s="12" customFormat="1" x14ac:dyDescent="0.2">
      <c r="B97" s="159"/>
      <c r="D97" s="152" t="s">
        <v>174</v>
      </c>
      <c r="E97" s="160" t="s">
        <v>1</v>
      </c>
      <c r="F97" s="161" t="s">
        <v>1959</v>
      </c>
      <c r="H97" s="162">
        <v>16.620999999999999</v>
      </c>
      <c r="I97" s="163"/>
      <c r="L97" s="159"/>
      <c r="M97" s="164"/>
      <c r="N97" s="165"/>
      <c r="O97" s="165"/>
      <c r="P97" s="165"/>
      <c r="Q97" s="165"/>
      <c r="R97" s="165"/>
      <c r="S97" s="165"/>
      <c r="T97" s="166"/>
      <c r="AT97" s="160" t="s">
        <v>174</v>
      </c>
      <c r="AU97" s="160" t="s">
        <v>169</v>
      </c>
      <c r="AV97" s="12" t="s">
        <v>169</v>
      </c>
      <c r="AW97" s="12" t="s">
        <v>32</v>
      </c>
      <c r="AX97" s="12" t="s">
        <v>71</v>
      </c>
      <c r="AY97" s="160" t="s">
        <v>162</v>
      </c>
    </row>
    <row r="98" spans="2:65" s="14" customFormat="1" x14ac:dyDescent="0.2">
      <c r="B98" s="175"/>
      <c r="D98" s="152" t="s">
        <v>174</v>
      </c>
      <c r="E98" s="176" t="s">
        <v>1</v>
      </c>
      <c r="F98" s="177" t="s">
        <v>189</v>
      </c>
      <c r="H98" s="178">
        <v>115.72</v>
      </c>
      <c r="I98" s="179"/>
      <c r="L98" s="175"/>
      <c r="M98" s="180"/>
      <c r="N98" s="181"/>
      <c r="O98" s="181"/>
      <c r="P98" s="181"/>
      <c r="Q98" s="181"/>
      <c r="R98" s="181"/>
      <c r="S98" s="181"/>
      <c r="T98" s="182"/>
      <c r="AT98" s="176" t="s">
        <v>174</v>
      </c>
      <c r="AU98" s="176" t="s">
        <v>169</v>
      </c>
      <c r="AV98" s="14" t="s">
        <v>168</v>
      </c>
      <c r="AW98" s="14" t="s">
        <v>32</v>
      </c>
      <c r="AX98" s="14" t="s">
        <v>79</v>
      </c>
      <c r="AY98" s="176" t="s">
        <v>162</v>
      </c>
    </row>
    <row r="99" spans="2:65" s="1" customFormat="1" ht="22.5" customHeight="1" x14ac:dyDescent="0.2">
      <c r="B99" s="139"/>
      <c r="C99" s="140" t="s">
        <v>168</v>
      </c>
      <c r="D99" s="140" t="s">
        <v>164</v>
      </c>
      <c r="E99" s="329" t="s">
        <v>2511</v>
      </c>
      <c r="F99" s="328"/>
      <c r="G99" s="142" t="s">
        <v>273</v>
      </c>
      <c r="H99" s="143">
        <v>80.147000000000006</v>
      </c>
      <c r="I99" s="144"/>
      <c r="J99" s="143">
        <f>ROUND(I99*H99,3)</f>
        <v>0</v>
      </c>
      <c r="K99" s="141" t="s">
        <v>1</v>
      </c>
      <c r="L99" s="30"/>
      <c r="M99" s="145" t="s">
        <v>1</v>
      </c>
      <c r="N99" s="146" t="s">
        <v>43</v>
      </c>
      <c r="O99" s="49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271</v>
      </c>
      <c r="AT99" s="16" t="s">
        <v>164</v>
      </c>
      <c r="AU99" s="16" t="s">
        <v>169</v>
      </c>
      <c r="AY99" s="16" t="s">
        <v>162</v>
      </c>
      <c r="BE99" s="149">
        <f>IF(N99="základná",J99,0)</f>
        <v>0</v>
      </c>
      <c r="BF99" s="149">
        <f>IF(N99="znížená",J99,0)</f>
        <v>0</v>
      </c>
      <c r="BG99" s="149">
        <f>IF(N99="zákl. prenesená",J99,0)</f>
        <v>0</v>
      </c>
      <c r="BH99" s="149">
        <f>IF(N99="zníž. prenesená",J99,0)</f>
        <v>0</v>
      </c>
      <c r="BI99" s="149">
        <f>IF(N99="nulová",J99,0)</f>
        <v>0</v>
      </c>
      <c r="BJ99" s="16" t="s">
        <v>169</v>
      </c>
      <c r="BK99" s="150">
        <f>ROUND(I99*H99,3)</f>
        <v>0</v>
      </c>
      <c r="BL99" s="16" t="s">
        <v>271</v>
      </c>
      <c r="BM99" s="16" t="s">
        <v>1960</v>
      </c>
    </row>
    <row r="100" spans="2:65" s="11" customFormat="1" x14ac:dyDescent="0.2">
      <c r="B100" s="151"/>
      <c r="D100" s="152" t="s">
        <v>174</v>
      </c>
      <c r="E100" s="153" t="s">
        <v>1</v>
      </c>
      <c r="F100" s="154" t="s">
        <v>1365</v>
      </c>
      <c r="H100" s="153" t="s">
        <v>1</v>
      </c>
      <c r="I100" s="155"/>
      <c r="L100" s="151"/>
      <c r="M100" s="156"/>
      <c r="N100" s="157"/>
      <c r="O100" s="157"/>
      <c r="P100" s="157"/>
      <c r="Q100" s="157"/>
      <c r="R100" s="157"/>
      <c r="S100" s="157"/>
      <c r="T100" s="158"/>
      <c r="AT100" s="153" t="s">
        <v>174</v>
      </c>
      <c r="AU100" s="153" t="s">
        <v>169</v>
      </c>
      <c r="AV100" s="11" t="s">
        <v>79</v>
      </c>
      <c r="AW100" s="11" t="s">
        <v>32</v>
      </c>
      <c r="AX100" s="11" t="s">
        <v>71</v>
      </c>
      <c r="AY100" s="153" t="s">
        <v>162</v>
      </c>
    </row>
    <row r="101" spans="2:65" s="12" customFormat="1" x14ac:dyDescent="0.2">
      <c r="B101" s="159"/>
      <c r="D101" s="152" t="s">
        <v>174</v>
      </c>
      <c r="E101" s="160" t="s">
        <v>1</v>
      </c>
      <c r="F101" s="161" t="s">
        <v>1961</v>
      </c>
      <c r="H101" s="162">
        <v>28.696999999999999</v>
      </c>
      <c r="I101" s="163"/>
      <c r="L101" s="159"/>
      <c r="M101" s="164"/>
      <c r="N101" s="165"/>
      <c r="O101" s="165"/>
      <c r="P101" s="165"/>
      <c r="Q101" s="165"/>
      <c r="R101" s="165"/>
      <c r="S101" s="165"/>
      <c r="T101" s="166"/>
      <c r="AT101" s="160" t="s">
        <v>174</v>
      </c>
      <c r="AU101" s="160" t="s">
        <v>169</v>
      </c>
      <c r="AV101" s="12" t="s">
        <v>169</v>
      </c>
      <c r="AW101" s="12" t="s">
        <v>32</v>
      </c>
      <c r="AX101" s="12" t="s">
        <v>71</v>
      </c>
      <c r="AY101" s="160" t="s">
        <v>162</v>
      </c>
    </row>
    <row r="102" spans="2:65" s="12" customFormat="1" x14ac:dyDescent="0.2">
      <c r="B102" s="159"/>
      <c r="D102" s="152" t="s">
        <v>174</v>
      </c>
      <c r="E102" s="160" t="s">
        <v>1</v>
      </c>
      <c r="F102" s="161" t="s">
        <v>1962</v>
      </c>
      <c r="H102" s="162">
        <v>51.45</v>
      </c>
      <c r="I102" s="163"/>
      <c r="L102" s="159"/>
      <c r="M102" s="164"/>
      <c r="N102" s="165"/>
      <c r="O102" s="165"/>
      <c r="P102" s="165"/>
      <c r="Q102" s="165"/>
      <c r="R102" s="165"/>
      <c r="S102" s="165"/>
      <c r="T102" s="166"/>
      <c r="AT102" s="160" t="s">
        <v>174</v>
      </c>
      <c r="AU102" s="160" t="s">
        <v>169</v>
      </c>
      <c r="AV102" s="12" t="s">
        <v>169</v>
      </c>
      <c r="AW102" s="12" t="s">
        <v>32</v>
      </c>
      <c r="AX102" s="12" t="s">
        <v>71</v>
      </c>
      <c r="AY102" s="160" t="s">
        <v>162</v>
      </c>
    </row>
    <row r="103" spans="2:65" s="14" customFormat="1" x14ac:dyDescent="0.2">
      <c r="B103" s="175"/>
      <c r="D103" s="152" t="s">
        <v>174</v>
      </c>
      <c r="E103" s="176" t="s">
        <v>1</v>
      </c>
      <c r="F103" s="177" t="s">
        <v>189</v>
      </c>
      <c r="H103" s="178">
        <v>80.147000000000006</v>
      </c>
      <c r="I103" s="179"/>
      <c r="L103" s="175"/>
      <c r="M103" s="180"/>
      <c r="N103" s="181"/>
      <c r="O103" s="181"/>
      <c r="P103" s="181"/>
      <c r="Q103" s="181"/>
      <c r="R103" s="181"/>
      <c r="S103" s="181"/>
      <c r="T103" s="182"/>
      <c r="AT103" s="176" t="s">
        <v>174</v>
      </c>
      <c r="AU103" s="176" t="s">
        <v>169</v>
      </c>
      <c r="AV103" s="14" t="s">
        <v>168</v>
      </c>
      <c r="AW103" s="14" t="s">
        <v>32</v>
      </c>
      <c r="AX103" s="14" t="s">
        <v>79</v>
      </c>
      <c r="AY103" s="176" t="s">
        <v>162</v>
      </c>
    </row>
    <row r="104" spans="2:65" s="1" customFormat="1" ht="16.5" customHeight="1" x14ac:dyDescent="0.2">
      <c r="B104" s="139"/>
      <c r="C104" s="140" t="s">
        <v>202</v>
      </c>
      <c r="D104" s="140" t="s">
        <v>164</v>
      </c>
      <c r="E104" s="327" t="s">
        <v>1380</v>
      </c>
      <c r="F104" s="328"/>
      <c r="G104" s="142" t="s">
        <v>904</v>
      </c>
      <c r="H104" s="144"/>
      <c r="I104" s="144"/>
      <c r="J104" s="143">
        <f>ROUND(I104*H104,3)</f>
        <v>0</v>
      </c>
      <c r="K104" s="141" t="s">
        <v>167</v>
      </c>
      <c r="L104" s="30"/>
      <c r="M104" s="145" t="s">
        <v>1</v>
      </c>
      <c r="N104" s="146" t="s">
        <v>43</v>
      </c>
      <c r="O104" s="49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6" t="s">
        <v>271</v>
      </c>
      <c r="AT104" s="16" t="s">
        <v>164</v>
      </c>
      <c r="AU104" s="16" t="s">
        <v>169</v>
      </c>
      <c r="AY104" s="16" t="s">
        <v>162</v>
      </c>
      <c r="BE104" s="149">
        <f>IF(N104="základná",J104,0)</f>
        <v>0</v>
      </c>
      <c r="BF104" s="149">
        <f>IF(N104="znížená",J104,0)</f>
        <v>0</v>
      </c>
      <c r="BG104" s="149">
        <f>IF(N104="zákl. prenesená",J104,0)</f>
        <v>0</v>
      </c>
      <c r="BH104" s="149">
        <f>IF(N104="zníž. prenesená",J104,0)</f>
        <v>0</v>
      </c>
      <c r="BI104" s="149">
        <f>IF(N104="nulová",J104,0)</f>
        <v>0</v>
      </c>
      <c r="BJ104" s="16" t="s">
        <v>169</v>
      </c>
      <c r="BK104" s="150">
        <f>ROUND(I104*H104,3)</f>
        <v>0</v>
      </c>
      <c r="BL104" s="16" t="s">
        <v>271</v>
      </c>
      <c r="BM104" s="16" t="s">
        <v>1963</v>
      </c>
    </row>
    <row r="105" spans="2:65" s="10" customFormat="1" ht="25.9" customHeight="1" x14ac:dyDescent="0.2">
      <c r="B105" s="126"/>
      <c r="D105" s="127" t="s">
        <v>70</v>
      </c>
      <c r="E105" s="128" t="s">
        <v>348</v>
      </c>
      <c r="F105" s="128" t="s">
        <v>1645</v>
      </c>
      <c r="I105" s="129"/>
      <c r="J105" s="130">
        <f>BK105</f>
        <v>0</v>
      </c>
      <c r="L105" s="126"/>
      <c r="M105" s="131"/>
      <c r="N105" s="132"/>
      <c r="O105" s="132"/>
      <c r="P105" s="133">
        <f>P106</f>
        <v>0</v>
      </c>
      <c r="Q105" s="132"/>
      <c r="R105" s="133">
        <f>R106</f>
        <v>0</v>
      </c>
      <c r="S105" s="132"/>
      <c r="T105" s="134">
        <f>T106</f>
        <v>0</v>
      </c>
      <c r="AR105" s="127" t="s">
        <v>183</v>
      </c>
      <c r="AT105" s="135" t="s">
        <v>70</v>
      </c>
      <c r="AU105" s="135" t="s">
        <v>71</v>
      </c>
      <c r="AY105" s="127" t="s">
        <v>162</v>
      </c>
      <c r="BK105" s="136">
        <f>BK106</f>
        <v>0</v>
      </c>
    </row>
    <row r="106" spans="2:65" s="10" customFormat="1" ht="22.9" customHeight="1" x14ac:dyDescent="0.2">
      <c r="B106" s="126"/>
      <c r="D106" s="127" t="s">
        <v>70</v>
      </c>
      <c r="E106" s="137" t="s">
        <v>1944</v>
      </c>
      <c r="F106" s="137" t="s">
        <v>1945</v>
      </c>
      <c r="I106" s="129"/>
      <c r="J106" s="138">
        <f>BK106</f>
        <v>0</v>
      </c>
      <c r="L106" s="126"/>
      <c r="M106" s="131"/>
      <c r="N106" s="132"/>
      <c r="O106" s="132"/>
      <c r="P106" s="133">
        <f>SUM(P107:P109)</f>
        <v>0</v>
      </c>
      <c r="Q106" s="132"/>
      <c r="R106" s="133">
        <f>SUM(R107:R109)</f>
        <v>0</v>
      </c>
      <c r="S106" s="132"/>
      <c r="T106" s="134">
        <f>SUM(T107:T109)</f>
        <v>0</v>
      </c>
      <c r="AR106" s="127" t="s">
        <v>183</v>
      </c>
      <c r="AT106" s="135" t="s">
        <v>70</v>
      </c>
      <c r="AU106" s="135" t="s">
        <v>79</v>
      </c>
      <c r="AY106" s="127" t="s">
        <v>162</v>
      </c>
      <c r="BK106" s="136">
        <f>SUM(BK107:BK109)</f>
        <v>0</v>
      </c>
    </row>
    <row r="107" spans="2:65" s="1" customFormat="1" ht="16.5" customHeight="1" x14ac:dyDescent="0.2">
      <c r="B107" s="139"/>
      <c r="C107" s="140" t="s">
        <v>212</v>
      </c>
      <c r="D107" s="140" t="s">
        <v>164</v>
      </c>
      <c r="E107" s="329" t="s">
        <v>2489</v>
      </c>
      <c r="F107" s="330"/>
      <c r="G107" s="142" t="s">
        <v>1329</v>
      </c>
      <c r="H107" s="143">
        <v>2411.4899999999998</v>
      </c>
      <c r="I107" s="144"/>
      <c r="J107" s="143">
        <f>ROUND(I107*H107,3)</f>
        <v>0</v>
      </c>
      <c r="K107" s="141" t="s">
        <v>1</v>
      </c>
      <c r="L107" s="30"/>
      <c r="M107" s="145" t="s">
        <v>1</v>
      </c>
      <c r="N107" s="146" t="s">
        <v>43</v>
      </c>
      <c r="O107" s="49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AR107" s="16" t="s">
        <v>577</v>
      </c>
      <c r="AT107" s="16" t="s">
        <v>164</v>
      </c>
      <c r="AU107" s="16" t="s">
        <v>169</v>
      </c>
      <c r="AY107" s="16" t="s">
        <v>162</v>
      </c>
      <c r="BE107" s="149">
        <f>IF(N107="základná",J107,0)</f>
        <v>0</v>
      </c>
      <c r="BF107" s="149">
        <f>IF(N107="znížená",J107,0)</f>
        <v>0</v>
      </c>
      <c r="BG107" s="149">
        <f>IF(N107="zákl. prenesená",J107,0)</f>
        <v>0</v>
      </c>
      <c r="BH107" s="149">
        <f>IF(N107="zníž. prenesená",J107,0)</f>
        <v>0</v>
      </c>
      <c r="BI107" s="149">
        <f>IF(N107="nulová",J107,0)</f>
        <v>0</v>
      </c>
      <c r="BJ107" s="16" t="s">
        <v>169</v>
      </c>
      <c r="BK107" s="150">
        <f>ROUND(I107*H107,3)</f>
        <v>0</v>
      </c>
      <c r="BL107" s="16" t="s">
        <v>577</v>
      </c>
      <c r="BM107" s="16" t="s">
        <v>1964</v>
      </c>
    </row>
    <row r="108" spans="2:65" s="12" customFormat="1" x14ac:dyDescent="0.2">
      <c r="B108" s="159"/>
      <c r="D108" s="152" t="s">
        <v>174</v>
      </c>
      <c r="E108" s="160" t="s">
        <v>1</v>
      </c>
      <c r="F108" s="161" t="s">
        <v>1965</v>
      </c>
      <c r="H108" s="162">
        <v>2411.4899999999998</v>
      </c>
      <c r="I108" s="163"/>
      <c r="L108" s="159"/>
      <c r="M108" s="164"/>
      <c r="N108" s="165"/>
      <c r="O108" s="165"/>
      <c r="P108" s="165"/>
      <c r="Q108" s="165"/>
      <c r="R108" s="165"/>
      <c r="S108" s="165"/>
      <c r="T108" s="166"/>
      <c r="AT108" s="160" t="s">
        <v>174</v>
      </c>
      <c r="AU108" s="160" t="s">
        <v>169</v>
      </c>
      <c r="AV108" s="12" t="s">
        <v>169</v>
      </c>
      <c r="AW108" s="12" t="s">
        <v>32</v>
      </c>
      <c r="AX108" s="12" t="s">
        <v>71</v>
      </c>
      <c r="AY108" s="160" t="s">
        <v>162</v>
      </c>
    </row>
    <row r="109" spans="2:65" s="14" customFormat="1" x14ac:dyDescent="0.2">
      <c r="B109" s="175"/>
      <c r="D109" s="152" t="s">
        <v>174</v>
      </c>
      <c r="E109" s="176" t="s">
        <v>1</v>
      </c>
      <c r="F109" s="177" t="s">
        <v>189</v>
      </c>
      <c r="H109" s="178">
        <v>2411.4899999999998</v>
      </c>
      <c r="I109" s="179"/>
      <c r="L109" s="175"/>
      <c r="M109" s="194"/>
      <c r="N109" s="195"/>
      <c r="O109" s="195"/>
      <c r="P109" s="195"/>
      <c r="Q109" s="195"/>
      <c r="R109" s="195"/>
      <c r="S109" s="195"/>
      <c r="T109" s="196"/>
      <c r="AT109" s="176" t="s">
        <v>174</v>
      </c>
      <c r="AU109" s="176" t="s">
        <v>169</v>
      </c>
      <c r="AV109" s="14" t="s">
        <v>168</v>
      </c>
      <c r="AW109" s="14" t="s">
        <v>32</v>
      </c>
      <c r="AX109" s="14" t="s">
        <v>79</v>
      </c>
      <c r="AY109" s="176" t="s">
        <v>162</v>
      </c>
    </row>
    <row r="110" spans="2:65" s="1" customFormat="1" ht="6.95" customHeight="1" x14ac:dyDescent="0.2">
      <c r="B110" s="39"/>
      <c r="C110" s="40"/>
      <c r="D110" s="40"/>
      <c r="E110" s="40"/>
      <c r="F110" s="40"/>
      <c r="G110" s="40"/>
      <c r="H110" s="40"/>
      <c r="I110" s="100"/>
      <c r="J110" s="40"/>
      <c r="K110" s="40"/>
      <c r="L110" s="30"/>
    </row>
  </sheetData>
  <mergeCells count="16">
    <mergeCell ref="E104:F104"/>
    <mergeCell ref="E107:F107"/>
    <mergeCell ref="E83:F83"/>
    <mergeCell ref="E87:F87"/>
    <mergeCell ref="E91:F91"/>
    <mergeCell ref="E93:F93"/>
    <mergeCell ref="E99:F99"/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84"/>
  <sheetViews>
    <sheetView tabSelected="1" topLeftCell="A168" workbookViewId="0">
      <selection activeCell="I183" sqref="I183"/>
    </sheetView>
  </sheetViews>
  <sheetFormatPr defaultRowHeight="11.25" x14ac:dyDescent="0.2"/>
  <cols>
    <col min="1" max="1" width="8.33203125" style="200" customWidth="1"/>
    <col min="2" max="2" width="1.6640625" style="200" customWidth="1"/>
    <col min="3" max="3" width="4.1640625" style="200" customWidth="1"/>
    <col min="4" max="4" width="4.33203125" style="200" customWidth="1"/>
    <col min="5" max="5" width="17.1640625" style="200" customWidth="1"/>
    <col min="6" max="6" width="50.83203125" style="200" customWidth="1"/>
    <col min="7" max="7" width="7" style="200" customWidth="1"/>
    <col min="8" max="8" width="11.5" style="200" customWidth="1"/>
    <col min="9" max="9" width="20.1640625" style="82" customWidth="1"/>
    <col min="10" max="10" width="20.1640625" style="200" customWidth="1"/>
    <col min="11" max="11" width="20.1640625" style="200" hidden="1" customWidth="1"/>
    <col min="12" max="12" width="9.33203125" style="200" customWidth="1"/>
    <col min="13" max="13" width="10.83203125" style="200" hidden="1" customWidth="1"/>
    <col min="14" max="14" width="9.33203125" style="200"/>
    <col min="15" max="20" width="14.1640625" style="200" hidden="1" customWidth="1"/>
    <col min="21" max="21" width="16.33203125" style="200" hidden="1" customWidth="1"/>
    <col min="22" max="22" width="12.33203125" style="200" customWidth="1"/>
    <col min="23" max="23" width="16.33203125" style="200" customWidth="1"/>
    <col min="24" max="24" width="12.33203125" style="200" customWidth="1"/>
    <col min="25" max="25" width="15" style="200" customWidth="1"/>
    <col min="26" max="26" width="11" style="200" customWidth="1"/>
    <col min="27" max="27" width="15" style="200" customWidth="1"/>
    <col min="28" max="28" width="16.33203125" style="200" customWidth="1"/>
    <col min="29" max="29" width="11" style="200" customWidth="1"/>
    <col min="30" max="30" width="15" style="200" customWidth="1"/>
    <col min="31" max="31" width="16.33203125" style="200" customWidth="1"/>
    <col min="32" max="16384" width="9.33203125" style="200"/>
  </cols>
  <sheetData>
    <row r="2" spans="1:46" ht="36.950000000000003" customHeight="1" x14ac:dyDescent="0.2">
      <c r="L2" s="298" t="s">
        <v>5</v>
      </c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203" t="s">
        <v>86</v>
      </c>
    </row>
    <row r="3" spans="1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203" t="s">
        <v>71</v>
      </c>
    </row>
    <row r="4" spans="1:46" ht="24.95" customHeight="1" x14ac:dyDescent="0.2">
      <c r="B4" s="19"/>
      <c r="D4" s="20" t="s">
        <v>102</v>
      </c>
      <c r="L4" s="19"/>
      <c r="M4" s="207" t="s">
        <v>9</v>
      </c>
      <c r="AT4" s="203" t="s">
        <v>3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08" t="s">
        <v>14</v>
      </c>
      <c r="L6" s="19"/>
    </row>
    <row r="7" spans="1:46" ht="23.25" customHeight="1" x14ac:dyDescent="0.2">
      <c r="B7" s="19"/>
      <c r="E7" s="319" t="str">
        <f>'[1]Rekapitulácia stavby'!K6</f>
        <v>Rodinný dom s 2 byt. jednotkami - Trenčín, Vytvorenie podmienok pre deinštitucionalizáciu DSS Adam. Kochanovce</v>
      </c>
      <c r="F7" s="320"/>
      <c r="G7" s="320"/>
      <c r="H7" s="320"/>
      <c r="L7" s="19"/>
    </row>
    <row r="8" spans="1:46" s="210" customFormat="1" ht="12" customHeight="1" x14ac:dyDescent="0.2">
      <c r="A8" s="202"/>
      <c r="B8" s="30"/>
      <c r="C8" s="202"/>
      <c r="D8" s="208" t="s">
        <v>103</v>
      </c>
      <c r="E8" s="202"/>
      <c r="F8" s="202"/>
      <c r="G8" s="202"/>
      <c r="H8" s="202"/>
      <c r="I8" s="84"/>
      <c r="J8" s="202"/>
      <c r="K8" s="202"/>
      <c r="L8" s="209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</row>
    <row r="9" spans="1:46" s="210" customFormat="1" ht="16.5" customHeight="1" x14ac:dyDescent="0.2">
      <c r="A9" s="202"/>
      <c r="B9" s="30"/>
      <c r="C9" s="202"/>
      <c r="D9" s="202"/>
      <c r="E9" s="306" t="s">
        <v>1966</v>
      </c>
      <c r="F9" s="305"/>
      <c r="G9" s="305"/>
      <c r="H9" s="305"/>
      <c r="I9" s="84"/>
      <c r="J9" s="202"/>
      <c r="K9" s="202"/>
      <c r="L9" s="209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</row>
    <row r="10" spans="1:46" s="210" customFormat="1" x14ac:dyDescent="0.2">
      <c r="A10" s="202"/>
      <c r="B10" s="30"/>
      <c r="C10" s="202"/>
      <c r="D10" s="202"/>
      <c r="E10" s="202"/>
      <c r="F10" s="202"/>
      <c r="G10" s="202"/>
      <c r="H10" s="202"/>
      <c r="I10" s="84"/>
      <c r="J10" s="202"/>
      <c r="K10" s="202"/>
      <c r="L10" s="209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</row>
    <row r="11" spans="1:46" s="210" customFormat="1" ht="12" customHeight="1" x14ac:dyDescent="0.2">
      <c r="A11" s="202"/>
      <c r="B11" s="30"/>
      <c r="C11" s="202"/>
      <c r="D11" s="208" t="s">
        <v>16</v>
      </c>
      <c r="E11" s="202"/>
      <c r="F11" s="211" t="s">
        <v>1</v>
      </c>
      <c r="G11" s="202"/>
      <c r="H11" s="202"/>
      <c r="I11" s="212" t="s">
        <v>17</v>
      </c>
      <c r="J11" s="211" t="s">
        <v>1</v>
      </c>
      <c r="K11" s="202"/>
      <c r="L11" s="209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</row>
    <row r="12" spans="1:46" s="210" customFormat="1" ht="12" customHeight="1" x14ac:dyDescent="0.2">
      <c r="A12" s="202"/>
      <c r="B12" s="30"/>
      <c r="C12" s="202"/>
      <c r="D12" s="208" t="s">
        <v>18</v>
      </c>
      <c r="E12" s="202"/>
      <c r="F12" s="211" t="s">
        <v>19</v>
      </c>
      <c r="G12" s="202"/>
      <c r="H12" s="202"/>
      <c r="I12" s="212" t="s">
        <v>20</v>
      </c>
      <c r="J12" s="213" t="str">
        <f>'[1]Rekapitulácia stavby'!AN8</f>
        <v>5. 11. 2018</v>
      </c>
      <c r="K12" s="202"/>
      <c r="L12" s="209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</row>
    <row r="13" spans="1:46" s="210" customFormat="1" ht="10.7" customHeight="1" x14ac:dyDescent="0.2">
      <c r="A13" s="202"/>
      <c r="B13" s="30"/>
      <c r="C13" s="202"/>
      <c r="D13" s="202"/>
      <c r="E13" s="202"/>
      <c r="F13" s="202"/>
      <c r="G13" s="202"/>
      <c r="H13" s="202"/>
      <c r="I13" s="84"/>
      <c r="J13" s="202"/>
      <c r="K13" s="202"/>
      <c r="L13" s="209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</row>
    <row r="14" spans="1:46" s="210" customFormat="1" ht="12" customHeight="1" x14ac:dyDescent="0.2">
      <c r="A14" s="202"/>
      <c r="B14" s="30"/>
      <c r="C14" s="202"/>
      <c r="D14" s="208" t="s">
        <v>21</v>
      </c>
      <c r="E14" s="202"/>
      <c r="F14" s="202"/>
      <c r="G14" s="202"/>
      <c r="H14" s="202"/>
      <c r="I14" s="212" t="s">
        <v>22</v>
      </c>
      <c r="J14" s="211" t="s">
        <v>23</v>
      </c>
      <c r="K14" s="202"/>
      <c r="L14" s="209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</row>
    <row r="15" spans="1:46" s="210" customFormat="1" ht="18" customHeight="1" x14ac:dyDescent="0.2">
      <c r="A15" s="202"/>
      <c r="B15" s="30"/>
      <c r="C15" s="202"/>
      <c r="D15" s="202"/>
      <c r="E15" s="211" t="s">
        <v>24</v>
      </c>
      <c r="F15" s="202"/>
      <c r="G15" s="202"/>
      <c r="H15" s="202"/>
      <c r="I15" s="212" t="s">
        <v>25</v>
      </c>
      <c r="J15" s="211" t="s">
        <v>1</v>
      </c>
      <c r="K15" s="202"/>
      <c r="L15" s="209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</row>
    <row r="16" spans="1:46" s="210" customFormat="1" ht="6.95" customHeight="1" x14ac:dyDescent="0.2">
      <c r="A16" s="202"/>
      <c r="B16" s="30"/>
      <c r="C16" s="202"/>
      <c r="D16" s="202"/>
      <c r="E16" s="202"/>
      <c r="F16" s="202"/>
      <c r="G16" s="202"/>
      <c r="H16" s="202"/>
      <c r="I16" s="84"/>
      <c r="J16" s="202"/>
      <c r="K16" s="202"/>
      <c r="L16" s="209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</row>
    <row r="17" spans="1:31" s="210" customFormat="1" ht="12" customHeight="1" x14ac:dyDescent="0.2">
      <c r="A17" s="202"/>
      <c r="B17" s="30"/>
      <c r="C17" s="202"/>
      <c r="D17" s="208" t="s">
        <v>26</v>
      </c>
      <c r="E17" s="202"/>
      <c r="F17" s="202"/>
      <c r="G17" s="202"/>
      <c r="H17" s="202"/>
      <c r="I17" s="212" t="s">
        <v>22</v>
      </c>
      <c r="J17" s="214" t="str">
        <f>'[1]Rekapitulácia stavby'!AN13</f>
        <v>Vyplň údaj</v>
      </c>
      <c r="K17" s="202"/>
      <c r="L17" s="209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</row>
    <row r="18" spans="1:31" s="210" customFormat="1" ht="18" customHeight="1" x14ac:dyDescent="0.2">
      <c r="A18" s="202"/>
      <c r="B18" s="30"/>
      <c r="C18" s="202"/>
      <c r="D18" s="202"/>
      <c r="E18" s="321" t="str">
        <f>'[1]Rekapitulácia stavby'!E14</f>
        <v>Vyplň údaj</v>
      </c>
      <c r="F18" s="322"/>
      <c r="G18" s="322"/>
      <c r="H18" s="322"/>
      <c r="I18" s="212" t="s">
        <v>25</v>
      </c>
      <c r="J18" s="214" t="str">
        <f>'[1]Rekapitulácia stavby'!AN14</f>
        <v>Vyplň údaj</v>
      </c>
      <c r="K18" s="202"/>
      <c r="L18" s="209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</row>
    <row r="19" spans="1:31" s="210" customFormat="1" ht="6.95" customHeight="1" x14ac:dyDescent="0.2">
      <c r="A19" s="202"/>
      <c r="B19" s="30"/>
      <c r="C19" s="202"/>
      <c r="D19" s="202"/>
      <c r="E19" s="202"/>
      <c r="F19" s="202"/>
      <c r="G19" s="202"/>
      <c r="H19" s="202"/>
      <c r="I19" s="84"/>
      <c r="J19" s="202"/>
      <c r="K19" s="202"/>
      <c r="L19" s="209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</row>
    <row r="20" spans="1:31" s="210" customFormat="1" ht="12" customHeight="1" x14ac:dyDescent="0.2">
      <c r="A20" s="202"/>
      <c r="B20" s="30"/>
      <c r="C20" s="202"/>
      <c r="D20" s="208" t="s">
        <v>28</v>
      </c>
      <c r="E20" s="202"/>
      <c r="F20" s="202"/>
      <c r="G20" s="202"/>
      <c r="H20" s="202"/>
      <c r="I20" s="212" t="s">
        <v>22</v>
      </c>
      <c r="J20" s="211" t="s">
        <v>29</v>
      </c>
      <c r="K20" s="202"/>
      <c r="L20" s="209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</row>
    <row r="21" spans="1:31" s="210" customFormat="1" ht="18" customHeight="1" x14ac:dyDescent="0.2">
      <c r="A21" s="202"/>
      <c r="B21" s="30"/>
      <c r="C21" s="202"/>
      <c r="D21" s="202"/>
      <c r="E21" s="211" t="s">
        <v>30</v>
      </c>
      <c r="F21" s="202"/>
      <c r="G21" s="202"/>
      <c r="H21" s="202"/>
      <c r="I21" s="212" t="s">
        <v>25</v>
      </c>
      <c r="J21" s="211" t="s">
        <v>31</v>
      </c>
      <c r="K21" s="202"/>
      <c r="L21" s="209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</row>
    <row r="22" spans="1:31" s="210" customFormat="1" ht="6.95" customHeight="1" x14ac:dyDescent="0.2">
      <c r="A22" s="202"/>
      <c r="B22" s="30"/>
      <c r="C22" s="202"/>
      <c r="D22" s="202"/>
      <c r="E22" s="202"/>
      <c r="F22" s="202"/>
      <c r="G22" s="202"/>
      <c r="H22" s="202"/>
      <c r="I22" s="84"/>
      <c r="J22" s="202"/>
      <c r="K22" s="202"/>
      <c r="L22" s="209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2"/>
      <c r="AE22" s="202"/>
    </row>
    <row r="23" spans="1:31" s="210" customFormat="1" ht="12" customHeight="1" x14ac:dyDescent="0.2">
      <c r="A23" s="202"/>
      <c r="B23" s="30"/>
      <c r="C23" s="202"/>
      <c r="D23" s="208" t="s">
        <v>34</v>
      </c>
      <c r="E23" s="202"/>
      <c r="F23" s="202"/>
      <c r="G23" s="202"/>
      <c r="H23" s="202"/>
      <c r="I23" s="212" t="s">
        <v>22</v>
      </c>
      <c r="J23" s="211" t="s">
        <v>1</v>
      </c>
      <c r="K23" s="202"/>
      <c r="L23" s="209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</row>
    <row r="24" spans="1:31" s="210" customFormat="1" ht="18" customHeight="1" x14ac:dyDescent="0.2">
      <c r="A24" s="202"/>
      <c r="B24" s="30"/>
      <c r="C24" s="202"/>
      <c r="D24" s="202"/>
      <c r="E24" s="211" t="s">
        <v>1967</v>
      </c>
      <c r="F24" s="202"/>
      <c r="G24" s="202"/>
      <c r="H24" s="202"/>
      <c r="I24" s="212" t="s">
        <v>25</v>
      </c>
      <c r="J24" s="211" t="s">
        <v>1</v>
      </c>
      <c r="K24" s="202"/>
      <c r="L24" s="209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</row>
    <row r="25" spans="1:31" s="210" customFormat="1" ht="6.95" customHeight="1" x14ac:dyDescent="0.2">
      <c r="A25" s="202"/>
      <c r="B25" s="30"/>
      <c r="C25" s="202"/>
      <c r="D25" s="202"/>
      <c r="E25" s="202"/>
      <c r="F25" s="202"/>
      <c r="G25" s="202"/>
      <c r="H25" s="202"/>
      <c r="I25" s="84"/>
      <c r="J25" s="202"/>
      <c r="K25" s="202"/>
      <c r="L25" s="209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</row>
    <row r="26" spans="1:31" s="210" customFormat="1" ht="12" customHeight="1" x14ac:dyDescent="0.2">
      <c r="A26" s="202"/>
      <c r="B26" s="30"/>
      <c r="C26" s="202"/>
      <c r="D26" s="208" t="s">
        <v>36</v>
      </c>
      <c r="E26" s="202"/>
      <c r="F26" s="202"/>
      <c r="G26" s="202"/>
      <c r="H26" s="202"/>
      <c r="I26" s="84"/>
      <c r="J26" s="202"/>
      <c r="K26" s="202"/>
      <c r="L26" s="209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2"/>
      <c r="AD26" s="202"/>
      <c r="AE26" s="202"/>
    </row>
    <row r="27" spans="1:31" s="216" customFormat="1" ht="16.5" customHeight="1" x14ac:dyDescent="0.2">
      <c r="A27" s="201"/>
      <c r="B27" s="86"/>
      <c r="C27" s="201"/>
      <c r="D27" s="201"/>
      <c r="E27" s="323" t="s">
        <v>1</v>
      </c>
      <c r="F27" s="323"/>
      <c r="G27" s="323"/>
      <c r="H27" s="323"/>
      <c r="I27" s="87"/>
      <c r="J27" s="201"/>
      <c r="K27" s="201"/>
      <c r="L27" s="215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  <c r="AD27" s="201"/>
      <c r="AE27" s="201"/>
    </row>
    <row r="28" spans="1:31" s="210" customFormat="1" ht="6.95" customHeight="1" x14ac:dyDescent="0.2">
      <c r="A28" s="202"/>
      <c r="B28" s="30"/>
      <c r="C28" s="202"/>
      <c r="D28" s="202"/>
      <c r="E28" s="202"/>
      <c r="F28" s="202"/>
      <c r="G28" s="202"/>
      <c r="H28" s="202"/>
      <c r="I28" s="84"/>
      <c r="J28" s="202"/>
      <c r="K28" s="202"/>
      <c r="L28" s="209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</row>
    <row r="29" spans="1:31" s="210" customFormat="1" ht="6.95" customHeight="1" x14ac:dyDescent="0.2">
      <c r="A29" s="202"/>
      <c r="B29" s="30"/>
      <c r="C29" s="202"/>
      <c r="D29" s="47"/>
      <c r="E29" s="47"/>
      <c r="F29" s="47"/>
      <c r="G29" s="47"/>
      <c r="H29" s="47"/>
      <c r="I29" s="88"/>
      <c r="J29" s="47"/>
      <c r="K29" s="47"/>
      <c r="L29" s="209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</row>
    <row r="30" spans="1:31" s="210" customFormat="1" ht="25.35" customHeight="1" x14ac:dyDescent="0.2">
      <c r="A30" s="202"/>
      <c r="B30" s="30"/>
      <c r="C30" s="202"/>
      <c r="D30" s="89" t="s">
        <v>37</v>
      </c>
      <c r="E30" s="202"/>
      <c r="F30" s="202"/>
      <c r="G30" s="202"/>
      <c r="H30" s="202"/>
      <c r="I30" s="84"/>
      <c r="J30" s="204">
        <f>ROUND(J125, 2)</f>
        <v>0</v>
      </c>
      <c r="K30" s="202"/>
      <c r="L30" s="209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</row>
    <row r="31" spans="1:31" s="210" customFormat="1" ht="6.95" customHeight="1" x14ac:dyDescent="0.2">
      <c r="A31" s="202"/>
      <c r="B31" s="30"/>
      <c r="C31" s="202"/>
      <c r="D31" s="47"/>
      <c r="E31" s="47"/>
      <c r="F31" s="47"/>
      <c r="G31" s="47"/>
      <c r="H31" s="47"/>
      <c r="I31" s="88"/>
      <c r="J31" s="47"/>
      <c r="K31" s="47"/>
      <c r="L31" s="209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  <c r="AD31" s="202"/>
      <c r="AE31" s="202"/>
    </row>
    <row r="32" spans="1:31" s="210" customFormat="1" ht="14.45" customHeight="1" x14ac:dyDescent="0.2">
      <c r="A32" s="202"/>
      <c r="B32" s="30"/>
      <c r="C32" s="202"/>
      <c r="D32" s="202"/>
      <c r="E32" s="202"/>
      <c r="F32" s="217" t="s">
        <v>39</v>
      </c>
      <c r="G32" s="202"/>
      <c r="H32" s="202"/>
      <c r="I32" s="218" t="s">
        <v>38</v>
      </c>
      <c r="J32" s="217" t="s">
        <v>40</v>
      </c>
      <c r="K32" s="202"/>
      <c r="L32" s="209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</row>
    <row r="33" spans="1:31" s="210" customFormat="1" ht="14.45" customHeight="1" x14ac:dyDescent="0.2">
      <c r="A33" s="202"/>
      <c r="B33" s="30"/>
      <c r="C33" s="202"/>
      <c r="D33" s="205" t="s">
        <v>41</v>
      </c>
      <c r="E33" s="208" t="s">
        <v>42</v>
      </c>
      <c r="F33" s="219">
        <f>ROUND((SUM(BE125:BE183)),  2)</f>
        <v>0</v>
      </c>
      <c r="G33" s="202"/>
      <c r="H33" s="202"/>
      <c r="I33" s="220">
        <v>0.2</v>
      </c>
      <c r="J33" s="219">
        <f>ROUND(((SUM(BE125:BE183))*I33),  2)</f>
        <v>0</v>
      </c>
      <c r="K33" s="202"/>
      <c r="L33" s="209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</row>
    <row r="34" spans="1:31" s="210" customFormat="1" ht="14.45" customHeight="1" x14ac:dyDescent="0.2">
      <c r="A34" s="202"/>
      <c r="B34" s="30"/>
      <c r="C34" s="202"/>
      <c r="D34" s="202"/>
      <c r="E34" s="208" t="s">
        <v>43</v>
      </c>
      <c r="F34" s="219">
        <f>ROUND((SUM(BF125:BF183)),  2)</f>
        <v>0</v>
      </c>
      <c r="G34" s="202"/>
      <c r="H34" s="202"/>
      <c r="I34" s="220">
        <v>0.2</v>
      </c>
      <c r="J34" s="219">
        <f>ROUND(((SUM(BF125:BF183))*I34),  2)</f>
        <v>0</v>
      </c>
      <c r="K34" s="202"/>
      <c r="L34" s="209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</row>
    <row r="35" spans="1:31" s="210" customFormat="1" ht="14.45" hidden="1" customHeight="1" x14ac:dyDescent="0.2">
      <c r="A35" s="202"/>
      <c r="B35" s="30"/>
      <c r="C35" s="202"/>
      <c r="D35" s="202"/>
      <c r="E35" s="208" t="s">
        <v>44</v>
      </c>
      <c r="F35" s="219">
        <f>ROUND((SUM(BG125:BG183)),  2)</f>
        <v>0</v>
      </c>
      <c r="G35" s="202"/>
      <c r="H35" s="202"/>
      <c r="I35" s="220">
        <v>0.2</v>
      </c>
      <c r="J35" s="219">
        <f>0</f>
        <v>0</v>
      </c>
      <c r="K35" s="202"/>
      <c r="L35" s="209"/>
      <c r="S35" s="202"/>
      <c r="T35" s="202"/>
      <c r="U35" s="202"/>
      <c r="V35" s="202"/>
      <c r="W35" s="202"/>
      <c r="X35" s="202"/>
      <c r="Y35" s="202"/>
      <c r="Z35" s="202"/>
      <c r="AA35" s="202"/>
      <c r="AB35" s="202"/>
      <c r="AC35" s="202"/>
      <c r="AD35" s="202"/>
      <c r="AE35" s="202"/>
    </row>
    <row r="36" spans="1:31" s="210" customFormat="1" ht="14.45" hidden="1" customHeight="1" x14ac:dyDescent="0.2">
      <c r="A36" s="202"/>
      <c r="B36" s="30"/>
      <c r="C36" s="202"/>
      <c r="D36" s="202"/>
      <c r="E36" s="208" t="s">
        <v>45</v>
      </c>
      <c r="F36" s="219">
        <f>ROUND((SUM(BH125:BH183)),  2)</f>
        <v>0</v>
      </c>
      <c r="G36" s="202"/>
      <c r="H36" s="202"/>
      <c r="I36" s="220">
        <v>0.2</v>
      </c>
      <c r="J36" s="219">
        <f>0</f>
        <v>0</v>
      </c>
      <c r="K36" s="202"/>
      <c r="L36" s="209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</row>
    <row r="37" spans="1:31" s="210" customFormat="1" ht="14.45" hidden="1" customHeight="1" x14ac:dyDescent="0.2">
      <c r="A37" s="202"/>
      <c r="B37" s="30"/>
      <c r="C37" s="202"/>
      <c r="D37" s="202"/>
      <c r="E37" s="208" t="s">
        <v>46</v>
      </c>
      <c r="F37" s="219">
        <f>ROUND((SUM(BI125:BI183)),  2)</f>
        <v>0</v>
      </c>
      <c r="G37" s="202"/>
      <c r="H37" s="202"/>
      <c r="I37" s="220">
        <v>0</v>
      </c>
      <c r="J37" s="219">
        <f>0</f>
        <v>0</v>
      </c>
      <c r="K37" s="202"/>
      <c r="L37" s="209"/>
      <c r="S37" s="202"/>
      <c r="T37" s="202"/>
      <c r="U37" s="202"/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</row>
    <row r="38" spans="1:31" s="210" customFormat="1" ht="6.95" customHeight="1" x14ac:dyDescent="0.2">
      <c r="A38" s="202"/>
      <c r="B38" s="30"/>
      <c r="C38" s="202"/>
      <c r="D38" s="202"/>
      <c r="E38" s="202"/>
      <c r="F38" s="202"/>
      <c r="G38" s="202"/>
      <c r="H38" s="202"/>
      <c r="I38" s="84"/>
      <c r="J38" s="202"/>
      <c r="K38" s="202"/>
      <c r="L38" s="209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</row>
    <row r="39" spans="1:31" s="210" customFormat="1" ht="25.35" customHeight="1" x14ac:dyDescent="0.2">
      <c r="A39" s="202"/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209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2"/>
      <c r="AE39" s="202"/>
    </row>
    <row r="40" spans="1:31" s="210" customFormat="1" ht="14.45" customHeight="1" x14ac:dyDescent="0.2">
      <c r="A40" s="202"/>
      <c r="B40" s="30"/>
      <c r="C40" s="202"/>
      <c r="D40" s="202"/>
      <c r="E40" s="202"/>
      <c r="F40" s="202"/>
      <c r="G40" s="202"/>
      <c r="H40" s="202"/>
      <c r="I40" s="84"/>
      <c r="J40" s="202"/>
      <c r="K40" s="202"/>
      <c r="L40" s="209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210" customFormat="1" ht="14.45" customHeight="1" x14ac:dyDescent="0.2">
      <c r="B50" s="209"/>
      <c r="D50" s="221" t="s">
        <v>2558</v>
      </c>
      <c r="E50" s="222"/>
      <c r="F50" s="222"/>
      <c r="G50" s="221" t="s">
        <v>2559</v>
      </c>
      <c r="H50" s="222"/>
      <c r="I50" s="223"/>
      <c r="J50" s="222"/>
      <c r="K50" s="222"/>
      <c r="L50" s="20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10" customFormat="1" ht="12.75" x14ac:dyDescent="0.2">
      <c r="A61" s="202"/>
      <c r="B61" s="30"/>
      <c r="C61" s="202"/>
      <c r="D61" s="224" t="s">
        <v>2560</v>
      </c>
      <c r="E61" s="199"/>
      <c r="F61" s="225" t="s">
        <v>2561</v>
      </c>
      <c r="G61" s="224" t="s">
        <v>2560</v>
      </c>
      <c r="H61" s="199"/>
      <c r="I61" s="226"/>
      <c r="J61" s="227" t="s">
        <v>2561</v>
      </c>
      <c r="K61" s="199"/>
      <c r="L61" s="209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10" customFormat="1" ht="12.75" x14ac:dyDescent="0.2">
      <c r="A65" s="202"/>
      <c r="B65" s="30"/>
      <c r="C65" s="202"/>
      <c r="D65" s="221" t="s">
        <v>2562</v>
      </c>
      <c r="E65" s="228"/>
      <c r="F65" s="228"/>
      <c r="G65" s="221" t="s">
        <v>2563</v>
      </c>
      <c r="H65" s="228"/>
      <c r="I65" s="229"/>
      <c r="J65" s="228"/>
      <c r="K65" s="228"/>
      <c r="L65" s="209"/>
      <c r="S65" s="202"/>
      <c r="T65" s="202"/>
      <c r="U65" s="202"/>
      <c r="V65" s="202"/>
      <c r="W65" s="202"/>
      <c r="X65" s="202"/>
      <c r="Y65" s="202"/>
      <c r="Z65" s="202"/>
      <c r="AA65" s="202"/>
      <c r="AB65" s="202"/>
      <c r="AC65" s="202"/>
      <c r="AD65" s="202"/>
      <c r="AE65" s="202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10" customFormat="1" ht="12.75" x14ac:dyDescent="0.2">
      <c r="A76" s="202"/>
      <c r="B76" s="30"/>
      <c r="C76" s="202"/>
      <c r="D76" s="224" t="s">
        <v>2560</v>
      </c>
      <c r="E76" s="199"/>
      <c r="F76" s="225" t="s">
        <v>2561</v>
      </c>
      <c r="G76" s="224" t="s">
        <v>2560</v>
      </c>
      <c r="H76" s="199"/>
      <c r="I76" s="226"/>
      <c r="J76" s="227" t="s">
        <v>2561</v>
      </c>
      <c r="K76" s="199"/>
      <c r="L76" s="209"/>
      <c r="S76" s="202"/>
      <c r="T76" s="202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202"/>
    </row>
    <row r="77" spans="1:31" s="210" customFormat="1" ht="14.45" customHeight="1" x14ac:dyDescent="0.2">
      <c r="A77" s="202"/>
      <c r="B77" s="39"/>
      <c r="C77" s="40"/>
      <c r="D77" s="40"/>
      <c r="E77" s="40"/>
      <c r="F77" s="40"/>
      <c r="G77" s="40"/>
      <c r="H77" s="40"/>
      <c r="I77" s="100"/>
      <c r="J77" s="40"/>
      <c r="K77" s="40"/>
      <c r="L77" s="209"/>
      <c r="S77" s="202"/>
      <c r="T77" s="202"/>
      <c r="U77" s="202"/>
      <c r="V77" s="202"/>
      <c r="W77" s="202"/>
      <c r="X77" s="202"/>
      <c r="Y77" s="202"/>
      <c r="Z77" s="202"/>
      <c r="AA77" s="202"/>
      <c r="AB77" s="202"/>
      <c r="AC77" s="202"/>
      <c r="AD77" s="202"/>
      <c r="AE77" s="202"/>
    </row>
    <row r="81" spans="1:47" s="210" customFormat="1" ht="6.95" customHeight="1" x14ac:dyDescent="0.2">
      <c r="A81" s="202"/>
      <c r="B81" s="41"/>
      <c r="C81" s="42"/>
      <c r="D81" s="42"/>
      <c r="E81" s="42"/>
      <c r="F81" s="42"/>
      <c r="G81" s="42"/>
      <c r="H81" s="42"/>
      <c r="I81" s="101"/>
      <c r="J81" s="42"/>
      <c r="K81" s="42"/>
      <c r="L81" s="209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</row>
    <row r="82" spans="1:47" s="210" customFormat="1" ht="24.95" customHeight="1" x14ac:dyDescent="0.2">
      <c r="A82" s="202"/>
      <c r="B82" s="30"/>
      <c r="C82" s="20" t="s">
        <v>105</v>
      </c>
      <c r="D82" s="202"/>
      <c r="E82" s="202"/>
      <c r="F82" s="202"/>
      <c r="G82" s="202"/>
      <c r="H82" s="202"/>
      <c r="I82" s="84"/>
      <c r="J82" s="202"/>
      <c r="K82" s="202"/>
      <c r="L82" s="209"/>
      <c r="S82" s="202"/>
      <c r="T82" s="202"/>
      <c r="U82" s="202"/>
      <c r="V82" s="202"/>
      <c r="W82" s="202"/>
      <c r="X82" s="202"/>
      <c r="Y82" s="202"/>
      <c r="Z82" s="202"/>
      <c r="AA82" s="202"/>
      <c r="AB82" s="202"/>
      <c r="AC82" s="202"/>
      <c r="AD82" s="202"/>
      <c r="AE82" s="202"/>
    </row>
    <row r="83" spans="1:47" s="210" customFormat="1" ht="6.95" customHeight="1" x14ac:dyDescent="0.2">
      <c r="A83" s="202"/>
      <c r="B83" s="30"/>
      <c r="C83" s="202"/>
      <c r="D83" s="202"/>
      <c r="E83" s="202"/>
      <c r="F83" s="202"/>
      <c r="G83" s="202"/>
      <c r="H83" s="202"/>
      <c r="I83" s="84"/>
      <c r="J83" s="202"/>
      <c r="K83" s="202"/>
      <c r="L83" s="209"/>
      <c r="S83" s="202"/>
      <c r="T83" s="202"/>
      <c r="U83" s="202"/>
      <c r="V83" s="202"/>
      <c r="W83" s="202"/>
      <c r="X83" s="202"/>
      <c r="Y83" s="202"/>
      <c r="Z83" s="202"/>
      <c r="AA83" s="202"/>
      <c r="AB83" s="202"/>
      <c r="AC83" s="202"/>
      <c r="AD83" s="202"/>
      <c r="AE83" s="202"/>
    </row>
    <row r="84" spans="1:47" s="210" customFormat="1" ht="12" customHeight="1" x14ac:dyDescent="0.2">
      <c r="A84" s="202"/>
      <c r="B84" s="30"/>
      <c r="C84" s="208" t="s">
        <v>14</v>
      </c>
      <c r="D84" s="202"/>
      <c r="E84" s="202"/>
      <c r="F84" s="202"/>
      <c r="G84" s="202"/>
      <c r="H84" s="202"/>
      <c r="I84" s="84"/>
      <c r="J84" s="202"/>
      <c r="K84" s="202"/>
      <c r="L84" s="209"/>
      <c r="S84" s="202"/>
      <c r="T84" s="202"/>
      <c r="U84" s="202"/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</row>
    <row r="85" spans="1:47" s="210" customFormat="1" ht="23.25" customHeight="1" x14ac:dyDescent="0.2">
      <c r="A85" s="202"/>
      <c r="B85" s="30"/>
      <c r="C85" s="202"/>
      <c r="D85" s="202"/>
      <c r="E85" s="319" t="str">
        <f>E7</f>
        <v>Rodinný dom s 2 byt. jednotkami - Trenčín, Vytvorenie podmienok pre deinštitucionalizáciu DSS Adam. Kochanovce</v>
      </c>
      <c r="F85" s="320"/>
      <c r="G85" s="320"/>
      <c r="H85" s="320"/>
      <c r="I85" s="84"/>
      <c r="J85" s="202"/>
      <c r="K85" s="202"/>
      <c r="L85" s="209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</row>
    <row r="86" spans="1:47" s="210" customFormat="1" ht="12" customHeight="1" x14ac:dyDescent="0.2">
      <c r="A86" s="202"/>
      <c r="B86" s="30"/>
      <c r="C86" s="208" t="s">
        <v>103</v>
      </c>
      <c r="D86" s="202"/>
      <c r="E86" s="202"/>
      <c r="F86" s="202"/>
      <c r="G86" s="202"/>
      <c r="H86" s="202"/>
      <c r="I86" s="84"/>
      <c r="J86" s="202"/>
      <c r="K86" s="202"/>
      <c r="L86" s="209"/>
      <c r="S86" s="202"/>
      <c r="T86" s="202"/>
      <c r="U86" s="202"/>
      <c r="V86" s="202"/>
      <c r="W86" s="202"/>
      <c r="X86" s="202"/>
      <c r="Y86" s="202"/>
      <c r="Z86" s="202"/>
      <c r="AA86" s="202"/>
      <c r="AB86" s="202"/>
      <c r="AC86" s="202"/>
      <c r="AD86" s="202"/>
      <c r="AE86" s="202"/>
    </row>
    <row r="87" spans="1:47" s="210" customFormat="1" ht="16.5" customHeight="1" x14ac:dyDescent="0.2">
      <c r="A87" s="202"/>
      <c r="B87" s="30"/>
      <c r="C87" s="202"/>
      <c r="D87" s="202"/>
      <c r="E87" s="306" t="str">
        <f>E9</f>
        <v>02 - SO 02 Prípojka vody a kanalizácie</v>
      </c>
      <c r="F87" s="305"/>
      <c r="G87" s="305"/>
      <c r="H87" s="305"/>
      <c r="I87" s="84"/>
      <c r="J87" s="202"/>
      <c r="K87" s="202"/>
      <c r="L87" s="209"/>
      <c r="S87" s="202"/>
      <c r="T87" s="202"/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</row>
    <row r="88" spans="1:47" s="210" customFormat="1" ht="6.95" customHeight="1" x14ac:dyDescent="0.2">
      <c r="A88" s="202"/>
      <c r="B88" s="30"/>
      <c r="C88" s="202"/>
      <c r="D88" s="202"/>
      <c r="E88" s="202"/>
      <c r="F88" s="202"/>
      <c r="G88" s="202"/>
      <c r="H88" s="202"/>
      <c r="I88" s="84"/>
      <c r="J88" s="202"/>
      <c r="K88" s="202"/>
      <c r="L88" s="209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</row>
    <row r="89" spans="1:47" s="210" customFormat="1" ht="12" customHeight="1" x14ac:dyDescent="0.2">
      <c r="A89" s="202"/>
      <c r="B89" s="30"/>
      <c r="C89" s="208" t="s">
        <v>18</v>
      </c>
      <c r="D89" s="202"/>
      <c r="E89" s="202"/>
      <c r="F89" s="211" t="str">
        <f>F12</f>
        <v>parc. č. 400, Trenčín</v>
      </c>
      <c r="G89" s="202"/>
      <c r="H89" s="202"/>
      <c r="I89" s="212" t="s">
        <v>20</v>
      </c>
      <c r="J89" s="213" t="str">
        <f>IF(J12="","",J12)</f>
        <v>5. 11. 2018</v>
      </c>
      <c r="K89" s="202"/>
      <c r="L89" s="209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202"/>
      <c r="AD89" s="202"/>
      <c r="AE89" s="202"/>
    </row>
    <row r="90" spans="1:47" s="210" customFormat="1" ht="6.95" customHeight="1" x14ac:dyDescent="0.2">
      <c r="A90" s="202"/>
      <c r="B90" s="30"/>
      <c r="C90" s="202"/>
      <c r="D90" s="202"/>
      <c r="E90" s="202"/>
      <c r="F90" s="202"/>
      <c r="G90" s="202"/>
      <c r="H90" s="202"/>
      <c r="I90" s="84"/>
      <c r="J90" s="202"/>
      <c r="K90" s="202"/>
      <c r="L90" s="209"/>
      <c r="S90" s="202"/>
      <c r="T90" s="202"/>
      <c r="U90" s="202"/>
      <c r="V90" s="202"/>
      <c r="W90" s="202"/>
      <c r="X90" s="202"/>
      <c r="Y90" s="202"/>
      <c r="Z90" s="202"/>
      <c r="AA90" s="202"/>
      <c r="AB90" s="202"/>
      <c r="AC90" s="202"/>
      <c r="AD90" s="202"/>
      <c r="AE90" s="202"/>
    </row>
    <row r="91" spans="1:47" s="210" customFormat="1" ht="15.2" customHeight="1" x14ac:dyDescent="0.2">
      <c r="A91" s="202"/>
      <c r="B91" s="30"/>
      <c r="C91" s="208" t="s">
        <v>21</v>
      </c>
      <c r="D91" s="202"/>
      <c r="E91" s="202"/>
      <c r="F91" s="211" t="str">
        <f>E15</f>
        <v>Trenčiansky samosprávny kraj</v>
      </c>
      <c r="G91" s="202"/>
      <c r="H91" s="202"/>
      <c r="I91" s="212" t="s">
        <v>28</v>
      </c>
      <c r="J91" s="230" t="str">
        <f>E21</f>
        <v>ADOM, spol. s r.o.</v>
      </c>
      <c r="K91" s="202"/>
      <c r="L91" s="209"/>
      <c r="S91" s="202"/>
      <c r="T91" s="202"/>
      <c r="U91" s="202"/>
      <c r="V91" s="202"/>
      <c r="W91" s="202"/>
      <c r="X91" s="202"/>
      <c r="Y91" s="202"/>
      <c r="Z91" s="202"/>
      <c r="AA91" s="202"/>
      <c r="AB91" s="202"/>
      <c r="AC91" s="202"/>
      <c r="AD91" s="202"/>
      <c r="AE91" s="202"/>
    </row>
    <row r="92" spans="1:47" s="210" customFormat="1" ht="15.2" customHeight="1" x14ac:dyDescent="0.2">
      <c r="A92" s="202"/>
      <c r="B92" s="30"/>
      <c r="C92" s="208" t="s">
        <v>26</v>
      </c>
      <c r="D92" s="202"/>
      <c r="E92" s="202"/>
      <c r="F92" s="211" t="str">
        <f>IF(E18="","",E18)</f>
        <v>Vyplň údaj</v>
      </c>
      <c r="G92" s="202"/>
      <c r="H92" s="202"/>
      <c r="I92" s="212" t="s">
        <v>34</v>
      </c>
      <c r="J92" s="230" t="str">
        <f>E24</f>
        <v>Ing. Stano Švec</v>
      </c>
      <c r="K92" s="202"/>
      <c r="L92" s="209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</row>
    <row r="93" spans="1:47" s="210" customFormat="1" ht="10.35" customHeight="1" x14ac:dyDescent="0.2">
      <c r="A93" s="202"/>
      <c r="B93" s="30"/>
      <c r="C93" s="202"/>
      <c r="D93" s="202"/>
      <c r="E93" s="202"/>
      <c r="F93" s="202"/>
      <c r="G93" s="202"/>
      <c r="H93" s="202"/>
      <c r="I93" s="84"/>
      <c r="J93" s="202"/>
      <c r="K93" s="202"/>
      <c r="L93" s="209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202"/>
      <c r="AD93" s="202"/>
      <c r="AE93" s="202"/>
    </row>
    <row r="94" spans="1:47" s="210" customFormat="1" ht="29.25" customHeight="1" x14ac:dyDescent="0.2">
      <c r="A94" s="202"/>
      <c r="B94" s="30"/>
      <c r="C94" s="102" t="s">
        <v>106</v>
      </c>
      <c r="D94" s="93"/>
      <c r="E94" s="93"/>
      <c r="F94" s="93"/>
      <c r="G94" s="93"/>
      <c r="H94" s="93"/>
      <c r="I94" s="103"/>
      <c r="J94" s="104" t="s">
        <v>107</v>
      </c>
      <c r="K94" s="93"/>
      <c r="L94" s="209"/>
      <c r="S94" s="202"/>
      <c r="T94" s="202"/>
      <c r="U94" s="202"/>
      <c r="V94" s="202"/>
      <c r="W94" s="202"/>
      <c r="X94" s="202"/>
      <c r="Y94" s="202"/>
      <c r="Z94" s="202"/>
      <c r="AA94" s="202"/>
      <c r="AB94" s="202"/>
      <c r="AC94" s="202"/>
      <c r="AD94" s="202"/>
      <c r="AE94" s="202"/>
    </row>
    <row r="95" spans="1:47" s="210" customFormat="1" ht="10.35" customHeight="1" x14ac:dyDescent="0.2">
      <c r="A95" s="202"/>
      <c r="B95" s="30"/>
      <c r="C95" s="202"/>
      <c r="D95" s="202"/>
      <c r="E95" s="202"/>
      <c r="F95" s="202"/>
      <c r="G95" s="202"/>
      <c r="H95" s="202"/>
      <c r="I95" s="84"/>
      <c r="J95" s="202"/>
      <c r="K95" s="202"/>
      <c r="L95" s="209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</row>
    <row r="96" spans="1:47" s="210" customFormat="1" ht="22.7" customHeight="1" x14ac:dyDescent="0.2">
      <c r="A96" s="202"/>
      <c r="B96" s="30"/>
      <c r="C96" s="105" t="s">
        <v>108</v>
      </c>
      <c r="D96" s="202"/>
      <c r="E96" s="202"/>
      <c r="F96" s="202"/>
      <c r="G96" s="202"/>
      <c r="H96" s="202"/>
      <c r="I96" s="84"/>
      <c r="J96" s="204">
        <f>J125</f>
        <v>0</v>
      </c>
      <c r="K96" s="202"/>
      <c r="L96" s="209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U96" s="203" t="s">
        <v>109</v>
      </c>
    </row>
    <row r="97" spans="1:31" s="7" customFormat="1" ht="24.95" customHeight="1" x14ac:dyDescent="0.2">
      <c r="B97" s="106"/>
      <c r="D97" s="107" t="s">
        <v>110</v>
      </c>
      <c r="E97" s="108"/>
      <c r="F97" s="108"/>
      <c r="G97" s="108"/>
      <c r="H97" s="108"/>
      <c r="I97" s="109"/>
      <c r="J97" s="110">
        <f>J126</f>
        <v>0</v>
      </c>
      <c r="L97" s="106"/>
    </row>
    <row r="98" spans="1:31" s="8" customFormat="1" ht="19.899999999999999" customHeight="1" x14ac:dyDescent="0.2">
      <c r="B98" s="111"/>
      <c r="D98" s="112" t="s">
        <v>111</v>
      </c>
      <c r="E98" s="113"/>
      <c r="F98" s="113"/>
      <c r="G98" s="113"/>
      <c r="H98" s="113"/>
      <c r="I98" s="114"/>
      <c r="J98" s="115">
        <f>J127</f>
        <v>0</v>
      </c>
      <c r="L98" s="111"/>
    </row>
    <row r="99" spans="1:31" s="8" customFormat="1" ht="19.899999999999999" customHeight="1" x14ac:dyDescent="0.2">
      <c r="B99" s="111"/>
      <c r="D99" s="112" t="s">
        <v>114</v>
      </c>
      <c r="E99" s="113"/>
      <c r="F99" s="113"/>
      <c r="G99" s="113"/>
      <c r="H99" s="113"/>
      <c r="I99" s="114"/>
      <c r="J99" s="115">
        <f>J138</f>
        <v>0</v>
      </c>
      <c r="L99" s="111"/>
    </row>
    <row r="100" spans="1:31" s="8" customFormat="1" ht="19.899999999999999" customHeight="1" x14ac:dyDescent="0.2">
      <c r="B100" s="111"/>
      <c r="D100" s="112" t="s">
        <v>1968</v>
      </c>
      <c r="E100" s="113"/>
      <c r="F100" s="113"/>
      <c r="G100" s="113"/>
      <c r="H100" s="113"/>
      <c r="I100" s="114"/>
      <c r="J100" s="115">
        <f>J140</f>
        <v>0</v>
      </c>
      <c r="L100" s="111"/>
    </row>
    <row r="101" spans="1:31" s="8" customFormat="1" ht="19.899999999999999" customHeight="1" x14ac:dyDescent="0.2">
      <c r="B101" s="111"/>
      <c r="D101" s="112" t="s">
        <v>117</v>
      </c>
      <c r="E101" s="113"/>
      <c r="F101" s="113"/>
      <c r="G101" s="113"/>
      <c r="H101" s="113"/>
      <c r="I101" s="114"/>
      <c r="J101" s="115">
        <f>J163</f>
        <v>0</v>
      </c>
      <c r="L101" s="111"/>
    </row>
    <row r="102" spans="1:31" s="7" customFormat="1" ht="24.95" customHeight="1" x14ac:dyDescent="0.2">
      <c r="B102" s="106"/>
      <c r="D102" s="107" t="s">
        <v>119</v>
      </c>
      <c r="E102" s="108"/>
      <c r="F102" s="108"/>
      <c r="G102" s="108"/>
      <c r="H102" s="108"/>
      <c r="I102" s="109"/>
      <c r="J102" s="110">
        <f>J167</f>
        <v>0</v>
      </c>
      <c r="L102" s="106"/>
    </row>
    <row r="103" spans="1:31" s="8" customFormat="1" ht="19.899999999999999" customHeight="1" x14ac:dyDescent="0.2">
      <c r="B103" s="111"/>
      <c r="D103" s="112" t="s">
        <v>1969</v>
      </c>
      <c r="E103" s="113"/>
      <c r="F103" s="113"/>
      <c r="G103" s="113"/>
      <c r="H103" s="113"/>
      <c r="I103" s="114"/>
      <c r="J103" s="115">
        <f>J168</f>
        <v>0</v>
      </c>
      <c r="L103" s="111"/>
    </row>
    <row r="104" spans="1:31" s="7" customFormat="1" ht="24.95" customHeight="1" x14ac:dyDescent="0.2">
      <c r="B104" s="106"/>
      <c r="D104" s="107" t="s">
        <v>134</v>
      </c>
      <c r="E104" s="108"/>
      <c r="F104" s="108"/>
      <c r="G104" s="108"/>
      <c r="H104" s="108"/>
      <c r="I104" s="109"/>
      <c r="J104" s="110">
        <f>J177</f>
        <v>0</v>
      </c>
      <c r="L104" s="106"/>
    </row>
    <row r="105" spans="1:31" s="8" customFormat="1" ht="19.899999999999999" customHeight="1" x14ac:dyDescent="0.2">
      <c r="B105" s="111"/>
      <c r="D105" s="112" t="s">
        <v>1970</v>
      </c>
      <c r="E105" s="113"/>
      <c r="F105" s="113"/>
      <c r="G105" s="113"/>
      <c r="H105" s="113"/>
      <c r="I105" s="114"/>
      <c r="J105" s="115">
        <f>J178</f>
        <v>0</v>
      </c>
      <c r="L105" s="111"/>
    </row>
    <row r="106" spans="1:31" s="210" customFormat="1" ht="21.75" customHeight="1" x14ac:dyDescent="0.2">
      <c r="A106" s="202"/>
      <c r="B106" s="30"/>
      <c r="C106" s="202"/>
      <c r="D106" s="202"/>
      <c r="E106" s="202"/>
      <c r="F106" s="202"/>
      <c r="G106" s="202"/>
      <c r="H106" s="202"/>
      <c r="I106" s="84"/>
      <c r="J106" s="202"/>
      <c r="K106" s="202"/>
      <c r="L106" s="209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</row>
    <row r="107" spans="1:31" s="210" customFormat="1" ht="6.95" customHeight="1" x14ac:dyDescent="0.2">
      <c r="A107" s="202"/>
      <c r="B107" s="39"/>
      <c r="C107" s="40"/>
      <c r="D107" s="40"/>
      <c r="E107" s="40"/>
      <c r="F107" s="40"/>
      <c r="G107" s="40"/>
      <c r="H107" s="40"/>
      <c r="I107" s="100"/>
      <c r="J107" s="40"/>
      <c r="K107" s="40"/>
      <c r="L107" s="209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</row>
    <row r="111" spans="1:31" s="210" customFormat="1" ht="6.95" customHeight="1" x14ac:dyDescent="0.2">
      <c r="A111" s="202"/>
      <c r="B111" s="41"/>
      <c r="C111" s="42"/>
      <c r="D111" s="42"/>
      <c r="E111" s="42"/>
      <c r="F111" s="42"/>
      <c r="G111" s="42"/>
      <c r="H111" s="42"/>
      <c r="I111" s="101"/>
      <c r="J111" s="42"/>
      <c r="K111" s="42"/>
      <c r="L111" s="209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</row>
    <row r="112" spans="1:31" s="210" customFormat="1" ht="24.95" customHeight="1" x14ac:dyDescent="0.2">
      <c r="A112" s="202"/>
      <c r="B112" s="30"/>
      <c r="C112" s="20" t="s">
        <v>148</v>
      </c>
      <c r="D112" s="202"/>
      <c r="E112" s="202"/>
      <c r="F112" s="202"/>
      <c r="G112" s="202"/>
      <c r="H112" s="202"/>
      <c r="I112" s="84"/>
      <c r="J112" s="202"/>
      <c r="K112" s="202"/>
      <c r="L112" s="209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</row>
    <row r="113" spans="1:65" s="210" customFormat="1" ht="6.95" customHeight="1" x14ac:dyDescent="0.2">
      <c r="A113" s="202"/>
      <c r="B113" s="30"/>
      <c r="C113" s="202"/>
      <c r="D113" s="202"/>
      <c r="E113" s="202"/>
      <c r="F113" s="202"/>
      <c r="G113" s="202"/>
      <c r="H113" s="202"/>
      <c r="I113" s="84"/>
      <c r="J113" s="202"/>
      <c r="K113" s="202"/>
      <c r="L113" s="209"/>
      <c r="S113" s="202"/>
      <c r="T113" s="202"/>
      <c r="U113" s="202"/>
      <c r="V113" s="202"/>
      <c r="W113" s="202"/>
      <c r="X113" s="202"/>
      <c r="Y113" s="202"/>
      <c r="Z113" s="202"/>
      <c r="AA113" s="202"/>
      <c r="AB113" s="202"/>
      <c r="AC113" s="202"/>
      <c r="AD113" s="202"/>
      <c r="AE113" s="202"/>
    </row>
    <row r="114" spans="1:65" s="210" customFormat="1" ht="12" customHeight="1" x14ac:dyDescent="0.2">
      <c r="A114" s="202"/>
      <c r="B114" s="30"/>
      <c r="C114" s="208" t="s">
        <v>14</v>
      </c>
      <c r="D114" s="202"/>
      <c r="E114" s="202"/>
      <c r="F114" s="202"/>
      <c r="G114" s="202"/>
      <c r="H114" s="202"/>
      <c r="I114" s="84"/>
      <c r="J114" s="202"/>
      <c r="K114" s="202"/>
      <c r="L114" s="209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/>
      <c r="AD114" s="202"/>
      <c r="AE114" s="202"/>
    </row>
    <row r="115" spans="1:65" s="210" customFormat="1" ht="23.25" customHeight="1" x14ac:dyDescent="0.2">
      <c r="A115" s="202"/>
      <c r="B115" s="30"/>
      <c r="C115" s="202"/>
      <c r="D115" s="202"/>
      <c r="E115" s="319" t="str">
        <f>E7</f>
        <v>Rodinný dom s 2 byt. jednotkami - Trenčín, Vytvorenie podmienok pre deinštitucionalizáciu DSS Adam. Kochanovce</v>
      </c>
      <c r="F115" s="320"/>
      <c r="G115" s="320"/>
      <c r="H115" s="320"/>
      <c r="I115" s="84"/>
      <c r="J115" s="202"/>
      <c r="K115" s="202"/>
      <c r="L115" s="209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</row>
    <row r="116" spans="1:65" s="210" customFormat="1" ht="12" customHeight="1" x14ac:dyDescent="0.2">
      <c r="A116" s="202"/>
      <c r="B116" s="30"/>
      <c r="C116" s="208" t="s">
        <v>103</v>
      </c>
      <c r="D116" s="202"/>
      <c r="E116" s="202"/>
      <c r="F116" s="202"/>
      <c r="G116" s="202"/>
      <c r="H116" s="202"/>
      <c r="I116" s="84"/>
      <c r="J116" s="202"/>
      <c r="K116" s="202"/>
      <c r="L116" s="209"/>
      <c r="S116" s="202"/>
      <c r="T116" s="202"/>
      <c r="U116" s="202"/>
      <c r="V116" s="202"/>
      <c r="W116" s="202"/>
      <c r="X116" s="202"/>
      <c r="Y116" s="202"/>
      <c r="Z116" s="202"/>
      <c r="AA116" s="202"/>
      <c r="AB116" s="202"/>
      <c r="AC116" s="202"/>
      <c r="AD116" s="202"/>
      <c r="AE116" s="202"/>
    </row>
    <row r="117" spans="1:65" s="210" customFormat="1" ht="16.5" customHeight="1" x14ac:dyDescent="0.2">
      <c r="A117" s="202"/>
      <c r="B117" s="30"/>
      <c r="C117" s="202"/>
      <c r="D117" s="202"/>
      <c r="E117" s="306" t="str">
        <f>E9</f>
        <v>02 - SO 02 Prípojka vody a kanalizácie</v>
      </c>
      <c r="F117" s="305"/>
      <c r="G117" s="305"/>
      <c r="H117" s="305"/>
      <c r="I117" s="84"/>
      <c r="J117" s="202"/>
      <c r="K117" s="202"/>
      <c r="L117" s="209"/>
      <c r="S117" s="202"/>
      <c r="T117" s="202"/>
      <c r="U117" s="202"/>
      <c r="V117" s="202"/>
      <c r="W117" s="202"/>
      <c r="X117" s="202"/>
      <c r="Y117" s="202"/>
      <c r="Z117" s="202"/>
      <c r="AA117" s="202"/>
      <c r="AB117" s="202"/>
      <c r="AC117" s="202"/>
      <c r="AD117" s="202"/>
      <c r="AE117" s="202"/>
    </row>
    <row r="118" spans="1:65" s="210" customFormat="1" ht="6.95" customHeight="1" x14ac:dyDescent="0.2">
      <c r="A118" s="202"/>
      <c r="B118" s="30"/>
      <c r="C118" s="202"/>
      <c r="D118" s="202"/>
      <c r="E118" s="202"/>
      <c r="F118" s="202"/>
      <c r="G118" s="202"/>
      <c r="H118" s="202"/>
      <c r="I118" s="84"/>
      <c r="J118" s="202"/>
      <c r="K118" s="202"/>
      <c r="L118" s="209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</row>
    <row r="119" spans="1:65" s="210" customFormat="1" ht="12" customHeight="1" x14ac:dyDescent="0.2">
      <c r="A119" s="202"/>
      <c r="B119" s="30"/>
      <c r="C119" s="208" t="s">
        <v>18</v>
      </c>
      <c r="D119" s="202"/>
      <c r="E119" s="202"/>
      <c r="F119" s="211" t="str">
        <f>F12</f>
        <v>parc. č. 400, Trenčín</v>
      </c>
      <c r="G119" s="202"/>
      <c r="H119" s="202"/>
      <c r="I119" s="212" t="s">
        <v>20</v>
      </c>
      <c r="J119" s="213" t="str">
        <f>IF(J12="","",J12)</f>
        <v>5. 11. 2018</v>
      </c>
      <c r="K119" s="202"/>
      <c r="L119" s="209"/>
      <c r="S119" s="202"/>
      <c r="T119" s="202"/>
      <c r="U119" s="202"/>
      <c r="V119" s="202"/>
      <c r="W119" s="202"/>
      <c r="X119" s="202"/>
      <c r="Y119" s="202"/>
      <c r="Z119" s="202"/>
      <c r="AA119" s="202"/>
      <c r="AB119" s="202"/>
      <c r="AC119" s="202"/>
      <c r="AD119" s="202"/>
      <c r="AE119" s="202"/>
    </row>
    <row r="120" spans="1:65" s="210" customFormat="1" ht="6.95" customHeight="1" x14ac:dyDescent="0.2">
      <c r="A120" s="202"/>
      <c r="B120" s="30"/>
      <c r="C120" s="202"/>
      <c r="D120" s="202"/>
      <c r="E120" s="202"/>
      <c r="F120" s="202"/>
      <c r="G120" s="202"/>
      <c r="H120" s="202"/>
      <c r="I120" s="84"/>
      <c r="J120" s="202"/>
      <c r="K120" s="202"/>
      <c r="L120" s="209"/>
      <c r="S120" s="202"/>
      <c r="T120" s="202"/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</row>
    <row r="121" spans="1:65" s="210" customFormat="1" ht="15.2" customHeight="1" x14ac:dyDescent="0.2">
      <c r="A121" s="202"/>
      <c r="B121" s="30"/>
      <c r="C121" s="208" t="s">
        <v>21</v>
      </c>
      <c r="D121" s="202"/>
      <c r="E121" s="202"/>
      <c r="F121" s="211" t="str">
        <f>E15</f>
        <v>Trenčiansky samosprávny kraj</v>
      </c>
      <c r="G121" s="202"/>
      <c r="H121" s="202"/>
      <c r="I121" s="212" t="s">
        <v>28</v>
      </c>
      <c r="J121" s="230" t="str">
        <f>E21</f>
        <v>ADOM, spol. s r.o.</v>
      </c>
      <c r="K121" s="202"/>
      <c r="L121" s="209"/>
      <c r="S121" s="202"/>
      <c r="T121" s="202"/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</row>
    <row r="122" spans="1:65" s="210" customFormat="1" ht="15.2" customHeight="1" x14ac:dyDescent="0.2">
      <c r="A122" s="202"/>
      <c r="B122" s="30"/>
      <c r="C122" s="208" t="s">
        <v>26</v>
      </c>
      <c r="D122" s="202"/>
      <c r="E122" s="202"/>
      <c r="F122" s="211" t="str">
        <f>IF(E18="","",E18)</f>
        <v>Vyplň údaj</v>
      </c>
      <c r="G122" s="202"/>
      <c r="H122" s="202"/>
      <c r="I122" s="212" t="s">
        <v>34</v>
      </c>
      <c r="J122" s="230" t="str">
        <f>E24</f>
        <v>Ing. Stano Švec</v>
      </c>
      <c r="K122" s="202"/>
      <c r="L122" s="209"/>
      <c r="S122" s="202"/>
      <c r="T122" s="202"/>
      <c r="U122" s="202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/>
    </row>
    <row r="123" spans="1:65" s="210" customFormat="1" ht="10.35" customHeight="1" x14ac:dyDescent="0.2">
      <c r="A123" s="202"/>
      <c r="B123" s="30"/>
      <c r="C123" s="202"/>
      <c r="D123" s="202"/>
      <c r="E123" s="202"/>
      <c r="F123" s="202"/>
      <c r="G123" s="202"/>
      <c r="H123" s="202"/>
      <c r="I123" s="84"/>
      <c r="J123" s="202"/>
      <c r="K123" s="202"/>
      <c r="L123" s="209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</row>
    <row r="124" spans="1:65" s="232" customFormat="1" ht="29.25" customHeight="1" x14ac:dyDescent="0.2">
      <c r="A124" s="9"/>
      <c r="B124" s="116"/>
      <c r="C124" s="117" t="s">
        <v>149</v>
      </c>
      <c r="D124" s="206" t="s">
        <v>56</v>
      </c>
      <c r="E124" s="206" t="s">
        <v>52</v>
      </c>
      <c r="F124" s="206" t="s">
        <v>53</v>
      </c>
      <c r="G124" s="206" t="s">
        <v>150</v>
      </c>
      <c r="H124" s="206" t="s">
        <v>151</v>
      </c>
      <c r="I124" s="119" t="s">
        <v>152</v>
      </c>
      <c r="J124" s="120" t="s">
        <v>107</v>
      </c>
      <c r="K124" s="121" t="s">
        <v>153</v>
      </c>
      <c r="L124" s="231"/>
      <c r="M124" s="53" t="s">
        <v>1</v>
      </c>
      <c r="N124" s="54" t="s">
        <v>41</v>
      </c>
      <c r="O124" s="54" t="s">
        <v>154</v>
      </c>
      <c r="P124" s="54" t="s">
        <v>155</v>
      </c>
      <c r="Q124" s="54" t="s">
        <v>156</v>
      </c>
      <c r="R124" s="54" t="s">
        <v>157</v>
      </c>
      <c r="S124" s="54" t="s">
        <v>158</v>
      </c>
      <c r="T124" s="55" t="s">
        <v>159</v>
      </c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pans="1:65" s="210" customFormat="1" ht="22.7" customHeight="1" x14ac:dyDescent="0.25">
      <c r="A125" s="202"/>
      <c r="B125" s="30"/>
      <c r="C125" s="58" t="s">
        <v>108</v>
      </c>
      <c r="D125" s="202"/>
      <c r="E125" s="202"/>
      <c r="F125" s="202"/>
      <c r="G125" s="202"/>
      <c r="H125" s="202"/>
      <c r="I125" s="84"/>
      <c r="J125" s="122">
        <f>BK125</f>
        <v>0</v>
      </c>
      <c r="K125" s="202"/>
      <c r="L125" s="30"/>
      <c r="M125" s="56"/>
      <c r="N125" s="233"/>
      <c r="O125" s="47"/>
      <c r="P125" s="123">
        <f>P126+P167+P177</f>
        <v>0</v>
      </c>
      <c r="Q125" s="47"/>
      <c r="R125" s="123">
        <f>R126+R167+R177</f>
        <v>59.833915859999991</v>
      </c>
      <c r="S125" s="47"/>
      <c r="T125" s="124">
        <f>T126+T167+T177</f>
        <v>3.5000000000000001E-3</v>
      </c>
      <c r="U125" s="202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/>
      <c r="AT125" s="203" t="s">
        <v>70</v>
      </c>
      <c r="AU125" s="203" t="s">
        <v>109</v>
      </c>
      <c r="BK125" s="125">
        <f>BK126+BK167+BK177</f>
        <v>0</v>
      </c>
    </row>
    <row r="126" spans="1:65" s="10" customFormat="1" ht="25.9" customHeight="1" x14ac:dyDescent="0.2">
      <c r="B126" s="126"/>
      <c r="D126" s="127" t="s">
        <v>70</v>
      </c>
      <c r="E126" s="128" t="s">
        <v>160</v>
      </c>
      <c r="F126" s="128" t="s">
        <v>161</v>
      </c>
      <c r="I126" s="129"/>
      <c r="J126" s="130">
        <f>BK126</f>
        <v>0</v>
      </c>
      <c r="L126" s="126"/>
      <c r="M126" s="131"/>
      <c r="N126" s="132"/>
      <c r="O126" s="132"/>
      <c r="P126" s="133">
        <f>P127+P138+P140+P163</f>
        <v>0</v>
      </c>
      <c r="Q126" s="132"/>
      <c r="R126" s="133">
        <f>R127+R138+R140+R163</f>
        <v>59.820995859999996</v>
      </c>
      <c r="S126" s="132"/>
      <c r="T126" s="134">
        <f>T127+T138+T140+T163</f>
        <v>3.5000000000000001E-3</v>
      </c>
      <c r="AR126" s="127" t="s">
        <v>79</v>
      </c>
      <c r="AT126" s="135" t="s">
        <v>70</v>
      </c>
      <c r="AU126" s="135" t="s">
        <v>71</v>
      </c>
      <c r="AY126" s="127" t="s">
        <v>162</v>
      </c>
      <c r="BK126" s="136">
        <f>BK127+BK138+BK140+BK163</f>
        <v>0</v>
      </c>
    </row>
    <row r="127" spans="1:65" s="10" customFormat="1" ht="22.7" customHeight="1" x14ac:dyDescent="0.2">
      <c r="B127" s="126"/>
      <c r="D127" s="127" t="s">
        <v>70</v>
      </c>
      <c r="E127" s="137" t="s">
        <v>79</v>
      </c>
      <c r="F127" s="137" t="s">
        <v>163</v>
      </c>
      <c r="I127" s="129"/>
      <c r="J127" s="138">
        <f>BK127</f>
        <v>0</v>
      </c>
      <c r="L127" s="126"/>
      <c r="M127" s="131"/>
      <c r="N127" s="132"/>
      <c r="O127" s="132"/>
      <c r="P127" s="133">
        <f>SUM(P128:P137)</f>
        <v>0</v>
      </c>
      <c r="Q127" s="132"/>
      <c r="R127" s="133">
        <f>SUM(R128:R137)</f>
        <v>0.22351586000000001</v>
      </c>
      <c r="S127" s="132"/>
      <c r="T127" s="134">
        <f>SUM(T128:T137)</f>
        <v>0</v>
      </c>
      <c r="AR127" s="127" t="s">
        <v>79</v>
      </c>
      <c r="AT127" s="135" t="s">
        <v>70</v>
      </c>
      <c r="AU127" s="135" t="s">
        <v>79</v>
      </c>
      <c r="AY127" s="127" t="s">
        <v>162</v>
      </c>
      <c r="BK127" s="136">
        <f>SUM(BK128:BK137)</f>
        <v>0</v>
      </c>
    </row>
    <row r="128" spans="1:65" s="210" customFormat="1" ht="16.5" customHeight="1" x14ac:dyDescent="0.2">
      <c r="A128" s="202"/>
      <c r="B128" s="139"/>
      <c r="C128" s="234" t="s">
        <v>79</v>
      </c>
      <c r="D128" s="234" t="s">
        <v>164</v>
      </c>
      <c r="E128" s="235" t="s">
        <v>3034</v>
      </c>
      <c r="F128" s="236" t="s">
        <v>1971</v>
      </c>
      <c r="G128" s="237" t="s">
        <v>1972</v>
      </c>
      <c r="H128" s="238">
        <v>8.2000000000000003E-2</v>
      </c>
      <c r="I128" s="239"/>
      <c r="J128" s="238">
        <f t="shared" ref="J128:J137" si="0">ROUND(I128*H128,3)</f>
        <v>0</v>
      </c>
      <c r="K128" s="240"/>
      <c r="L128" s="30"/>
      <c r="M128" s="241" t="s">
        <v>1</v>
      </c>
      <c r="N128" s="242" t="s">
        <v>43</v>
      </c>
      <c r="O128" s="49"/>
      <c r="P128" s="243">
        <f t="shared" ref="P128:P137" si="1">O128*H128</f>
        <v>0</v>
      </c>
      <c r="Q128" s="243">
        <v>0.40872999999999998</v>
      </c>
      <c r="R128" s="243">
        <f t="shared" ref="R128:R137" si="2">Q128*H128</f>
        <v>3.3515860000000001E-2</v>
      </c>
      <c r="S128" s="243">
        <v>0</v>
      </c>
      <c r="T128" s="244">
        <f t="shared" ref="T128:T137" si="3">S128*H128</f>
        <v>0</v>
      </c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R128" s="245" t="s">
        <v>168</v>
      </c>
      <c r="AT128" s="245" t="s">
        <v>164</v>
      </c>
      <c r="AU128" s="245" t="s">
        <v>169</v>
      </c>
      <c r="AY128" s="203" t="s">
        <v>162</v>
      </c>
      <c r="BE128" s="149">
        <f t="shared" ref="BE128:BE137" si="4">IF(N128="základná",J128,0)</f>
        <v>0</v>
      </c>
      <c r="BF128" s="149">
        <f t="shared" ref="BF128:BF137" si="5">IF(N128="znížená",J128,0)</f>
        <v>0</v>
      </c>
      <c r="BG128" s="149">
        <f t="shared" ref="BG128:BG137" si="6">IF(N128="zákl. prenesená",J128,0)</f>
        <v>0</v>
      </c>
      <c r="BH128" s="149">
        <f t="shared" ref="BH128:BH137" si="7">IF(N128="zníž. prenesená",J128,0)</f>
        <v>0</v>
      </c>
      <c r="BI128" s="149">
        <f t="shared" ref="BI128:BI137" si="8">IF(N128="nulová",J128,0)</f>
        <v>0</v>
      </c>
      <c r="BJ128" s="203" t="s">
        <v>169</v>
      </c>
      <c r="BK128" s="150">
        <f t="shared" ref="BK128:BK137" si="9">ROUND(I128*H128,3)</f>
        <v>0</v>
      </c>
      <c r="BL128" s="203" t="s">
        <v>168</v>
      </c>
      <c r="BM128" s="245" t="s">
        <v>1973</v>
      </c>
    </row>
    <row r="129" spans="1:65" s="210" customFormat="1" ht="16.5" customHeight="1" x14ac:dyDescent="0.2">
      <c r="A129" s="202"/>
      <c r="B129" s="139"/>
      <c r="C129" s="234" t="s">
        <v>169</v>
      </c>
      <c r="D129" s="234" t="s">
        <v>164</v>
      </c>
      <c r="E129" s="235" t="s">
        <v>3035</v>
      </c>
      <c r="F129" s="236" t="s">
        <v>1974</v>
      </c>
      <c r="G129" s="237" t="s">
        <v>172</v>
      </c>
      <c r="H129" s="238">
        <v>126.34</v>
      </c>
      <c r="I129" s="239"/>
      <c r="J129" s="238">
        <f t="shared" si="0"/>
        <v>0</v>
      </c>
      <c r="K129" s="240"/>
      <c r="L129" s="30"/>
      <c r="M129" s="241" t="s">
        <v>1</v>
      </c>
      <c r="N129" s="242" t="s">
        <v>43</v>
      </c>
      <c r="O129" s="49"/>
      <c r="P129" s="243">
        <f t="shared" si="1"/>
        <v>0</v>
      </c>
      <c r="Q129" s="243">
        <v>0</v>
      </c>
      <c r="R129" s="243">
        <f t="shared" si="2"/>
        <v>0</v>
      </c>
      <c r="S129" s="243">
        <v>0</v>
      </c>
      <c r="T129" s="244">
        <f t="shared" si="3"/>
        <v>0</v>
      </c>
      <c r="U129" s="202"/>
      <c r="V129" s="202"/>
      <c r="W129" s="202"/>
      <c r="X129" s="202"/>
      <c r="Y129" s="202"/>
      <c r="Z129" s="202"/>
      <c r="AA129" s="202"/>
      <c r="AB129" s="202"/>
      <c r="AC129" s="202"/>
      <c r="AD129" s="202"/>
      <c r="AE129" s="202"/>
      <c r="AR129" s="245" t="s">
        <v>168</v>
      </c>
      <c r="AT129" s="245" t="s">
        <v>164</v>
      </c>
      <c r="AU129" s="245" t="s">
        <v>169</v>
      </c>
      <c r="AY129" s="203" t="s">
        <v>162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203" t="s">
        <v>169</v>
      </c>
      <c r="BK129" s="150">
        <f t="shared" si="9"/>
        <v>0</v>
      </c>
      <c r="BL129" s="203" t="s">
        <v>168</v>
      </c>
      <c r="BM129" s="245" t="s">
        <v>1975</v>
      </c>
    </row>
    <row r="130" spans="1:65" s="210" customFormat="1" ht="16.5" customHeight="1" x14ac:dyDescent="0.2">
      <c r="A130" s="202"/>
      <c r="B130" s="139"/>
      <c r="C130" s="246" t="s">
        <v>183</v>
      </c>
      <c r="D130" s="246" t="s">
        <v>348</v>
      </c>
      <c r="E130" s="247" t="s">
        <v>3036</v>
      </c>
      <c r="F130" s="248" t="s">
        <v>3037</v>
      </c>
      <c r="G130" s="249" t="s">
        <v>1976</v>
      </c>
      <c r="H130" s="250">
        <v>1</v>
      </c>
      <c r="I130" s="251"/>
      <c r="J130" s="250">
        <f t="shared" si="0"/>
        <v>0</v>
      </c>
      <c r="K130" s="252"/>
      <c r="L130" s="188"/>
      <c r="M130" s="253" t="s">
        <v>1</v>
      </c>
      <c r="N130" s="254" t="s">
        <v>43</v>
      </c>
      <c r="O130" s="49"/>
      <c r="P130" s="243">
        <f t="shared" si="1"/>
        <v>0</v>
      </c>
      <c r="Q130" s="243">
        <v>0.19</v>
      </c>
      <c r="R130" s="243">
        <f t="shared" si="2"/>
        <v>0.19</v>
      </c>
      <c r="S130" s="243">
        <v>0</v>
      </c>
      <c r="T130" s="244">
        <f t="shared" si="3"/>
        <v>0</v>
      </c>
      <c r="U130" s="202"/>
      <c r="V130" s="202"/>
      <c r="W130" s="202"/>
      <c r="X130" s="202"/>
      <c r="Y130" s="202"/>
      <c r="Z130" s="202"/>
      <c r="AA130" s="202"/>
      <c r="AB130" s="202"/>
      <c r="AC130" s="202"/>
      <c r="AD130" s="202"/>
      <c r="AE130" s="202"/>
      <c r="AR130" s="245" t="s">
        <v>222</v>
      </c>
      <c r="AT130" s="245" t="s">
        <v>348</v>
      </c>
      <c r="AU130" s="245" t="s">
        <v>169</v>
      </c>
      <c r="AY130" s="203" t="s">
        <v>162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203" t="s">
        <v>169</v>
      </c>
      <c r="BK130" s="150">
        <f t="shared" si="9"/>
        <v>0</v>
      </c>
      <c r="BL130" s="203" t="s">
        <v>168</v>
      </c>
      <c r="BM130" s="245" t="s">
        <v>1977</v>
      </c>
    </row>
    <row r="131" spans="1:65" s="210" customFormat="1" ht="16.5" customHeight="1" x14ac:dyDescent="0.2">
      <c r="A131" s="202"/>
      <c r="B131" s="139"/>
      <c r="C131" s="234" t="s">
        <v>168</v>
      </c>
      <c r="D131" s="234" t="s">
        <v>164</v>
      </c>
      <c r="E131" s="235" t="s">
        <v>3038</v>
      </c>
      <c r="F131" s="236" t="s">
        <v>1978</v>
      </c>
      <c r="G131" s="237" t="s">
        <v>172</v>
      </c>
      <c r="H131" s="238">
        <v>126.34</v>
      </c>
      <c r="I131" s="239"/>
      <c r="J131" s="238">
        <f t="shared" si="0"/>
        <v>0</v>
      </c>
      <c r="K131" s="240"/>
      <c r="L131" s="30"/>
      <c r="M131" s="241" t="s">
        <v>1</v>
      </c>
      <c r="N131" s="242" t="s">
        <v>43</v>
      </c>
      <c r="O131" s="49"/>
      <c r="P131" s="243">
        <f t="shared" si="1"/>
        <v>0</v>
      </c>
      <c r="Q131" s="243">
        <v>0</v>
      </c>
      <c r="R131" s="243">
        <f t="shared" si="2"/>
        <v>0</v>
      </c>
      <c r="S131" s="243">
        <v>0</v>
      </c>
      <c r="T131" s="244">
        <f t="shared" si="3"/>
        <v>0</v>
      </c>
      <c r="U131" s="202"/>
      <c r="V131" s="202"/>
      <c r="W131" s="202"/>
      <c r="X131" s="202"/>
      <c r="Y131" s="202"/>
      <c r="Z131" s="202"/>
      <c r="AA131" s="202"/>
      <c r="AB131" s="202"/>
      <c r="AC131" s="202"/>
      <c r="AD131" s="202"/>
      <c r="AE131" s="202"/>
      <c r="AR131" s="245" t="s">
        <v>168</v>
      </c>
      <c r="AT131" s="245" t="s">
        <v>164</v>
      </c>
      <c r="AU131" s="245" t="s">
        <v>169</v>
      </c>
      <c r="AY131" s="203" t="s">
        <v>162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203" t="s">
        <v>169</v>
      </c>
      <c r="BK131" s="150">
        <f t="shared" si="9"/>
        <v>0</v>
      </c>
      <c r="BL131" s="203" t="s">
        <v>168</v>
      </c>
      <c r="BM131" s="245" t="s">
        <v>1979</v>
      </c>
    </row>
    <row r="132" spans="1:65" s="210" customFormat="1" ht="21.75" customHeight="1" x14ac:dyDescent="0.2">
      <c r="A132" s="202"/>
      <c r="B132" s="139"/>
      <c r="C132" s="234" t="s">
        <v>202</v>
      </c>
      <c r="D132" s="234" t="s">
        <v>164</v>
      </c>
      <c r="E132" s="235" t="s">
        <v>3039</v>
      </c>
      <c r="F132" s="236" t="s">
        <v>1980</v>
      </c>
      <c r="G132" s="237" t="s">
        <v>172</v>
      </c>
      <c r="H132" s="238">
        <v>126.34</v>
      </c>
      <c r="I132" s="239"/>
      <c r="J132" s="238">
        <f t="shared" si="0"/>
        <v>0</v>
      </c>
      <c r="K132" s="240"/>
      <c r="L132" s="30"/>
      <c r="M132" s="241" t="s">
        <v>1</v>
      </c>
      <c r="N132" s="242" t="s">
        <v>43</v>
      </c>
      <c r="O132" s="49"/>
      <c r="P132" s="243">
        <f t="shared" si="1"/>
        <v>0</v>
      </c>
      <c r="Q132" s="243">
        <v>0</v>
      </c>
      <c r="R132" s="243">
        <f t="shared" si="2"/>
        <v>0</v>
      </c>
      <c r="S132" s="243">
        <v>0</v>
      </c>
      <c r="T132" s="244">
        <f t="shared" si="3"/>
        <v>0</v>
      </c>
      <c r="U132" s="202"/>
      <c r="V132" s="202"/>
      <c r="W132" s="202"/>
      <c r="X132" s="202"/>
      <c r="Y132" s="202"/>
      <c r="Z132" s="202"/>
      <c r="AA132" s="202"/>
      <c r="AB132" s="202"/>
      <c r="AC132" s="202"/>
      <c r="AD132" s="202"/>
      <c r="AE132" s="202"/>
      <c r="AR132" s="245" t="s">
        <v>168</v>
      </c>
      <c r="AT132" s="245" t="s">
        <v>164</v>
      </c>
      <c r="AU132" s="245" t="s">
        <v>169</v>
      </c>
      <c r="AY132" s="203" t="s">
        <v>162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203" t="s">
        <v>169</v>
      </c>
      <c r="BK132" s="150">
        <f t="shared" si="9"/>
        <v>0</v>
      </c>
      <c r="BL132" s="203" t="s">
        <v>168</v>
      </c>
      <c r="BM132" s="245" t="s">
        <v>1981</v>
      </c>
    </row>
    <row r="133" spans="1:65" s="210" customFormat="1" ht="21.75" customHeight="1" x14ac:dyDescent="0.2">
      <c r="A133" s="202"/>
      <c r="B133" s="139"/>
      <c r="C133" s="234" t="s">
        <v>212</v>
      </c>
      <c r="D133" s="234" t="s">
        <v>164</v>
      </c>
      <c r="E133" s="235" t="s">
        <v>3040</v>
      </c>
      <c r="F133" s="236" t="s">
        <v>1982</v>
      </c>
      <c r="G133" s="237" t="s">
        <v>172</v>
      </c>
      <c r="H133" s="238">
        <v>32.799999999999997</v>
      </c>
      <c r="I133" s="239"/>
      <c r="J133" s="238">
        <f t="shared" si="0"/>
        <v>0</v>
      </c>
      <c r="K133" s="240"/>
      <c r="L133" s="30"/>
      <c r="M133" s="241" t="s">
        <v>1</v>
      </c>
      <c r="N133" s="242" t="s">
        <v>43</v>
      </c>
      <c r="O133" s="49"/>
      <c r="P133" s="243">
        <f t="shared" si="1"/>
        <v>0</v>
      </c>
      <c r="Q133" s="243">
        <v>0</v>
      </c>
      <c r="R133" s="243">
        <f t="shared" si="2"/>
        <v>0</v>
      </c>
      <c r="S133" s="243">
        <v>0</v>
      </c>
      <c r="T133" s="244">
        <f t="shared" si="3"/>
        <v>0</v>
      </c>
      <c r="U133" s="202"/>
      <c r="V133" s="202"/>
      <c r="W133" s="202"/>
      <c r="X133" s="202"/>
      <c r="Y133" s="202"/>
      <c r="Z133" s="202"/>
      <c r="AA133" s="202"/>
      <c r="AB133" s="202"/>
      <c r="AC133" s="202"/>
      <c r="AD133" s="202"/>
      <c r="AE133" s="202"/>
      <c r="AR133" s="245" t="s">
        <v>168</v>
      </c>
      <c r="AT133" s="245" t="s">
        <v>164</v>
      </c>
      <c r="AU133" s="245" t="s">
        <v>169</v>
      </c>
      <c r="AY133" s="203" t="s">
        <v>162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203" t="s">
        <v>169</v>
      </c>
      <c r="BK133" s="150">
        <f t="shared" si="9"/>
        <v>0</v>
      </c>
      <c r="BL133" s="203" t="s">
        <v>168</v>
      </c>
      <c r="BM133" s="245" t="s">
        <v>1983</v>
      </c>
    </row>
    <row r="134" spans="1:65" s="210" customFormat="1" ht="16.5" customHeight="1" x14ac:dyDescent="0.2">
      <c r="A134" s="202"/>
      <c r="B134" s="139"/>
      <c r="C134" s="234" t="s">
        <v>215</v>
      </c>
      <c r="D134" s="234" t="s">
        <v>164</v>
      </c>
      <c r="E134" s="235" t="s">
        <v>3041</v>
      </c>
      <c r="F134" s="236" t="s">
        <v>1984</v>
      </c>
      <c r="G134" s="237" t="s">
        <v>172</v>
      </c>
      <c r="H134" s="238">
        <v>32.799999999999997</v>
      </c>
      <c r="I134" s="239"/>
      <c r="J134" s="238">
        <f t="shared" si="0"/>
        <v>0</v>
      </c>
      <c r="K134" s="240"/>
      <c r="L134" s="30"/>
      <c r="M134" s="241" t="s">
        <v>1</v>
      </c>
      <c r="N134" s="242" t="s">
        <v>43</v>
      </c>
      <c r="O134" s="49"/>
      <c r="P134" s="243">
        <f t="shared" si="1"/>
        <v>0</v>
      </c>
      <c r="Q134" s="243">
        <v>0</v>
      </c>
      <c r="R134" s="243">
        <f t="shared" si="2"/>
        <v>0</v>
      </c>
      <c r="S134" s="243">
        <v>0</v>
      </c>
      <c r="T134" s="244">
        <f t="shared" si="3"/>
        <v>0</v>
      </c>
      <c r="U134" s="202"/>
      <c r="V134" s="202"/>
      <c r="W134" s="202"/>
      <c r="X134" s="202"/>
      <c r="Y134" s="202"/>
      <c r="Z134" s="202"/>
      <c r="AA134" s="202"/>
      <c r="AB134" s="202"/>
      <c r="AC134" s="202"/>
      <c r="AD134" s="202"/>
      <c r="AE134" s="202"/>
      <c r="AR134" s="245" t="s">
        <v>168</v>
      </c>
      <c r="AT134" s="245" t="s">
        <v>164</v>
      </c>
      <c r="AU134" s="245" t="s">
        <v>169</v>
      </c>
      <c r="AY134" s="203" t="s">
        <v>162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203" t="s">
        <v>169</v>
      </c>
      <c r="BK134" s="150">
        <f t="shared" si="9"/>
        <v>0</v>
      </c>
      <c r="BL134" s="203" t="s">
        <v>168</v>
      </c>
      <c r="BM134" s="245" t="s">
        <v>1985</v>
      </c>
    </row>
    <row r="135" spans="1:65" s="210" customFormat="1" ht="16.5" customHeight="1" x14ac:dyDescent="0.2">
      <c r="A135" s="202"/>
      <c r="B135" s="139"/>
      <c r="C135" s="234" t="s">
        <v>222</v>
      </c>
      <c r="D135" s="234" t="s">
        <v>164</v>
      </c>
      <c r="E135" s="235" t="s">
        <v>3042</v>
      </c>
      <c r="F135" s="236" t="s">
        <v>1986</v>
      </c>
      <c r="G135" s="237" t="s">
        <v>172</v>
      </c>
      <c r="H135" s="238">
        <v>93.54</v>
      </c>
      <c r="I135" s="239"/>
      <c r="J135" s="238">
        <f t="shared" si="0"/>
        <v>0</v>
      </c>
      <c r="K135" s="240"/>
      <c r="L135" s="30"/>
      <c r="M135" s="241" t="s">
        <v>1</v>
      </c>
      <c r="N135" s="242" t="s">
        <v>43</v>
      </c>
      <c r="O135" s="49"/>
      <c r="P135" s="243">
        <f t="shared" si="1"/>
        <v>0</v>
      </c>
      <c r="Q135" s="243">
        <v>0</v>
      </c>
      <c r="R135" s="243">
        <f t="shared" si="2"/>
        <v>0</v>
      </c>
      <c r="S135" s="243">
        <v>0</v>
      </c>
      <c r="T135" s="244">
        <f t="shared" si="3"/>
        <v>0</v>
      </c>
      <c r="U135" s="202"/>
      <c r="V135" s="202"/>
      <c r="W135" s="202"/>
      <c r="X135" s="202"/>
      <c r="Y135" s="202"/>
      <c r="Z135" s="202"/>
      <c r="AA135" s="202"/>
      <c r="AB135" s="202"/>
      <c r="AC135" s="202"/>
      <c r="AD135" s="202"/>
      <c r="AE135" s="202"/>
      <c r="AR135" s="245" t="s">
        <v>168</v>
      </c>
      <c r="AT135" s="245" t="s">
        <v>164</v>
      </c>
      <c r="AU135" s="245" t="s">
        <v>169</v>
      </c>
      <c r="AY135" s="203" t="s">
        <v>162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203" t="s">
        <v>169</v>
      </c>
      <c r="BK135" s="150">
        <f t="shared" si="9"/>
        <v>0</v>
      </c>
      <c r="BL135" s="203" t="s">
        <v>168</v>
      </c>
      <c r="BM135" s="245" t="s">
        <v>1987</v>
      </c>
    </row>
    <row r="136" spans="1:65" s="210" customFormat="1" ht="16.5" customHeight="1" x14ac:dyDescent="0.2">
      <c r="A136" s="202"/>
      <c r="B136" s="139"/>
      <c r="C136" s="234" t="s">
        <v>225</v>
      </c>
      <c r="D136" s="234" t="s">
        <v>164</v>
      </c>
      <c r="E136" s="235" t="s">
        <v>3043</v>
      </c>
      <c r="F136" s="236" t="s">
        <v>1988</v>
      </c>
      <c r="G136" s="237" t="s">
        <v>172</v>
      </c>
      <c r="H136" s="238">
        <v>32.799999999999997</v>
      </c>
      <c r="I136" s="239"/>
      <c r="J136" s="238">
        <f t="shared" si="0"/>
        <v>0</v>
      </c>
      <c r="K136" s="240"/>
      <c r="L136" s="30"/>
      <c r="M136" s="241" t="s">
        <v>1</v>
      </c>
      <c r="N136" s="242" t="s">
        <v>43</v>
      </c>
      <c r="O136" s="49"/>
      <c r="P136" s="243">
        <f t="shared" si="1"/>
        <v>0</v>
      </c>
      <c r="Q136" s="243">
        <v>0</v>
      </c>
      <c r="R136" s="243">
        <f t="shared" si="2"/>
        <v>0</v>
      </c>
      <c r="S136" s="243">
        <v>0</v>
      </c>
      <c r="T136" s="244">
        <f t="shared" si="3"/>
        <v>0</v>
      </c>
      <c r="U136" s="202"/>
      <c r="V136" s="202"/>
      <c r="W136" s="202"/>
      <c r="X136" s="202"/>
      <c r="Y136" s="202"/>
      <c r="Z136" s="202"/>
      <c r="AA136" s="202"/>
      <c r="AB136" s="202"/>
      <c r="AC136" s="202"/>
      <c r="AD136" s="202"/>
      <c r="AE136" s="202"/>
      <c r="AR136" s="245" t="s">
        <v>168</v>
      </c>
      <c r="AT136" s="245" t="s">
        <v>164</v>
      </c>
      <c r="AU136" s="245" t="s">
        <v>169</v>
      </c>
      <c r="AY136" s="203" t="s">
        <v>162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203" t="s">
        <v>169</v>
      </c>
      <c r="BK136" s="150">
        <f t="shared" si="9"/>
        <v>0</v>
      </c>
      <c r="BL136" s="203" t="s">
        <v>168</v>
      </c>
      <c r="BM136" s="245" t="s">
        <v>1989</v>
      </c>
    </row>
    <row r="137" spans="1:65" s="210" customFormat="1" ht="16.5" customHeight="1" x14ac:dyDescent="0.2">
      <c r="A137" s="202"/>
      <c r="B137" s="139"/>
      <c r="C137" s="234" t="s">
        <v>234</v>
      </c>
      <c r="D137" s="234" t="s">
        <v>164</v>
      </c>
      <c r="E137" s="235" t="s">
        <v>3044</v>
      </c>
      <c r="F137" s="236" t="s">
        <v>1990</v>
      </c>
      <c r="G137" s="237" t="s">
        <v>172</v>
      </c>
      <c r="H137" s="238">
        <v>15.3</v>
      </c>
      <c r="I137" s="239"/>
      <c r="J137" s="238">
        <f t="shared" si="0"/>
        <v>0</v>
      </c>
      <c r="K137" s="240"/>
      <c r="L137" s="30"/>
      <c r="M137" s="241" t="s">
        <v>1</v>
      </c>
      <c r="N137" s="242" t="s">
        <v>43</v>
      </c>
      <c r="O137" s="49"/>
      <c r="P137" s="243">
        <f t="shared" si="1"/>
        <v>0</v>
      </c>
      <c r="Q137" s="243">
        <v>0</v>
      </c>
      <c r="R137" s="243">
        <f t="shared" si="2"/>
        <v>0</v>
      </c>
      <c r="S137" s="243">
        <v>0</v>
      </c>
      <c r="T137" s="244">
        <f t="shared" si="3"/>
        <v>0</v>
      </c>
      <c r="U137" s="202"/>
      <c r="V137" s="202"/>
      <c r="W137" s="202"/>
      <c r="X137" s="202"/>
      <c r="Y137" s="202"/>
      <c r="Z137" s="202"/>
      <c r="AA137" s="202"/>
      <c r="AB137" s="202"/>
      <c r="AC137" s="202"/>
      <c r="AD137" s="202"/>
      <c r="AE137" s="202"/>
      <c r="AR137" s="245" t="s">
        <v>168</v>
      </c>
      <c r="AT137" s="245" t="s">
        <v>164</v>
      </c>
      <c r="AU137" s="245" t="s">
        <v>169</v>
      </c>
      <c r="AY137" s="203" t="s">
        <v>162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203" t="s">
        <v>169</v>
      </c>
      <c r="BK137" s="150">
        <f t="shared" si="9"/>
        <v>0</v>
      </c>
      <c r="BL137" s="203" t="s">
        <v>168</v>
      </c>
      <c r="BM137" s="245" t="s">
        <v>1991</v>
      </c>
    </row>
    <row r="138" spans="1:65" s="10" customFormat="1" ht="22.7" customHeight="1" x14ac:dyDescent="0.2">
      <c r="B138" s="126"/>
      <c r="D138" s="127" t="s">
        <v>70</v>
      </c>
      <c r="E138" s="137" t="s">
        <v>168</v>
      </c>
      <c r="F138" s="137" t="s">
        <v>442</v>
      </c>
      <c r="I138" s="129"/>
      <c r="J138" s="138">
        <f>BK138</f>
        <v>0</v>
      </c>
      <c r="L138" s="126"/>
      <c r="M138" s="131"/>
      <c r="N138" s="132"/>
      <c r="O138" s="132"/>
      <c r="P138" s="133">
        <f>P139</f>
        <v>0</v>
      </c>
      <c r="Q138" s="132"/>
      <c r="R138" s="133">
        <f>R139</f>
        <v>55.871519999999997</v>
      </c>
      <c r="S138" s="132"/>
      <c r="T138" s="134">
        <f>T139</f>
        <v>0</v>
      </c>
      <c r="AR138" s="127" t="s">
        <v>79</v>
      </c>
      <c r="AT138" s="135" t="s">
        <v>70</v>
      </c>
      <c r="AU138" s="135" t="s">
        <v>79</v>
      </c>
      <c r="AY138" s="127" t="s">
        <v>162</v>
      </c>
      <c r="BK138" s="136">
        <f>BK139</f>
        <v>0</v>
      </c>
    </row>
    <row r="139" spans="1:65" s="210" customFormat="1" ht="21.75" customHeight="1" x14ac:dyDescent="0.2">
      <c r="A139" s="202"/>
      <c r="B139" s="139"/>
      <c r="C139" s="234" t="s">
        <v>237</v>
      </c>
      <c r="D139" s="234" t="s">
        <v>164</v>
      </c>
      <c r="E139" s="235" t="s">
        <v>3045</v>
      </c>
      <c r="F139" s="236" t="s">
        <v>1992</v>
      </c>
      <c r="G139" s="237" t="s">
        <v>172</v>
      </c>
      <c r="H139" s="238">
        <v>32.799999999999997</v>
      </c>
      <c r="I139" s="239"/>
      <c r="J139" s="238">
        <f>ROUND(I139*H139,3)</f>
        <v>0</v>
      </c>
      <c r="K139" s="240"/>
      <c r="L139" s="30"/>
      <c r="M139" s="241" t="s">
        <v>1</v>
      </c>
      <c r="N139" s="242" t="s">
        <v>43</v>
      </c>
      <c r="O139" s="49"/>
      <c r="P139" s="243">
        <f>O139*H139</f>
        <v>0</v>
      </c>
      <c r="Q139" s="243">
        <v>1.7034</v>
      </c>
      <c r="R139" s="243">
        <f>Q139*H139</f>
        <v>55.871519999999997</v>
      </c>
      <c r="S139" s="243">
        <v>0</v>
      </c>
      <c r="T139" s="244">
        <f>S139*H139</f>
        <v>0</v>
      </c>
      <c r="U139" s="202"/>
      <c r="V139" s="202"/>
      <c r="W139" s="202"/>
      <c r="X139" s="202"/>
      <c r="Y139" s="202"/>
      <c r="Z139" s="202"/>
      <c r="AA139" s="202"/>
      <c r="AB139" s="202"/>
      <c r="AC139" s="202"/>
      <c r="AD139" s="202"/>
      <c r="AE139" s="202"/>
      <c r="AR139" s="245" t="s">
        <v>168</v>
      </c>
      <c r="AT139" s="245" t="s">
        <v>164</v>
      </c>
      <c r="AU139" s="245" t="s">
        <v>169</v>
      </c>
      <c r="AY139" s="203" t="s">
        <v>162</v>
      </c>
      <c r="BE139" s="149">
        <f>IF(N139="základná",J139,0)</f>
        <v>0</v>
      </c>
      <c r="BF139" s="149">
        <f>IF(N139="znížená",J139,0)</f>
        <v>0</v>
      </c>
      <c r="BG139" s="149">
        <f>IF(N139="zákl. prenesená",J139,0)</f>
        <v>0</v>
      </c>
      <c r="BH139" s="149">
        <f>IF(N139="zníž. prenesená",J139,0)</f>
        <v>0</v>
      </c>
      <c r="BI139" s="149">
        <f>IF(N139="nulová",J139,0)</f>
        <v>0</v>
      </c>
      <c r="BJ139" s="203" t="s">
        <v>169</v>
      </c>
      <c r="BK139" s="150">
        <f>ROUND(I139*H139,3)</f>
        <v>0</v>
      </c>
      <c r="BL139" s="203" t="s">
        <v>168</v>
      </c>
      <c r="BM139" s="245" t="s">
        <v>1993</v>
      </c>
    </row>
    <row r="140" spans="1:65" s="10" customFormat="1" ht="22.7" customHeight="1" x14ac:dyDescent="0.2">
      <c r="B140" s="126"/>
      <c r="D140" s="127" t="s">
        <v>70</v>
      </c>
      <c r="E140" s="137" t="s">
        <v>222</v>
      </c>
      <c r="F140" s="137" t="s">
        <v>1994</v>
      </c>
      <c r="I140" s="129"/>
      <c r="J140" s="138">
        <f>BK140</f>
        <v>0</v>
      </c>
      <c r="L140" s="126"/>
      <c r="M140" s="131"/>
      <c r="N140" s="132"/>
      <c r="O140" s="132"/>
      <c r="P140" s="133">
        <f>SUM(P141:P162)</f>
        <v>0</v>
      </c>
      <c r="Q140" s="132"/>
      <c r="R140" s="133">
        <f>SUM(R141:R162)</f>
        <v>3.7259600000000002</v>
      </c>
      <c r="S140" s="132"/>
      <c r="T140" s="134">
        <f>SUM(T141:T162)</f>
        <v>0</v>
      </c>
      <c r="AR140" s="127" t="s">
        <v>79</v>
      </c>
      <c r="AT140" s="135" t="s">
        <v>70</v>
      </c>
      <c r="AU140" s="135" t="s">
        <v>79</v>
      </c>
      <c r="AY140" s="127" t="s">
        <v>162</v>
      </c>
      <c r="BK140" s="136">
        <f>SUM(BK141:BK162)</f>
        <v>0</v>
      </c>
    </row>
    <row r="141" spans="1:65" s="210" customFormat="1" ht="21.75" customHeight="1" x14ac:dyDescent="0.2">
      <c r="A141" s="202"/>
      <c r="B141" s="139"/>
      <c r="C141" s="234" t="s">
        <v>244</v>
      </c>
      <c r="D141" s="234" t="s">
        <v>164</v>
      </c>
      <c r="E141" s="235" t="s">
        <v>3046</v>
      </c>
      <c r="F141" s="236" t="s">
        <v>1995</v>
      </c>
      <c r="G141" s="237" t="s">
        <v>1976</v>
      </c>
      <c r="H141" s="238">
        <v>1</v>
      </c>
      <c r="I141" s="239"/>
      <c r="J141" s="238">
        <f t="shared" ref="J141:J162" si="10">ROUND(I141*H141,3)</f>
        <v>0</v>
      </c>
      <c r="K141" s="240"/>
      <c r="L141" s="30"/>
      <c r="M141" s="241" t="s">
        <v>1</v>
      </c>
      <c r="N141" s="242" t="s">
        <v>43</v>
      </c>
      <c r="O141" s="49"/>
      <c r="P141" s="243">
        <f t="shared" ref="P141:P162" si="11">O141*H141</f>
        <v>0</v>
      </c>
      <c r="Q141" s="243">
        <v>6.9750000000000006E-2</v>
      </c>
      <c r="R141" s="243">
        <f t="shared" ref="R141:R162" si="12">Q141*H141</f>
        <v>6.9750000000000006E-2</v>
      </c>
      <c r="S141" s="243">
        <v>0</v>
      </c>
      <c r="T141" s="244">
        <f t="shared" ref="T141:T162" si="13">S141*H141</f>
        <v>0</v>
      </c>
      <c r="U141" s="202"/>
      <c r="V141" s="202"/>
      <c r="W141" s="202"/>
      <c r="X141" s="202"/>
      <c r="Y141" s="202"/>
      <c r="Z141" s="202"/>
      <c r="AA141" s="202"/>
      <c r="AB141" s="202"/>
      <c r="AC141" s="202"/>
      <c r="AD141" s="202"/>
      <c r="AE141" s="202"/>
      <c r="AR141" s="245" t="s">
        <v>168</v>
      </c>
      <c r="AT141" s="245" t="s">
        <v>164</v>
      </c>
      <c r="AU141" s="245" t="s">
        <v>169</v>
      </c>
      <c r="AY141" s="203" t="s">
        <v>162</v>
      </c>
      <c r="BE141" s="149">
        <f t="shared" ref="BE141:BE162" si="14">IF(N141="základná",J141,0)</f>
        <v>0</v>
      </c>
      <c r="BF141" s="149">
        <f t="shared" ref="BF141:BF162" si="15">IF(N141="znížená",J141,0)</f>
        <v>0</v>
      </c>
      <c r="BG141" s="149">
        <f t="shared" ref="BG141:BG162" si="16">IF(N141="zákl. prenesená",J141,0)</f>
        <v>0</v>
      </c>
      <c r="BH141" s="149">
        <f t="shared" ref="BH141:BH162" si="17">IF(N141="zníž. prenesená",J141,0)</f>
        <v>0</v>
      </c>
      <c r="BI141" s="149">
        <f t="shared" ref="BI141:BI162" si="18">IF(N141="nulová",J141,0)</f>
        <v>0</v>
      </c>
      <c r="BJ141" s="203" t="s">
        <v>169</v>
      </c>
      <c r="BK141" s="150">
        <f t="shared" ref="BK141:BK162" si="19">ROUND(I141*H141,3)</f>
        <v>0</v>
      </c>
      <c r="BL141" s="203" t="s">
        <v>168</v>
      </c>
      <c r="BM141" s="245" t="s">
        <v>1996</v>
      </c>
    </row>
    <row r="142" spans="1:65" s="210" customFormat="1" ht="16.5" customHeight="1" x14ac:dyDescent="0.2">
      <c r="A142" s="202"/>
      <c r="B142" s="139"/>
      <c r="C142" s="234" t="s">
        <v>249</v>
      </c>
      <c r="D142" s="234" t="s">
        <v>164</v>
      </c>
      <c r="E142" s="235" t="s">
        <v>3047</v>
      </c>
      <c r="F142" s="236" t="s">
        <v>1997</v>
      </c>
      <c r="G142" s="237" t="s">
        <v>710</v>
      </c>
      <c r="H142" s="238">
        <v>7</v>
      </c>
      <c r="I142" s="239"/>
      <c r="J142" s="238">
        <f t="shared" si="10"/>
        <v>0</v>
      </c>
      <c r="K142" s="240"/>
      <c r="L142" s="30"/>
      <c r="M142" s="241" t="s">
        <v>1</v>
      </c>
      <c r="N142" s="242" t="s">
        <v>43</v>
      </c>
      <c r="O142" s="49"/>
      <c r="P142" s="243">
        <f t="shared" si="11"/>
        <v>0</v>
      </c>
      <c r="Q142" s="243">
        <v>0</v>
      </c>
      <c r="R142" s="243">
        <f t="shared" si="12"/>
        <v>0</v>
      </c>
      <c r="S142" s="243">
        <v>0</v>
      </c>
      <c r="T142" s="244">
        <f t="shared" si="13"/>
        <v>0</v>
      </c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  <c r="AR142" s="245" t="s">
        <v>168</v>
      </c>
      <c r="AT142" s="245" t="s">
        <v>164</v>
      </c>
      <c r="AU142" s="245" t="s">
        <v>169</v>
      </c>
      <c r="AY142" s="203" t="s">
        <v>162</v>
      </c>
      <c r="BE142" s="149">
        <f t="shared" si="14"/>
        <v>0</v>
      </c>
      <c r="BF142" s="149">
        <f t="shared" si="15"/>
        <v>0</v>
      </c>
      <c r="BG142" s="149">
        <f t="shared" si="16"/>
        <v>0</v>
      </c>
      <c r="BH142" s="149">
        <f t="shared" si="17"/>
        <v>0</v>
      </c>
      <c r="BI142" s="149">
        <f t="shared" si="18"/>
        <v>0</v>
      </c>
      <c r="BJ142" s="203" t="s">
        <v>169</v>
      </c>
      <c r="BK142" s="150">
        <f t="shared" si="19"/>
        <v>0</v>
      </c>
      <c r="BL142" s="203" t="s">
        <v>168</v>
      </c>
      <c r="BM142" s="245" t="s">
        <v>1998</v>
      </c>
    </row>
    <row r="143" spans="1:65" s="210" customFormat="1" ht="16.5" customHeight="1" x14ac:dyDescent="0.2">
      <c r="A143" s="202"/>
      <c r="B143" s="139"/>
      <c r="C143" s="246" t="s">
        <v>253</v>
      </c>
      <c r="D143" s="246" t="s">
        <v>348</v>
      </c>
      <c r="E143" s="247" t="s">
        <v>3048</v>
      </c>
      <c r="F143" s="248" t="s">
        <v>1999</v>
      </c>
      <c r="G143" s="249" t="s">
        <v>1976</v>
      </c>
      <c r="H143" s="250">
        <v>1.5</v>
      </c>
      <c r="I143" s="251"/>
      <c r="J143" s="250">
        <f t="shared" si="10"/>
        <v>0</v>
      </c>
      <c r="K143" s="252"/>
      <c r="L143" s="188"/>
      <c r="M143" s="253" t="s">
        <v>1</v>
      </c>
      <c r="N143" s="254" t="s">
        <v>43</v>
      </c>
      <c r="O143" s="49"/>
      <c r="P143" s="243">
        <f t="shared" si="11"/>
        <v>0</v>
      </c>
      <c r="Q143" s="243">
        <v>2.3999999999999998E-3</v>
      </c>
      <c r="R143" s="243">
        <f t="shared" si="12"/>
        <v>3.5999999999999999E-3</v>
      </c>
      <c r="S143" s="243">
        <v>0</v>
      </c>
      <c r="T143" s="244">
        <f t="shared" si="13"/>
        <v>0</v>
      </c>
      <c r="U143" s="202"/>
      <c r="V143" s="202"/>
      <c r="W143" s="202"/>
      <c r="X143" s="202"/>
      <c r="Y143" s="202"/>
      <c r="Z143" s="202"/>
      <c r="AA143" s="202"/>
      <c r="AB143" s="202"/>
      <c r="AC143" s="202"/>
      <c r="AD143" s="202"/>
      <c r="AE143" s="202"/>
      <c r="AR143" s="245" t="s">
        <v>222</v>
      </c>
      <c r="AT143" s="245" t="s">
        <v>348</v>
      </c>
      <c r="AU143" s="245" t="s">
        <v>169</v>
      </c>
      <c r="AY143" s="203" t="s">
        <v>162</v>
      </c>
      <c r="BE143" s="149">
        <f t="shared" si="14"/>
        <v>0</v>
      </c>
      <c r="BF143" s="149">
        <f t="shared" si="15"/>
        <v>0</v>
      </c>
      <c r="BG143" s="149">
        <f t="shared" si="16"/>
        <v>0</v>
      </c>
      <c r="BH143" s="149">
        <f t="shared" si="17"/>
        <v>0</v>
      </c>
      <c r="BI143" s="149">
        <f t="shared" si="18"/>
        <v>0</v>
      </c>
      <c r="BJ143" s="203" t="s">
        <v>169</v>
      </c>
      <c r="BK143" s="150">
        <f t="shared" si="19"/>
        <v>0</v>
      </c>
      <c r="BL143" s="203" t="s">
        <v>168</v>
      </c>
      <c r="BM143" s="245" t="s">
        <v>2000</v>
      </c>
    </row>
    <row r="144" spans="1:65" s="210" customFormat="1" ht="21.75" customHeight="1" x14ac:dyDescent="0.2">
      <c r="A144" s="202"/>
      <c r="B144" s="139"/>
      <c r="C144" s="234" t="s">
        <v>258</v>
      </c>
      <c r="D144" s="234" t="s">
        <v>164</v>
      </c>
      <c r="E144" s="235" t="s">
        <v>3049</v>
      </c>
      <c r="F144" s="236" t="s">
        <v>2001</v>
      </c>
      <c r="G144" s="237" t="s">
        <v>710</v>
      </c>
      <c r="H144" s="238">
        <v>75</v>
      </c>
      <c r="I144" s="239"/>
      <c r="J144" s="238">
        <f t="shared" si="10"/>
        <v>0</v>
      </c>
      <c r="K144" s="240"/>
      <c r="L144" s="30"/>
      <c r="M144" s="241" t="s">
        <v>1</v>
      </c>
      <c r="N144" s="242" t="s">
        <v>43</v>
      </c>
      <c r="O144" s="49"/>
      <c r="P144" s="243">
        <f t="shared" si="11"/>
        <v>0</v>
      </c>
      <c r="Q144" s="243">
        <v>0</v>
      </c>
      <c r="R144" s="243">
        <f t="shared" si="12"/>
        <v>0</v>
      </c>
      <c r="S144" s="243">
        <v>0</v>
      </c>
      <c r="T144" s="244">
        <f t="shared" si="13"/>
        <v>0</v>
      </c>
      <c r="U144" s="202"/>
      <c r="V144" s="202"/>
      <c r="W144" s="202"/>
      <c r="X144" s="202"/>
      <c r="Y144" s="202"/>
      <c r="Z144" s="202"/>
      <c r="AA144" s="202"/>
      <c r="AB144" s="202"/>
      <c r="AC144" s="202"/>
      <c r="AD144" s="202"/>
      <c r="AE144" s="202"/>
      <c r="AR144" s="245" t="s">
        <v>168</v>
      </c>
      <c r="AT144" s="245" t="s">
        <v>164</v>
      </c>
      <c r="AU144" s="245" t="s">
        <v>169</v>
      </c>
      <c r="AY144" s="203" t="s">
        <v>162</v>
      </c>
      <c r="BE144" s="149">
        <f t="shared" si="14"/>
        <v>0</v>
      </c>
      <c r="BF144" s="149">
        <f t="shared" si="15"/>
        <v>0</v>
      </c>
      <c r="BG144" s="149">
        <f t="shared" si="16"/>
        <v>0</v>
      </c>
      <c r="BH144" s="149">
        <f t="shared" si="17"/>
        <v>0</v>
      </c>
      <c r="BI144" s="149">
        <f t="shared" si="18"/>
        <v>0</v>
      </c>
      <c r="BJ144" s="203" t="s">
        <v>169</v>
      </c>
      <c r="BK144" s="150">
        <f t="shared" si="19"/>
        <v>0</v>
      </c>
      <c r="BL144" s="203" t="s">
        <v>168</v>
      </c>
      <c r="BM144" s="245" t="s">
        <v>2002</v>
      </c>
    </row>
    <row r="145" spans="1:65" s="210" customFormat="1" ht="21.75" customHeight="1" x14ac:dyDescent="0.2">
      <c r="A145" s="202"/>
      <c r="B145" s="139"/>
      <c r="C145" s="246" t="s">
        <v>271</v>
      </c>
      <c r="D145" s="246" t="s">
        <v>348</v>
      </c>
      <c r="E145" s="247" t="s">
        <v>3050</v>
      </c>
      <c r="F145" s="248" t="s">
        <v>2003</v>
      </c>
      <c r="G145" s="249" t="s">
        <v>1976</v>
      </c>
      <c r="H145" s="250">
        <v>2</v>
      </c>
      <c r="I145" s="251"/>
      <c r="J145" s="250">
        <f t="shared" si="10"/>
        <v>0</v>
      </c>
      <c r="K145" s="252"/>
      <c r="L145" s="188"/>
      <c r="M145" s="253" t="s">
        <v>1</v>
      </c>
      <c r="N145" s="254" t="s">
        <v>43</v>
      </c>
      <c r="O145" s="49"/>
      <c r="P145" s="243">
        <f t="shared" si="11"/>
        <v>0</v>
      </c>
      <c r="Q145" s="243">
        <v>1.0500000000000001E-2</v>
      </c>
      <c r="R145" s="243">
        <f t="shared" si="12"/>
        <v>2.1000000000000001E-2</v>
      </c>
      <c r="S145" s="243">
        <v>0</v>
      </c>
      <c r="T145" s="244">
        <f t="shared" si="13"/>
        <v>0</v>
      </c>
      <c r="U145" s="202"/>
      <c r="V145" s="202"/>
      <c r="W145" s="202"/>
      <c r="X145" s="202"/>
      <c r="Y145" s="202"/>
      <c r="Z145" s="202"/>
      <c r="AA145" s="202"/>
      <c r="AB145" s="202"/>
      <c r="AC145" s="202"/>
      <c r="AD145" s="202"/>
      <c r="AE145" s="202"/>
      <c r="AR145" s="245" t="s">
        <v>222</v>
      </c>
      <c r="AT145" s="245" t="s">
        <v>348</v>
      </c>
      <c r="AU145" s="245" t="s">
        <v>169</v>
      </c>
      <c r="AY145" s="203" t="s">
        <v>162</v>
      </c>
      <c r="BE145" s="149">
        <f t="shared" si="14"/>
        <v>0</v>
      </c>
      <c r="BF145" s="149">
        <f t="shared" si="15"/>
        <v>0</v>
      </c>
      <c r="BG145" s="149">
        <f t="shared" si="16"/>
        <v>0</v>
      </c>
      <c r="BH145" s="149">
        <f t="shared" si="17"/>
        <v>0</v>
      </c>
      <c r="BI145" s="149">
        <f t="shared" si="18"/>
        <v>0</v>
      </c>
      <c r="BJ145" s="203" t="s">
        <v>169</v>
      </c>
      <c r="BK145" s="150">
        <f t="shared" si="19"/>
        <v>0</v>
      </c>
      <c r="BL145" s="203" t="s">
        <v>168</v>
      </c>
      <c r="BM145" s="245" t="s">
        <v>2004</v>
      </c>
    </row>
    <row r="146" spans="1:65" s="210" customFormat="1" ht="21.75" customHeight="1" x14ac:dyDescent="0.2">
      <c r="A146" s="202"/>
      <c r="B146" s="139"/>
      <c r="C146" s="246" t="s">
        <v>282</v>
      </c>
      <c r="D146" s="246" t="s">
        <v>348</v>
      </c>
      <c r="E146" s="247" t="s">
        <v>3051</v>
      </c>
      <c r="F146" s="248" t="s">
        <v>2005</v>
      </c>
      <c r="G146" s="249" t="s">
        <v>1976</v>
      </c>
      <c r="H146" s="250">
        <v>13</v>
      </c>
      <c r="I146" s="251"/>
      <c r="J146" s="250">
        <f t="shared" si="10"/>
        <v>0</v>
      </c>
      <c r="K146" s="252"/>
      <c r="L146" s="188"/>
      <c r="M146" s="253" t="s">
        <v>1</v>
      </c>
      <c r="N146" s="254" t="s">
        <v>43</v>
      </c>
      <c r="O146" s="49"/>
      <c r="P146" s="243">
        <f t="shared" si="11"/>
        <v>0</v>
      </c>
      <c r="Q146" s="243">
        <v>1.4500000000000001E-2</v>
      </c>
      <c r="R146" s="243">
        <f t="shared" si="12"/>
        <v>0.1885</v>
      </c>
      <c r="S146" s="243">
        <v>0</v>
      </c>
      <c r="T146" s="244">
        <f t="shared" si="13"/>
        <v>0</v>
      </c>
      <c r="U146" s="202"/>
      <c r="V146" s="202"/>
      <c r="W146" s="202"/>
      <c r="X146" s="202"/>
      <c r="Y146" s="202"/>
      <c r="Z146" s="202"/>
      <c r="AA146" s="202"/>
      <c r="AB146" s="202"/>
      <c r="AC146" s="202"/>
      <c r="AD146" s="202"/>
      <c r="AE146" s="202"/>
      <c r="AR146" s="245" t="s">
        <v>222</v>
      </c>
      <c r="AT146" s="245" t="s">
        <v>348</v>
      </c>
      <c r="AU146" s="245" t="s">
        <v>169</v>
      </c>
      <c r="AY146" s="203" t="s">
        <v>162</v>
      </c>
      <c r="BE146" s="149">
        <f t="shared" si="14"/>
        <v>0</v>
      </c>
      <c r="BF146" s="149">
        <f t="shared" si="15"/>
        <v>0</v>
      </c>
      <c r="BG146" s="149">
        <f t="shared" si="16"/>
        <v>0</v>
      </c>
      <c r="BH146" s="149">
        <f t="shared" si="17"/>
        <v>0</v>
      </c>
      <c r="BI146" s="149">
        <f t="shared" si="18"/>
        <v>0</v>
      </c>
      <c r="BJ146" s="203" t="s">
        <v>169</v>
      </c>
      <c r="BK146" s="150">
        <f t="shared" si="19"/>
        <v>0</v>
      </c>
      <c r="BL146" s="203" t="s">
        <v>168</v>
      </c>
      <c r="BM146" s="245" t="s">
        <v>2006</v>
      </c>
    </row>
    <row r="147" spans="1:65" s="210" customFormat="1" ht="16.5" customHeight="1" x14ac:dyDescent="0.2">
      <c r="A147" s="202"/>
      <c r="B147" s="139"/>
      <c r="C147" s="234" t="s">
        <v>288</v>
      </c>
      <c r="D147" s="234" t="s">
        <v>164</v>
      </c>
      <c r="E147" s="235" t="s">
        <v>3052</v>
      </c>
      <c r="F147" s="236" t="s">
        <v>2007</v>
      </c>
      <c r="G147" s="237" t="s">
        <v>1976</v>
      </c>
      <c r="H147" s="238">
        <v>1</v>
      </c>
      <c r="I147" s="239"/>
      <c r="J147" s="238">
        <f t="shared" si="10"/>
        <v>0</v>
      </c>
      <c r="K147" s="240"/>
      <c r="L147" s="30"/>
      <c r="M147" s="241" t="s">
        <v>1</v>
      </c>
      <c r="N147" s="242" t="s">
        <v>43</v>
      </c>
      <c r="O147" s="49"/>
      <c r="P147" s="243">
        <f t="shared" si="11"/>
        <v>0</v>
      </c>
      <c r="Q147" s="243">
        <v>2.2899999999999999E-3</v>
      </c>
      <c r="R147" s="243">
        <f t="shared" si="12"/>
        <v>2.2899999999999999E-3</v>
      </c>
      <c r="S147" s="243">
        <v>0</v>
      </c>
      <c r="T147" s="244">
        <f t="shared" si="13"/>
        <v>0</v>
      </c>
      <c r="U147" s="202"/>
      <c r="V147" s="202"/>
      <c r="W147" s="202"/>
      <c r="X147" s="202"/>
      <c r="Y147" s="202"/>
      <c r="Z147" s="202"/>
      <c r="AA147" s="202"/>
      <c r="AB147" s="202"/>
      <c r="AC147" s="202"/>
      <c r="AD147" s="202"/>
      <c r="AE147" s="202"/>
      <c r="AR147" s="245" t="s">
        <v>168</v>
      </c>
      <c r="AT147" s="245" t="s">
        <v>164</v>
      </c>
      <c r="AU147" s="245" t="s">
        <v>169</v>
      </c>
      <c r="AY147" s="203" t="s">
        <v>162</v>
      </c>
      <c r="BE147" s="149">
        <f t="shared" si="14"/>
        <v>0</v>
      </c>
      <c r="BF147" s="149">
        <f t="shared" si="15"/>
        <v>0</v>
      </c>
      <c r="BG147" s="149">
        <f t="shared" si="16"/>
        <v>0</v>
      </c>
      <c r="BH147" s="149">
        <f t="shared" si="17"/>
        <v>0</v>
      </c>
      <c r="BI147" s="149">
        <f t="shared" si="18"/>
        <v>0</v>
      </c>
      <c r="BJ147" s="203" t="s">
        <v>169</v>
      </c>
      <c r="BK147" s="150">
        <f t="shared" si="19"/>
        <v>0</v>
      </c>
      <c r="BL147" s="203" t="s">
        <v>168</v>
      </c>
      <c r="BM147" s="245" t="s">
        <v>2008</v>
      </c>
    </row>
    <row r="148" spans="1:65" s="210" customFormat="1" ht="21.75" customHeight="1" x14ac:dyDescent="0.2">
      <c r="A148" s="202"/>
      <c r="B148" s="139"/>
      <c r="C148" s="234" t="s">
        <v>294</v>
      </c>
      <c r="D148" s="234" t="s">
        <v>164</v>
      </c>
      <c r="E148" s="235" t="s">
        <v>3053</v>
      </c>
      <c r="F148" s="236" t="s">
        <v>2009</v>
      </c>
      <c r="G148" s="237" t="s">
        <v>1976</v>
      </c>
      <c r="H148" s="238">
        <v>1</v>
      </c>
      <c r="I148" s="239"/>
      <c r="J148" s="238">
        <f t="shared" si="10"/>
        <v>0</v>
      </c>
      <c r="K148" s="240"/>
      <c r="L148" s="30"/>
      <c r="M148" s="241" t="s">
        <v>1</v>
      </c>
      <c r="N148" s="242" t="s">
        <v>43</v>
      </c>
      <c r="O148" s="49"/>
      <c r="P148" s="243">
        <f t="shared" si="11"/>
        <v>0</v>
      </c>
      <c r="Q148" s="243">
        <v>1.0000000000000001E-5</v>
      </c>
      <c r="R148" s="243">
        <f t="shared" si="12"/>
        <v>1.0000000000000001E-5</v>
      </c>
      <c r="S148" s="243">
        <v>0</v>
      </c>
      <c r="T148" s="244">
        <f t="shared" si="13"/>
        <v>0</v>
      </c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  <c r="AR148" s="245" t="s">
        <v>168</v>
      </c>
      <c r="AT148" s="245" t="s">
        <v>164</v>
      </c>
      <c r="AU148" s="245" t="s">
        <v>169</v>
      </c>
      <c r="AY148" s="203" t="s">
        <v>162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203" t="s">
        <v>169</v>
      </c>
      <c r="BK148" s="150">
        <f t="shared" si="19"/>
        <v>0</v>
      </c>
      <c r="BL148" s="203" t="s">
        <v>168</v>
      </c>
      <c r="BM148" s="245" t="s">
        <v>2010</v>
      </c>
    </row>
    <row r="149" spans="1:65" s="210" customFormat="1" ht="21.75" customHeight="1" x14ac:dyDescent="0.2">
      <c r="A149" s="202"/>
      <c r="B149" s="139"/>
      <c r="C149" s="234" t="s">
        <v>7</v>
      </c>
      <c r="D149" s="234" t="s">
        <v>164</v>
      </c>
      <c r="E149" s="235" t="s">
        <v>3054</v>
      </c>
      <c r="F149" s="236" t="s">
        <v>2011</v>
      </c>
      <c r="G149" s="237" t="s">
        <v>710</v>
      </c>
      <c r="H149" s="238">
        <v>75</v>
      </c>
      <c r="I149" s="239"/>
      <c r="J149" s="238">
        <f t="shared" si="10"/>
        <v>0</v>
      </c>
      <c r="K149" s="240"/>
      <c r="L149" s="30"/>
      <c r="M149" s="241" t="s">
        <v>1</v>
      </c>
      <c r="N149" s="242" t="s">
        <v>43</v>
      </c>
      <c r="O149" s="49"/>
      <c r="P149" s="243">
        <f t="shared" si="11"/>
        <v>0</v>
      </c>
      <c r="Q149" s="243">
        <v>0</v>
      </c>
      <c r="R149" s="243">
        <f t="shared" si="12"/>
        <v>0</v>
      </c>
      <c r="S149" s="243">
        <v>0</v>
      </c>
      <c r="T149" s="244">
        <f t="shared" si="13"/>
        <v>0</v>
      </c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R149" s="245" t="s">
        <v>168</v>
      </c>
      <c r="AT149" s="245" t="s">
        <v>164</v>
      </c>
      <c r="AU149" s="245" t="s">
        <v>169</v>
      </c>
      <c r="AY149" s="203" t="s">
        <v>162</v>
      </c>
      <c r="BE149" s="149">
        <f t="shared" si="14"/>
        <v>0</v>
      </c>
      <c r="BF149" s="149">
        <f t="shared" si="15"/>
        <v>0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203" t="s">
        <v>169</v>
      </c>
      <c r="BK149" s="150">
        <f t="shared" si="19"/>
        <v>0</v>
      </c>
      <c r="BL149" s="203" t="s">
        <v>168</v>
      </c>
      <c r="BM149" s="245" t="s">
        <v>2012</v>
      </c>
    </row>
    <row r="150" spans="1:65" s="210" customFormat="1" ht="21.75" customHeight="1" x14ac:dyDescent="0.2">
      <c r="A150" s="202"/>
      <c r="B150" s="139"/>
      <c r="C150" s="234" t="s">
        <v>301</v>
      </c>
      <c r="D150" s="234" t="s">
        <v>164</v>
      </c>
      <c r="E150" s="235" t="s">
        <v>3055</v>
      </c>
      <c r="F150" s="236" t="s">
        <v>2013</v>
      </c>
      <c r="G150" s="237" t="s">
        <v>710</v>
      </c>
      <c r="H150" s="238">
        <v>7</v>
      </c>
      <c r="I150" s="239"/>
      <c r="J150" s="238">
        <f t="shared" si="10"/>
        <v>0</v>
      </c>
      <c r="K150" s="240"/>
      <c r="L150" s="30"/>
      <c r="M150" s="241" t="s">
        <v>1</v>
      </c>
      <c r="N150" s="242" t="s">
        <v>43</v>
      </c>
      <c r="O150" s="49"/>
      <c r="P150" s="243">
        <f t="shared" si="11"/>
        <v>0</v>
      </c>
      <c r="Q150" s="243">
        <v>0</v>
      </c>
      <c r="R150" s="243">
        <f t="shared" si="12"/>
        <v>0</v>
      </c>
      <c r="S150" s="243">
        <v>0</v>
      </c>
      <c r="T150" s="244">
        <f t="shared" si="13"/>
        <v>0</v>
      </c>
      <c r="U150" s="202"/>
      <c r="V150" s="202"/>
      <c r="W150" s="202"/>
      <c r="X150" s="202"/>
      <c r="Y150" s="202"/>
      <c r="Z150" s="202"/>
      <c r="AA150" s="202"/>
      <c r="AB150" s="202"/>
      <c r="AC150" s="202"/>
      <c r="AD150" s="202"/>
      <c r="AE150" s="202"/>
      <c r="AR150" s="245" t="s">
        <v>168</v>
      </c>
      <c r="AT150" s="245" t="s">
        <v>164</v>
      </c>
      <c r="AU150" s="245" t="s">
        <v>169</v>
      </c>
      <c r="AY150" s="203" t="s">
        <v>162</v>
      </c>
      <c r="BE150" s="149">
        <f t="shared" si="14"/>
        <v>0</v>
      </c>
      <c r="BF150" s="149">
        <f t="shared" si="15"/>
        <v>0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203" t="s">
        <v>169</v>
      </c>
      <c r="BK150" s="150">
        <f t="shared" si="19"/>
        <v>0</v>
      </c>
      <c r="BL150" s="203" t="s">
        <v>168</v>
      </c>
      <c r="BM150" s="245" t="s">
        <v>2014</v>
      </c>
    </row>
    <row r="151" spans="1:65" s="210" customFormat="1" ht="16.5" customHeight="1" x14ac:dyDescent="0.2">
      <c r="A151" s="202"/>
      <c r="B151" s="139"/>
      <c r="C151" s="234" t="s">
        <v>305</v>
      </c>
      <c r="D151" s="234" t="s">
        <v>164</v>
      </c>
      <c r="E151" s="235" t="s">
        <v>3056</v>
      </c>
      <c r="F151" s="236" t="s">
        <v>2015</v>
      </c>
      <c r="G151" s="237" t="s">
        <v>710</v>
      </c>
      <c r="H151" s="238">
        <v>7</v>
      </c>
      <c r="I151" s="239"/>
      <c r="J151" s="238">
        <f t="shared" si="10"/>
        <v>0</v>
      </c>
      <c r="K151" s="240"/>
      <c r="L151" s="30"/>
      <c r="M151" s="241" t="s">
        <v>1</v>
      </c>
      <c r="N151" s="242" t="s">
        <v>43</v>
      </c>
      <c r="O151" s="49"/>
      <c r="P151" s="243">
        <f t="shared" si="11"/>
        <v>0</v>
      </c>
      <c r="Q151" s="243">
        <v>0</v>
      </c>
      <c r="R151" s="243">
        <f t="shared" si="12"/>
        <v>0</v>
      </c>
      <c r="S151" s="243">
        <v>0</v>
      </c>
      <c r="T151" s="244">
        <f t="shared" si="13"/>
        <v>0</v>
      </c>
      <c r="U151" s="202"/>
      <c r="V151" s="202"/>
      <c r="W151" s="202"/>
      <c r="X151" s="202"/>
      <c r="Y151" s="202"/>
      <c r="Z151" s="202"/>
      <c r="AA151" s="202"/>
      <c r="AB151" s="202"/>
      <c r="AC151" s="202"/>
      <c r="AD151" s="202"/>
      <c r="AE151" s="202"/>
      <c r="AR151" s="245" t="s">
        <v>168</v>
      </c>
      <c r="AT151" s="245" t="s">
        <v>164</v>
      </c>
      <c r="AU151" s="245" t="s">
        <v>169</v>
      </c>
      <c r="AY151" s="203" t="s">
        <v>162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203" t="s">
        <v>169</v>
      </c>
      <c r="BK151" s="150">
        <f t="shared" si="19"/>
        <v>0</v>
      </c>
      <c r="BL151" s="203" t="s">
        <v>168</v>
      </c>
      <c r="BM151" s="245" t="s">
        <v>2016</v>
      </c>
    </row>
    <row r="152" spans="1:65" s="210" customFormat="1" ht="16.5" customHeight="1" x14ac:dyDescent="0.2">
      <c r="A152" s="202"/>
      <c r="B152" s="139"/>
      <c r="C152" s="234" t="s">
        <v>309</v>
      </c>
      <c r="D152" s="234" t="s">
        <v>164</v>
      </c>
      <c r="E152" s="235" t="s">
        <v>3057</v>
      </c>
      <c r="F152" s="236" t="s">
        <v>2017</v>
      </c>
      <c r="G152" s="237" t="s">
        <v>1976</v>
      </c>
      <c r="H152" s="238">
        <v>2</v>
      </c>
      <c r="I152" s="239"/>
      <c r="J152" s="238">
        <f t="shared" si="10"/>
        <v>0</v>
      </c>
      <c r="K152" s="240"/>
      <c r="L152" s="30"/>
      <c r="M152" s="241" t="s">
        <v>1</v>
      </c>
      <c r="N152" s="242" t="s">
        <v>43</v>
      </c>
      <c r="O152" s="49"/>
      <c r="P152" s="243">
        <f t="shared" si="11"/>
        <v>0</v>
      </c>
      <c r="Q152" s="243">
        <v>5.4999999999999997E-3</v>
      </c>
      <c r="R152" s="243">
        <f t="shared" si="12"/>
        <v>1.0999999999999999E-2</v>
      </c>
      <c r="S152" s="243">
        <v>0</v>
      </c>
      <c r="T152" s="244">
        <f t="shared" si="13"/>
        <v>0</v>
      </c>
      <c r="U152" s="202"/>
      <c r="V152" s="202"/>
      <c r="W152" s="202"/>
      <c r="X152" s="202"/>
      <c r="Y152" s="202"/>
      <c r="Z152" s="202"/>
      <c r="AA152" s="202"/>
      <c r="AB152" s="202"/>
      <c r="AC152" s="202"/>
      <c r="AD152" s="202"/>
      <c r="AE152" s="202"/>
      <c r="AR152" s="245" t="s">
        <v>168</v>
      </c>
      <c r="AT152" s="245" t="s">
        <v>164</v>
      </c>
      <c r="AU152" s="245" t="s">
        <v>169</v>
      </c>
      <c r="AY152" s="203" t="s">
        <v>162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203" t="s">
        <v>169</v>
      </c>
      <c r="BK152" s="150">
        <f t="shared" si="19"/>
        <v>0</v>
      </c>
      <c r="BL152" s="203" t="s">
        <v>168</v>
      </c>
      <c r="BM152" s="245" t="s">
        <v>2018</v>
      </c>
    </row>
    <row r="153" spans="1:65" s="210" customFormat="1" ht="21.75" customHeight="1" x14ac:dyDescent="0.2">
      <c r="A153" s="202"/>
      <c r="B153" s="139"/>
      <c r="C153" s="234" t="s">
        <v>313</v>
      </c>
      <c r="D153" s="234" t="s">
        <v>164</v>
      </c>
      <c r="E153" s="235" t="s">
        <v>3058</v>
      </c>
      <c r="F153" s="236" t="s">
        <v>2019</v>
      </c>
      <c r="G153" s="237" t="s">
        <v>1976</v>
      </c>
      <c r="H153" s="238">
        <v>3</v>
      </c>
      <c r="I153" s="239"/>
      <c r="J153" s="238">
        <f t="shared" si="10"/>
        <v>0</v>
      </c>
      <c r="K153" s="240"/>
      <c r="L153" s="30"/>
      <c r="M153" s="241" t="s">
        <v>1</v>
      </c>
      <c r="N153" s="242" t="s">
        <v>43</v>
      </c>
      <c r="O153" s="49"/>
      <c r="P153" s="243">
        <f t="shared" si="11"/>
        <v>0</v>
      </c>
      <c r="Q153" s="243">
        <v>3.0000000000000001E-5</v>
      </c>
      <c r="R153" s="243">
        <f t="shared" si="12"/>
        <v>9.0000000000000006E-5</v>
      </c>
      <c r="S153" s="243">
        <v>0</v>
      </c>
      <c r="T153" s="244">
        <f t="shared" si="13"/>
        <v>0</v>
      </c>
      <c r="U153" s="202"/>
      <c r="V153" s="202"/>
      <c r="W153" s="202"/>
      <c r="X153" s="202"/>
      <c r="Y153" s="202"/>
      <c r="Z153" s="202"/>
      <c r="AA153" s="202"/>
      <c r="AB153" s="202"/>
      <c r="AC153" s="202"/>
      <c r="AD153" s="202"/>
      <c r="AE153" s="202"/>
      <c r="AR153" s="245" t="s">
        <v>168</v>
      </c>
      <c r="AT153" s="245" t="s">
        <v>164</v>
      </c>
      <c r="AU153" s="245" t="s">
        <v>169</v>
      </c>
      <c r="AY153" s="203" t="s">
        <v>162</v>
      </c>
      <c r="BE153" s="149">
        <f t="shared" si="14"/>
        <v>0</v>
      </c>
      <c r="BF153" s="149">
        <f t="shared" si="15"/>
        <v>0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203" t="s">
        <v>169</v>
      </c>
      <c r="BK153" s="150">
        <f t="shared" si="19"/>
        <v>0</v>
      </c>
      <c r="BL153" s="203" t="s">
        <v>168</v>
      </c>
      <c r="BM153" s="245" t="s">
        <v>2020</v>
      </c>
    </row>
    <row r="154" spans="1:65" s="210" customFormat="1" ht="16.5" customHeight="1" x14ac:dyDescent="0.2">
      <c r="A154" s="202"/>
      <c r="B154" s="139"/>
      <c r="C154" s="246" t="s">
        <v>317</v>
      </c>
      <c r="D154" s="246" t="s">
        <v>348</v>
      </c>
      <c r="E154" s="247" t="s">
        <v>3059</v>
      </c>
      <c r="F154" s="248" t="s">
        <v>3060</v>
      </c>
      <c r="G154" s="249" t="s">
        <v>1976</v>
      </c>
      <c r="H154" s="250">
        <v>1</v>
      </c>
      <c r="I154" s="251"/>
      <c r="J154" s="250">
        <f t="shared" si="10"/>
        <v>0</v>
      </c>
      <c r="K154" s="252"/>
      <c r="L154" s="188"/>
      <c r="M154" s="253" t="s">
        <v>1</v>
      </c>
      <c r="N154" s="254" t="s">
        <v>43</v>
      </c>
      <c r="O154" s="49"/>
      <c r="P154" s="243">
        <f t="shared" si="11"/>
        <v>0</v>
      </c>
      <c r="Q154" s="243">
        <v>0</v>
      </c>
      <c r="R154" s="243">
        <f t="shared" si="12"/>
        <v>0</v>
      </c>
      <c r="S154" s="243">
        <v>0</v>
      </c>
      <c r="T154" s="244">
        <f t="shared" si="13"/>
        <v>0</v>
      </c>
      <c r="U154" s="202"/>
      <c r="V154" s="202"/>
      <c r="W154" s="202"/>
      <c r="X154" s="202"/>
      <c r="Y154" s="202"/>
      <c r="Z154" s="202"/>
      <c r="AA154" s="202"/>
      <c r="AB154" s="202"/>
      <c r="AC154" s="202"/>
      <c r="AD154" s="202"/>
      <c r="AE154" s="202"/>
      <c r="AR154" s="245" t="s">
        <v>222</v>
      </c>
      <c r="AT154" s="245" t="s">
        <v>348</v>
      </c>
      <c r="AU154" s="245" t="s">
        <v>169</v>
      </c>
      <c r="AY154" s="203" t="s">
        <v>162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203" t="s">
        <v>169</v>
      </c>
      <c r="BK154" s="150">
        <f t="shared" si="19"/>
        <v>0</v>
      </c>
      <c r="BL154" s="203" t="s">
        <v>168</v>
      </c>
      <c r="BM154" s="245" t="s">
        <v>2021</v>
      </c>
    </row>
    <row r="155" spans="1:65" s="210" customFormat="1" ht="16.5" customHeight="1" x14ac:dyDescent="0.2">
      <c r="A155" s="202"/>
      <c r="B155" s="139"/>
      <c r="C155" s="246" t="s">
        <v>325</v>
      </c>
      <c r="D155" s="246" t="s">
        <v>348</v>
      </c>
      <c r="E155" s="247" t="s">
        <v>3061</v>
      </c>
      <c r="F155" s="248" t="s">
        <v>3062</v>
      </c>
      <c r="G155" s="249" t="s">
        <v>1976</v>
      </c>
      <c r="H155" s="250">
        <v>1</v>
      </c>
      <c r="I155" s="251"/>
      <c r="J155" s="250">
        <f t="shared" si="10"/>
        <v>0</v>
      </c>
      <c r="K155" s="252"/>
      <c r="L155" s="188"/>
      <c r="M155" s="253" t="s">
        <v>1</v>
      </c>
      <c r="N155" s="254" t="s">
        <v>43</v>
      </c>
      <c r="O155" s="49"/>
      <c r="P155" s="243">
        <f t="shared" si="11"/>
        <v>0</v>
      </c>
      <c r="Q155" s="243">
        <v>0</v>
      </c>
      <c r="R155" s="243">
        <f t="shared" si="12"/>
        <v>0</v>
      </c>
      <c r="S155" s="243">
        <v>0</v>
      </c>
      <c r="T155" s="244">
        <f t="shared" si="13"/>
        <v>0</v>
      </c>
      <c r="U155" s="202"/>
      <c r="V155" s="202"/>
      <c r="W155" s="202"/>
      <c r="X155" s="202"/>
      <c r="Y155" s="202"/>
      <c r="Z155" s="202"/>
      <c r="AA155" s="202"/>
      <c r="AB155" s="202"/>
      <c r="AC155" s="202"/>
      <c r="AD155" s="202"/>
      <c r="AE155" s="202"/>
      <c r="AR155" s="245" t="s">
        <v>222</v>
      </c>
      <c r="AT155" s="245" t="s">
        <v>348</v>
      </c>
      <c r="AU155" s="245" t="s">
        <v>169</v>
      </c>
      <c r="AY155" s="203" t="s">
        <v>162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203" t="s">
        <v>169</v>
      </c>
      <c r="BK155" s="150">
        <f t="shared" si="19"/>
        <v>0</v>
      </c>
      <c r="BL155" s="203" t="s">
        <v>168</v>
      </c>
      <c r="BM155" s="245" t="s">
        <v>2022</v>
      </c>
    </row>
    <row r="156" spans="1:65" s="210" customFormat="1" ht="16.5" customHeight="1" x14ac:dyDescent="0.2">
      <c r="A156" s="202"/>
      <c r="B156" s="139"/>
      <c r="C156" s="246" t="s">
        <v>329</v>
      </c>
      <c r="D156" s="246" t="s">
        <v>348</v>
      </c>
      <c r="E156" s="247" t="s">
        <v>3063</v>
      </c>
      <c r="F156" s="248" t="s">
        <v>3064</v>
      </c>
      <c r="G156" s="249" t="s">
        <v>1976</v>
      </c>
      <c r="H156" s="250">
        <v>1</v>
      </c>
      <c r="I156" s="251"/>
      <c r="J156" s="250">
        <f t="shared" si="10"/>
        <v>0</v>
      </c>
      <c r="K156" s="252"/>
      <c r="L156" s="188"/>
      <c r="M156" s="253" t="s">
        <v>1</v>
      </c>
      <c r="N156" s="254" t="s">
        <v>43</v>
      </c>
      <c r="O156" s="49"/>
      <c r="P156" s="243">
        <f t="shared" si="11"/>
        <v>0</v>
      </c>
      <c r="Q156" s="243">
        <v>0</v>
      </c>
      <c r="R156" s="243">
        <f t="shared" si="12"/>
        <v>0</v>
      </c>
      <c r="S156" s="243">
        <v>0</v>
      </c>
      <c r="T156" s="244">
        <f t="shared" si="13"/>
        <v>0</v>
      </c>
      <c r="U156" s="202"/>
      <c r="V156" s="202"/>
      <c r="W156" s="202"/>
      <c r="X156" s="202"/>
      <c r="Y156" s="202"/>
      <c r="Z156" s="202"/>
      <c r="AA156" s="202"/>
      <c r="AB156" s="202"/>
      <c r="AC156" s="202"/>
      <c r="AD156" s="202"/>
      <c r="AE156" s="202"/>
      <c r="AR156" s="245" t="s">
        <v>222</v>
      </c>
      <c r="AT156" s="245" t="s">
        <v>348</v>
      </c>
      <c r="AU156" s="245" t="s">
        <v>169</v>
      </c>
      <c r="AY156" s="203" t="s">
        <v>162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203" t="s">
        <v>169</v>
      </c>
      <c r="BK156" s="150">
        <f t="shared" si="19"/>
        <v>0</v>
      </c>
      <c r="BL156" s="203" t="s">
        <v>168</v>
      </c>
      <c r="BM156" s="245" t="s">
        <v>2023</v>
      </c>
    </row>
    <row r="157" spans="1:65" s="210" customFormat="1" ht="21.75" customHeight="1" x14ac:dyDescent="0.2">
      <c r="A157" s="202"/>
      <c r="B157" s="139"/>
      <c r="C157" s="246" t="s">
        <v>337</v>
      </c>
      <c r="D157" s="246" t="s">
        <v>348</v>
      </c>
      <c r="E157" s="247" t="s">
        <v>3065</v>
      </c>
      <c r="F157" s="248" t="s">
        <v>3066</v>
      </c>
      <c r="G157" s="249" t="s">
        <v>1976</v>
      </c>
      <c r="H157" s="250">
        <v>3</v>
      </c>
      <c r="I157" s="251"/>
      <c r="J157" s="250">
        <f t="shared" si="10"/>
        <v>0</v>
      </c>
      <c r="K157" s="252"/>
      <c r="L157" s="188"/>
      <c r="M157" s="253" t="s">
        <v>1</v>
      </c>
      <c r="N157" s="254" t="s">
        <v>43</v>
      </c>
      <c r="O157" s="49"/>
      <c r="P157" s="243">
        <f t="shared" si="11"/>
        <v>0</v>
      </c>
      <c r="Q157" s="243">
        <v>0</v>
      </c>
      <c r="R157" s="243">
        <f t="shared" si="12"/>
        <v>0</v>
      </c>
      <c r="S157" s="243">
        <v>0</v>
      </c>
      <c r="T157" s="244">
        <f t="shared" si="13"/>
        <v>0</v>
      </c>
      <c r="U157" s="202"/>
      <c r="V157" s="202"/>
      <c r="W157" s="202"/>
      <c r="X157" s="202"/>
      <c r="Y157" s="202"/>
      <c r="Z157" s="202"/>
      <c r="AA157" s="202"/>
      <c r="AB157" s="202"/>
      <c r="AC157" s="202"/>
      <c r="AD157" s="202"/>
      <c r="AE157" s="202"/>
      <c r="AR157" s="245" t="s">
        <v>222</v>
      </c>
      <c r="AT157" s="245" t="s">
        <v>348</v>
      </c>
      <c r="AU157" s="245" t="s">
        <v>169</v>
      </c>
      <c r="AY157" s="203" t="s">
        <v>162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203" t="s">
        <v>169</v>
      </c>
      <c r="BK157" s="150">
        <f t="shared" si="19"/>
        <v>0</v>
      </c>
      <c r="BL157" s="203" t="s">
        <v>168</v>
      </c>
      <c r="BM157" s="245" t="s">
        <v>2024</v>
      </c>
    </row>
    <row r="158" spans="1:65" s="210" customFormat="1" ht="16.5" customHeight="1" x14ac:dyDescent="0.2">
      <c r="A158" s="202"/>
      <c r="B158" s="139"/>
      <c r="C158" s="246" t="s">
        <v>343</v>
      </c>
      <c r="D158" s="246" t="s">
        <v>348</v>
      </c>
      <c r="E158" s="247" t="s">
        <v>3067</v>
      </c>
      <c r="F158" s="248" t="s">
        <v>3068</v>
      </c>
      <c r="G158" s="249" t="s">
        <v>1976</v>
      </c>
      <c r="H158" s="250">
        <v>3</v>
      </c>
      <c r="I158" s="251"/>
      <c r="J158" s="250">
        <f t="shared" si="10"/>
        <v>0</v>
      </c>
      <c r="K158" s="252"/>
      <c r="L158" s="188"/>
      <c r="M158" s="253" t="s">
        <v>1</v>
      </c>
      <c r="N158" s="254" t="s">
        <v>43</v>
      </c>
      <c r="O158" s="49"/>
      <c r="P158" s="243">
        <f t="shared" si="11"/>
        <v>0</v>
      </c>
      <c r="Q158" s="243">
        <v>0</v>
      </c>
      <c r="R158" s="243">
        <f t="shared" si="12"/>
        <v>0</v>
      </c>
      <c r="S158" s="243">
        <v>0</v>
      </c>
      <c r="T158" s="244">
        <f t="shared" si="13"/>
        <v>0</v>
      </c>
      <c r="U158" s="202"/>
      <c r="V158" s="202"/>
      <c r="W158" s="202"/>
      <c r="X158" s="202"/>
      <c r="Y158" s="202"/>
      <c r="Z158" s="202"/>
      <c r="AA158" s="202"/>
      <c r="AB158" s="202"/>
      <c r="AC158" s="202"/>
      <c r="AD158" s="202"/>
      <c r="AE158" s="202"/>
      <c r="AR158" s="245" t="s">
        <v>222</v>
      </c>
      <c r="AT158" s="245" t="s">
        <v>348</v>
      </c>
      <c r="AU158" s="245" t="s">
        <v>169</v>
      </c>
      <c r="AY158" s="203" t="s">
        <v>162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203" t="s">
        <v>169</v>
      </c>
      <c r="BK158" s="150">
        <f t="shared" si="19"/>
        <v>0</v>
      </c>
      <c r="BL158" s="203" t="s">
        <v>168</v>
      </c>
      <c r="BM158" s="245" t="s">
        <v>2025</v>
      </c>
    </row>
    <row r="159" spans="1:65" s="210" customFormat="1" ht="21.75" customHeight="1" x14ac:dyDescent="0.2">
      <c r="A159" s="202"/>
      <c r="B159" s="139"/>
      <c r="C159" s="246" t="s">
        <v>347</v>
      </c>
      <c r="D159" s="246" t="s">
        <v>348</v>
      </c>
      <c r="E159" s="247" t="s">
        <v>3069</v>
      </c>
      <c r="F159" s="248" t="s">
        <v>3070</v>
      </c>
      <c r="G159" s="249" t="s">
        <v>1976</v>
      </c>
      <c r="H159" s="250">
        <v>3</v>
      </c>
      <c r="I159" s="251"/>
      <c r="J159" s="250">
        <f t="shared" si="10"/>
        <v>0</v>
      </c>
      <c r="K159" s="252"/>
      <c r="L159" s="188"/>
      <c r="M159" s="253" t="s">
        <v>1</v>
      </c>
      <c r="N159" s="254" t="s">
        <v>43</v>
      </c>
      <c r="O159" s="49"/>
      <c r="P159" s="243">
        <f t="shared" si="11"/>
        <v>0</v>
      </c>
      <c r="Q159" s="243">
        <v>0</v>
      </c>
      <c r="R159" s="243">
        <f t="shared" si="12"/>
        <v>0</v>
      </c>
      <c r="S159" s="243">
        <v>0</v>
      </c>
      <c r="T159" s="244">
        <f t="shared" si="13"/>
        <v>0</v>
      </c>
      <c r="U159" s="202"/>
      <c r="V159" s="202"/>
      <c r="W159" s="202"/>
      <c r="X159" s="202"/>
      <c r="Y159" s="202"/>
      <c r="Z159" s="202"/>
      <c r="AA159" s="202"/>
      <c r="AB159" s="202"/>
      <c r="AC159" s="202"/>
      <c r="AD159" s="202"/>
      <c r="AE159" s="202"/>
      <c r="AR159" s="245" t="s">
        <v>222</v>
      </c>
      <c r="AT159" s="245" t="s">
        <v>348</v>
      </c>
      <c r="AU159" s="245" t="s">
        <v>169</v>
      </c>
      <c r="AY159" s="203" t="s">
        <v>162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203" t="s">
        <v>169</v>
      </c>
      <c r="BK159" s="150">
        <f t="shared" si="19"/>
        <v>0</v>
      </c>
      <c r="BL159" s="203" t="s">
        <v>168</v>
      </c>
      <c r="BM159" s="245" t="s">
        <v>2026</v>
      </c>
    </row>
    <row r="160" spans="1:65" s="210" customFormat="1" ht="21.75" customHeight="1" x14ac:dyDescent="0.2">
      <c r="A160" s="202"/>
      <c r="B160" s="139"/>
      <c r="C160" s="246" t="s">
        <v>354</v>
      </c>
      <c r="D160" s="246" t="s">
        <v>348</v>
      </c>
      <c r="E160" s="247" t="s">
        <v>3071</v>
      </c>
      <c r="F160" s="248" t="s">
        <v>3072</v>
      </c>
      <c r="G160" s="249" t="s">
        <v>1976</v>
      </c>
      <c r="H160" s="250">
        <v>3</v>
      </c>
      <c r="I160" s="251"/>
      <c r="J160" s="250">
        <f t="shared" si="10"/>
        <v>0</v>
      </c>
      <c r="K160" s="252"/>
      <c r="L160" s="188"/>
      <c r="M160" s="253" t="s">
        <v>1</v>
      </c>
      <c r="N160" s="254" t="s">
        <v>43</v>
      </c>
      <c r="O160" s="49"/>
      <c r="P160" s="243">
        <f t="shared" si="11"/>
        <v>0</v>
      </c>
      <c r="Q160" s="243">
        <v>0</v>
      </c>
      <c r="R160" s="243">
        <f t="shared" si="12"/>
        <v>0</v>
      </c>
      <c r="S160" s="243">
        <v>0</v>
      </c>
      <c r="T160" s="244">
        <f t="shared" si="13"/>
        <v>0</v>
      </c>
      <c r="U160" s="202"/>
      <c r="V160" s="202"/>
      <c r="W160" s="202"/>
      <c r="X160" s="202"/>
      <c r="Y160" s="202"/>
      <c r="Z160" s="202"/>
      <c r="AA160" s="202"/>
      <c r="AB160" s="202"/>
      <c r="AC160" s="202"/>
      <c r="AD160" s="202"/>
      <c r="AE160" s="202"/>
      <c r="AR160" s="245" t="s">
        <v>222</v>
      </c>
      <c r="AT160" s="245" t="s">
        <v>348</v>
      </c>
      <c r="AU160" s="245" t="s">
        <v>169</v>
      </c>
      <c r="AY160" s="203" t="s">
        <v>162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203" t="s">
        <v>169</v>
      </c>
      <c r="BK160" s="150">
        <f t="shared" si="19"/>
        <v>0</v>
      </c>
      <c r="BL160" s="203" t="s">
        <v>168</v>
      </c>
      <c r="BM160" s="245" t="s">
        <v>2027</v>
      </c>
    </row>
    <row r="161" spans="1:65" s="210" customFormat="1" ht="21.75" customHeight="1" x14ac:dyDescent="0.2">
      <c r="A161" s="202"/>
      <c r="B161" s="139"/>
      <c r="C161" s="234" t="s">
        <v>362</v>
      </c>
      <c r="D161" s="234" t="s">
        <v>164</v>
      </c>
      <c r="E161" s="235" t="s">
        <v>3073</v>
      </c>
      <c r="F161" s="236" t="s">
        <v>2028</v>
      </c>
      <c r="G161" s="237" t="s">
        <v>1976</v>
      </c>
      <c r="H161" s="238">
        <v>4</v>
      </c>
      <c r="I161" s="239"/>
      <c r="J161" s="238">
        <f t="shared" si="10"/>
        <v>0</v>
      </c>
      <c r="K161" s="240"/>
      <c r="L161" s="30"/>
      <c r="M161" s="241" t="s">
        <v>1</v>
      </c>
      <c r="N161" s="242" t="s">
        <v>43</v>
      </c>
      <c r="O161" s="49"/>
      <c r="P161" s="243">
        <f t="shared" si="11"/>
        <v>0</v>
      </c>
      <c r="Q161" s="243">
        <v>4.6800000000000001E-3</v>
      </c>
      <c r="R161" s="243">
        <f t="shared" si="12"/>
        <v>1.8720000000000001E-2</v>
      </c>
      <c r="S161" s="243">
        <v>0</v>
      </c>
      <c r="T161" s="244">
        <f t="shared" si="13"/>
        <v>0</v>
      </c>
      <c r="U161" s="202"/>
      <c r="V161" s="202"/>
      <c r="W161" s="202"/>
      <c r="X161" s="202"/>
      <c r="Y161" s="202"/>
      <c r="Z161" s="202"/>
      <c r="AA161" s="202"/>
      <c r="AB161" s="202"/>
      <c r="AC161" s="202"/>
      <c r="AD161" s="202"/>
      <c r="AE161" s="202"/>
      <c r="AR161" s="245" t="s">
        <v>168</v>
      </c>
      <c r="AT161" s="245" t="s">
        <v>164</v>
      </c>
      <c r="AU161" s="245" t="s">
        <v>169</v>
      </c>
      <c r="AY161" s="203" t="s">
        <v>162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203" t="s">
        <v>169</v>
      </c>
      <c r="BK161" s="150">
        <f t="shared" si="19"/>
        <v>0</v>
      </c>
      <c r="BL161" s="203" t="s">
        <v>168</v>
      </c>
      <c r="BM161" s="245" t="s">
        <v>2029</v>
      </c>
    </row>
    <row r="162" spans="1:65" s="210" customFormat="1" ht="16.5" customHeight="1" x14ac:dyDescent="0.2">
      <c r="A162" s="202"/>
      <c r="B162" s="139"/>
      <c r="C162" s="234" t="s">
        <v>379</v>
      </c>
      <c r="D162" s="234" t="s">
        <v>164</v>
      </c>
      <c r="E162" s="235" t="s">
        <v>3074</v>
      </c>
      <c r="F162" s="236" t="s">
        <v>2030</v>
      </c>
      <c r="G162" s="237" t="s">
        <v>172</v>
      </c>
      <c r="H162" s="238">
        <v>1.5</v>
      </c>
      <c r="I162" s="239"/>
      <c r="J162" s="238">
        <f t="shared" si="10"/>
        <v>0</v>
      </c>
      <c r="K162" s="240"/>
      <c r="L162" s="30"/>
      <c r="M162" s="241" t="s">
        <v>1</v>
      </c>
      <c r="N162" s="242" t="s">
        <v>43</v>
      </c>
      <c r="O162" s="49"/>
      <c r="P162" s="243">
        <f t="shared" si="11"/>
        <v>0</v>
      </c>
      <c r="Q162" s="243">
        <v>2.274</v>
      </c>
      <c r="R162" s="243">
        <f t="shared" si="12"/>
        <v>3.411</v>
      </c>
      <c r="S162" s="243">
        <v>0</v>
      </c>
      <c r="T162" s="244">
        <f t="shared" si="13"/>
        <v>0</v>
      </c>
      <c r="U162" s="202"/>
      <c r="V162" s="202"/>
      <c r="W162" s="202"/>
      <c r="X162" s="202"/>
      <c r="Y162" s="202"/>
      <c r="Z162" s="202"/>
      <c r="AA162" s="202"/>
      <c r="AB162" s="202"/>
      <c r="AC162" s="202"/>
      <c r="AD162" s="202"/>
      <c r="AE162" s="202"/>
      <c r="AR162" s="245" t="s">
        <v>168</v>
      </c>
      <c r="AT162" s="245" t="s">
        <v>164</v>
      </c>
      <c r="AU162" s="245" t="s">
        <v>169</v>
      </c>
      <c r="AY162" s="203" t="s">
        <v>162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203" t="s">
        <v>169</v>
      </c>
      <c r="BK162" s="150">
        <f t="shared" si="19"/>
        <v>0</v>
      </c>
      <c r="BL162" s="203" t="s">
        <v>168</v>
      </c>
      <c r="BM162" s="245" t="s">
        <v>2031</v>
      </c>
    </row>
    <row r="163" spans="1:65" s="10" customFormat="1" ht="22.7" customHeight="1" x14ac:dyDescent="0.2">
      <c r="B163" s="126"/>
      <c r="D163" s="127" t="s">
        <v>70</v>
      </c>
      <c r="E163" s="137" t="s">
        <v>225</v>
      </c>
      <c r="F163" s="137" t="s">
        <v>772</v>
      </c>
      <c r="I163" s="129"/>
      <c r="J163" s="138">
        <f>BK163</f>
        <v>0</v>
      </c>
      <c r="L163" s="126"/>
      <c r="M163" s="131"/>
      <c r="N163" s="132"/>
      <c r="O163" s="132"/>
      <c r="P163" s="133">
        <f>SUM(P164:P166)</f>
        <v>0</v>
      </c>
      <c r="Q163" s="132"/>
      <c r="R163" s="133">
        <f>SUM(R164:R166)</f>
        <v>0</v>
      </c>
      <c r="S163" s="132"/>
      <c r="T163" s="134">
        <f>SUM(T164:T166)</f>
        <v>3.5000000000000001E-3</v>
      </c>
      <c r="AR163" s="127" t="s">
        <v>79</v>
      </c>
      <c r="AT163" s="135" t="s">
        <v>70</v>
      </c>
      <c r="AU163" s="135" t="s">
        <v>79</v>
      </c>
      <c r="AY163" s="127" t="s">
        <v>162</v>
      </c>
      <c r="BK163" s="136">
        <f>SUM(BK164:BK166)</f>
        <v>0</v>
      </c>
    </row>
    <row r="164" spans="1:65" s="210" customFormat="1" ht="16.5" customHeight="1" x14ac:dyDescent="0.2">
      <c r="A164" s="202"/>
      <c r="B164" s="139"/>
      <c r="C164" s="234" t="s">
        <v>386</v>
      </c>
      <c r="D164" s="234" t="s">
        <v>164</v>
      </c>
      <c r="E164" s="235" t="s">
        <v>3075</v>
      </c>
      <c r="F164" s="236" t="s">
        <v>2032</v>
      </c>
      <c r="G164" s="237" t="s">
        <v>273</v>
      </c>
      <c r="H164" s="238">
        <v>10</v>
      </c>
      <c r="I164" s="239"/>
      <c r="J164" s="238">
        <f>ROUND(I164*H164,3)</f>
        <v>0</v>
      </c>
      <c r="K164" s="240"/>
      <c r="L164" s="30"/>
      <c r="M164" s="241" t="s">
        <v>1</v>
      </c>
      <c r="N164" s="242" t="s">
        <v>43</v>
      </c>
      <c r="O164" s="49"/>
      <c r="P164" s="243">
        <f>O164*H164</f>
        <v>0</v>
      </c>
      <c r="Q164" s="243">
        <v>0</v>
      </c>
      <c r="R164" s="243">
        <f>Q164*H164</f>
        <v>0</v>
      </c>
      <c r="S164" s="243">
        <v>3.5E-4</v>
      </c>
      <c r="T164" s="244">
        <f>S164*H164</f>
        <v>3.5000000000000001E-3</v>
      </c>
      <c r="U164" s="202"/>
      <c r="V164" s="202"/>
      <c r="W164" s="202"/>
      <c r="X164" s="202"/>
      <c r="Y164" s="202"/>
      <c r="Z164" s="202"/>
      <c r="AA164" s="202"/>
      <c r="AB164" s="202"/>
      <c r="AC164" s="202"/>
      <c r="AD164" s="202"/>
      <c r="AE164" s="202"/>
      <c r="AR164" s="245" t="s">
        <v>168</v>
      </c>
      <c r="AT164" s="245" t="s">
        <v>164</v>
      </c>
      <c r="AU164" s="245" t="s">
        <v>169</v>
      </c>
      <c r="AY164" s="203" t="s">
        <v>162</v>
      </c>
      <c r="BE164" s="149">
        <f>IF(N164="základná",J164,0)</f>
        <v>0</v>
      </c>
      <c r="BF164" s="149">
        <f>IF(N164="znížená",J164,0)</f>
        <v>0</v>
      </c>
      <c r="BG164" s="149">
        <f>IF(N164="zákl. prenesená",J164,0)</f>
        <v>0</v>
      </c>
      <c r="BH164" s="149">
        <f>IF(N164="zníž. prenesená",J164,0)</f>
        <v>0</v>
      </c>
      <c r="BI164" s="149">
        <f>IF(N164="nulová",J164,0)</f>
        <v>0</v>
      </c>
      <c r="BJ164" s="203" t="s">
        <v>169</v>
      </c>
      <c r="BK164" s="150">
        <f>ROUND(I164*H164,3)</f>
        <v>0</v>
      </c>
      <c r="BL164" s="203" t="s">
        <v>168</v>
      </c>
      <c r="BM164" s="245" t="s">
        <v>2033</v>
      </c>
    </row>
    <row r="165" spans="1:65" s="210" customFormat="1" ht="21.75" customHeight="1" x14ac:dyDescent="0.2">
      <c r="A165" s="202"/>
      <c r="B165" s="139"/>
      <c r="C165" s="234" t="s">
        <v>392</v>
      </c>
      <c r="D165" s="234" t="s">
        <v>164</v>
      </c>
      <c r="E165" s="235" t="s">
        <v>3076</v>
      </c>
      <c r="F165" s="236" t="s">
        <v>2034</v>
      </c>
      <c r="G165" s="237" t="s">
        <v>255</v>
      </c>
      <c r="H165" s="238">
        <v>65.599999999999994</v>
      </c>
      <c r="I165" s="239"/>
      <c r="J165" s="238">
        <f>ROUND(I165*H165,3)</f>
        <v>0</v>
      </c>
      <c r="K165" s="240"/>
      <c r="L165" s="30"/>
      <c r="M165" s="241" t="s">
        <v>1</v>
      </c>
      <c r="N165" s="242" t="s">
        <v>43</v>
      </c>
      <c r="O165" s="49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202"/>
      <c r="V165" s="202"/>
      <c r="W165" s="202"/>
      <c r="X165" s="202"/>
      <c r="Y165" s="202"/>
      <c r="Z165" s="202"/>
      <c r="AA165" s="202"/>
      <c r="AB165" s="202"/>
      <c r="AC165" s="202"/>
      <c r="AD165" s="202"/>
      <c r="AE165" s="202"/>
      <c r="AR165" s="245" t="s">
        <v>168</v>
      </c>
      <c r="AT165" s="245" t="s">
        <v>164</v>
      </c>
      <c r="AU165" s="245" t="s">
        <v>169</v>
      </c>
      <c r="AY165" s="203" t="s">
        <v>162</v>
      </c>
      <c r="BE165" s="149">
        <f>IF(N165="základná",J165,0)</f>
        <v>0</v>
      </c>
      <c r="BF165" s="149">
        <f>IF(N165="znížená",J165,0)</f>
        <v>0</v>
      </c>
      <c r="BG165" s="149">
        <f>IF(N165="zákl. prenesená",J165,0)</f>
        <v>0</v>
      </c>
      <c r="BH165" s="149">
        <f>IF(N165="zníž. prenesená",J165,0)</f>
        <v>0</v>
      </c>
      <c r="BI165" s="149">
        <f>IF(N165="nulová",J165,0)</f>
        <v>0</v>
      </c>
      <c r="BJ165" s="203" t="s">
        <v>169</v>
      </c>
      <c r="BK165" s="150">
        <f>ROUND(I165*H165,3)</f>
        <v>0</v>
      </c>
      <c r="BL165" s="203" t="s">
        <v>168</v>
      </c>
      <c r="BM165" s="245" t="s">
        <v>2035</v>
      </c>
    </row>
    <row r="166" spans="1:65" s="210" customFormat="1" ht="21.75" customHeight="1" x14ac:dyDescent="0.2">
      <c r="A166" s="202"/>
      <c r="B166" s="139"/>
      <c r="C166" s="234" t="s">
        <v>398</v>
      </c>
      <c r="D166" s="234" t="s">
        <v>164</v>
      </c>
      <c r="E166" s="235" t="s">
        <v>3077</v>
      </c>
      <c r="F166" s="236" t="s">
        <v>2036</v>
      </c>
      <c r="G166" s="237" t="s">
        <v>255</v>
      </c>
      <c r="H166" s="238">
        <v>59.820999999999998</v>
      </c>
      <c r="I166" s="239"/>
      <c r="J166" s="238">
        <f>ROUND(I166*H166,3)</f>
        <v>0</v>
      </c>
      <c r="K166" s="240"/>
      <c r="L166" s="30"/>
      <c r="M166" s="241" t="s">
        <v>1</v>
      </c>
      <c r="N166" s="242" t="s">
        <v>43</v>
      </c>
      <c r="O166" s="49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202"/>
      <c r="V166" s="202"/>
      <c r="W166" s="202"/>
      <c r="X166" s="202"/>
      <c r="Y166" s="202"/>
      <c r="Z166" s="202"/>
      <c r="AA166" s="202"/>
      <c r="AB166" s="202"/>
      <c r="AC166" s="202"/>
      <c r="AD166" s="202"/>
      <c r="AE166" s="202"/>
      <c r="AR166" s="245" t="s">
        <v>168</v>
      </c>
      <c r="AT166" s="245" t="s">
        <v>164</v>
      </c>
      <c r="AU166" s="245" t="s">
        <v>169</v>
      </c>
      <c r="AY166" s="203" t="s">
        <v>162</v>
      </c>
      <c r="BE166" s="149">
        <f>IF(N166="základná",J166,0)</f>
        <v>0</v>
      </c>
      <c r="BF166" s="149">
        <f>IF(N166="znížená",J166,0)</f>
        <v>0</v>
      </c>
      <c r="BG166" s="149">
        <f>IF(N166="zákl. prenesená",J166,0)</f>
        <v>0</v>
      </c>
      <c r="BH166" s="149">
        <f>IF(N166="zníž. prenesená",J166,0)</f>
        <v>0</v>
      </c>
      <c r="BI166" s="149">
        <f>IF(N166="nulová",J166,0)</f>
        <v>0</v>
      </c>
      <c r="BJ166" s="203" t="s">
        <v>169</v>
      </c>
      <c r="BK166" s="150">
        <f>ROUND(I166*H166,3)</f>
        <v>0</v>
      </c>
      <c r="BL166" s="203" t="s">
        <v>168</v>
      </c>
      <c r="BM166" s="245" t="s">
        <v>2037</v>
      </c>
    </row>
    <row r="167" spans="1:65" s="10" customFormat="1" ht="25.9" customHeight="1" x14ac:dyDescent="0.2">
      <c r="B167" s="126"/>
      <c r="D167" s="127" t="s">
        <v>70</v>
      </c>
      <c r="E167" s="128" t="s">
        <v>860</v>
      </c>
      <c r="F167" s="128" t="s">
        <v>861</v>
      </c>
      <c r="I167" s="129"/>
      <c r="J167" s="130">
        <f>BK167</f>
        <v>0</v>
      </c>
      <c r="L167" s="126"/>
      <c r="M167" s="131"/>
      <c r="N167" s="132"/>
      <c r="O167" s="132"/>
      <c r="P167" s="133">
        <f>P168</f>
        <v>0</v>
      </c>
      <c r="Q167" s="132"/>
      <c r="R167" s="133">
        <f>R168</f>
        <v>1.2569999999999998E-2</v>
      </c>
      <c r="S167" s="132"/>
      <c r="T167" s="134">
        <f>T168</f>
        <v>0</v>
      </c>
      <c r="AR167" s="127" t="s">
        <v>169</v>
      </c>
      <c r="AT167" s="135" t="s">
        <v>70</v>
      </c>
      <c r="AU167" s="135" t="s">
        <v>71</v>
      </c>
      <c r="AY167" s="127" t="s">
        <v>162</v>
      </c>
      <c r="BK167" s="136">
        <f>BK168</f>
        <v>0</v>
      </c>
    </row>
    <row r="168" spans="1:65" s="10" customFormat="1" ht="22.7" customHeight="1" x14ac:dyDescent="0.2">
      <c r="B168" s="126"/>
      <c r="D168" s="127" t="s">
        <v>70</v>
      </c>
      <c r="E168" s="137" t="s">
        <v>2038</v>
      </c>
      <c r="F168" s="137" t="s">
        <v>2039</v>
      </c>
      <c r="I168" s="129"/>
      <c r="J168" s="138">
        <f>BK168</f>
        <v>0</v>
      </c>
      <c r="L168" s="126"/>
      <c r="M168" s="131"/>
      <c r="N168" s="132"/>
      <c r="O168" s="132"/>
      <c r="P168" s="133">
        <f>SUM(P169:P176)</f>
        <v>0</v>
      </c>
      <c r="Q168" s="132"/>
      <c r="R168" s="133">
        <f>SUM(R169:R176)</f>
        <v>1.2569999999999998E-2</v>
      </c>
      <c r="S168" s="132"/>
      <c r="T168" s="134">
        <f>SUM(T169:T176)</f>
        <v>0</v>
      </c>
      <c r="AR168" s="127" t="s">
        <v>169</v>
      </c>
      <c r="AT168" s="135" t="s">
        <v>70</v>
      </c>
      <c r="AU168" s="135" t="s">
        <v>79</v>
      </c>
      <c r="AY168" s="127" t="s">
        <v>162</v>
      </c>
      <c r="BK168" s="136">
        <f>SUM(BK169:BK176)</f>
        <v>0</v>
      </c>
    </row>
    <row r="169" spans="1:65" s="210" customFormat="1" ht="21.75" customHeight="1" x14ac:dyDescent="0.2">
      <c r="A169" s="202"/>
      <c r="B169" s="139"/>
      <c r="C169" s="234" t="s">
        <v>403</v>
      </c>
      <c r="D169" s="234" t="s">
        <v>164</v>
      </c>
      <c r="E169" s="235" t="s">
        <v>3078</v>
      </c>
      <c r="F169" s="236" t="s">
        <v>2040</v>
      </c>
      <c r="G169" s="237" t="s">
        <v>2041</v>
      </c>
      <c r="H169" s="238">
        <v>1</v>
      </c>
      <c r="I169" s="239"/>
      <c r="J169" s="238">
        <f t="shared" ref="J169:J176" si="20">ROUND(I169*H169,3)</f>
        <v>0</v>
      </c>
      <c r="K169" s="240"/>
      <c r="L169" s="30"/>
      <c r="M169" s="241" t="s">
        <v>1</v>
      </c>
      <c r="N169" s="242" t="s">
        <v>43</v>
      </c>
      <c r="O169" s="49"/>
      <c r="P169" s="243">
        <f t="shared" ref="P169:P176" si="21">O169*H169</f>
        <v>0</v>
      </c>
      <c r="Q169" s="243">
        <v>3.79E-3</v>
      </c>
      <c r="R169" s="243">
        <f t="shared" ref="R169:R176" si="22">Q169*H169</f>
        <v>3.79E-3</v>
      </c>
      <c r="S169" s="243">
        <v>0</v>
      </c>
      <c r="T169" s="244">
        <f t="shared" ref="T169:T176" si="23">S169*H169</f>
        <v>0</v>
      </c>
      <c r="U169" s="202"/>
      <c r="V169" s="202"/>
      <c r="W169" s="202"/>
      <c r="X169" s="202"/>
      <c r="Y169" s="202"/>
      <c r="Z169" s="202"/>
      <c r="AA169" s="202"/>
      <c r="AB169" s="202"/>
      <c r="AC169" s="202"/>
      <c r="AD169" s="202"/>
      <c r="AE169" s="202"/>
      <c r="AR169" s="245" t="s">
        <v>271</v>
      </c>
      <c r="AT169" s="245" t="s">
        <v>164</v>
      </c>
      <c r="AU169" s="245" t="s">
        <v>169</v>
      </c>
      <c r="AY169" s="203" t="s">
        <v>162</v>
      </c>
      <c r="BE169" s="149">
        <f t="shared" ref="BE169:BE176" si="24">IF(N169="základná",J169,0)</f>
        <v>0</v>
      </c>
      <c r="BF169" s="149">
        <f t="shared" ref="BF169:BF176" si="25">IF(N169="znížená",J169,0)</f>
        <v>0</v>
      </c>
      <c r="BG169" s="149">
        <f t="shared" ref="BG169:BG176" si="26">IF(N169="zákl. prenesená",J169,0)</f>
        <v>0</v>
      </c>
      <c r="BH169" s="149">
        <f t="shared" ref="BH169:BH176" si="27">IF(N169="zníž. prenesená",J169,0)</f>
        <v>0</v>
      </c>
      <c r="BI169" s="149">
        <f t="shared" ref="BI169:BI176" si="28">IF(N169="nulová",J169,0)</f>
        <v>0</v>
      </c>
      <c r="BJ169" s="203" t="s">
        <v>169</v>
      </c>
      <c r="BK169" s="150">
        <f t="shared" ref="BK169:BK176" si="29">ROUND(I169*H169,3)</f>
        <v>0</v>
      </c>
      <c r="BL169" s="203" t="s">
        <v>271</v>
      </c>
      <c r="BM169" s="245" t="s">
        <v>2042</v>
      </c>
    </row>
    <row r="170" spans="1:65" s="210" customFormat="1" ht="16.5" customHeight="1" x14ac:dyDescent="0.2">
      <c r="A170" s="202"/>
      <c r="B170" s="139"/>
      <c r="C170" s="234" t="s">
        <v>407</v>
      </c>
      <c r="D170" s="234" t="s">
        <v>164</v>
      </c>
      <c r="E170" s="235" t="s">
        <v>3079</v>
      </c>
      <c r="F170" s="236" t="s">
        <v>2043</v>
      </c>
      <c r="G170" s="237" t="s">
        <v>1976</v>
      </c>
      <c r="H170" s="238">
        <v>2</v>
      </c>
      <c r="I170" s="239"/>
      <c r="J170" s="238">
        <f t="shared" si="20"/>
        <v>0</v>
      </c>
      <c r="K170" s="240"/>
      <c r="L170" s="30"/>
      <c r="M170" s="241" t="s">
        <v>1</v>
      </c>
      <c r="N170" s="242" t="s">
        <v>43</v>
      </c>
      <c r="O170" s="49"/>
      <c r="P170" s="243">
        <f t="shared" si="21"/>
        <v>0</v>
      </c>
      <c r="Q170" s="243">
        <v>5.5999999999999995E-4</v>
      </c>
      <c r="R170" s="243">
        <f t="shared" si="22"/>
        <v>1.1199999999999999E-3</v>
      </c>
      <c r="S170" s="243">
        <v>0</v>
      </c>
      <c r="T170" s="244">
        <f t="shared" si="23"/>
        <v>0</v>
      </c>
      <c r="U170" s="202"/>
      <c r="V170" s="202"/>
      <c r="W170" s="202"/>
      <c r="X170" s="202"/>
      <c r="Y170" s="202"/>
      <c r="Z170" s="202"/>
      <c r="AA170" s="202"/>
      <c r="AB170" s="202"/>
      <c r="AC170" s="202"/>
      <c r="AD170" s="202"/>
      <c r="AE170" s="202"/>
      <c r="AR170" s="245" t="s">
        <v>271</v>
      </c>
      <c r="AT170" s="245" t="s">
        <v>164</v>
      </c>
      <c r="AU170" s="245" t="s">
        <v>169</v>
      </c>
      <c r="AY170" s="203" t="s">
        <v>162</v>
      </c>
      <c r="BE170" s="149">
        <f t="shared" si="24"/>
        <v>0</v>
      </c>
      <c r="BF170" s="149">
        <f t="shared" si="25"/>
        <v>0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203" t="s">
        <v>169</v>
      </c>
      <c r="BK170" s="150">
        <f t="shared" si="29"/>
        <v>0</v>
      </c>
      <c r="BL170" s="203" t="s">
        <v>271</v>
      </c>
      <c r="BM170" s="245" t="s">
        <v>2044</v>
      </c>
    </row>
    <row r="171" spans="1:65" s="210" customFormat="1" ht="16.5" customHeight="1" x14ac:dyDescent="0.2">
      <c r="A171" s="202"/>
      <c r="B171" s="139"/>
      <c r="C171" s="234" t="s">
        <v>411</v>
      </c>
      <c r="D171" s="234" t="s">
        <v>164</v>
      </c>
      <c r="E171" s="235" t="s">
        <v>3080</v>
      </c>
      <c r="F171" s="236" t="s">
        <v>2045</v>
      </c>
      <c r="G171" s="237" t="s">
        <v>1976</v>
      </c>
      <c r="H171" s="238">
        <v>1</v>
      </c>
      <c r="I171" s="239"/>
      <c r="J171" s="238">
        <f t="shared" si="20"/>
        <v>0</v>
      </c>
      <c r="K171" s="240"/>
      <c r="L171" s="30"/>
      <c r="M171" s="241" t="s">
        <v>1</v>
      </c>
      <c r="N171" s="242" t="s">
        <v>43</v>
      </c>
      <c r="O171" s="49"/>
      <c r="P171" s="243">
        <f t="shared" si="21"/>
        <v>0</v>
      </c>
      <c r="Q171" s="243">
        <v>5.5999999999999995E-4</v>
      </c>
      <c r="R171" s="243">
        <f t="shared" si="22"/>
        <v>5.5999999999999995E-4</v>
      </c>
      <c r="S171" s="243">
        <v>0</v>
      </c>
      <c r="T171" s="244">
        <f t="shared" si="23"/>
        <v>0</v>
      </c>
      <c r="U171" s="202"/>
      <c r="V171" s="202"/>
      <c r="W171" s="202"/>
      <c r="X171" s="202"/>
      <c r="Y171" s="202"/>
      <c r="Z171" s="202"/>
      <c r="AA171" s="202"/>
      <c r="AB171" s="202"/>
      <c r="AC171" s="202"/>
      <c r="AD171" s="202"/>
      <c r="AE171" s="202"/>
      <c r="AR171" s="245" t="s">
        <v>271</v>
      </c>
      <c r="AT171" s="245" t="s">
        <v>164</v>
      </c>
      <c r="AU171" s="245" t="s">
        <v>169</v>
      </c>
      <c r="AY171" s="203" t="s">
        <v>162</v>
      </c>
      <c r="BE171" s="149">
        <f t="shared" si="24"/>
        <v>0</v>
      </c>
      <c r="BF171" s="149">
        <f t="shared" si="25"/>
        <v>0</v>
      </c>
      <c r="BG171" s="149">
        <f t="shared" si="26"/>
        <v>0</v>
      </c>
      <c r="BH171" s="149">
        <f t="shared" si="27"/>
        <v>0</v>
      </c>
      <c r="BI171" s="149">
        <f t="shared" si="28"/>
        <v>0</v>
      </c>
      <c r="BJ171" s="203" t="s">
        <v>169</v>
      </c>
      <c r="BK171" s="150">
        <f t="shared" si="29"/>
        <v>0</v>
      </c>
      <c r="BL171" s="203" t="s">
        <v>271</v>
      </c>
      <c r="BM171" s="245" t="s">
        <v>2046</v>
      </c>
    </row>
    <row r="172" spans="1:65" s="210" customFormat="1" ht="16.5" customHeight="1" x14ac:dyDescent="0.2">
      <c r="A172" s="202"/>
      <c r="B172" s="139"/>
      <c r="C172" s="246" t="s">
        <v>414</v>
      </c>
      <c r="D172" s="246" t="s">
        <v>348</v>
      </c>
      <c r="E172" s="247" t="s">
        <v>3081</v>
      </c>
      <c r="F172" s="248" t="s">
        <v>2047</v>
      </c>
      <c r="G172" s="249" t="s">
        <v>1976</v>
      </c>
      <c r="H172" s="250">
        <v>1</v>
      </c>
      <c r="I172" s="251"/>
      <c r="J172" s="250">
        <f t="shared" si="20"/>
        <v>0</v>
      </c>
      <c r="K172" s="252"/>
      <c r="L172" s="188"/>
      <c r="M172" s="253" t="s">
        <v>1</v>
      </c>
      <c r="N172" s="254" t="s">
        <v>43</v>
      </c>
      <c r="O172" s="49"/>
      <c r="P172" s="243">
        <f t="shared" si="21"/>
        <v>0</v>
      </c>
      <c r="Q172" s="243">
        <v>0</v>
      </c>
      <c r="R172" s="243">
        <f t="shared" si="22"/>
        <v>0</v>
      </c>
      <c r="S172" s="243">
        <v>0</v>
      </c>
      <c r="T172" s="244">
        <f t="shared" si="23"/>
        <v>0</v>
      </c>
      <c r="U172" s="202"/>
      <c r="V172" s="202"/>
      <c r="W172" s="202"/>
      <c r="X172" s="202"/>
      <c r="Y172" s="202"/>
      <c r="Z172" s="202"/>
      <c r="AA172" s="202"/>
      <c r="AB172" s="202"/>
      <c r="AC172" s="202"/>
      <c r="AD172" s="202"/>
      <c r="AE172" s="202"/>
      <c r="AR172" s="245" t="s">
        <v>362</v>
      </c>
      <c r="AT172" s="245" t="s">
        <v>348</v>
      </c>
      <c r="AU172" s="245" t="s">
        <v>169</v>
      </c>
      <c r="AY172" s="203" t="s">
        <v>162</v>
      </c>
      <c r="BE172" s="149">
        <f t="shared" si="24"/>
        <v>0</v>
      </c>
      <c r="BF172" s="149">
        <f t="shared" si="25"/>
        <v>0</v>
      </c>
      <c r="BG172" s="149">
        <f t="shared" si="26"/>
        <v>0</v>
      </c>
      <c r="BH172" s="149">
        <f t="shared" si="27"/>
        <v>0</v>
      </c>
      <c r="BI172" s="149">
        <f t="shared" si="28"/>
        <v>0</v>
      </c>
      <c r="BJ172" s="203" t="s">
        <v>169</v>
      </c>
      <c r="BK172" s="150">
        <f t="shared" si="29"/>
        <v>0</v>
      </c>
      <c r="BL172" s="203" t="s">
        <v>271</v>
      </c>
      <c r="BM172" s="245" t="s">
        <v>2048</v>
      </c>
    </row>
    <row r="173" spans="1:65" s="210" customFormat="1" ht="16.5" customHeight="1" x14ac:dyDescent="0.2">
      <c r="A173" s="202"/>
      <c r="B173" s="139"/>
      <c r="C173" s="234" t="s">
        <v>417</v>
      </c>
      <c r="D173" s="234" t="s">
        <v>164</v>
      </c>
      <c r="E173" s="235" t="s">
        <v>3082</v>
      </c>
      <c r="F173" s="236" t="s">
        <v>2049</v>
      </c>
      <c r="G173" s="237" t="s">
        <v>1976</v>
      </c>
      <c r="H173" s="238">
        <v>1</v>
      </c>
      <c r="I173" s="239"/>
      <c r="J173" s="238">
        <f t="shared" si="20"/>
        <v>0</v>
      </c>
      <c r="K173" s="240"/>
      <c r="L173" s="30"/>
      <c r="M173" s="241" t="s">
        <v>1</v>
      </c>
      <c r="N173" s="242" t="s">
        <v>43</v>
      </c>
      <c r="O173" s="49"/>
      <c r="P173" s="243">
        <f t="shared" si="21"/>
        <v>0</v>
      </c>
      <c r="Q173" s="243">
        <v>2.66E-3</v>
      </c>
      <c r="R173" s="243">
        <f t="shared" si="22"/>
        <v>2.66E-3</v>
      </c>
      <c r="S173" s="243">
        <v>0</v>
      </c>
      <c r="T173" s="244">
        <f t="shared" si="23"/>
        <v>0</v>
      </c>
      <c r="U173" s="202"/>
      <c r="V173" s="202"/>
      <c r="W173" s="202"/>
      <c r="X173" s="202"/>
      <c r="Y173" s="202"/>
      <c r="Z173" s="202"/>
      <c r="AA173" s="202"/>
      <c r="AB173" s="202"/>
      <c r="AC173" s="202"/>
      <c r="AD173" s="202"/>
      <c r="AE173" s="202"/>
      <c r="AR173" s="245" t="s">
        <v>271</v>
      </c>
      <c r="AT173" s="245" t="s">
        <v>164</v>
      </c>
      <c r="AU173" s="245" t="s">
        <v>169</v>
      </c>
      <c r="AY173" s="203" t="s">
        <v>162</v>
      </c>
      <c r="BE173" s="149">
        <f t="shared" si="24"/>
        <v>0</v>
      </c>
      <c r="BF173" s="149">
        <f t="shared" si="25"/>
        <v>0</v>
      </c>
      <c r="BG173" s="149">
        <f t="shared" si="26"/>
        <v>0</v>
      </c>
      <c r="BH173" s="149">
        <f t="shared" si="27"/>
        <v>0</v>
      </c>
      <c r="BI173" s="149">
        <f t="shared" si="28"/>
        <v>0</v>
      </c>
      <c r="BJ173" s="203" t="s">
        <v>169</v>
      </c>
      <c r="BK173" s="150">
        <f t="shared" si="29"/>
        <v>0</v>
      </c>
      <c r="BL173" s="203" t="s">
        <v>271</v>
      </c>
      <c r="BM173" s="245" t="s">
        <v>2050</v>
      </c>
    </row>
    <row r="174" spans="1:65" s="210" customFormat="1" ht="16.5" customHeight="1" x14ac:dyDescent="0.2">
      <c r="A174" s="202"/>
      <c r="B174" s="139"/>
      <c r="C174" s="234" t="s">
        <v>428</v>
      </c>
      <c r="D174" s="234" t="s">
        <v>164</v>
      </c>
      <c r="E174" s="235" t="s">
        <v>3083</v>
      </c>
      <c r="F174" s="236" t="s">
        <v>2051</v>
      </c>
      <c r="G174" s="237" t="s">
        <v>1976</v>
      </c>
      <c r="H174" s="238">
        <v>1</v>
      </c>
      <c r="I174" s="239"/>
      <c r="J174" s="238">
        <f t="shared" si="20"/>
        <v>0</v>
      </c>
      <c r="K174" s="240"/>
      <c r="L174" s="30"/>
      <c r="M174" s="241" t="s">
        <v>1</v>
      </c>
      <c r="N174" s="242" t="s">
        <v>43</v>
      </c>
      <c r="O174" s="49"/>
      <c r="P174" s="243">
        <f t="shared" si="21"/>
        <v>0</v>
      </c>
      <c r="Q174" s="243">
        <v>4.4400000000000004E-3</v>
      </c>
      <c r="R174" s="243">
        <f t="shared" si="22"/>
        <v>4.4400000000000004E-3</v>
      </c>
      <c r="S174" s="243">
        <v>0</v>
      </c>
      <c r="T174" s="244">
        <f t="shared" si="23"/>
        <v>0</v>
      </c>
      <c r="U174" s="202"/>
      <c r="V174" s="202"/>
      <c r="W174" s="202"/>
      <c r="X174" s="202"/>
      <c r="Y174" s="202"/>
      <c r="Z174" s="202"/>
      <c r="AA174" s="202"/>
      <c r="AB174" s="202"/>
      <c r="AC174" s="202"/>
      <c r="AD174" s="202"/>
      <c r="AE174" s="202"/>
      <c r="AR174" s="245" t="s">
        <v>271</v>
      </c>
      <c r="AT174" s="245" t="s">
        <v>164</v>
      </c>
      <c r="AU174" s="245" t="s">
        <v>169</v>
      </c>
      <c r="AY174" s="203" t="s">
        <v>162</v>
      </c>
      <c r="BE174" s="149">
        <f t="shared" si="24"/>
        <v>0</v>
      </c>
      <c r="BF174" s="149">
        <f t="shared" si="25"/>
        <v>0</v>
      </c>
      <c r="BG174" s="149">
        <f t="shared" si="26"/>
        <v>0</v>
      </c>
      <c r="BH174" s="149">
        <f t="shared" si="27"/>
        <v>0</v>
      </c>
      <c r="BI174" s="149">
        <f t="shared" si="28"/>
        <v>0</v>
      </c>
      <c r="BJ174" s="203" t="s">
        <v>169</v>
      </c>
      <c r="BK174" s="150">
        <f t="shared" si="29"/>
        <v>0</v>
      </c>
      <c r="BL174" s="203" t="s">
        <v>271</v>
      </c>
      <c r="BM174" s="245" t="s">
        <v>2052</v>
      </c>
    </row>
    <row r="175" spans="1:65" s="210" customFormat="1" ht="16.5" customHeight="1" x14ac:dyDescent="0.2">
      <c r="A175" s="202"/>
      <c r="B175" s="139"/>
      <c r="C175" s="234" t="s">
        <v>434</v>
      </c>
      <c r="D175" s="234" t="s">
        <v>164</v>
      </c>
      <c r="E175" s="235" t="s">
        <v>3084</v>
      </c>
      <c r="F175" s="236" t="s">
        <v>2053</v>
      </c>
      <c r="G175" s="237" t="s">
        <v>2054</v>
      </c>
      <c r="H175" s="238">
        <v>5</v>
      </c>
      <c r="I175" s="239"/>
      <c r="J175" s="238">
        <f t="shared" si="20"/>
        <v>0</v>
      </c>
      <c r="K175" s="240"/>
      <c r="L175" s="30"/>
      <c r="M175" s="241" t="s">
        <v>1</v>
      </c>
      <c r="N175" s="242" t="s">
        <v>43</v>
      </c>
      <c r="O175" s="49"/>
      <c r="P175" s="243">
        <f t="shared" si="21"/>
        <v>0</v>
      </c>
      <c r="Q175" s="243">
        <v>0</v>
      </c>
      <c r="R175" s="243">
        <f t="shared" si="22"/>
        <v>0</v>
      </c>
      <c r="S175" s="243">
        <v>0</v>
      </c>
      <c r="T175" s="244">
        <f t="shared" si="23"/>
        <v>0</v>
      </c>
      <c r="U175" s="202"/>
      <c r="V175" s="202"/>
      <c r="W175" s="202"/>
      <c r="X175" s="202"/>
      <c r="Y175" s="202"/>
      <c r="Z175" s="202"/>
      <c r="AA175" s="202"/>
      <c r="AB175" s="202"/>
      <c r="AC175" s="202"/>
      <c r="AD175" s="202"/>
      <c r="AE175" s="202"/>
      <c r="AR175" s="245" t="s">
        <v>271</v>
      </c>
      <c r="AT175" s="245" t="s">
        <v>164</v>
      </c>
      <c r="AU175" s="245" t="s">
        <v>169</v>
      </c>
      <c r="AY175" s="203" t="s">
        <v>162</v>
      </c>
      <c r="BE175" s="149">
        <f t="shared" si="24"/>
        <v>0</v>
      </c>
      <c r="BF175" s="149">
        <f t="shared" si="25"/>
        <v>0</v>
      </c>
      <c r="BG175" s="149">
        <f t="shared" si="26"/>
        <v>0</v>
      </c>
      <c r="BH175" s="149">
        <f t="shared" si="27"/>
        <v>0</v>
      </c>
      <c r="BI175" s="149">
        <f t="shared" si="28"/>
        <v>0</v>
      </c>
      <c r="BJ175" s="203" t="s">
        <v>169</v>
      </c>
      <c r="BK175" s="150">
        <f t="shared" si="29"/>
        <v>0</v>
      </c>
      <c r="BL175" s="203" t="s">
        <v>271</v>
      </c>
      <c r="BM175" s="245" t="s">
        <v>2055</v>
      </c>
    </row>
    <row r="176" spans="1:65" s="210" customFormat="1" ht="21.75" customHeight="1" x14ac:dyDescent="0.2">
      <c r="A176" s="202"/>
      <c r="B176" s="139"/>
      <c r="C176" s="234" t="s">
        <v>437</v>
      </c>
      <c r="D176" s="234" t="s">
        <v>164</v>
      </c>
      <c r="E176" s="235" t="s">
        <v>3085</v>
      </c>
      <c r="F176" s="236" t="s">
        <v>2056</v>
      </c>
      <c r="G176" s="237" t="s">
        <v>255</v>
      </c>
      <c r="H176" s="238">
        <v>1.2999999999999999E-2</v>
      </c>
      <c r="I176" s="239"/>
      <c r="J176" s="238">
        <f t="shared" si="20"/>
        <v>0</v>
      </c>
      <c r="K176" s="240"/>
      <c r="L176" s="30"/>
      <c r="M176" s="241" t="s">
        <v>1</v>
      </c>
      <c r="N176" s="242" t="s">
        <v>43</v>
      </c>
      <c r="O176" s="49"/>
      <c r="P176" s="243">
        <f t="shared" si="21"/>
        <v>0</v>
      </c>
      <c r="Q176" s="243">
        <v>0</v>
      </c>
      <c r="R176" s="243">
        <f t="shared" si="22"/>
        <v>0</v>
      </c>
      <c r="S176" s="243">
        <v>0</v>
      </c>
      <c r="T176" s="244">
        <f t="shared" si="23"/>
        <v>0</v>
      </c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R176" s="245" t="s">
        <v>271</v>
      </c>
      <c r="AT176" s="245" t="s">
        <v>164</v>
      </c>
      <c r="AU176" s="245" t="s">
        <v>169</v>
      </c>
      <c r="AY176" s="203" t="s">
        <v>162</v>
      </c>
      <c r="BE176" s="149">
        <f t="shared" si="24"/>
        <v>0</v>
      </c>
      <c r="BF176" s="149">
        <f t="shared" si="25"/>
        <v>0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203" t="s">
        <v>169</v>
      </c>
      <c r="BK176" s="150">
        <f t="shared" si="29"/>
        <v>0</v>
      </c>
      <c r="BL176" s="203" t="s">
        <v>271</v>
      </c>
      <c r="BM176" s="245" t="s">
        <v>2057</v>
      </c>
    </row>
    <row r="177" spans="1:65" s="10" customFormat="1" ht="25.9" customHeight="1" x14ac:dyDescent="0.2">
      <c r="B177" s="126"/>
      <c r="D177" s="127" t="s">
        <v>70</v>
      </c>
      <c r="E177" s="128" t="s">
        <v>348</v>
      </c>
      <c r="F177" s="128" t="s">
        <v>1645</v>
      </c>
      <c r="I177" s="129"/>
      <c r="J177" s="130">
        <f>BK177</f>
        <v>0</v>
      </c>
      <c r="L177" s="126"/>
      <c r="M177" s="131"/>
      <c r="N177" s="132"/>
      <c r="O177" s="132"/>
      <c r="P177" s="133">
        <f>P178</f>
        <v>0</v>
      </c>
      <c r="Q177" s="132"/>
      <c r="R177" s="133">
        <f>R178</f>
        <v>3.5E-4</v>
      </c>
      <c r="S177" s="132"/>
      <c r="T177" s="134">
        <f>T178</f>
        <v>0</v>
      </c>
      <c r="AR177" s="127" t="s">
        <v>183</v>
      </c>
      <c r="AT177" s="135" t="s">
        <v>70</v>
      </c>
      <c r="AU177" s="135" t="s">
        <v>71</v>
      </c>
      <c r="AY177" s="127" t="s">
        <v>162</v>
      </c>
      <c r="BK177" s="136">
        <f>BK178</f>
        <v>0</v>
      </c>
    </row>
    <row r="178" spans="1:65" s="10" customFormat="1" ht="22.7" customHeight="1" x14ac:dyDescent="0.2">
      <c r="B178" s="126"/>
      <c r="D178" s="127" t="s">
        <v>70</v>
      </c>
      <c r="E178" s="137" t="s">
        <v>2058</v>
      </c>
      <c r="F178" s="137" t="s">
        <v>2059</v>
      </c>
      <c r="I178" s="129"/>
      <c r="J178" s="138">
        <f>BK178</f>
        <v>0</v>
      </c>
      <c r="L178" s="126"/>
      <c r="M178" s="131"/>
      <c r="N178" s="132"/>
      <c r="O178" s="132"/>
      <c r="P178" s="133">
        <f>SUM(P179:P183)</f>
        <v>0</v>
      </c>
      <c r="Q178" s="132"/>
      <c r="R178" s="133">
        <f>SUM(R179:R183)</f>
        <v>3.5E-4</v>
      </c>
      <c r="S178" s="132"/>
      <c r="T178" s="134">
        <f>SUM(T179:T183)</f>
        <v>0</v>
      </c>
      <c r="AR178" s="127" t="s">
        <v>183</v>
      </c>
      <c r="AT178" s="135" t="s">
        <v>70</v>
      </c>
      <c r="AU178" s="135" t="s">
        <v>79</v>
      </c>
      <c r="AY178" s="127" t="s">
        <v>162</v>
      </c>
      <c r="BK178" s="136">
        <f>SUM(BK179:BK183)</f>
        <v>0</v>
      </c>
    </row>
    <row r="179" spans="1:65" s="210" customFormat="1" ht="16.5" customHeight="1" x14ac:dyDescent="0.2">
      <c r="A179" s="202"/>
      <c r="B179" s="139"/>
      <c r="C179" s="246" t="s">
        <v>443</v>
      </c>
      <c r="D179" s="246" t="s">
        <v>348</v>
      </c>
      <c r="E179" s="247" t="s">
        <v>3086</v>
      </c>
      <c r="F179" s="248" t="s">
        <v>2060</v>
      </c>
      <c r="G179" s="249" t="s">
        <v>710</v>
      </c>
      <c r="H179" s="250">
        <v>7</v>
      </c>
      <c r="I179" s="251"/>
      <c r="J179" s="250">
        <f>ROUND(I179*H179,3)</f>
        <v>0</v>
      </c>
      <c r="K179" s="252"/>
      <c r="L179" s="188"/>
      <c r="M179" s="253" t="s">
        <v>1</v>
      </c>
      <c r="N179" s="254" t="s">
        <v>43</v>
      </c>
      <c r="O179" s="49"/>
      <c r="P179" s="243">
        <f>O179*H179</f>
        <v>0</v>
      </c>
      <c r="Q179" s="243">
        <v>5.0000000000000002E-5</v>
      </c>
      <c r="R179" s="243">
        <f>Q179*H179</f>
        <v>3.5E-4</v>
      </c>
      <c r="S179" s="243">
        <v>0</v>
      </c>
      <c r="T179" s="244">
        <f>S179*H179</f>
        <v>0</v>
      </c>
      <c r="U179" s="202"/>
      <c r="V179" s="202"/>
      <c r="W179" s="202"/>
      <c r="X179" s="202"/>
      <c r="Y179" s="202"/>
      <c r="Z179" s="202"/>
      <c r="AA179" s="202"/>
      <c r="AB179" s="202"/>
      <c r="AC179" s="202"/>
      <c r="AD179" s="202"/>
      <c r="AE179" s="202"/>
      <c r="AR179" s="245" t="s">
        <v>1458</v>
      </c>
      <c r="AT179" s="245" t="s">
        <v>348</v>
      </c>
      <c r="AU179" s="245" t="s">
        <v>169</v>
      </c>
      <c r="AY179" s="203" t="s">
        <v>162</v>
      </c>
      <c r="BE179" s="149">
        <f>IF(N179="základná",J179,0)</f>
        <v>0</v>
      </c>
      <c r="BF179" s="149">
        <f>IF(N179="znížená",J179,0)</f>
        <v>0</v>
      </c>
      <c r="BG179" s="149">
        <f>IF(N179="zákl. prenesená",J179,0)</f>
        <v>0</v>
      </c>
      <c r="BH179" s="149">
        <f>IF(N179="zníž. prenesená",J179,0)</f>
        <v>0</v>
      </c>
      <c r="BI179" s="149">
        <f>IF(N179="nulová",J179,0)</f>
        <v>0</v>
      </c>
      <c r="BJ179" s="203" t="s">
        <v>169</v>
      </c>
      <c r="BK179" s="150">
        <f>ROUND(I179*H179,3)</f>
        <v>0</v>
      </c>
      <c r="BL179" s="203" t="s">
        <v>577</v>
      </c>
      <c r="BM179" s="245" t="s">
        <v>2061</v>
      </c>
    </row>
    <row r="180" spans="1:65" s="210" customFormat="1" ht="16.5" customHeight="1" x14ac:dyDescent="0.2">
      <c r="A180" s="202"/>
      <c r="B180" s="139"/>
      <c r="C180" s="269" t="s">
        <v>448</v>
      </c>
      <c r="D180" s="269" t="s">
        <v>348</v>
      </c>
      <c r="E180" s="270" t="s">
        <v>3087</v>
      </c>
      <c r="F180" s="271" t="s">
        <v>3088</v>
      </c>
      <c r="G180" s="272" t="s">
        <v>394</v>
      </c>
      <c r="H180" s="273">
        <v>1</v>
      </c>
      <c r="I180" s="251"/>
      <c r="J180" s="250">
        <f>ROUND(I180*H180,3)</f>
        <v>0</v>
      </c>
      <c r="K180" s="252"/>
      <c r="L180" s="188"/>
      <c r="M180" s="253" t="s">
        <v>1</v>
      </c>
      <c r="N180" s="254" t="s">
        <v>43</v>
      </c>
      <c r="O180" s="49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202"/>
      <c r="V180" s="202"/>
      <c r="W180" s="202"/>
      <c r="X180" s="202"/>
      <c r="Y180" s="202"/>
      <c r="Z180" s="202"/>
      <c r="AA180" s="202"/>
      <c r="AB180" s="202"/>
      <c r="AC180" s="202"/>
      <c r="AD180" s="202"/>
      <c r="AE180" s="202"/>
      <c r="AR180" s="245" t="s">
        <v>1458</v>
      </c>
      <c r="AT180" s="245" t="s">
        <v>348</v>
      </c>
      <c r="AU180" s="245" t="s">
        <v>169</v>
      </c>
      <c r="AY180" s="203" t="s">
        <v>162</v>
      </c>
      <c r="BE180" s="149">
        <f>IF(N180="základná",J180,0)</f>
        <v>0</v>
      </c>
      <c r="BF180" s="149">
        <f>IF(N180="znížená",J180,0)</f>
        <v>0</v>
      </c>
      <c r="BG180" s="149">
        <f>IF(N180="zákl. prenesená",J180,0)</f>
        <v>0</v>
      </c>
      <c r="BH180" s="149">
        <f>IF(N180="zníž. prenesená",J180,0)</f>
        <v>0</v>
      </c>
      <c r="BI180" s="149">
        <f>IF(N180="nulová",J180,0)</f>
        <v>0</v>
      </c>
      <c r="BJ180" s="203" t="s">
        <v>169</v>
      </c>
      <c r="BK180" s="150">
        <f>ROUND(I180*H180,3)</f>
        <v>0</v>
      </c>
      <c r="BL180" s="203" t="s">
        <v>577</v>
      </c>
      <c r="BM180" s="245" t="s">
        <v>3089</v>
      </c>
    </row>
    <row r="181" spans="1:65" s="210" customFormat="1" ht="16.5" customHeight="1" x14ac:dyDescent="0.2">
      <c r="A181" s="202"/>
      <c r="B181" s="139"/>
      <c r="C181" s="269" t="s">
        <v>453</v>
      </c>
      <c r="D181" s="269" t="s">
        <v>348</v>
      </c>
      <c r="E181" s="270" t="s">
        <v>3090</v>
      </c>
      <c r="F181" s="271" t="s">
        <v>3091</v>
      </c>
      <c r="G181" s="272" t="s">
        <v>394</v>
      </c>
      <c r="H181" s="273">
        <v>1</v>
      </c>
      <c r="I181" s="251"/>
      <c r="J181" s="250">
        <f>ROUND(I181*H181,3)</f>
        <v>0</v>
      </c>
      <c r="K181" s="252"/>
      <c r="L181" s="188"/>
      <c r="M181" s="253" t="s">
        <v>1</v>
      </c>
      <c r="N181" s="254" t="s">
        <v>43</v>
      </c>
      <c r="O181" s="49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202"/>
      <c r="V181" s="202"/>
      <c r="W181" s="202"/>
      <c r="X181" s="202"/>
      <c r="Y181" s="202"/>
      <c r="Z181" s="202"/>
      <c r="AA181" s="202"/>
      <c r="AB181" s="202"/>
      <c r="AC181" s="202"/>
      <c r="AD181" s="202"/>
      <c r="AE181" s="202"/>
      <c r="AR181" s="245" t="s">
        <v>1458</v>
      </c>
      <c r="AT181" s="245" t="s">
        <v>348</v>
      </c>
      <c r="AU181" s="245" t="s">
        <v>169</v>
      </c>
      <c r="AY181" s="203" t="s">
        <v>162</v>
      </c>
      <c r="BE181" s="149">
        <f>IF(N181="základná",J181,0)</f>
        <v>0</v>
      </c>
      <c r="BF181" s="149">
        <f>IF(N181="znížená",J181,0)</f>
        <v>0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203" t="s">
        <v>169</v>
      </c>
      <c r="BK181" s="150">
        <f>ROUND(I181*H181,3)</f>
        <v>0</v>
      </c>
      <c r="BL181" s="203" t="s">
        <v>577</v>
      </c>
      <c r="BM181" s="245" t="s">
        <v>3092</v>
      </c>
    </row>
    <row r="182" spans="1:65" s="210" customFormat="1" ht="21.75" customHeight="1" x14ac:dyDescent="0.2">
      <c r="A182" s="202"/>
      <c r="B182" s="139"/>
      <c r="C182" s="269" t="s">
        <v>457</v>
      </c>
      <c r="D182" s="269" t="s">
        <v>348</v>
      </c>
      <c r="E182" s="270" t="s">
        <v>3093</v>
      </c>
      <c r="F182" s="271" t="s">
        <v>3094</v>
      </c>
      <c r="G182" s="272" t="s">
        <v>394</v>
      </c>
      <c r="H182" s="273">
        <v>1</v>
      </c>
      <c r="I182" s="251"/>
      <c r="J182" s="250">
        <f>ROUND(I182*H182,3)</f>
        <v>0</v>
      </c>
      <c r="K182" s="252"/>
      <c r="L182" s="188"/>
      <c r="M182" s="253" t="s">
        <v>1</v>
      </c>
      <c r="N182" s="254" t="s">
        <v>43</v>
      </c>
      <c r="O182" s="49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202"/>
      <c r="V182" s="202"/>
      <c r="W182" s="202"/>
      <c r="X182" s="202"/>
      <c r="Y182" s="202"/>
      <c r="Z182" s="202"/>
      <c r="AA182" s="202"/>
      <c r="AB182" s="202"/>
      <c r="AC182" s="202"/>
      <c r="AD182" s="202"/>
      <c r="AE182" s="202"/>
      <c r="AR182" s="245" t="s">
        <v>1458</v>
      </c>
      <c r="AT182" s="245" t="s">
        <v>348</v>
      </c>
      <c r="AU182" s="245" t="s">
        <v>169</v>
      </c>
      <c r="AY182" s="203" t="s">
        <v>162</v>
      </c>
      <c r="BE182" s="149">
        <f>IF(N182="základná",J182,0)</f>
        <v>0</v>
      </c>
      <c r="BF182" s="149">
        <f>IF(N182="znížená",J182,0)</f>
        <v>0</v>
      </c>
      <c r="BG182" s="149">
        <f>IF(N182="zákl. prenesená",J182,0)</f>
        <v>0</v>
      </c>
      <c r="BH182" s="149">
        <f>IF(N182="zníž. prenesená",J182,0)</f>
        <v>0</v>
      </c>
      <c r="BI182" s="149">
        <f>IF(N182="nulová",J182,0)</f>
        <v>0</v>
      </c>
      <c r="BJ182" s="203" t="s">
        <v>169</v>
      </c>
      <c r="BK182" s="150">
        <f>ROUND(I182*H182,3)</f>
        <v>0</v>
      </c>
      <c r="BL182" s="203" t="s">
        <v>577</v>
      </c>
      <c r="BM182" s="245" t="s">
        <v>3095</v>
      </c>
    </row>
    <row r="183" spans="1:65" s="210" customFormat="1" ht="33" customHeight="1" x14ac:dyDescent="0.2">
      <c r="A183" s="202"/>
      <c r="B183" s="139"/>
      <c r="C183" s="274" t="s">
        <v>463</v>
      </c>
      <c r="D183" s="274" t="s">
        <v>164</v>
      </c>
      <c r="E183" s="275" t="s">
        <v>3096</v>
      </c>
      <c r="F183" s="276" t="s">
        <v>3097</v>
      </c>
      <c r="G183" s="277" t="s">
        <v>394</v>
      </c>
      <c r="H183" s="278">
        <v>1</v>
      </c>
      <c r="I183" s="239"/>
      <c r="J183" s="238">
        <f>ROUND(I183*H183,3)</f>
        <v>0</v>
      </c>
      <c r="K183" s="240"/>
      <c r="L183" s="30"/>
      <c r="M183" s="279" t="s">
        <v>1</v>
      </c>
      <c r="N183" s="280" t="s">
        <v>43</v>
      </c>
      <c r="O183" s="191"/>
      <c r="P183" s="267">
        <f>O183*H183</f>
        <v>0</v>
      </c>
      <c r="Q183" s="267">
        <v>0</v>
      </c>
      <c r="R183" s="267">
        <f>Q183*H183</f>
        <v>0</v>
      </c>
      <c r="S183" s="267">
        <v>0</v>
      </c>
      <c r="T183" s="268">
        <f>S183*H183</f>
        <v>0</v>
      </c>
      <c r="U183" s="202"/>
      <c r="V183" s="202"/>
      <c r="W183" s="202"/>
      <c r="X183" s="202"/>
      <c r="Y183" s="202"/>
      <c r="Z183" s="202"/>
      <c r="AA183" s="202"/>
      <c r="AB183" s="202"/>
      <c r="AC183" s="202"/>
      <c r="AD183" s="202"/>
      <c r="AE183" s="202"/>
      <c r="AR183" s="245" t="s">
        <v>577</v>
      </c>
      <c r="AT183" s="245" t="s">
        <v>164</v>
      </c>
      <c r="AU183" s="245" t="s">
        <v>169</v>
      </c>
      <c r="AY183" s="203" t="s">
        <v>162</v>
      </c>
      <c r="BE183" s="149">
        <f>IF(N183="základná",J183,0)</f>
        <v>0</v>
      </c>
      <c r="BF183" s="149">
        <f>IF(N183="znížená",J183,0)</f>
        <v>0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203" t="s">
        <v>169</v>
      </c>
      <c r="BK183" s="150">
        <f>ROUND(I183*H183,3)</f>
        <v>0</v>
      </c>
      <c r="BL183" s="203" t="s">
        <v>577</v>
      </c>
      <c r="BM183" s="245" t="s">
        <v>3098</v>
      </c>
    </row>
    <row r="184" spans="1:65" s="210" customFormat="1" ht="6.95" customHeight="1" x14ac:dyDescent="0.2">
      <c r="A184" s="202"/>
      <c r="B184" s="39"/>
      <c r="C184" s="40"/>
      <c r="D184" s="40"/>
      <c r="E184" s="40"/>
      <c r="F184" s="40"/>
      <c r="G184" s="40"/>
      <c r="H184" s="40"/>
      <c r="I184" s="100"/>
      <c r="J184" s="40"/>
      <c r="K184" s="40"/>
      <c r="L184" s="30"/>
      <c r="M184" s="202"/>
      <c r="O184" s="202"/>
      <c r="P184" s="202"/>
      <c r="Q184" s="202"/>
      <c r="R184" s="202"/>
      <c r="S184" s="202"/>
      <c r="T184" s="202"/>
      <c r="U184" s="202"/>
      <c r="V184" s="202"/>
      <c r="W184" s="202"/>
      <c r="X184" s="202"/>
      <c r="Y184" s="202"/>
      <c r="Z184" s="202"/>
      <c r="AA184" s="202"/>
      <c r="AB184" s="202"/>
      <c r="AC184" s="202"/>
      <c r="AD184" s="202"/>
      <c r="AE184" s="202"/>
    </row>
  </sheetData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7"/>
  <sheetViews>
    <sheetView showGridLines="0" topLeftCell="A49" workbookViewId="0">
      <selection activeCell="V60" sqref="V6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8" t="s">
        <v>5</v>
      </c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89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24" t="str">
        <f>'Rekapitulácia stavby'!K6</f>
        <v>Rodinný dom s 2 byt. jednotkami - Trenčín, Vytvorenie podmienok pre deinštitucionalizáciu DSS Adam. Kochanovce</v>
      </c>
      <c r="F7" s="325"/>
      <c r="G7" s="325"/>
      <c r="H7" s="325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306" t="s">
        <v>2062</v>
      </c>
      <c r="F9" s="305"/>
      <c r="G9" s="305"/>
      <c r="H9" s="305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26" t="str">
        <f>'Rekapitulácia stavby'!E14</f>
        <v>Vyplň údaj</v>
      </c>
      <c r="F18" s="309"/>
      <c r="G18" s="309"/>
      <c r="H18" s="30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2063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13" t="s">
        <v>1</v>
      </c>
      <c r="F27" s="313"/>
      <c r="G27" s="313"/>
      <c r="H27" s="313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ROUND(J83,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ROUND((SUM(BE83:BE106)),  2)</f>
        <v>0</v>
      </c>
      <c r="I33" s="92">
        <v>0.2</v>
      </c>
      <c r="J33" s="91">
        <f>ROUND(((SUM(BE83:BE106))*I33),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ROUND((SUM(BF83:BF106)),  2)</f>
        <v>0</v>
      </c>
      <c r="I34" s="92">
        <v>0.2</v>
      </c>
      <c r="J34" s="91">
        <f>ROUND(((SUM(BF83:BF106))*I34),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ROUND((SUM(BG83:BG106)),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ROUND((SUM(BH83:BH106)),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ROUND((SUM(BI83:BI106)),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24" t="str">
        <f>E7</f>
        <v>Rodinný dom s 2 byt. jednotkami - Trenčín, Vytvorenie podmienok pre deinštitucionalizáciu DSS Adam. Kochanovce</v>
      </c>
      <c r="F48" s="325"/>
      <c r="G48" s="325"/>
      <c r="H48" s="325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306" t="str">
        <f>E9</f>
        <v>03 - SO 03 Prípojka NN</v>
      </c>
      <c r="F50" s="305"/>
      <c r="G50" s="305"/>
      <c r="H50" s="305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Anton Horváth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J83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134</v>
      </c>
      <c r="E60" s="108"/>
      <c r="F60" s="108"/>
      <c r="G60" s="108"/>
      <c r="H60" s="108"/>
      <c r="I60" s="109"/>
      <c r="J60" s="110">
        <f>J84</f>
        <v>0</v>
      </c>
      <c r="L60" s="106"/>
    </row>
    <row r="61" spans="2:47" s="8" customFormat="1" ht="19.899999999999999" customHeight="1" x14ac:dyDescent="0.2">
      <c r="B61" s="111"/>
      <c r="D61" s="112" t="s">
        <v>135</v>
      </c>
      <c r="E61" s="113"/>
      <c r="F61" s="113"/>
      <c r="G61" s="113"/>
      <c r="H61" s="113"/>
      <c r="I61" s="114"/>
      <c r="J61" s="115">
        <f>J85</f>
        <v>0</v>
      </c>
      <c r="L61" s="111"/>
    </row>
    <row r="62" spans="2:47" s="8" customFormat="1" ht="19.899999999999999" customHeight="1" x14ac:dyDescent="0.2">
      <c r="B62" s="111"/>
      <c r="D62" s="112" t="s">
        <v>2064</v>
      </c>
      <c r="E62" s="113"/>
      <c r="F62" s="113"/>
      <c r="G62" s="113"/>
      <c r="H62" s="113"/>
      <c r="I62" s="114"/>
      <c r="J62" s="115">
        <f>J99</f>
        <v>0</v>
      </c>
      <c r="L62" s="111"/>
    </row>
    <row r="63" spans="2:47" s="7" customFormat="1" ht="24.95" customHeight="1" x14ac:dyDescent="0.2">
      <c r="B63" s="106"/>
      <c r="D63" s="107" t="s">
        <v>2065</v>
      </c>
      <c r="E63" s="108"/>
      <c r="F63" s="108"/>
      <c r="G63" s="108"/>
      <c r="H63" s="108"/>
      <c r="I63" s="109"/>
      <c r="J63" s="110">
        <f>J105</f>
        <v>0</v>
      </c>
      <c r="L63" s="106"/>
    </row>
    <row r="64" spans="2:47" s="1" customFormat="1" ht="21.75" customHeight="1" x14ac:dyDescent="0.2">
      <c r="B64" s="30"/>
      <c r="I64" s="84"/>
      <c r="L64" s="30"/>
    </row>
    <row r="65" spans="2:12" s="1" customFormat="1" ht="6.95" customHeight="1" x14ac:dyDescent="0.2">
      <c r="B65" s="39"/>
      <c r="C65" s="40"/>
      <c r="D65" s="40"/>
      <c r="E65" s="40"/>
      <c r="F65" s="40"/>
      <c r="G65" s="40"/>
      <c r="H65" s="40"/>
      <c r="I65" s="100"/>
      <c r="J65" s="40"/>
      <c r="K65" s="40"/>
      <c r="L65" s="30"/>
    </row>
    <row r="69" spans="2:12" s="1" customFormat="1" ht="6.95" customHeight="1" x14ac:dyDescent="0.2">
      <c r="B69" s="41"/>
      <c r="C69" s="42"/>
      <c r="D69" s="42"/>
      <c r="E69" s="42"/>
      <c r="F69" s="42"/>
      <c r="G69" s="42"/>
      <c r="H69" s="42"/>
      <c r="I69" s="101"/>
      <c r="J69" s="42"/>
      <c r="K69" s="42"/>
      <c r="L69" s="30"/>
    </row>
    <row r="70" spans="2:12" s="1" customFormat="1" ht="24.95" customHeight="1" x14ac:dyDescent="0.2">
      <c r="B70" s="30"/>
      <c r="C70" s="20" t="s">
        <v>148</v>
      </c>
      <c r="I70" s="84"/>
      <c r="L70" s="30"/>
    </row>
    <row r="71" spans="2:12" s="1" customFormat="1" ht="6.95" customHeight="1" x14ac:dyDescent="0.2">
      <c r="B71" s="30"/>
      <c r="I71" s="84"/>
      <c r="L71" s="30"/>
    </row>
    <row r="72" spans="2:12" s="1" customFormat="1" ht="12" customHeight="1" x14ac:dyDescent="0.2">
      <c r="B72" s="30"/>
      <c r="C72" s="25" t="s">
        <v>14</v>
      </c>
      <c r="I72" s="84"/>
      <c r="L72" s="30"/>
    </row>
    <row r="73" spans="2:12" s="1" customFormat="1" ht="16.5" customHeight="1" x14ac:dyDescent="0.2">
      <c r="B73" s="30"/>
      <c r="E73" s="324" t="str">
        <f>E7</f>
        <v>Rodinný dom s 2 byt. jednotkami - Trenčín, Vytvorenie podmienok pre deinštitucionalizáciu DSS Adam. Kochanovce</v>
      </c>
      <c r="F73" s="325"/>
      <c r="G73" s="325"/>
      <c r="H73" s="325"/>
      <c r="I73" s="84"/>
      <c r="L73" s="30"/>
    </row>
    <row r="74" spans="2:12" s="1" customFormat="1" ht="12" customHeight="1" x14ac:dyDescent="0.2">
      <c r="B74" s="30"/>
      <c r="C74" s="25" t="s">
        <v>103</v>
      </c>
      <c r="I74" s="84"/>
      <c r="L74" s="30"/>
    </row>
    <row r="75" spans="2:12" s="1" customFormat="1" ht="16.5" customHeight="1" x14ac:dyDescent="0.2">
      <c r="B75" s="30"/>
      <c r="E75" s="306" t="str">
        <f>E9</f>
        <v>03 - SO 03 Prípojka NN</v>
      </c>
      <c r="F75" s="305"/>
      <c r="G75" s="305"/>
      <c r="H75" s="305"/>
      <c r="I75" s="84"/>
      <c r="L75" s="30"/>
    </row>
    <row r="76" spans="2:12" s="1" customFormat="1" ht="6.95" customHeight="1" x14ac:dyDescent="0.2">
      <c r="B76" s="30"/>
      <c r="I76" s="84"/>
      <c r="L76" s="30"/>
    </row>
    <row r="77" spans="2:12" s="1" customFormat="1" ht="12" customHeight="1" x14ac:dyDescent="0.2">
      <c r="B77" s="30"/>
      <c r="C77" s="25" t="s">
        <v>18</v>
      </c>
      <c r="F77" s="16" t="str">
        <f>F12</f>
        <v>parc. č. 400, Trenčín</v>
      </c>
      <c r="I77" s="85" t="s">
        <v>20</v>
      </c>
      <c r="J77" s="46" t="str">
        <f>IF(J12="","",J12)</f>
        <v/>
      </c>
      <c r="L77" s="30"/>
    </row>
    <row r="78" spans="2:12" s="1" customFormat="1" ht="6.95" customHeight="1" x14ac:dyDescent="0.2">
      <c r="B78" s="30"/>
      <c r="I78" s="84"/>
      <c r="L78" s="30"/>
    </row>
    <row r="79" spans="2:12" s="1" customFormat="1" ht="13.7" customHeight="1" x14ac:dyDescent="0.2">
      <c r="B79" s="30"/>
      <c r="C79" s="25" t="s">
        <v>21</v>
      </c>
      <c r="F79" s="16" t="str">
        <f>E15</f>
        <v>Trenčiansky samosprávny kraj</v>
      </c>
      <c r="I79" s="85" t="s">
        <v>28</v>
      </c>
      <c r="J79" s="28" t="str">
        <f>E21</f>
        <v>ADOM, spol. s r.o.</v>
      </c>
      <c r="L79" s="30"/>
    </row>
    <row r="80" spans="2:12" s="1" customFormat="1" ht="13.7" customHeight="1" x14ac:dyDescent="0.2">
      <c r="B80" s="30"/>
      <c r="C80" s="25" t="s">
        <v>26</v>
      </c>
      <c r="F80" s="16" t="str">
        <f>IF(E18="","",E18)</f>
        <v>Vyplň údaj</v>
      </c>
      <c r="I80" s="85" t="s">
        <v>34</v>
      </c>
      <c r="J80" s="28" t="str">
        <f>E24</f>
        <v>Ing. Anton Horváth</v>
      </c>
      <c r="L80" s="30"/>
    </row>
    <row r="81" spans="2:65" s="1" customFormat="1" ht="10.35" customHeight="1" x14ac:dyDescent="0.2">
      <c r="B81" s="30"/>
      <c r="I81" s="84"/>
      <c r="L81" s="30"/>
    </row>
    <row r="82" spans="2:65" s="9" customFormat="1" ht="29.25" customHeight="1" x14ac:dyDescent="0.2">
      <c r="B82" s="116"/>
      <c r="C82" s="117" t="s">
        <v>149</v>
      </c>
      <c r="D82" s="118" t="s">
        <v>56</v>
      </c>
      <c r="E82" s="331" t="s">
        <v>53</v>
      </c>
      <c r="F82" s="331"/>
      <c r="G82" s="118" t="s">
        <v>150</v>
      </c>
      <c r="H82" s="118" t="s">
        <v>151</v>
      </c>
      <c r="I82" s="119" t="s">
        <v>152</v>
      </c>
      <c r="J82" s="120" t="s">
        <v>107</v>
      </c>
      <c r="K82" s="121" t="s">
        <v>153</v>
      </c>
      <c r="L82" s="116"/>
      <c r="M82" s="53" t="s">
        <v>1</v>
      </c>
      <c r="N82" s="54" t="s">
        <v>41</v>
      </c>
      <c r="O82" s="54" t="s">
        <v>154</v>
      </c>
      <c r="P82" s="54" t="s">
        <v>155</v>
      </c>
      <c r="Q82" s="54" t="s">
        <v>156</v>
      </c>
      <c r="R82" s="54" t="s">
        <v>157</v>
      </c>
      <c r="S82" s="54" t="s">
        <v>158</v>
      </c>
      <c r="T82" s="55" t="s">
        <v>159</v>
      </c>
    </row>
    <row r="83" spans="2:65" s="1" customFormat="1" ht="22.9" customHeight="1" x14ac:dyDescent="0.25">
      <c r="B83" s="30"/>
      <c r="C83" s="58" t="s">
        <v>108</v>
      </c>
      <c r="I83" s="84"/>
      <c r="J83" s="122">
        <f>BK83</f>
        <v>0</v>
      </c>
      <c r="L83" s="30"/>
      <c r="M83" s="56"/>
      <c r="N83" s="47"/>
      <c r="O83" s="47"/>
      <c r="P83" s="123">
        <f>P84+P105</f>
        <v>0</v>
      </c>
      <c r="Q83" s="47"/>
      <c r="R83" s="123">
        <f>R84+R105</f>
        <v>0</v>
      </c>
      <c r="S83" s="47"/>
      <c r="T83" s="124">
        <f>T84+T105</f>
        <v>0</v>
      </c>
      <c r="AT83" s="16" t="s">
        <v>70</v>
      </c>
      <c r="AU83" s="16" t="s">
        <v>109</v>
      </c>
      <c r="BK83" s="125">
        <f>BK84+BK105</f>
        <v>0</v>
      </c>
    </row>
    <row r="84" spans="2:65" s="10" customFormat="1" ht="25.9" customHeight="1" x14ac:dyDescent="0.2">
      <c r="B84" s="126"/>
      <c r="D84" s="127" t="s">
        <v>70</v>
      </c>
      <c r="E84" s="128" t="s">
        <v>348</v>
      </c>
      <c r="F84" s="128" t="s">
        <v>1645</v>
      </c>
      <c r="I84" s="129"/>
      <c r="J84" s="130">
        <f>BK84</f>
        <v>0</v>
      </c>
      <c r="L84" s="126"/>
      <c r="M84" s="131"/>
      <c r="N84" s="132"/>
      <c r="O84" s="132"/>
      <c r="P84" s="133">
        <f>P85+P99</f>
        <v>0</v>
      </c>
      <c r="Q84" s="132"/>
      <c r="R84" s="133">
        <f>R85+R99</f>
        <v>0</v>
      </c>
      <c r="S84" s="132"/>
      <c r="T84" s="134">
        <f>T85+T99</f>
        <v>0</v>
      </c>
      <c r="AR84" s="127" t="s">
        <v>183</v>
      </c>
      <c r="AT84" s="135" t="s">
        <v>70</v>
      </c>
      <c r="AU84" s="135" t="s">
        <v>71</v>
      </c>
      <c r="AY84" s="127" t="s">
        <v>162</v>
      </c>
      <c r="BK84" s="136">
        <f>BK85+BK99</f>
        <v>0</v>
      </c>
    </row>
    <row r="85" spans="2:65" s="10" customFormat="1" ht="22.9" customHeight="1" x14ac:dyDescent="0.2">
      <c r="B85" s="126"/>
      <c r="D85" s="127" t="s">
        <v>70</v>
      </c>
      <c r="E85" s="137" t="s">
        <v>1646</v>
      </c>
      <c r="F85" s="137" t="s">
        <v>1647</v>
      </c>
      <c r="I85" s="129"/>
      <c r="J85" s="138">
        <f>BK85</f>
        <v>0</v>
      </c>
      <c r="L85" s="126"/>
      <c r="M85" s="131"/>
      <c r="N85" s="132"/>
      <c r="O85" s="132"/>
      <c r="P85" s="133">
        <f>SUM(P86:P98)</f>
        <v>0</v>
      </c>
      <c r="Q85" s="132"/>
      <c r="R85" s="133">
        <f>SUM(R86:R98)</f>
        <v>0</v>
      </c>
      <c r="S85" s="132"/>
      <c r="T85" s="134">
        <f>SUM(T86:T98)</f>
        <v>0</v>
      </c>
      <c r="AR85" s="127" t="s">
        <v>183</v>
      </c>
      <c r="AT85" s="135" t="s">
        <v>70</v>
      </c>
      <c r="AU85" s="135" t="s">
        <v>79</v>
      </c>
      <c r="AY85" s="127" t="s">
        <v>162</v>
      </c>
      <c r="BK85" s="136">
        <f>SUM(BK86:BK98)</f>
        <v>0</v>
      </c>
    </row>
    <row r="86" spans="2:65" s="1" customFormat="1" ht="16.5" customHeight="1" x14ac:dyDescent="0.2">
      <c r="B86" s="139"/>
      <c r="C86" s="140" t="s">
        <v>79</v>
      </c>
      <c r="D86" s="140" t="s">
        <v>164</v>
      </c>
      <c r="E86" s="327" t="s">
        <v>2066</v>
      </c>
      <c r="F86" s="328"/>
      <c r="G86" s="142" t="s">
        <v>394</v>
      </c>
      <c r="H86" s="143">
        <v>1</v>
      </c>
      <c r="I86" s="144"/>
      <c r="J86" s="143">
        <f t="shared" ref="J86:J98" si="0">ROUND(I86*H86,3)</f>
        <v>0</v>
      </c>
      <c r="K86" s="141" t="s">
        <v>1</v>
      </c>
      <c r="L86" s="30"/>
      <c r="M86" s="145" t="s">
        <v>1</v>
      </c>
      <c r="N86" s="146" t="s">
        <v>43</v>
      </c>
      <c r="O86" s="49"/>
      <c r="P86" s="147">
        <f t="shared" ref="P86:P98" si="1">O86*H86</f>
        <v>0</v>
      </c>
      <c r="Q86" s="147">
        <v>0</v>
      </c>
      <c r="R86" s="147">
        <f t="shared" ref="R86:R98" si="2">Q86*H86</f>
        <v>0</v>
      </c>
      <c r="S86" s="147">
        <v>0</v>
      </c>
      <c r="T86" s="148">
        <f t="shared" ref="T86:T98" si="3">S86*H86</f>
        <v>0</v>
      </c>
      <c r="AR86" s="16" t="s">
        <v>577</v>
      </c>
      <c r="AT86" s="16" t="s">
        <v>164</v>
      </c>
      <c r="AU86" s="16" t="s">
        <v>169</v>
      </c>
      <c r="AY86" s="16" t="s">
        <v>162</v>
      </c>
      <c r="BE86" s="149">
        <f t="shared" ref="BE86:BE98" si="4">IF(N86="základná",J86,0)</f>
        <v>0</v>
      </c>
      <c r="BF86" s="149">
        <f t="shared" ref="BF86:BF98" si="5">IF(N86="znížená",J86,0)</f>
        <v>0</v>
      </c>
      <c r="BG86" s="149">
        <f t="shared" ref="BG86:BG98" si="6">IF(N86="zákl. prenesená",J86,0)</f>
        <v>0</v>
      </c>
      <c r="BH86" s="149">
        <f t="shared" ref="BH86:BH98" si="7">IF(N86="zníž. prenesená",J86,0)</f>
        <v>0</v>
      </c>
      <c r="BI86" s="149">
        <f t="shared" ref="BI86:BI98" si="8">IF(N86="nulová",J86,0)</f>
        <v>0</v>
      </c>
      <c r="BJ86" s="16" t="s">
        <v>169</v>
      </c>
      <c r="BK86" s="150">
        <f t="shared" ref="BK86:BK98" si="9">ROUND(I86*H86,3)</f>
        <v>0</v>
      </c>
      <c r="BL86" s="16" t="s">
        <v>577</v>
      </c>
      <c r="BM86" s="16" t="s">
        <v>2067</v>
      </c>
    </row>
    <row r="87" spans="2:65" s="1" customFormat="1" ht="16.5" customHeight="1" x14ac:dyDescent="0.2">
      <c r="B87" s="139"/>
      <c r="C87" s="140" t="s">
        <v>169</v>
      </c>
      <c r="D87" s="140" t="s">
        <v>164</v>
      </c>
      <c r="E87" s="327" t="s">
        <v>2068</v>
      </c>
      <c r="F87" s="328"/>
      <c r="G87" s="142" t="s">
        <v>710</v>
      </c>
      <c r="H87" s="143">
        <v>12</v>
      </c>
      <c r="I87" s="144"/>
      <c r="J87" s="143">
        <f t="shared" si="0"/>
        <v>0</v>
      </c>
      <c r="K87" s="141" t="s">
        <v>1</v>
      </c>
      <c r="L87" s="30"/>
      <c r="M87" s="145" t="s">
        <v>1</v>
      </c>
      <c r="N87" s="146" t="s">
        <v>43</v>
      </c>
      <c r="O87" s="49"/>
      <c r="P87" s="147">
        <f t="shared" si="1"/>
        <v>0</v>
      </c>
      <c r="Q87" s="147">
        <v>0</v>
      </c>
      <c r="R87" s="147">
        <f t="shared" si="2"/>
        <v>0</v>
      </c>
      <c r="S87" s="147">
        <v>0</v>
      </c>
      <c r="T87" s="148">
        <f t="shared" si="3"/>
        <v>0</v>
      </c>
      <c r="AR87" s="16" t="s">
        <v>577</v>
      </c>
      <c r="AT87" s="16" t="s">
        <v>164</v>
      </c>
      <c r="AU87" s="16" t="s">
        <v>169</v>
      </c>
      <c r="AY87" s="16" t="s">
        <v>162</v>
      </c>
      <c r="BE87" s="149">
        <f t="shared" si="4"/>
        <v>0</v>
      </c>
      <c r="BF87" s="149">
        <f t="shared" si="5"/>
        <v>0</v>
      </c>
      <c r="BG87" s="149">
        <f t="shared" si="6"/>
        <v>0</v>
      </c>
      <c r="BH87" s="149">
        <f t="shared" si="7"/>
        <v>0</v>
      </c>
      <c r="BI87" s="149">
        <f t="shared" si="8"/>
        <v>0</v>
      </c>
      <c r="BJ87" s="16" t="s">
        <v>169</v>
      </c>
      <c r="BK87" s="150">
        <f t="shared" si="9"/>
        <v>0</v>
      </c>
      <c r="BL87" s="16" t="s">
        <v>577</v>
      </c>
      <c r="BM87" s="16" t="s">
        <v>2069</v>
      </c>
    </row>
    <row r="88" spans="2:65" s="1" customFormat="1" ht="16.5" customHeight="1" x14ac:dyDescent="0.2">
      <c r="B88" s="139"/>
      <c r="C88" s="140" t="s">
        <v>183</v>
      </c>
      <c r="D88" s="140" t="s">
        <v>164</v>
      </c>
      <c r="E88" s="327" t="s">
        <v>2070</v>
      </c>
      <c r="F88" s="328"/>
      <c r="G88" s="142" t="s">
        <v>394</v>
      </c>
      <c r="H88" s="143">
        <v>1</v>
      </c>
      <c r="I88" s="144"/>
      <c r="J88" s="143">
        <f t="shared" si="0"/>
        <v>0</v>
      </c>
      <c r="K88" s="141" t="s">
        <v>1</v>
      </c>
      <c r="L88" s="30"/>
      <c r="M88" s="145" t="s">
        <v>1</v>
      </c>
      <c r="N88" s="146" t="s">
        <v>43</v>
      </c>
      <c r="O88" s="49"/>
      <c r="P88" s="147">
        <f t="shared" si="1"/>
        <v>0</v>
      </c>
      <c r="Q88" s="147">
        <v>0</v>
      </c>
      <c r="R88" s="147">
        <f t="shared" si="2"/>
        <v>0</v>
      </c>
      <c r="S88" s="147">
        <v>0</v>
      </c>
      <c r="T88" s="148">
        <f t="shared" si="3"/>
        <v>0</v>
      </c>
      <c r="AR88" s="16" t="s">
        <v>577</v>
      </c>
      <c r="AT88" s="16" t="s">
        <v>164</v>
      </c>
      <c r="AU88" s="16" t="s">
        <v>169</v>
      </c>
      <c r="AY88" s="16" t="s">
        <v>162</v>
      </c>
      <c r="BE88" s="149">
        <f t="shared" si="4"/>
        <v>0</v>
      </c>
      <c r="BF88" s="149">
        <f t="shared" si="5"/>
        <v>0</v>
      </c>
      <c r="BG88" s="149">
        <f t="shared" si="6"/>
        <v>0</v>
      </c>
      <c r="BH88" s="149">
        <f t="shared" si="7"/>
        <v>0</v>
      </c>
      <c r="BI88" s="149">
        <f t="shared" si="8"/>
        <v>0</v>
      </c>
      <c r="BJ88" s="16" t="s">
        <v>169</v>
      </c>
      <c r="BK88" s="150">
        <f t="shared" si="9"/>
        <v>0</v>
      </c>
      <c r="BL88" s="16" t="s">
        <v>577</v>
      </c>
      <c r="BM88" s="16" t="s">
        <v>2071</v>
      </c>
    </row>
    <row r="89" spans="2:65" s="1" customFormat="1" ht="16.5" customHeight="1" x14ac:dyDescent="0.2">
      <c r="B89" s="139"/>
      <c r="C89" s="140" t="s">
        <v>168</v>
      </c>
      <c r="D89" s="140" t="s">
        <v>164</v>
      </c>
      <c r="E89" s="327" t="s">
        <v>2072</v>
      </c>
      <c r="F89" s="328"/>
      <c r="G89" s="142" t="s">
        <v>710</v>
      </c>
      <c r="H89" s="143">
        <v>30</v>
      </c>
      <c r="I89" s="144"/>
      <c r="J89" s="143">
        <f t="shared" si="0"/>
        <v>0</v>
      </c>
      <c r="K89" s="141" t="s">
        <v>1</v>
      </c>
      <c r="L89" s="30"/>
      <c r="M89" s="145" t="s">
        <v>1</v>
      </c>
      <c r="N89" s="146" t="s">
        <v>43</v>
      </c>
      <c r="O89" s="49"/>
      <c r="P89" s="147">
        <f t="shared" si="1"/>
        <v>0</v>
      </c>
      <c r="Q89" s="147">
        <v>0</v>
      </c>
      <c r="R89" s="147">
        <f t="shared" si="2"/>
        <v>0</v>
      </c>
      <c r="S89" s="147">
        <v>0</v>
      </c>
      <c r="T89" s="148">
        <f t="shared" si="3"/>
        <v>0</v>
      </c>
      <c r="AR89" s="16" t="s">
        <v>577</v>
      </c>
      <c r="AT89" s="16" t="s">
        <v>164</v>
      </c>
      <c r="AU89" s="16" t="s">
        <v>169</v>
      </c>
      <c r="AY89" s="16" t="s">
        <v>162</v>
      </c>
      <c r="BE89" s="149">
        <f t="shared" si="4"/>
        <v>0</v>
      </c>
      <c r="BF89" s="149">
        <f t="shared" si="5"/>
        <v>0</v>
      </c>
      <c r="BG89" s="149">
        <f t="shared" si="6"/>
        <v>0</v>
      </c>
      <c r="BH89" s="149">
        <f t="shared" si="7"/>
        <v>0</v>
      </c>
      <c r="BI89" s="149">
        <f t="shared" si="8"/>
        <v>0</v>
      </c>
      <c r="BJ89" s="16" t="s">
        <v>169</v>
      </c>
      <c r="BK89" s="150">
        <f t="shared" si="9"/>
        <v>0</v>
      </c>
      <c r="BL89" s="16" t="s">
        <v>577</v>
      </c>
      <c r="BM89" s="16" t="s">
        <v>2073</v>
      </c>
    </row>
    <row r="90" spans="2:65" s="1" customFormat="1" ht="16.5" customHeight="1" x14ac:dyDescent="0.2">
      <c r="B90" s="139"/>
      <c r="C90" s="140" t="s">
        <v>202</v>
      </c>
      <c r="D90" s="140" t="s">
        <v>164</v>
      </c>
      <c r="E90" s="329" t="s">
        <v>2491</v>
      </c>
      <c r="F90" s="330"/>
      <c r="G90" s="142" t="s">
        <v>710</v>
      </c>
      <c r="H90" s="143">
        <v>6</v>
      </c>
      <c r="I90" s="144"/>
      <c r="J90" s="143">
        <f t="shared" si="0"/>
        <v>0</v>
      </c>
      <c r="K90" s="141" t="s">
        <v>1</v>
      </c>
      <c r="L90" s="30"/>
      <c r="M90" s="145" t="s">
        <v>1</v>
      </c>
      <c r="N90" s="146" t="s">
        <v>43</v>
      </c>
      <c r="O90" s="49"/>
      <c r="P90" s="147">
        <f t="shared" si="1"/>
        <v>0</v>
      </c>
      <c r="Q90" s="147">
        <v>0</v>
      </c>
      <c r="R90" s="147">
        <f t="shared" si="2"/>
        <v>0</v>
      </c>
      <c r="S90" s="147">
        <v>0</v>
      </c>
      <c r="T90" s="148">
        <f t="shared" si="3"/>
        <v>0</v>
      </c>
      <c r="AR90" s="16" t="s">
        <v>577</v>
      </c>
      <c r="AT90" s="16" t="s">
        <v>164</v>
      </c>
      <c r="AU90" s="16" t="s">
        <v>169</v>
      </c>
      <c r="AY90" s="16" t="s">
        <v>162</v>
      </c>
      <c r="BE90" s="149">
        <f t="shared" si="4"/>
        <v>0</v>
      </c>
      <c r="BF90" s="149">
        <f t="shared" si="5"/>
        <v>0</v>
      </c>
      <c r="BG90" s="149">
        <f t="shared" si="6"/>
        <v>0</v>
      </c>
      <c r="BH90" s="149">
        <f t="shared" si="7"/>
        <v>0</v>
      </c>
      <c r="BI90" s="149">
        <f t="shared" si="8"/>
        <v>0</v>
      </c>
      <c r="BJ90" s="16" t="s">
        <v>169</v>
      </c>
      <c r="BK90" s="150">
        <f t="shared" si="9"/>
        <v>0</v>
      </c>
      <c r="BL90" s="16" t="s">
        <v>577</v>
      </c>
      <c r="BM90" s="16" t="s">
        <v>2074</v>
      </c>
    </row>
    <row r="91" spans="2:65" s="1" customFormat="1" ht="16.5" customHeight="1" x14ac:dyDescent="0.2">
      <c r="B91" s="139"/>
      <c r="C91" s="140" t="s">
        <v>212</v>
      </c>
      <c r="D91" s="140" t="s">
        <v>164</v>
      </c>
      <c r="E91" s="327" t="s">
        <v>2075</v>
      </c>
      <c r="F91" s="328"/>
      <c r="G91" s="142" t="s">
        <v>710</v>
      </c>
      <c r="H91" s="143">
        <v>6</v>
      </c>
      <c r="I91" s="144"/>
      <c r="J91" s="143">
        <f t="shared" si="0"/>
        <v>0</v>
      </c>
      <c r="K91" s="141" t="s">
        <v>1</v>
      </c>
      <c r="L91" s="30"/>
      <c r="M91" s="145" t="s">
        <v>1</v>
      </c>
      <c r="N91" s="146" t="s">
        <v>43</v>
      </c>
      <c r="O91" s="49"/>
      <c r="P91" s="147">
        <f t="shared" si="1"/>
        <v>0</v>
      </c>
      <c r="Q91" s="147">
        <v>0</v>
      </c>
      <c r="R91" s="147">
        <f t="shared" si="2"/>
        <v>0</v>
      </c>
      <c r="S91" s="147">
        <v>0</v>
      </c>
      <c r="T91" s="148">
        <f t="shared" si="3"/>
        <v>0</v>
      </c>
      <c r="AR91" s="16" t="s">
        <v>577</v>
      </c>
      <c r="AT91" s="16" t="s">
        <v>164</v>
      </c>
      <c r="AU91" s="16" t="s">
        <v>169</v>
      </c>
      <c r="AY91" s="16" t="s">
        <v>162</v>
      </c>
      <c r="BE91" s="149">
        <f t="shared" si="4"/>
        <v>0</v>
      </c>
      <c r="BF91" s="149">
        <f t="shared" si="5"/>
        <v>0</v>
      </c>
      <c r="BG91" s="149">
        <f t="shared" si="6"/>
        <v>0</v>
      </c>
      <c r="BH91" s="149">
        <f t="shared" si="7"/>
        <v>0</v>
      </c>
      <c r="BI91" s="149">
        <f t="shared" si="8"/>
        <v>0</v>
      </c>
      <c r="BJ91" s="16" t="s">
        <v>169</v>
      </c>
      <c r="BK91" s="150">
        <f t="shared" si="9"/>
        <v>0</v>
      </c>
      <c r="BL91" s="16" t="s">
        <v>577</v>
      </c>
      <c r="BM91" s="16" t="s">
        <v>2076</v>
      </c>
    </row>
    <row r="92" spans="2:65" s="1" customFormat="1" ht="16.5" customHeight="1" x14ac:dyDescent="0.2">
      <c r="B92" s="139"/>
      <c r="C92" s="140" t="s">
        <v>215</v>
      </c>
      <c r="D92" s="140" t="s">
        <v>164</v>
      </c>
      <c r="E92" s="327" t="s">
        <v>1715</v>
      </c>
      <c r="F92" s="328"/>
      <c r="G92" s="142" t="s">
        <v>166</v>
      </c>
      <c r="H92" s="143">
        <v>1</v>
      </c>
      <c r="I92" s="144"/>
      <c r="J92" s="143">
        <f t="shared" si="0"/>
        <v>0</v>
      </c>
      <c r="K92" s="141" t="s">
        <v>1</v>
      </c>
      <c r="L92" s="30"/>
      <c r="M92" s="145" t="s">
        <v>1</v>
      </c>
      <c r="N92" s="146" t="s">
        <v>43</v>
      </c>
      <c r="O92" s="49"/>
      <c r="P92" s="147">
        <f t="shared" si="1"/>
        <v>0</v>
      </c>
      <c r="Q92" s="147">
        <v>0</v>
      </c>
      <c r="R92" s="147">
        <f t="shared" si="2"/>
        <v>0</v>
      </c>
      <c r="S92" s="147">
        <v>0</v>
      </c>
      <c r="T92" s="148">
        <f t="shared" si="3"/>
        <v>0</v>
      </c>
      <c r="AR92" s="16" t="s">
        <v>577</v>
      </c>
      <c r="AT92" s="16" t="s">
        <v>164</v>
      </c>
      <c r="AU92" s="16" t="s">
        <v>169</v>
      </c>
      <c r="AY92" s="16" t="s">
        <v>162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16" t="s">
        <v>169</v>
      </c>
      <c r="BK92" s="150">
        <f t="shared" si="9"/>
        <v>0</v>
      </c>
      <c r="BL92" s="16" t="s">
        <v>577</v>
      </c>
      <c r="BM92" s="16" t="s">
        <v>2077</v>
      </c>
    </row>
    <row r="93" spans="2:65" s="1" customFormat="1" ht="16.5" customHeight="1" x14ac:dyDescent="0.2">
      <c r="B93" s="139"/>
      <c r="C93" s="183" t="s">
        <v>222</v>
      </c>
      <c r="D93" s="183" t="s">
        <v>348</v>
      </c>
      <c r="E93" s="332" t="s">
        <v>2078</v>
      </c>
      <c r="F93" s="333"/>
      <c r="G93" s="185" t="s">
        <v>394</v>
      </c>
      <c r="H93" s="186">
        <v>1</v>
      </c>
      <c r="I93" s="187"/>
      <c r="J93" s="186">
        <f t="shared" si="0"/>
        <v>0</v>
      </c>
      <c r="K93" s="184" t="s">
        <v>1</v>
      </c>
      <c r="L93" s="188"/>
      <c r="M93" s="189" t="s">
        <v>1</v>
      </c>
      <c r="N93" s="190" t="s">
        <v>43</v>
      </c>
      <c r="O93" s="49"/>
      <c r="P93" s="147">
        <f t="shared" si="1"/>
        <v>0</v>
      </c>
      <c r="Q93" s="147">
        <v>0</v>
      </c>
      <c r="R93" s="147">
        <f t="shared" si="2"/>
        <v>0</v>
      </c>
      <c r="S93" s="147">
        <v>0</v>
      </c>
      <c r="T93" s="148">
        <f t="shared" si="3"/>
        <v>0</v>
      </c>
      <c r="AR93" s="16" t="s">
        <v>1458</v>
      </c>
      <c r="AT93" s="16" t="s">
        <v>348</v>
      </c>
      <c r="AU93" s="16" t="s">
        <v>169</v>
      </c>
      <c r="AY93" s="16" t="s">
        <v>162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16" t="s">
        <v>169</v>
      </c>
      <c r="BK93" s="150">
        <f t="shared" si="9"/>
        <v>0</v>
      </c>
      <c r="BL93" s="16" t="s">
        <v>577</v>
      </c>
      <c r="BM93" s="16" t="s">
        <v>2079</v>
      </c>
    </row>
    <row r="94" spans="2:65" s="1" customFormat="1" ht="16.5" customHeight="1" x14ac:dyDescent="0.2">
      <c r="B94" s="139"/>
      <c r="C94" s="183" t="s">
        <v>225</v>
      </c>
      <c r="D94" s="183" t="s">
        <v>348</v>
      </c>
      <c r="E94" s="332" t="s">
        <v>2080</v>
      </c>
      <c r="F94" s="333"/>
      <c r="G94" s="185" t="s">
        <v>710</v>
      </c>
      <c r="H94" s="186">
        <v>12</v>
      </c>
      <c r="I94" s="187"/>
      <c r="J94" s="186">
        <f t="shared" si="0"/>
        <v>0</v>
      </c>
      <c r="K94" s="184" t="s">
        <v>1</v>
      </c>
      <c r="L94" s="188"/>
      <c r="M94" s="189" t="s">
        <v>1</v>
      </c>
      <c r="N94" s="190" t="s">
        <v>43</v>
      </c>
      <c r="O94" s="49"/>
      <c r="P94" s="147">
        <f t="shared" si="1"/>
        <v>0</v>
      </c>
      <c r="Q94" s="147">
        <v>0</v>
      </c>
      <c r="R94" s="147">
        <f t="shared" si="2"/>
        <v>0</v>
      </c>
      <c r="S94" s="147">
        <v>0</v>
      </c>
      <c r="T94" s="148">
        <f t="shared" si="3"/>
        <v>0</v>
      </c>
      <c r="AR94" s="16" t="s">
        <v>1458</v>
      </c>
      <c r="AT94" s="16" t="s">
        <v>348</v>
      </c>
      <c r="AU94" s="16" t="s">
        <v>169</v>
      </c>
      <c r="AY94" s="16" t="s">
        <v>162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16" t="s">
        <v>169</v>
      </c>
      <c r="BK94" s="150">
        <f t="shared" si="9"/>
        <v>0</v>
      </c>
      <c r="BL94" s="16" t="s">
        <v>577</v>
      </c>
      <c r="BM94" s="16" t="s">
        <v>2081</v>
      </c>
    </row>
    <row r="95" spans="2:65" s="1" customFormat="1" ht="16.5" customHeight="1" x14ac:dyDescent="0.2">
      <c r="B95" s="139"/>
      <c r="C95" s="183" t="s">
        <v>234</v>
      </c>
      <c r="D95" s="183" t="s">
        <v>348</v>
      </c>
      <c r="E95" s="332" t="s">
        <v>2082</v>
      </c>
      <c r="F95" s="333"/>
      <c r="G95" s="185" t="s">
        <v>394</v>
      </c>
      <c r="H95" s="186">
        <v>1</v>
      </c>
      <c r="I95" s="187"/>
      <c r="J95" s="186">
        <f t="shared" si="0"/>
        <v>0</v>
      </c>
      <c r="K95" s="184" t="s">
        <v>1</v>
      </c>
      <c r="L95" s="188"/>
      <c r="M95" s="189" t="s">
        <v>1</v>
      </c>
      <c r="N95" s="190" t="s">
        <v>43</v>
      </c>
      <c r="O95" s="49"/>
      <c r="P95" s="147">
        <f t="shared" si="1"/>
        <v>0</v>
      </c>
      <c r="Q95" s="147">
        <v>0</v>
      </c>
      <c r="R95" s="147">
        <f t="shared" si="2"/>
        <v>0</v>
      </c>
      <c r="S95" s="147">
        <v>0</v>
      </c>
      <c r="T95" s="148">
        <f t="shared" si="3"/>
        <v>0</v>
      </c>
      <c r="AR95" s="16" t="s">
        <v>1458</v>
      </c>
      <c r="AT95" s="16" t="s">
        <v>348</v>
      </c>
      <c r="AU95" s="16" t="s">
        <v>169</v>
      </c>
      <c r="AY95" s="16" t="s">
        <v>162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16" t="s">
        <v>169</v>
      </c>
      <c r="BK95" s="150">
        <f t="shared" si="9"/>
        <v>0</v>
      </c>
      <c r="BL95" s="16" t="s">
        <v>577</v>
      </c>
      <c r="BM95" s="16" t="s">
        <v>2083</v>
      </c>
    </row>
    <row r="96" spans="2:65" s="1" customFormat="1" ht="16.5" customHeight="1" x14ac:dyDescent="0.2">
      <c r="B96" s="139"/>
      <c r="C96" s="183" t="s">
        <v>237</v>
      </c>
      <c r="D96" s="183" t="s">
        <v>348</v>
      </c>
      <c r="E96" s="332" t="s">
        <v>2084</v>
      </c>
      <c r="F96" s="333"/>
      <c r="G96" s="185" t="s">
        <v>710</v>
      </c>
      <c r="H96" s="186">
        <v>30</v>
      </c>
      <c r="I96" s="187"/>
      <c r="J96" s="186">
        <f t="shared" si="0"/>
        <v>0</v>
      </c>
      <c r="K96" s="184" t="s">
        <v>1</v>
      </c>
      <c r="L96" s="188"/>
      <c r="M96" s="189" t="s">
        <v>1</v>
      </c>
      <c r="N96" s="190" t="s">
        <v>43</v>
      </c>
      <c r="O96" s="49"/>
      <c r="P96" s="147">
        <f t="shared" si="1"/>
        <v>0</v>
      </c>
      <c r="Q96" s="147">
        <v>0</v>
      </c>
      <c r="R96" s="147">
        <f t="shared" si="2"/>
        <v>0</v>
      </c>
      <c r="S96" s="147">
        <v>0</v>
      </c>
      <c r="T96" s="148">
        <f t="shared" si="3"/>
        <v>0</v>
      </c>
      <c r="AR96" s="16" t="s">
        <v>1458</v>
      </c>
      <c r="AT96" s="16" t="s">
        <v>348</v>
      </c>
      <c r="AU96" s="16" t="s">
        <v>169</v>
      </c>
      <c r="AY96" s="16" t="s">
        <v>162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16" t="s">
        <v>169</v>
      </c>
      <c r="BK96" s="150">
        <f t="shared" si="9"/>
        <v>0</v>
      </c>
      <c r="BL96" s="16" t="s">
        <v>577</v>
      </c>
      <c r="BM96" s="16" t="s">
        <v>2085</v>
      </c>
    </row>
    <row r="97" spans="2:65" s="1" customFormat="1" ht="16.5" customHeight="1" x14ac:dyDescent="0.2">
      <c r="B97" s="139"/>
      <c r="C97" s="183" t="s">
        <v>244</v>
      </c>
      <c r="D97" s="183" t="s">
        <v>348</v>
      </c>
      <c r="E97" s="332" t="s">
        <v>2492</v>
      </c>
      <c r="F97" s="333"/>
      <c r="G97" s="185" t="s">
        <v>394</v>
      </c>
      <c r="H97" s="186">
        <v>6</v>
      </c>
      <c r="I97" s="187"/>
      <c r="J97" s="186">
        <f t="shared" si="0"/>
        <v>0</v>
      </c>
      <c r="K97" s="184" t="s">
        <v>1</v>
      </c>
      <c r="L97" s="188"/>
      <c r="M97" s="189" t="s">
        <v>1</v>
      </c>
      <c r="N97" s="190" t="s">
        <v>43</v>
      </c>
      <c r="O97" s="49"/>
      <c r="P97" s="147">
        <f t="shared" si="1"/>
        <v>0</v>
      </c>
      <c r="Q97" s="147">
        <v>0</v>
      </c>
      <c r="R97" s="147">
        <f t="shared" si="2"/>
        <v>0</v>
      </c>
      <c r="S97" s="147">
        <v>0</v>
      </c>
      <c r="T97" s="148">
        <f t="shared" si="3"/>
        <v>0</v>
      </c>
      <c r="AR97" s="16" t="s">
        <v>1458</v>
      </c>
      <c r="AT97" s="16" t="s">
        <v>348</v>
      </c>
      <c r="AU97" s="16" t="s">
        <v>169</v>
      </c>
      <c r="AY97" s="16" t="s">
        <v>162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16" t="s">
        <v>169</v>
      </c>
      <c r="BK97" s="150">
        <f t="shared" si="9"/>
        <v>0</v>
      </c>
      <c r="BL97" s="16" t="s">
        <v>577</v>
      </c>
      <c r="BM97" s="16" t="s">
        <v>2086</v>
      </c>
    </row>
    <row r="98" spans="2:65" s="1" customFormat="1" ht="16.5" customHeight="1" x14ac:dyDescent="0.2">
      <c r="B98" s="139"/>
      <c r="C98" s="183" t="s">
        <v>249</v>
      </c>
      <c r="D98" s="183" t="s">
        <v>348</v>
      </c>
      <c r="E98" s="332" t="s">
        <v>1766</v>
      </c>
      <c r="F98" s="333"/>
      <c r="G98" s="185" t="s">
        <v>166</v>
      </c>
      <c r="H98" s="186">
        <v>1</v>
      </c>
      <c r="I98" s="187"/>
      <c r="J98" s="186">
        <f t="shared" si="0"/>
        <v>0</v>
      </c>
      <c r="K98" s="184" t="s">
        <v>1</v>
      </c>
      <c r="L98" s="188"/>
      <c r="M98" s="189" t="s">
        <v>1</v>
      </c>
      <c r="N98" s="190" t="s">
        <v>43</v>
      </c>
      <c r="O98" s="49"/>
      <c r="P98" s="147">
        <f t="shared" si="1"/>
        <v>0</v>
      </c>
      <c r="Q98" s="147">
        <v>0</v>
      </c>
      <c r="R98" s="147">
        <f t="shared" si="2"/>
        <v>0</v>
      </c>
      <c r="S98" s="147">
        <v>0</v>
      </c>
      <c r="T98" s="148">
        <f t="shared" si="3"/>
        <v>0</v>
      </c>
      <c r="AR98" s="16" t="s">
        <v>1458</v>
      </c>
      <c r="AT98" s="16" t="s">
        <v>348</v>
      </c>
      <c r="AU98" s="16" t="s">
        <v>169</v>
      </c>
      <c r="AY98" s="16" t="s">
        <v>162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16" t="s">
        <v>169</v>
      </c>
      <c r="BK98" s="150">
        <f t="shared" si="9"/>
        <v>0</v>
      </c>
      <c r="BL98" s="16" t="s">
        <v>577</v>
      </c>
      <c r="BM98" s="16" t="s">
        <v>2087</v>
      </c>
    </row>
    <row r="99" spans="2:65" s="10" customFormat="1" ht="22.9" customHeight="1" x14ac:dyDescent="0.2">
      <c r="B99" s="126"/>
      <c r="D99" s="127" t="s">
        <v>70</v>
      </c>
      <c r="E99" s="137" t="s">
        <v>2088</v>
      </c>
      <c r="F99" s="137" t="s">
        <v>2089</v>
      </c>
      <c r="I99" s="129"/>
      <c r="J99" s="138">
        <f>BK99</f>
        <v>0</v>
      </c>
      <c r="L99" s="126"/>
      <c r="M99" s="131"/>
      <c r="N99" s="132"/>
      <c r="O99" s="132"/>
      <c r="P99" s="133">
        <f>SUM(P100:P104)</f>
        <v>0</v>
      </c>
      <c r="Q99" s="132"/>
      <c r="R99" s="133">
        <f>SUM(R100:R104)</f>
        <v>0</v>
      </c>
      <c r="S99" s="132"/>
      <c r="T99" s="134">
        <f>SUM(T100:T104)</f>
        <v>0</v>
      </c>
      <c r="AR99" s="127" t="s">
        <v>183</v>
      </c>
      <c r="AT99" s="135" t="s">
        <v>70</v>
      </c>
      <c r="AU99" s="135" t="s">
        <v>79</v>
      </c>
      <c r="AY99" s="127" t="s">
        <v>162</v>
      </c>
      <c r="BK99" s="136">
        <f>SUM(BK100:BK104)</f>
        <v>0</v>
      </c>
    </row>
    <row r="100" spans="2:65" s="1" customFormat="1" ht="16.5" customHeight="1" x14ac:dyDescent="0.2">
      <c r="B100" s="139"/>
      <c r="C100" s="140" t="s">
        <v>253</v>
      </c>
      <c r="D100" s="140" t="s">
        <v>164</v>
      </c>
      <c r="E100" s="327" t="s">
        <v>2090</v>
      </c>
      <c r="F100" s="328"/>
      <c r="G100" s="142" t="s">
        <v>710</v>
      </c>
      <c r="H100" s="143">
        <v>8</v>
      </c>
      <c r="I100" s="144"/>
      <c r="J100" s="143">
        <f>ROUND(I100*H100,3)</f>
        <v>0</v>
      </c>
      <c r="K100" s="141" t="s">
        <v>1</v>
      </c>
      <c r="L100" s="30"/>
      <c r="M100" s="145" t="s">
        <v>1</v>
      </c>
      <c r="N100" s="146" t="s">
        <v>43</v>
      </c>
      <c r="O100" s="49"/>
      <c r="P100" s="147">
        <f>O100*H100</f>
        <v>0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AR100" s="16" t="s">
        <v>577</v>
      </c>
      <c r="AT100" s="16" t="s">
        <v>164</v>
      </c>
      <c r="AU100" s="16" t="s">
        <v>169</v>
      </c>
      <c r="AY100" s="16" t="s">
        <v>162</v>
      </c>
      <c r="BE100" s="149">
        <f>IF(N100="základná",J100,0)</f>
        <v>0</v>
      </c>
      <c r="BF100" s="149">
        <f>IF(N100="znížená",J100,0)</f>
        <v>0</v>
      </c>
      <c r="BG100" s="149">
        <f>IF(N100="zákl. prenesená",J100,0)</f>
        <v>0</v>
      </c>
      <c r="BH100" s="149">
        <f>IF(N100="zníž. prenesená",J100,0)</f>
        <v>0</v>
      </c>
      <c r="BI100" s="149">
        <f>IF(N100="nulová",J100,0)</f>
        <v>0</v>
      </c>
      <c r="BJ100" s="16" t="s">
        <v>169</v>
      </c>
      <c r="BK100" s="150">
        <f>ROUND(I100*H100,3)</f>
        <v>0</v>
      </c>
      <c r="BL100" s="16" t="s">
        <v>577</v>
      </c>
      <c r="BM100" s="16" t="s">
        <v>2091</v>
      </c>
    </row>
    <row r="101" spans="2:65" s="1" customFormat="1" ht="16.5" customHeight="1" x14ac:dyDescent="0.2">
      <c r="B101" s="139"/>
      <c r="C101" s="140" t="s">
        <v>258</v>
      </c>
      <c r="D101" s="140" t="s">
        <v>164</v>
      </c>
      <c r="E101" s="327" t="s">
        <v>2092</v>
      </c>
      <c r="F101" s="328"/>
      <c r="G101" s="142" t="s">
        <v>273</v>
      </c>
      <c r="H101" s="143">
        <v>6</v>
      </c>
      <c r="I101" s="144"/>
      <c r="J101" s="143">
        <f>ROUND(I101*H101,3)</f>
        <v>0</v>
      </c>
      <c r="K101" s="141" t="s">
        <v>1</v>
      </c>
      <c r="L101" s="30"/>
      <c r="M101" s="145" t="s">
        <v>1</v>
      </c>
      <c r="N101" s="146" t="s">
        <v>43</v>
      </c>
      <c r="O101" s="49"/>
      <c r="P101" s="147">
        <f>O101*H101</f>
        <v>0</v>
      </c>
      <c r="Q101" s="147">
        <v>0</v>
      </c>
      <c r="R101" s="147">
        <f>Q101*H101</f>
        <v>0</v>
      </c>
      <c r="S101" s="147">
        <v>0</v>
      </c>
      <c r="T101" s="148">
        <f>S101*H101</f>
        <v>0</v>
      </c>
      <c r="AR101" s="16" t="s">
        <v>577</v>
      </c>
      <c r="AT101" s="16" t="s">
        <v>164</v>
      </c>
      <c r="AU101" s="16" t="s">
        <v>169</v>
      </c>
      <c r="AY101" s="16" t="s">
        <v>162</v>
      </c>
      <c r="BE101" s="149">
        <f>IF(N101="základná",J101,0)</f>
        <v>0</v>
      </c>
      <c r="BF101" s="149">
        <f>IF(N101="znížená",J101,0)</f>
        <v>0</v>
      </c>
      <c r="BG101" s="149">
        <f>IF(N101="zákl. prenesená",J101,0)</f>
        <v>0</v>
      </c>
      <c r="BH101" s="149">
        <f>IF(N101="zníž. prenesená",J101,0)</f>
        <v>0</v>
      </c>
      <c r="BI101" s="149">
        <f>IF(N101="nulová",J101,0)</f>
        <v>0</v>
      </c>
      <c r="BJ101" s="16" t="s">
        <v>169</v>
      </c>
      <c r="BK101" s="150">
        <f>ROUND(I101*H101,3)</f>
        <v>0</v>
      </c>
      <c r="BL101" s="16" t="s">
        <v>577</v>
      </c>
      <c r="BM101" s="16" t="s">
        <v>2093</v>
      </c>
    </row>
    <row r="102" spans="2:65" s="1" customFormat="1" ht="16.5" customHeight="1" x14ac:dyDescent="0.2">
      <c r="B102" s="139"/>
      <c r="C102" s="140" t="s">
        <v>271</v>
      </c>
      <c r="D102" s="140" t="s">
        <v>164</v>
      </c>
      <c r="E102" s="327" t="s">
        <v>2094</v>
      </c>
      <c r="F102" s="328"/>
      <c r="G102" s="142" t="s">
        <v>166</v>
      </c>
      <c r="H102" s="143">
        <v>1</v>
      </c>
      <c r="I102" s="144"/>
      <c r="J102" s="143">
        <f>ROUND(I102*H102,3)</f>
        <v>0</v>
      </c>
      <c r="K102" s="141" t="s">
        <v>1</v>
      </c>
      <c r="L102" s="30"/>
      <c r="M102" s="145" t="s">
        <v>1</v>
      </c>
      <c r="N102" s="146" t="s">
        <v>43</v>
      </c>
      <c r="O102" s="49"/>
      <c r="P102" s="147">
        <f>O102*H102</f>
        <v>0</v>
      </c>
      <c r="Q102" s="147">
        <v>0</v>
      </c>
      <c r="R102" s="147">
        <f>Q102*H102</f>
        <v>0</v>
      </c>
      <c r="S102" s="147">
        <v>0</v>
      </c>
      <c r="T102" s="148">
        <f>S102*H102</f>
        <v>0</v>
      </c>
      <c r="AR102" s="16" t="s">
        <v>577</v>
      </c>
      <c r="AT102" s="16" t="s">
        <v>164</v>
      </c>
      <c r="AU102" s="16" t="s">
        <v>169</v>
      </c>
      <c r="AY102" s="16" t="s">
        <v>162</v>
      </c>
      <c r="BE102" s="149">
        <f>IF(N102="základná",J102,0)</f>
        <v>0</v>
      </c>
      <c r="BF102" s="149">
        <f>IF(N102="znížená",J102,0)</f>
        <v>0</v>
      </c>
      <c r="BG102" s="149">
        <f>IF(N102="zákl. prenesená",J102,0)</f>
        <v>0</v>
      </c>
      <c r="BH102" s="149">
        <f>IF(N102="zníž. prenesená",J102,0)</f>
        <v>0</v>
      </c>
      <c r="BI102" s="149">
        <f>IF(N102="nulová",J102,0)</f>
        <v>0</v>
      </c>
      <c r="BJ102" s="16" t="s">
        <v>169</v>
      </c>
      <c r="BK102" s="150">
        <f>ROUND(I102*H102,3)</f>
        <v>0</v>
      </c>
      <c r="BL102" s="16" t="s">
        <v>577</v>
      </c>
      <c r="BM102" s="16" t="s">
        <v>2095</v>
      </c>
    </row>
    <row r="103" spans="2:65" s="1" customFormat="1" ht="16.5" customHeight="1" x14ac:dyDescent="0.2">
      <c r="B103" s="139"/>
      <c r="C103" s="140" t="s">
        <v>282</v>
      </c>
      <c r="D103" s="140" t="s">
        <v>164</v>
      </c>
      <c r="E103" s="327" t="s">
        <v>2096</v>
      </c>
      <c r="F103" s="328"/>
      <c r="G103" s="142" t="s">
        <v>166</v>
      </c>
      <c r="H103" s="143">
        <v>1</v>
      </c>
      <c r="I103" s="144"/>
      <c r="J103" s="143">
        <f>ROUND(I103*H103,3)</f>
        <v>0</v>
      </c>
      <c r="K103" s="141" t="s">
        <v>1</v>
      </c>
      <c r="L103" s="30"/>
      <c r="M103" s="145" t="s">
        <v>1</v>
      </c>
      <c r="N103" s="146" t="s">
        <v>43</v>
      </c>
      <c r="O103" s="49"/>
      <c r="P103" s="147">
        <f>O103*H103</f>
        <v>0</v>
      </c>
      <c r="Q103" s="147">
        <v>0</v>
      </c>
      <c r="R103" s="147">
        <f>Q103*H103</f>
        <v>0</v>
      </c>
      <c r="S103" s="147">
        <v>0</v>
      </c>
      <c r="T103" s="148">
        <f>S103*H103</f>
        <v>0</v>
      </c>
      <c r="AR103" s="16" t="s">
        <v>577</v>
      </c>
      <c r="AT103" s="16" t="s">
        <v>164</v>
      </c>
      <c r="AU103" s="16" t="s">
        <v>169</v>
      </c>
      <c r="AY103" s="16" t="s">
        <v>162</v>
      </c>
      <c r="BE103" s="149">
        <f>IF(N103="základná",J103,0)</f>
        <v>0</v>
      </c>
      <c r="BF103" s="149">
        <f>IF(N103="znížená",J103,0)</f>
        <v>0</v>
      </c>
      <c r="BG103" s="149">
        <f>IF(N103="zákl. prenesená",J103,0)</f>
        <v>0</v>
      </c>
      <c r="BH103" s="149">
        <f>IF(N103="zníž. prenesená",J103,0)</f>
        <v>0</v>
      </c>
      <c r="BI103" s="149">
        <f>IF(N103="nulová",J103,0)</f>
        <v>0</v>
      </c>
      <c r="BJ103" s="16" t="s">
        <v>169</v>
      </c>
      <c r="BK103" s="150">
        <f>ROUND(I103*H103,3)</f>
        <v>0</v>
      </c>
      <c r="BL103" s="16" t="s">
        <v>577</v>
      </c>
      <c r="BM103" s="16" t="s">
        <v>2097</v>
      </c>
    </row>
    <row r="104" spans="2:65" s="1" customFormat="1" ht="16.5" customHeight="1" x14ac:dyDescent="0.2">
      <c r="B104" s="139"/>
      <c r="C104" s="140" t="s">
        <v>288</v>
      </c>
      <c r="D104" s="140" t="s">
        <v>164</v>
      </c>
      <c r="E104" s="327" t="s">
        <v>2098</v>
      </c>
      <c r="F104" s="328"/>
      <c r="G104" s="142" t="s">
        <v>166</v>
      </c>
      <c r="H104" s="143">
        <v>1</v>
      </c>
      <c r="I104" s="144"/>
      <c r="J104" s="143">
        <f>ROUND(I104*H104,3)</f>
        <v>0</v>
      </c>
      <c r="K104" s="141" t="s">
        <v>1</v>
      </c>
      <c r="L104" s="30"/>
      <c r="M104" s="145" t="s">
        <v>1</v>
      </c>
      <c r="N104" s="146" t="s">
        <v>43</v>
      </c>
      <c r="O104" s="49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6" t="s">
        <v>577</v>
      </c>
      <c r="AT104" s="16" t="s">
        <v>164</v>
      </c>
      <c r="AU104" s="16" t="s">
        <v>169</v>
      </c>
      <c r="AY104" s="16" t="s">
        <v>162</v>
      </c>
      <c r="BE104" s="149">
        <f>IF(N104="základná",J104,0)</f>
        <v>0</v>
      </c>
      <c r="BF104" s="149">
        <f>IF(N104="znížená",J104,0)</f>
        <v>0</v>
      </c>
      <c r="BG104" s="149">
        <f>IF(N104="zákl. prenesená",J104,0)</f>
        <v>0</v>
      </c>
      <c r="BH104" s="149">
        <f>IF(N104="zníž. prenesená",J104,0)</f>
        <v>0</v>
      </c>
      <c r="BI104" s="149">
        <f>IF(N104="nulová",J104,0)</f>
        <v>0</v>
      </c>
      <c r="BJ104" s="16" t="s">
        <v>169</v>
      </c>
      <c r="BK104" s="150">
        <f>ROUND(I104*H104,3)</f>
        <v>0</v>
      </c>
      <c r="BL104" s="16" t="s">
        <v>577</v>
      </c>
      <c r="BM104" s="16" t="s">
        <v>2099</v>
      </c>
    </row>
    <row r="105" spans="2:65" s="10" customFormat="1" ht="25.9" customHeight="1" x14ac:dyDescent="0.2">
      <c r="B105" s="126"/>
      <c r="D105" s="127" t="s">
        <v>70</v>
      </c>
      <c r="E105" s="128" t="s">
        <v>2100</v>
      </c>
      <c r="F105" s="128" t="s">
        <v>2101</v>
      </c>
      <c r="I105" s="129"/>
      <c r="J105" s="130">
        <f>BK105</f>
        <v>0</v>
      </c>
      <c r="L105" s="126"/>
      <c r="M105" s="131"/>
      <c r="N105" s="132"/>
      <c r="O105" s="132"/>
      <c r="P105" s="133">
        <f>P106</f>
        <v>0</v>
      </c>
      <c r="Q105" s="132"/>
      <c r="R105" s="133">
        <f>R106</f>
        <v>0</v>
      </c>
      <c r="S105" s="132"/>
      <c r="T105" s="134">
        <f>T106</f>
        <v>0</v>
      </c>
      <c r="AR105" s="127" t="s">
        <v>168</v>
      </c>
      <c r="AT105" s="135" t="s">
        <v>70</v>
      </c>
      <c r="AU105" s="135" t="s">
        <v>71</v>
      </c>
      <c r="AY105" s="127" t="s">
        <v>162</v>
      </c>
      <c r="BK105" s="136">
        <f>BK106</f>
        <v>0</v>
      </c>
    </row>
    <row r="106" spans="2:65" s="1" customFormat="1" ht="16.5" customHeight="1" x14ac:dyDescent="0.2">
      <c r="B106" s="139"/>
      <c r="C106" s="140" t="s">
        <v>294</v>
      </c>
      <c r="D106" s="140" t="s">
        <v>164</v>
      </c>
      <c r="E106" s="327" t="s">
        <v>1928</v>
      </c>
      <c r="F106" s="328"/>
      <c r="G106" s="142" t="s">
        <v>1929</v>
      </c>
      <c r="H106" s="143">
        <v>8</v>
      </c>
      <c r="I106" s="144"/>
      <c r="J106" s="143">
        <f>ROUND(I106*H106,3)</f>
        <v>0</v>
      </c>
      <c r="K106" s="141" t="s">
        <v>1</v>
      </c>
      <c r="L106" s="30"/>
      <c r="M106" s="197" t="s">
        <v>1</v>
      </c>
      <c r="N106" s="198" t="s">
        <v>43</v>
      </c>
      <c r="O106" s="191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16" t="s">
        <v>2102</v>
      </c>
      <c r="AT106" s="16" t="s">
        <v>164</v>
      </c>
      <c r="AU106" s="16" t="s">
        <v>79</v>
      </c>
      <c r="AY106" s="16" t="s">
        <v>162</v>
      </c>
      <c r="BE106" s="149">
        <f>IF(N106="základná",J106,0)</f>
        <v>0</v>
      </c>
      <c r="BF106" s="149">
        <f>IF(N106="znížená",J106,0)</f>
        <v>0</v>
      </c>
      <c r="BG106" s="149">
        <f>IF(N106="zákl. prenesená",J106,0)</f>
        <v>0</v>
      </c>
      <c r="BH106" s="149">
        <f>IF(N106="zníž. prenesená",J106,0)</f>
        <v>0</v>
      </c>
      <c r="BI106" s="149">
        <f>IF(N106="nulová",J106,0)</f>
        <v>0</v>
      </c>
      <c r="BJ106" s="16" t="s">
        <v>169</v>
      </c>
      <c r="BK106" s="150">
        <f>ROUND(I106*H106,3)</f>
        <v>0</v>
      </c>
      <c r="BL106" s="16" t="s">
        <v>2102</v>
      </c>
      <c r="BM106" s="16" t="s">
        <v>2103</v>
      </c>
    </row>
    <row r="107" spans="2:65" s="1" customFormat="1" ht="6.95" customHeight="1" x14ac:dyDescent="0.2">
      <c r="B107" s="39"/>
      <c r="C107" s="40"/>
      <c r="D107" s="40"/>
      <c r="E107" s="40"/>
      <c r="F107" s="40"/>
      <c r="G107" s="40"/>
      <c r="H107" s="40"/>
      <c r="I107" s="100"/>
      <c r="J107" s="40"/>
      <c r="K107" s="40"/>
      <c r="L107" s="30"/>
    </row>
  </sheetData>
  <mergeCells count="29">
    <mergeCell ref="E95:F95"/>
    <mergeCell ref="E96:F96"/>
    <mergeCell ref="E97:F97"/>
    <mergeCell ref="E98:F98"/>
    <mergeCell ref="E82:F82"/>
    <mergeCell ref="E86:F86"/>
    <mergeCell ref="E87:F87"/>
    <mergeCell ref="E88:F88"/>
    <mergeCell ref="E89:F89"/>
    <mergeCell ref="E90:F90"/>
    <mergeCell ref="E91:F91"/>
    <mergeCell ref="E92:F92"/>
    <mergeCell ref="E93:F93"/>
    <mergeCell ref="E94:F94"/>
    <mergeCell ref="E106:F106"/>
    <mergeCell ref="E100:F100"/>
    <mergeCell ref="E101:F101"/>
    <mergeCell ref="E102:F102"/>
    <mergeCell ref="E103:F103"/>
    <mergeCell ref="E104:F104"/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2"/>
  <sheetViews>
    <sheetView showGridLines="0" topLeftCell="A38" workbookViewId="0">
      <selection activeCell="V45" sqref="V4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8" t="s">
        <v>5</v>
      </c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92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24" t="str">
        <f>'Rekapitulácia stavby'!K6</f>
        <v>Rodinný dom s 2 byt. jednotkami - Trenčín, Vytvorenie podmienok pre deinštitucionalizáciu DSS Adam. Kochanovce</v>
      </c>
      <c r="F7" s="325"/>
      <c r="G7" s="325"/>
      <c r="H7" s="325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306" t="s">
        <v>2104</v>
      </c>
      <c r="F9" s="305"/>
      <c r="G9" s="305"/>
      <c r="H9" s="305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26" t="str">
        <f>'Rekapitulácia stavby'!E14</f>
        <v>Vyplň údaj</v>
      </c>
      <c r="F18" s="309"/>
      <c r="G18" s="309"/>
      <c r="H18" s="30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2063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13" t="s">
        <v>1</v>
      </c>
      <c r="F27" s="313"/>
      <c r="G27" s="313"/>
      <c r="H27" s="313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ROUND(J83,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ROUND((SUM(BE83:BE101)),  2)</f>
        <v>0</v>
      </c>
      <c r="I33" s="92">
        <v>0.2</v>
      </c>
      <c r="J33" s="91">
        <f>ROUND(((SUM(BE83:BE101))*I33),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ROUND((SUM(BF83:BF101)),  2)</f>
        <v>0</v>
      </c>
      <c r="I34" s="92">
        <v>0.2</v>
      </c>
      <c r="J34" s="91">
        <f>ROUND(((SUM(BF83:BF101))*I34),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ROUND((SUM(BG83:BG101)),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ROUND((SUM(BH83:BH101)),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ROUND((SUM(BI83:BI101)),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24" t="str">
        <f>E7</f>
        <v>Rodinný dom s 2 byt. jednotkami - Trenčín, Vytvorenie podmienok pre deinštitucionalizáciu DSS Adam. Kochanovce</v>
      </c>
      <c r="F48" s="325"/>
      <c r="G48" s="325"/>
      <c r="H48" s="325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306" t="str">
        <f>E9</f>
        <v>04 - SO 04 Telefónna prípojka</v>
      </c>
      <c r="F50" s="305"/>
      <c r="G50" s="305"/>
      <c r="H50" s="305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Anton Horváth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J83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134</v>
      </c>
      <c r="E60" s="108"/>
      <c r="F60" s="108"/>
      <c r="G60" s="108"/>
      <c r="H60" s="108"/>
      <c r="I60" s="109"/>
      <c r="J60" s="110">
        <f>J84</f>
        <v>0</v>
      </c>
      <c r="L60" s="106"/>
    </row>
    <row r="61" spans="2:47" s="8" customFormat="1" ht="19.899999999999999" customHeight="1" x14ac:dyDescent="0.2">
      <c r="B61" s="111"/>
      <c r="D61" s="112" t="s">
        <v>135</v>
      </c>
      <c r="E61" s="113"/>
      <c r="F61" s="113"/>
      <c r="G61" s="113"/>
      <c r="H61" s="113"/>
      <c r="I61" s="114"/>
      <c r="J61" s="115">
        <f>J85</f>
        <v>0</v>
      </c>
      <c r="L61" s="111"/>
    </row>
    <row r="62" spans="2:47" s="8" customFormat="1" ht="19.899999999999999" customHeight="1" x14ac:dyDescent="0.2">
      <c r="B62" s="111"/>
      <c r="D62" s="112" t="s">
        <v>2064</v>
      </c>
      <c r="E62" s="113"/>
      <c r="F62" s="113"/>
      <c r="G62" s="113"/>
      <c r="H62" s="113"/>
      <c r="I62" s="114"/>
      <c r="J62" s="115">
        <f>J94</f>
        <v>0</v>
      </c>
      <c r="L62" s="111"/>
    </row>
    <row r="63" spans="2:47" s="7" customFormat="1" ht="24.95" customHeight="1" x14ac:dyDescent="0.2">
      <c r="B63" s="106"/>
      <c r="D63" s="107" t="s">
        <v>2065</v>
      </c>
      <c r="E63" s="108"/>
      <c r="F63" s="108"/>
      <c r="G63" s="108"/>
      <c r="H63" s="108"/>
      <c r="I63" s="109"/>
      <c r="J63" s="110">
        <f>J100</f>
        <v>0</v>
      </c>
      <c r="L63" s="106"/>
    </row>
    <row r="64" spans="2:47" s="1" customFormat="1" ht="21.75" customHeight="1" x14ac:dyDescent="0.2">
      <c r="B64" s="30"/>
      <c r="I64" s="84"/>
      <c r="L64" s="30"/>
    </row>
    <row r="65" spans="2:12" s="1" customFormat="1" ht="6.95" customHeight="1" x14ac:dyDescent="0.2">
      <c r="B65" s="39"/>
      <c r="C65" s="40"/>
      <c r="D65" s="40"/>
      <c r="E65" s="40"/>
      <c r="F65" s="40"/>
      <c r="G65" s="40"/>
      <c r="H65" s="40"/>
      <c r="I65" s="100"/>
      <c r="J65" s="40"/>
      <c r="K65" s="40"/>
      <c r="L65" s="30"/>
    </row>
    <row r="69" spans="2:12" s="1" customFormat="1" ht="6.95" customHeight="1" x14ac:dyDescent="0.2">
      <c r="B69" s="41"/>
      <c r="C69" s="42"/>
      <c r="D69" s="42"/>
      <c r="E69" s="42"/>
      <c r="F69" s="42"/>
      <c r="G69" s="42"/>
      <c r="H69" s="42"/>
      <c r="I69" s="101"/>
      <c r="J69" s="42"/>
      <c r="K69" s="42"/>
      <c r="L69" s="30"/>
    </row>
    <row r="70" spans="2:12" s="1" customFormat="1" ht="24.95" customHeight="1" x14ac:dyDescent="0.2">
      <c r="B70" s="30"/>
      <c r="C70" s="20" t="s">
        <v>148</v>
      </c>
      <c r="I70" s="84"/>
      <c r="L70" s="30"/>
    </row>
    <row r="71" spans="2:12" s="1" customFormat="1" ht="6.95" customHeight="1" x14ac:dyDescent="0.2">
      <c r="B71" s="30"/>
      <c r="I71" s="84"/>
      <c r="L71" s="30"/>
    </row>
    <row r="72" spans="2:12" s="1" customFormat="1" ht="12" customHeight="1" x14ac:dyDescent="0.2">
      <c r="B72" s="30"/>
      <c r="C72" s="25" t="s">
        <v>14</v>
      </c>
      <c r="I72" s="84"/>
      <c r="L72" s="30"/>
    </row>
    <row r="73" spans="2:12" s="1" customFormat="1" ht="16.5" customHeight="1" x14ac:dyDescent="0.2">
      <c r="B73" s="30"/>
      <c r="E73" s="324" t="str">
        <f>E7</f>
        <v>Rodinný dom s 2 byt. jednotkami - Trenčín, Vytvorenie podmienok pre deinštitucionalizáciu DSS Adam. Kochanovce</v>
      </c>
      <c r="F73" s="325"/>
      <c r="G73" s="325"/>
      <c r="H73" s="325"/>
      <c r="I73" s="84"/>
      <c r="L73" s="30"/>
    </row>
    <row r="74" spans="2:12" s="1" customFormat="1" ht="12" customHeight="1" x14ac:dyDescent="0.2">
      <c r="B74" s="30"/>
      <c r="C74" s="25" t="s">
        <v>103</v>
      </c>
      <c r="I74" s="84"/>
      <c r="L74" s="30"/>
    </row>
    <row r="75" spans="2:12" s="1" customFormat="1" ht="16.5" customHeight="1" x14ac:dyDescent="0.2">
      <c r="B75" s="30"/>
      <c r="E75" s="306" t="str">
        <f>E9</f>
        <v>04 - SO 04 Telefónna prípojka</v>
      </c>
      <c r="F75" s="305"/>
      <c r="G75" s="305"/>
      <c r="H75" s="305"/>
      <c r="I75" s="84"/>
      <c r="L75" s="30"/>
    </row>
    <row r="76" spans="2:12" s="1" customFormat="1" ht="6.95" customHeight="1" x14ac:dyDescent="0.2">
      <c r="B76" s="30"/>
      <c r="I76" s="84"/>
      <c r="L76" s="30"/>
    </row>
    <row r="77" spans="2:12" s="1" customFormat="1" ht="12" customHeight="1" x14ac:dyDescent="0.2">
      <c r="B77" s="30"/>
      <c r="C77" s="25" t="s">
        <v>18</v>
      </c>
      <c r="F77" s="16" t="str">
        <f>F12</f>
        <v>parc. č. 400, Trenčín</v>
      </c>
      <c r="I77" s="85" t="s">
        <v>20</v>
      </c>
      <c r="J77" s="46" t="str">
        <f>IF(J12="","",J12)</f>
        <v/>
      </c>
      <c r="L77" s="30"/>
    </row>
    <row r="78" spans="2:12" s="1" customFormat="1" ht="6.95" customHeight="1" x14ac:dyDescent="0.2">
      <c r="B78" s="30"/>
      <c r="I78" s="84"/>
      <c r="L78" s="30"/>
    </row>
    <row r="79" spans="2:12" s="1" customFormat="1" ht="13.7" customHeight="1" x14ac:dyDescent="0.2">
      <c r="B79" s="30"/>
      <c r="C79" s="25" t="s">
        <v>21</v>
      </c>
      <c r="F79" s="16" t="str">
        <f>E15</f>
        <v>Trenčiansky samosprávny kraj</v>
      </c>
      <c r="I79" s="85" t="s">
        <v>28</v>
      </c>
      <c r="J79" s="28" t="str">
        <f>E21</f>
        <v>ADOM, spol. s r.o.</v>
      </c>
      <c r="L79" s="30"/>
    </row>
    <row r="80" spans="2:12" s="1" customFormat="1" ht="13.7" customHeight="1" x14ac:dyDescent="0.2">
      <c r="B80" s="30"/>
      <c r="C80" s="25" t="s">
        <v>26</v>
      </c>
      <c r="F80" s="16" t="str">
        <f>IF(E18="","",E18)</f>
        <v>Vyplň údaj</v>
      </c>
      <c r="I80" s="85" t="s">
        <v>34</v>
      </c>
      <c r="J80" s="28" t="str">
        <f>E24</f>
        <v>Ing. Anton Horváth</v>
      </c>
      <c r="L80" s="30"/>
    </row>
    <row r="81" spans="2:65" s="1" customFormat="1" ht="10.35" customHeight="1" x14ac:dyDescent="0.2">
      <c r="B81" s="30"/>
      <c r="I81" s="84"/>
      <c r="L81" s="30"/>
    </row>
    <row r="82" spans="2:65" s="9" customFormat="1" ht="29.25" customHeight="1" x14ac:dyDescent="0.2">
      <c r="B82" s="116"/>
      <c r="C82" s="117" t="s">
        <v>149</v>
      </c>
      <c r="D82" s="118" t="s">
        <v>56</v>
      </c>
      <c r="E82" s="118" t="s">
        <v>52</v>
      </c>
      <c r="F82" s="118" t="s">
        <v>53</v>
      </c>
      <c r="G82" s="118" t="s">
        <v>150</v>
      </c>
      <c r="H82" s="118" t="s">
        <v>151</v>
      </c>
      <c r="I82" s="119" t="s">
        <v>152</v>
      </c>
      <c r="J82" s="120" t="s">
        <v>107</v>
      </c>
      <c r="K82" s="121" t="s">
        <v>153</v>
      </c>
      <c r="L82" s="116"/>
      <c r="M82" s="53" t="s">
        <v>1</v>
      </c>
      <c r="N82" s="54" t="s">
        <v>41</v>
      </c>
      <c r="O82" s="54" t="s">
        <v>154</v>
      </c>
      <c r="P82" s="54" t="s">
        <v>155</v>
      </c>
      <c r="Q82" s="54" t="s">
        <v>156</v>
      </c>
      <c r="R82" s="54" t="s">
        <v>157</v>
      </c>
      <c r="S82" s="54" t="s">
        <v>158</v>
      </c>
      <c r="T82" s="55" t="s">
        <v>159</v>
      </c>
    </row>
    <row r="83" spans="2:65" s="1" customFormat="1" ht="22.9" customHeight="1" x14ac:dyDescent="0.25">
      <c r="B83" s="30"/>
      <c r="C83" s="58" t="s">
        <v>108</v>
      </c>
      <c r="I83" s="84"/>
      <c r="J83" s="122">
        <f>BK83</f>
        <v>0</v>
      </c>
      <c r="L83" s="30"/>
      <c r="M83" s="56"/>
      <c r="N83" s="47"/>
      <c r="O83" s="47"/>
      <c r="P83" s="123">
        <f>P84+P100</f>
        <v>0</v>
      </c>
      <c r="Q83" s="47"/>
      <c r="R83" s="123">
        <f>R84+R100</f>
        <v>0</v>
      </c>
      <c r="S83" s="47"/>
      <c r="T83" s="124">
        <f>T84+T100</f>
        <v>0</v>
      </c>
      <c r="AT83" s="16" t="s">
        <v>70</v>
      </c>
      <c r="AU83" s="16" t="s">
        <v>109</v>
      </c>
      <c r="BK83" s="125">
        <f>BK84+BK100</f>
        <v>0</v>
      </c>
    </row>
    <row r="84" spans="2:65" s="10" customFormat="1" ht="25.9" customHeight="1" x14ac:dyDescent="0.2">
      <c r="B84" s="126"/>
      <c r="D84" s="127" t="s">
        <v>70</v>
      </c>
      <c r="E84" s="128" t="s">
        <v>348</v>
      </c>
      <c r="F84" s="128" t="s">
        <v>1645</v>
      </c>
      <c r="I84" s="129"/>
      <c r="J84" s="130">
        <f>BK84</f>
        <v>0</v>
      </c>
      <c r="L84" s="126"/>
      <c r="M84" s="131"/>
      <c r="N84" s="132"/>
      <c r="O84" s="132"/>
      <c r="P84" s="133">
        <f>P85+P94</f>
        <v>0</v>
      </c>
      <c r="Q84" s="132"/>
      <c r="R84" s="133">
        <f>R85+R94</f>
        <v>0</v>
      </c>
      <c r="S84" s="132"/>
      <c r="T84" s="134">
        <f>T85+T94</f>
        <v>0</v>
      </c>
      <c r="AR84" s="127" t="s">
        <v>183</v>
      </c>
      <c r="AT84" s="135" t="s">
        <v>70</v>
      </c>
      <c r="AU84" s="135" t="s">
        <v>71</v>
      </c>
      <c r="AY84" s="127" t="s">
        <v>162</v>
      </c>
      <c r="BK84" s="136">
        <f>BK85+BK94</f>
        <v>0</v>
      </c>
    </row>
    <row r="85" spans="2:65" s="10" customFormat="1" ht="22.9" customHeight="1" x14ac:dyDescent="0.2">
      <c r="B85" s="126"/>
      <c r="D85" s="127" t="s">
        <v>70</v>
      </c>
      <c r="E85" s="137" t="s">
        <v>1646</v>
      </c>
      <c r="F85" s="137" t="s">
        <v>1647</v>
      </c>
      <c r="I85" s="129"/>
      <c r="J85" s="138">
        <f>BK85</f>
        <v>0</v>
      </c>
      <c r="L85" s="126"/>
      <c r="M85" s="131"/>
      <c r="N85" s="132"/>
      <c r="O85" s="132"/>
      <c r="P85" s="133">
        <f>SUM(P86:P93)</f>
        <v>0</v>
      </c>
      <c r="Q85" s="132"/>
      <c r="R85" s="133">
        <f>SUM(R86:R93)</f>
        <v>0</v>
      </c>
      <c r="S85" s="132"/>
      <c r="T85" s="134">
        <f>SUM(T86:T93)</f>
        <v>0</v>
      </c>
      <c r="AR85" s="127" t="s">
        <v>183</v>
      </c>
      <c r="AT85" s="135" t="s">
        <v>70</v>
      </c>
      <c r="AU85" s="135" t="s">
        <v>79</v>
      </c>
      <c r="AY85" s="127" t="s">
        <v>162</v>
      </c>
      <c r="BK85" s="136">
        <f>SUM(BK86:BK93)</f>
        <v>0</v>
      </c>
    </row>
    <row r="86" spans="2:65" s="1" customFormat="1" ht="16.5" customHeight="1" x14ac:dyDescent="0.2">
      <c r="B86" s="139"/>
      <c r="C86" s="140" t="s">
        <v>79</v>
      </c>
      <c r="D86" s="140" t="s">
        <v>164</v>
      </c>
      <c r="E86" s="329" t="s">
        <v>2493</v>
      </c>
      <c r="F86" s="330"/>
      <c r="G86" s="142" t="s">
        <v>394</v>
      </c>
      <c r="H86" s="143">
        <v>1</v>
      </c>
      <c r="I86" s="144"/>
      <c r="J86" s="143">
        <f t="shared" ref="J86:J93" si="0">ROUND(I86*H86,3)</f>
        <v>0</v>
      </c>
      <c r="K86" s="141" t="s">
        <v>1</v>
      </c>
      <c r="L86" s="30"/>
      <c r="M86" s="145" t="s">
        <v>1</v>
      </c>
      <c r="N86" s="146" t="s">
        <v>43</v>
      </c>
      <c r="O86" s="49"/>
      <c r="P86" s="147">
        <f t="shared" ref="P86:P93" si="1">O86*H86</f>
        <v>0</v>
      </c>
      <c r="Q86" s="147">
        <v>0</v>
      </c>
      <c r="R86" s="147">
        <f t="shared" ref="R86:R93" si="2">Q86*H86</f>
        <v>0</v>
      </c>
      <c r="S86" s="147">
        <v>0</v>
      </c>
      <c r="T86" s="148">
        <f t="shared" ref="T86:T93" si="3">S86*H86</f>
        <v>0</v>
      </c>
      <c r="AR86" s="16" t="s">
        <v>577</v>
      </c>
      <c r="AT86" s="16" t="s">
        <v>164</v>
      </c>
      <c r="AU86" s="16" t="s">
        <v>169</v>
      </c>
      <c r="AY86" s="16" t="s">
        <v>162</v>
      </c>
      <c r="BE86" s="149">
        <f t="shared" ref="BE86:BE93" si="4">IF(N86="základná",J86,0)</f>
        <v>0</v>
      </c>
      <c r="BF86" s="149">
        <f t="shared" ref="BF86:BF93" si="5">IF(N86="znížená",J86,0)</f>
        <v>0</v>
      </c>
      <c r="BG86" s="149">
        <f t="shared" ref="BG86:BG93" si="6">IF(N86="zákl. prenesená",J86,0)</f>
        <v>0</v>
      </c>
      <c r="BH86" s="149">
        <f t="shared" ref="BH86:BH93" si="7">IF(N86="zníž. prenesená",J86,0)</f>
        <v>0</v>
      </c>
      <c r="BI86" s="149">
        <f t="shared" ref="BI86:BI93" si="8">IF(N86="nulová",J86,0)</f>
        <v>0</v>
      </c>
      <c r="BJ86" s="16" t="s">
        <v>169</v>
      </c>
      <c r="BK86" s="150">
        <f t="shared" ref="BK86:BK93" si="9">ROUND(I86*H86,3)</f>
        <v>0</v>
      </c>
      <c r="BL86" s="16" t="s">
        <v>577</v>
      </c>
      <c r="BM86" s="16" t="s">
        <v>2105</v>
      </c>
    </row>
    <row r="87" spans="2:65" s="1" customFormat="1" ht="16.5" customHeight="1" x14ac:dyDescent="0.2">
      <c r="B87" s="139"/>
      <c r="C87" s="140" t="s">
        <v>169</v>
      </c>
      <c r="D87" s="140" t="s">
        <v>164</v>
      </c>
      <c r="E87" s="327" t="s">
        <v>2106</v>
      </c>
      <c r="F87" s="328"/>
      <c r="G87" s="142" t="s">
        <v>710</v>
      </c>
      <c r="H87" s="143">
        <v>50</v>
      </c>
      <c r="I87" s="144"/>
      <c r="J87" s="143">
        <f t="shared" si="0"/>
        <v>0</v>
      </c>
      <c r="K87" s="141" t="s">
        <v>1</v>
      </c>
      <c r="L87" s="30"/>
      <c r="M87" s="145" t="s">
        <v>1</v>
      </c>
      <c r="N87" s="146" t="s">
        <v>43</v>
      </c>
      <c r="O87" s="49"/>
      <c r="P87" s="147">
        <f t="shared" si="1"/>
        <v>0</v>
      </c>
      <c r="Q87" s="147">
        <v>0</v>
      </c>
      <c r="R87" s="147">
        <f t="shared" si="2"/>
        <v>0</v>
      </c>
      <c r="S87" s="147">
        <v>0</v>
      </c>
      <c r="T87" s="148">
        <f t="shared" si="3"/>
        <v>0</v>
      </c>
      <c r="AR87" s="16" t="s">
        <v>577</v>
      </c>
      <c r="AT87" s="16" t="s">
        <v>164</v>
      </c>
      <c r="AU87" s="16" t="s">
        <v>169</v>
      </c>
      <c r="AY87" s="16" t="s">
        <v>162</v>
      </c>
      <c r="BE87" s="149">
        <f t="shared" si="4"/>
        <v>0</v>
      </c>
      <c r="BF87" s="149">
        <f t="shared" si="5"/>
        <v>0</v>
      </c>
      <c r="BG87" s="149">
        <f t="shared" si="6"/>
        <v>0</v>
      </c>
      <c r="BH87" s="149">
        <f t="shared" si="7"/>
        <v>0</v>
      </c>
      <c r="BI87" s="149">
        <f t="shared" si="8"/>
        <v>0</v>
      </c>
      <c r="BJ87" s="16" t="s">
        <v>169</v>
      </c>
      <c r="BK87" s="150">
        <f t="shared" si="9"/>
        <v>0</v>
      </c>
      <c r="BL87" s="16" t="s">
        <v>577</v>
      </c>
      <c r="BM87" s="16" t="s">
        <v>2107</v>
      </c>
    </row>
    <row r="88" spans="2:65" s="1" customFormat="1" ht="16.5" customHeight="1" x14ac:dyDescent="0.2">
      <c r="B88" s="139"/>
      <c r="C88" s="140" t="s">
        <v>183</v>
      </c>
      <c r="D88" s="140" t="s">
        <v>164</v>
      </c>
      <c r="E88" s="327" t="s">
        <v>2108</v>
      </c>
      <c r="F88" s="328"/>
      <c r="G88" s="142" t="s">
        <v>710</v>
      </c>
      <c r="H88" s="143">
        <v>45</v>
      </c>
      <c r="I88" s="144"/>
      <c r="J88" s="143">
        <f t="shared" si="0"/>
        <v>0</v>
      </c>
      <c r="K88" s="141" t="s">
        <v>1</v>
      </c>
      <c r="L88" s="30"/>
      <c r="M88" s="145" t="s">
        <v>1</v>
      </c>
      <c r="N88" s="146" t="s">
        <v>43</v>
      </c>
      <c r="O88" s="49"/>
      <c r="P88" s="147">
        <f t="shared" si="1"/>
        <v>0</v>
      </c>
      <c r="Q88" s="147">
        <v>0</v>
      </c>
      <c r="R88" s="147">
        <f t="shared" si="2"/>
        <v>0</v>
      </c>
      <c r="S88" s="147">
        <v>0</v>
      </c>
      <c r="T88" s="148">
        <f t="shared" si="3"/>
        <v>0</v>
      </c>
      <c r="AR88" s="16" t="s">
        <v>577</v>
      </c>
      <c r="AT88" s="16" t="s">
        <v>164</v>
      </c>
      <c r="AU88" s="16" t="s">
        <v>169</v>
      </c>
      <c r="AY88" s="16" t="s">
        <v>162</v>
      </c>
      <c r="BE88" s="149">
        <f t="shared" si="4"/>
        <v>0</v>
      </c>
      <c r="BF88" s="149">
        <f t="shared" si="5"/>
        <v>0</v>
      </c>
      <c r="BG88" s="149">
        <f t="shared" si="6"/>
        <v>0</v>
      </c>
      <c r="BH88" s="149">
        <f t="shared" si="7"/>
        <v>0</v>
      </c>
      <c r="BI88" s="149">
        <f t="shared" si="8"/>
        <v>0</v>
      </c>
      <c r="BJ88" s="16" t="s">
        <v>169</v>
      </c>
      <c r="BK88" s="150">
        <f t="shared" si="9"/>
        <v>0</v>
      </c>
      <c r="BL88" s="16" t="s">
        <v>577</v>
      </c>
      <c r="BM88" s="16" t="s">
        <v>2109</v>
      </c>
    </row>
    <row r="89" spans="2:65" s="1" customFormat="1" ht="16.5" customHeight="1" x14ac:dyDescent="0.2">
      <c r="B89" s="139"/>
      <c r="C89" s="140" t="s">
        <v>168</v>
      </c>
      <c r="D89" s="140" t="s">
        <v>164</v>
      </c>
      <c r="E89" s="327" t="s">
        <v>1715</v>
      </c>
      <c r="F89" s="328"/>
      <c r="G89" s="142" t="s">
        <v>166</v>
      </c>
      <c r="H89" s="143">
        <v>1</v>
      </c>
      <c r="I89" s="144"/>
      <c r="J89" s="143">
        <f t="shared" si="0"/>
        <v>0</v>
      </c>
      <c r="K89" s="141" t="s">
        <v>1</v>
      </c>
      <c r="L89" s="30"/>
      <c r="M89" s="145" t="s">
        <v>1</v>
      </c>
      <c r="N89" s="146" t="s">
        <v>43</v>
      </c>
      <c r="O89" s="49"/>
      <c r="P89" s="147">
        <f t="shared" si="1"/>
        <v>0</v>
      </c>
      <c r="Q89" s="147">
        <v>0</v>
      </c>
      <c r="R89" s="147">
        <f t="shared" si="2"/>
        <v>0</v>
      </c>
      <c r="S89" s="147">
        <v>0</v>
      </c>
      <c r="T89" s="148">
        <f t="shared" si="3"/>
        <v>0</v>
      </c>
      <c r="AR89" s="16" t="s">
        <v>577</v>
      </c>
      <c r="AT89" s="16" t="s">
        <v>164</v>
      </c>
      <c r="AU89" s="16" t="s">
        <v>169</v>
      </c>
      <c r="AY89" s="16" t="s">
        <v>162</v>
      </c>
      <c r="BE89" s="149">
        <f t="shared" si="4"/>
        <v>0</v>
      </c>
      <c r="BF89" s="149">
        <f t="shared" si="5"/>
        <v>0</v>
      </c>
      <c r="BG89" s="149">
        <f t="shared" si="6"/>
        <v>0</v>
      </c>
      <c r="BH89" s="149">
        <f t="shared" si="7"/>
        <v>0</v>
      </c>
      <c r="BI89" s="149">
        <f t="shared" si="8"/>
        <v>0</v>
      </c>
      <c r="BJ89" s="16" t="s">
        <v>169</v>
      </c>
      <c r="BK89" s="150">
        <f t="shared" si="9"/>
        <v>0</v>
      </c>
      <c r="BL89" s="16" t="s">
        <v>577</v>
      </c>
      <c r="BM89" s="16" t="s">
        <v>2110</v>
      </c>
    </row>
    <row r="90" spans="2:65" s="1" customFormat="1" ht="16.5" customHeight="1" x14ac:dyDescent="0.2">
      <c r="B90" s="139"/>
      <c r="C90" s="183" t="s">
        <v>202</v>
      </c>
      <c r="D90" s="183" t="s">
        <v>348</v>
      </c>
      <c r="E90" s="332" t="s">
        <v>2494</v>
      </c>
      <c r="F90" s="333"/>
      <c r="G90" s="185" t="s">
        <v>394</v>
      </c>
      <c r="H90" s="186">
        <v>1</v>
      </c>
      <c r="I90" s="187"/>
      <c r="J90" s="186">
        <f t="shared" si="0"/>
        <v>0</v>
      </c>
      <c r="K90" s="184" t="s">
        <v>1</v>
      </c>
      <c r="L90" s="188"/>
      <c r="M90" s="189" t="s">
        <v>1</v>
      </c>
      <c r="N90" s="190" t="s">
        <v>43</v>
      </c>
      <c r="O90" s="49"/>
      <c r="P90" s="147">
        <f t="shared" si="1"/>
        <v>0</v>
      </c>
      <c r="Q90" s="147">
        <v>0</v>
      </c>
      <c r="R90" s="147">
        <f t="shared" si="2"/>
        <v>0</v>
      </c>
      <c r="S90" s="147">
        <v>0</v>
      </c>
      <c r="T90" s="148">
        <f t="shared" si="3"/>
        <v>0</v>
      </c>
      <c r="AR90" s="16" t="s">
        <v>1458</v>
      </c>
      <c r="AT90" s="16" t="s">
        <v>348</v>
      </c>
      <c r="AU90" s="16" t="s">
        <v>169</v>
      </c>
      <c r="AY90" s="16" t="s">
        <v>162</v>
      </c>
      <c r="BE90" s="149">
        <f t="shared" si="4"/>
        <v>0</v>
      </c>
      <c r="BF90" s="149">
        <f t="shared" si="5"/>
        <v>0</v>
      </c>
      <c r="BG90" s="149">
        <f t="shared" si="6"/>
        <v>0</v>
      </c>
      <c r="BH90" s="149">
        <f t="shared" si="7"/>
        <v>0</v>
      </c>
      <c r="BI90" s="149">
        <f t="shared" si="8"/>
        <v>0</v>
      </c>
      <c r="BJ90" s="16" t="s">
        <v>169</v>
      </c>
      <c r="BK90" s="150">
        <f t="shared" si="9"/>
        <v>0</v>
      </c>
      <c r="BL90" s="16" t="s">
        <v>577</v>
      </c>
      <c r="BM90" s="16" t="s">
        <v>2111</v>
      </c>
    </row>
    <row r="91" spans="2:65" s="1" customFormat="1" ht="16.5" customHeight="1" x14ac:dyDescent="0.2">
      <c r="B91" s="139"/>
      <c r="C91" s="183" t="s">
        <v>212</v>
      </c>
      <c r="D91" s="183" t="s">
        <v>348</v>
      </c>
      <c r="E91" s="332" t="s">
        <v>2112</v>
      </c>
      <c r="F91" s="333"/>
      <c r="G91" s="185" t="s">
        <v>710</v>
      </c>
      <c r="H91" s="186">
        <v>50</v>
      </c>
      <c r="I91" s="187"/>
      <c r="J91" s="186">
        <f t="shared" si="0"/>
        <v>0</v>
      </c>
      <c r="K91" s="184" t="s">
        <v>1</v>
      </c>
      <c r="L91" s="188"/>
      <c r="M91" s="189" t="s">
        <v>1</v>
      </c>
      <c r="N91" s="190" t="s">
        <v>43</v>
      </c>
      <c r="O91" s="49"/>
      <c r="P91" s="147">
        <f t="shared" si="1"/>
        <v>0</v>
      </c>
      <c r="Q91" s="147">
        <v>0</v>
      </c>
      <c r="R91" s="147">
        <f t="shared" si="2"/>
        <v>0</v>
      </c>
      <c r="S91" s="147">
        <v>0</v>
      </c>
      <c r="T91" s="148">
        <f t="shared" si="3"/>
        <v>0</v>
      </c>
      <c r="AR91" s="16" t="s">
        <v>1458</v>
      </c>
      <c r="AT91" s="16" t="s">
        <v>348</v>
      </c>
      <c r="AU91" s="16" t="s">
        <v>169</v>
      </c>
      <c r="AY91" s="16" t="s">
        <v>162</v>
      </c>
      <c r="BE91" s="149">
        <f t="shared" si="4"/>
        <v>0</v>
      </c>
      <c r="BF91" s="149">
        <f t="shared" si="5"/>
        <v>0</v>
      </c>
      <c r="BG91" s="149">
        <f t="shared" si="6"/>
        <v>0</v>
      </c>
      <c r="BH91" s="149">
        <f t="shared" si="7"/>
        <v>0</v>
      </c>
      <c r="BI91" s="149">
        <f t="shared" si="8"/>
        <v>0</v>
      </c>
      <c r="BJ91" s="16" t="s">
        <v>169</v>
      </c>
      <c r="BK91" s="150">
        <f t="shared" si="9"/>
        <v>0</v>
      </c>
      <c r="BL91" s="16" t="s">
        <v>577</v>
      </c>
      <c r="BM91" s="16" t="s">
        <v>2113</v>
      </c>
    </row>
    <row r="92" spans="2:65" s="1" customFormat="1" ht="16.5" customHeight="1" x14ac:dyDescent="0.2">
      <c r="B92" s="139"/>
      <c r="C92" s="183" t="s">
        <v>215</v>
      </c>
      <c r="D92" s="183" t="s">
        <v>348</v>
      </c>
      <c r="E92" s="332" t="s">
        <v>2114</v>
      </c>
      <c r="F92" s="333"/>
      <c r="G92" s="185" t="s">
        <v>394</v>
      </c>
      <c r="H92" s="186">
        <v>45</v>
      </c>
      <c r="I92" s="187"/>
      <c r="J92" s="186">
        <f t="shared" si="0"/>
        <v>0</v>
      </c>
      <c r="K92" s="184" t="s">
        <v>1</v>
      </c>
      <c r="L92" s="188"/>
      <c r="M92" s="189" t="s">
        <v>1</v>
      </c>
      <c r="N92" s="190" t="s">
        <v>43</v>
      </c>
      <c r="O92" s="49"/>
      <c r="P92" s="147">
        <f t="shared" si="1"/>
        <v>0</v>
      </c>
      <c r="Q92" s="147">
        <v>0</v>
      </c>
      <c r="R92" s="147">
        <f t="shared" si="2"/>
        <v>0</v>
      </c>
      <c r="S92" s="147">
        <v>0</v>
      </c>
      <c r="T92" s="148">
        <f t="shared" si="3"/>
        <v>0</v>
      </c>
      <c r="AR92" s="16" t="s">
        <v>1458</v>
      </c>
      <c r="AT92" s="16" t="s">
        <v>348</v>
      </c>
      <c r="AU92" s="16" t="s">
        <v>169</v>
      </c>
      <c r="AY92" s="16" t="s">
        <v>162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16" t="s">
        <v>169</v>
      </c>
      <c r="BK92" s="150">
        <f t="shared" si="9"/>
        <v>0</v>
      </c>
      <c r="BL92" s="16" t="s">
        <v>577</v>
      </c>
      <c r="BM92" s="16" t="s">
        <v>2115</v>
      </c>
    </row>
    <row r="93" spans="2:65" s="1" customFormat="1" ht="16.5" customHeight="1" x14ac:dyDescent="0.2">
      <c r="B93" s="139"/>
      <c r="C93" s="183" t="s">
        <v>222</v>
      </c>
      <c r="D93" s="183" t="s">
        <v>348</v>
      </c>
      <c r="E93" s="332" t="s">
        <v>1766</v>
      </c>
      <c r="F93" s="333"/>
      <c r="G93" s="185" t="s">
        <v>166</v>
      </c>
      <c r="H93" s="186">
        <v>1</v>
      </c>
      <c r="I93" s="187"/>
      <c r="J93" s="186">
        <f t="shared" si="0"/>
        <v>0</v>
      </c>
      <c r="K93" s="184" t="s">
        <v>1</v>
      </c>
      <c r="L93" s="188"/>
      <c r="M93" s="189" t="s">
        <v>1</v>
      </c>
      <c r="N93" s="190" t="s">
        <v>43</v>
      </c>
      <c r="O93" s="49"/>
      <c r="P93" s="147">
        <f t="shared" si="1"/>
        <v>0</v>
      </c>
      <c r="Q93" s="147">
        <v>0</v>
      </c>
      <c r="R93" s="147">
        <f t="shared" si="2"/>
        <v>0</v>
      </c>
      <c r="S93" s="147">
        <v>0</v>
      </c>
      <c r="T93" s="148">
        <f t="shared" si="3"/>
        <v>0</v>
      </c>
      <c r="AR93" s="16" t="s">
        <v>1458</v>
      </c>
      <c r="AT93" s="16" t="s">
        <v>348</v>
      </c>
      <c r="AU93" s="16" t="s">
        <v>169</v>
      </c>
      <c r="AY93" s="16" t="s">
        <v>162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16" t="s">
        <v>169</v>
      </c>
      <c r="BK93" s="150">
        <f t="shared" si="9"/>
        <v>0</v>
      </c>
      <c r="BL93" s="16" t="s">
        <v>577</v>
      </c>
      <c r="BM93" s="16" t="s">
        <v>2116</v>
      </c>
    </row>
    <row r="94" spans="2:65" s="10" customFormat="1" ht="22.9" customHeight="1" x14ac:dyDescent="0.2">
      <c r="B94" s="126"/>
      <c r="D94" s="127" t="s">
        <v>70</v>
      </c>
      <c r="E94" s="137" t="s">
        <v>2088</v>
      </c>
      <c r="F94" s="137" t="s">
        <v>2089</v>
      </c>
      <c r="I94" s="129"/>
      <c r="J94" s="138">
        <f>BK94</f>
        <v>0</v>
      </c>
      <c r="L94" s="126"/>
      <c r="M94" s="131"/>
      <c r="N94" s="132"/>
      <c r="O94" s="132"/>
      <c r="P94" s="133">
        <f>SUM(P95:P99)</f>
        <v>0</v>
      </c>
      <c r="Q94" s="132"/>
      <c r="R94" s="133">
        <f>SUM(R95:R99)</f>
        <v>0</v>
      </c>
      <c r="S94" s="132"/>
      <c r="T94" s="134">
        <f>SUM(T95:T99)</f>
        <v>0</v>
      </c>
      <c r="AR94" s="127" t="s">
        <v>183</v>
      </c>
      <c r="AT94" s="135" t="s">
        <v>70</v>
      </c>
      <c r="AU94" s="135" t="s">
        <v>79</v>
      </c>
      <c r="AY94" s="127" t="s">
        <v>162</v>
      </c>
      <c r="BK94" s="136">
        <f>SUM(BK95:BK99)</f>
        <v>0</v>
      </c>
    </row>
    <row r="95" spans="2:65" s="1" customFormat="1" ht="16.5" customHeight="1" x14ac:dyDescent="0.2">
      <c r="B95" s="139"/>
      <c r="C95" s="140" t="s">
        <v>225</v>
      </c>
      <c r="D95" s="140" t="s">
        <v>164</v>
      </c>
      <c r="E95" s="327" t="s">
        <v>2090</v>
      </c>
      <c r="F95" s="328"/>
      <c r="G95" s="142" t="s">
        <v>710</v>
      </c>
      <c r="H95" s="143">
        <v>10</v>
      </c>
      <c r="I95" s="144"/>
      <c r="J95" s="143">
        <f>ROUND(I95*H95,3)</f>
        <v>0</v>
      </c>
      <c r="K95" s="141" t="s">
        <v>1</v>
      </c>
      <c r="L95" s="30"/>
      <c r="M95" s="145" t="s">
        <v>1</v>
      </c>
      <c r="N95" s="146" t="s">
        <v>43</v>
      </c>
      <c r="O95" s="49"/>
      <c r="P95" s="147">
        <f>O95*H95</f>
        <v>0</v>
      </c>
      <c r="Q95" s="147">
        <v>0</v>
      </c>
      <c r="R95" s="147">
        <f>Q95*H95</f>
        <v>0</v>
      </c>
      <c r="S95" s="147">
        <v>0</v>
      </c>
      <c r="T95" s="148">
        <f>S95*H95</f>
        <v>0</v>
      </c>
      <c r="AR95" s="16" t="s">
        <v>577</v>
      </c>
      <c r="AT95" s="16" t="s">
        <v>164</v>
      </c>
      <c r="AU95" s="16" t="s">
        <v>169</v>
      </c>
      <c r="AY95" s="16" t="s">
        <v>162</v>
      </c>
      <c r="BE95" s="149">
        <f>IF(N95="základná",J95,0)</f>
        <v>0</v>
      </c>
      <c r="BF95" s="149">
        <f>IF(N95="znížená",J95,0)</f>
        <v>0</v>
      </c>
      <c r="BG95" s="149">
        <f>IF(N95="zákl. prenesená",J95,0)</f>
        <v>0</v>
      </c>
      <c r="BH95" s="149">
        <f>IF(N95="zníž. prenesená",J95,0)</f>
        <v>0</v>
      </c>
      <c r="BI95" s="149">
        <f>IF(N95="nulová",J95,0)</f>
        <v>0</v>
      </c>
      <c r="BJ95" s="16" t="s">
        <v>169</v>
      </c>
      <c r="BK95" s="150">
        <f>ROUND(I95*H95,3)</f>
        <v>0</v>
      </c>
      <c r="BL95" s="16" t="s">
        <v>577</v>
      </c>
      <c r="BM95" s="16" t="s">
        <v>2117</v>
      </c>
    </row>
    <row r="96" spans="2:65" s="1" customFormat="1" ht="16.5" customHeight="1" x14ac:dyDescent="0.2">
      <c r="B96" s="139"/>
      <c r="C96" s="140" t="s">
        <v>234</v>
      </c>
      <c r="D96" s="140" t="s">
        <v>164</v>
      </c>
      <c r="E96" s="327" t="s">
        <v>2092</v>
      </c>
      <c r="F96" s="328"/>
      <c r="G96" s="142" t="s">
        <v>273</v>
      </c>
      <c r="H96" s="143">
        <v>7</v>
      </c>
      <c r="I96" s="144"/>
      <c r="J96" s="143">
        <f>ROUND(I96*H96,3)</f>
        <v>0</v>
      </c>
      <c r="K96" s="141" t="s">
        <v>1</v>
      </c>
      <c r="L96" s="30"/>
      <c r="M96" s="145" t="s">
        <v>1</v>
      </c>
      <c r="N96" s="146" t="s">
        <v>43</v>
      </c>
      <c r="O96" s="49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6" t="s">
        <v>577</v>
      </c>
      <c r="AT96" s="16" t="s">
        <v>164</v>
      </c>
      <c r="AU96" s="16" t="s">
        <v>169</v>
      </c>
      <c r="AY96" s="16" t="s">
        <v>162</v>
      </c>
      <c r="BE96" s="149">
        <f>IF(N96="základná",J96,0)</f>
        <v>0</v>
      </c>
      <c r="BF96" s="149">
        <f>IF(N96="znížená",J96,0)</f>
        <v>0</v>
      </c>
      <c r="BG96" s="149">
        <f>IF(N96="zákl. prenesená",J96,0)</f>
        <v>0</v>
      </c>
      <c r="BH96" s="149">
        <f>IF(N96="zníž. prenesená",J96,0)</f>
        <v>0</v>
      </c>
      <c r="BI96" s="149">
        <f>IF(N96="nulová",J96,0)</f>
        <v>0</v>
      </c>
      <c r="BJ96" s="16" t="s">
        <v>169</v>
      </c>
      <c r="BK96" s="150">
        <f>ROUND(I96*H96,3)</f>
        <v>0</v>
      </c>
      <c r="BL96" s="16" t="s">
        <v>577</v>
      </c>
      <c r="BM96" s="16" t="s">
        <v>2118</v>
      </c>
    </row>
    <row r="97" spans="2:65" s="1" customFormat="1" ht="16.5" customHeight="1" x14ac:dyDescent="0.2">
      <c r="B97" s="139"/>
      <c r="C97" s="140" t="s">
        <v>237</v>
      </c>
      <c r="D97" s="140" t="s">
        <v>164</v>
      </c>
      <c r="E97" s="327" t="s">
        <v>2094</v>
      </c>
      <c r="F97" s="328"/>
      <c r="G97" s="142" t="s">
        <v>166</v>
      </c>
      <c r="H97" s="143">
        <v>1</v>
      </c>
      <c r="I97" s="144"/>
      <c r="J97" s="143">
        <f>ROUND(I97*H97,3)</f>
        <v>0</v>
      </c>
      <c r="K97" s="141" t="s">
        <v>1</v>
      </c>
      <c r="L97" s="30"/>
      <c r="M97" s="145" t="s">
        <v>1</v>
      </c>
      <c r="N97" s="146" t="s">
        <v>43</v>
      </c>
      <c r="O97" s="49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6" t="s">
        <v>577</v>
      </c>
      <c r="AT97" s="16" t="s">
        <v>164</v>
      </c>
      <c r="AU97" s="16" t="s">
        <v>169</v>
      </c>
      <c r="AY97" s="16" t="s">
        <v>162</v>
      </c>
      <c r="BE97" s="149">
        <f>IF(N97="základná",J97,0)</f>
        <v>0</v>
      </c>
      <c r="BF97" s="149">
        <f>IF(N97="znížená",J97,0)</f>
        <v>0</v>
      </c>
      <c r="BG97" s="149">
        <f>IF(N97="zákl. prenesená",J97,0)</f>
        <v>0</v>
      </c>
      <c r="BH97" s="149">
        <f>IF(N97="zníž. prenesená",J97,0)</f>
        <v>0</v>
      </c>
      <c r="BI97" s="149">
        <f>IF(N97="nulová",J97,0)</f>
        <v>0</v>
      </c>
      <c r="BJ97" s="16" t="s">
        <v>169</v>
      </c>
      <c r="BK97" s="150">
        <f>ROUND(I97*H97,3)</f>
        <v>0</v>
      </c>
      <c r="BL97" s="16" t="s">
        <v>577</v>
      </c>
      <c r="BM97" s="16" t="s">
        <v>2119</v>
      </c>
    </row>
    <row r="98" spans="2:65" s="1" customFormat="1" ht="16.5" customHeight="1" x14ac:dyDescent="0.2">
      <c r="B98" s="139"/>
      <c r="C98" s="140" t="s">
        <v>244</v>
      </c>
      <c r="D98" s="140" t="s">
        <v>164</v>
      </c>
      <c r="E98" s="327" t="s">
        <v>2096</v>
      </c>
      <c r="F98" s="328"/>
      <c r="G98" s="142" t="s">
        <v>166</v>
      </c>
      <c r="H98" s="143">
        <v>1</v>
      </c>
      <c r="I98" s="144"/>
      <c r="J98" s="143">
        <f>ROUND(I98*H98,3)</f>
        <v>0</v>
      </c>
      <c r="K98" s="141" t="s">
        <v>1</v>
      </c>
      <c r="L98" s="30"/>
      <c r="M98" s="145" t="s">
        <v>1</v>
      </c>
      <c r="N98" s="146" t="s">
        <v>43</v>
      </c>
      <c r="O98" s="49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6" t="s">
        <v>577</v>
      </c>
      <c r="AT98" s="16" t="s">
        <v>164</v>
      </c>
      <c r="AU98" s="16" t="s">
        <v>169</v>
      </c>
      <c r="AY98" s="16" t="s">
        <v>162</v>
      </c>
      <c r="BE98" s="149">
        <f>IF(N98="základná",J98,0)</f>
        <v>0</v>
      </c>
      <c r="BF98" s="149">
        <f>IF(N98="znížená",J98,0)</f>
        <v>0</v>
      </c>
      <c r="BG98" s="149">
        <f>IF(N98="zákl. prenesená",J98,0)</f>
        <v>0</v>
      </c>
      <c r="BH98" s="149">
        <f>IF(N98="zníž. prenesená",J98,0)</f>
        <v>0</v>
      </c>
      <c r="BI98" s="149">
        <f>IF(N98="nulová",J98,0)</f>
        <v>0</v>
      </c>
      <c r="BJ98" s="16" t="s">
        <v>169</v>
      </c>
      <c r="BK98" s="150">
        <f>ROUND(I98*H98,3)</f>
        <v>0</v>
      </c>
      <c r="BL98" s="16" t="s">
        <v>577</v>
      </c>
      <c r="BM98" s="16" t="s">
        <v>2120</v>
      </c>
    </row>
    <row r="99" spans="2:65" s="1" customFormat="1" ht="16.5" customHeight="1" x14ac:dyDescent="0.2">
      <c r="B99" s="139"/>
      <c r="C99" s="140" t="s">
        <v>249</v>
      </c>
      <c r="D99" s="140" t="s">
        <v>164</v>
      </c>
      <c r="E99" s="327" t="s">
        <v>2098</v>
      </c>
      <c r="F99" s="328"/>
      <c r="G99" s="142" t="s">
        <v>166</v>
      </c>
      <c r="H99" s="143">
        <v>1</v>
      </c>
      <c r="I99" s="144"/>
      <c r="J99" s="143">
        <f>ROUND(I99*H99,3)</f>
        <v>0</v>
      </c>
      <c r="K99" s="141" t="s">
        <v>1</v>
      </c>
      <c r="L99" s="30"/>
      <c r="M99" s="145" t="s">
        <v>1</v>
      </c>
      <c r="N99" s="146" t="s">
        <v>43</v>
      </c>
      <c r="O99" s="49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577</v>
      </c>
      <c r="AT99" s="16" t="s">
        <v>164</v>
      </c>
      <c r="AU99" s="16" t="s">
        <v>169</v>
      </c>
      <c r="AY99" s="16" t="s">
        <v>162</v>
      </c>
      <c r="BE99" s="149">
        <f>IF(N99="základná",J99,0)</f>
        <v>0</v>
      </c>
      <c r="BF99" s="149">
        <f>IF(N99="znížená",J99,0)</f>
        <v>0</v>
      </c>
      <c r="BG99" s="149">
        <f>IF(N99="zákl. prenesená",J99,0)</f>
        <v>0</v>
      </c>
      <c r="BH99" s="149">
        <f>IF(N99="zníž. prenesená",J99,0)</f>
        <v>0</v>
      </c>
      <c r="BI99" s="149">
        <f>IF(N99="nulová",J99,0)</f>
        <v>0</v>
      </c>
      <c r="BJ99" s="16" t="s">
        <v>169</v>
      </c>
      <c r="BK99" s="150">
        <f>ROUND(I99*H99,3)</f>
        <v>0</v>
      </c>
      <c r="BL99" s="16" t="s">
        <v>577</v>
      </c>
      <c r="BM99" s="16" t="s">
        <v>2121</v>
      </c>
    </row>
    <row r="100" spans="2:65" s="10" customFormat="1" ht="25.9" customHeight="1" x14ac:dyDescent="0.2">
      <c r="B100" s="126"/>
      <c r="D100" s="127" t="s">
        <v>70</v>
      </c>
      <c r="E100" s="128" t="s">
        <v>2100</v>
      </c>
      <c r="F100" s="128" t="s">
        <v>2101</v>
      </c>
      <c r="I100" s="129"/>
      <c r="J100" s="130">
        <f>BK100</f>
        <v>0</v>
      </c>
      <c r="L100" s="126"/>
      <c r="M100" s="131"/>
      <c r="N100" s="132"/>
      <c r="O100" s="132"/>
      <c r="P100" s="133">
        <f>P101</f>
        <v>0</v>
      </c>
      <c r="Q100" s="132"/>
      <c r="R100" s="133">
        <f>R101</f>
        <v>0</v>
      </c>
      <c r="S100" s="132"/>
      <c r="T100" s="134">
        <f>T101</f>
        <v>0</v>
      </c>
      <c r="AR100" s="127" t="s">
        <v>168</v>
      </c>
      <c r="AT100" s="135" t="s">
        <v>70</v>
      </c>
      <c r="AU100" s="135" t="s">
        <v>71</v>
      </c>
      <c r="AY100" s="127" t="s">
        <v>162</v>
      </c>
      <c r="BK100" s="136">
        <f>BK101</f>
        <v>0</v>
      </c>
    </row>
    <row r="101" spans="2:65" s="1" customFormat="1" ht="16.5" customHeight="1" x14ac:dyDescent="0.2">
      <c r="B101" s="139"/>
      <c r="C101" s="140" t="s">
        <v>253</v>
      </c>
      <c r="D101" s="140" t="s">
        <v>164</v>
      </c>
      <c r="E101" s="327" t="s">
        <v>1928</v>
      </c>
      <c r="F101" s="328"/>
      <c r="G101" s="142" t="s">
        <v>1929</v>
      </c>
      <c r="H101" s="143">
        <v>8</v>
      </c>
      <c r="I101" s="144"/>
      <c r="J101" s="143">
        <f>ROUND(I101*H101,3)</f>
        <v>0</v>
      </c>
      <c r="K101" s="141" t="s">
        <v>1</v>
      </c>
      <c r="L101" s="30"/>
      <c r="M101" s="197" t="s">
        <v>1</v>
      </c>
      <c r="N101" s="198" t="s">
        <v>43</v>
      </c>
      <c r="O101" s="191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16" t="s">
        <v>2102</v>
      </c>
      <c r="AT101" s="16" t="s">
        <v>164</v>
      </c>
      <c r="AU101" s="16" t="s">
        <v>79</v>
      </c>
      <c r="AY101" s="16" t="s">
        <v>162</v>
      </c>
      <c r="BE101" s="149">
        <f>IF(N101="základná",J101,0)</f>
        <v>0</v>
      </c>
      <c r="BF101" s="149">
        <f>IF(N101="znížená",J101,0)</f>
        <v>0</v>
      </c>
      <c r="BG101" s="149">
        <f>IF(N101="zákl. prenesená",J101,0)</f>
        <v>0</v>
      </c>
      <c r="BH101" s="149">
        <f>IF(N101="zníž. prenesená",J101,0)</f>
        <v>0</v>
      </c>
      <c r="BI101" s="149">
        <f>IF(N101="nulová",J101,0)</f>
        <v>0</v>
      </c>
      <c r="BJ101" s="16" t="s">
        <v>169</v>
      </c>
      <c r="BK101" s="150">
        <f>ROUND(I101*H101,3)</f>
        <v>0</v>
      </c>
      <c r="BL101" s="16" t="s">
        <v>2102</v>
      </c>
      <c r="BM101" s="16" t="s">
        <v>2122</v>
      </c>
    </row>
    <row r="102" spans="2:65" s="1" customFormat="1" ht="6.95" customHeight="1" x14ac:dyDescent="0.2">
      <c r="B102" s="39"/>
      <c r="C102" s="40"/>
      <c r="D102" s="40"/>
      <c r="E102" s="40"/>
      <c r="F102" s="40"/>
      <c r="G102" s="40"/>
      <c r="H102" s="40"/>
      <c r="I102" s="100"/>
      <c r="J102" s="40"/>
      <c r="K102" s="40"/>
      <c r="L102" s="30"/>
    </row>
  </sheetData>
  <mergeCells count="23">
    <mergeCell ref="E91:F91"/>
    <mergeCell ref="E92:F92"/>
    <mergeCell ref="E93:F93"/>
    <mergeCell ref="E86:F86"/>
    <mergeCell ref="E87:F87"/>
    <mergeCell ref="E88:F88"/>
    <mergeCell ref="E89:F89"/>
    <mergeCell ref="E90:F90"/>
    <mergeCell ref="E101:F101"/>
    <mergeCell ref="E95:F95"/>
    <mergeCell ref="E96:F96"/>
    <mergeCell ref="E97:F97"/>
    <mergeCell ref="E98:F98"/>
    <mergeCell ref="E99:F99"/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5"/>
  <sheetViews>
    <sheetView showGridLines="0" workbookViewId="0">
      <selection activeCell="V9" sqref="V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8" t="s">
        <v>5</v>
      </c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95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24" t="str">
        <f>'Rekapitulácia stavby'!K6</f>
        <v>Rodinný dom s 2 byt. jednotkami - Trenčín, Vytvorenie podmienok pre deinštitucionalizáciu DSS Adam. Kochanovce</v>
      </c>
      <c r="F7" s="325"/>
      <c r="G7" s="325"/>
      <c r="H7" s="325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306" t="s">
        <v>2123</v>
      </c>
      <c r="F9" s="305"/>
      <c r="G9" s="305"/>
      <c r="H9" s="305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26" t="str">
        <f>'Rekapitulácia stavby'!E14</f>
        <v>Vyplň údaj</v>
      </c>
      <c r="F18" s="309"/>
      <c r="G18" s="309"/>
      <c r="H18" s="30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2124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13" t="s">
        <v>1</v>
      </c>
      <c r="F27" s="313"/>
      <c r="G27" s="313"/>
      <c r="H27" s="313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ROUND(J81,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ROUND((SUM(BE81:BE84)),  2)</f>
        <v>0</v>
      </c>
      <c r="I33" s="92">
        <v>0.2</v>
      </c>
      <c r="J33" s="91">
        <f>ROUND(((SUM(BE81:BE84))*I33),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ROUND((SUM(BF81:BF84)),  2)</f>
        <v>0</v>
      </c>
      <c r="I34" s="92">
        <v>0.2</v>
      </c>
      <c r="J34" s="91">
        <f>ROUND(((SUM(BF81:BF84))*I34),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ROUND((SUM(BG81:BG84)),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ROUND((SUM(BH81:BH84)),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ROUND((SUM(BI81:BI84)),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24" t="str">
        <f>E7</f>
        <v>Rodinný dom s 2 byt. jednotkami - Trenčín, Vytvorenie podmienok pre deinštitucionalizáciu DSS Adam. Kochanovce</v>
      </c>
      <c r="F48" s="325"/>
      <c r="G48" s="325"/>
      <c r="H48" s="325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306" t="str">
        <f>E9</f>
        <v>05 - SO 05 Sadové úpravy</v>
      </c>
      <c r="F50" s="305"/>
      <c r="G50" s="305"/>
      <c r="H50" s="305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Stanislava Sabolová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J81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110</v>
      </c>
      <c r="E60" s="108"/>
      <c r="F60" s="108"/>
      <c r="G60" s="108"/>
      <c r="H60" s="108"/>
      <c r="I60" s="109"/>
      <c r="J60" s="110">
        <f>J82</f>
        <v>0</v>
      </c>
      <c r="L60" s="106"/>
    </row>
    <row r="61" spans="2:47" s="8" customFormat="1" ht="19.899999999999999" customHeight="1" x14ac:dyDescent="0.2">
      <c r="B61" s="111"/>
      <c r="D61" s="112" t="s">
        <v>2125</v>
      </c>
      <c r="E61" s="113"/>
      <c r="F61" s="113"/>
      <c r="G61" s="113"/>
      <c r="H61" s="113"/>
      <c r="I61" s="114"/>
      <c r="J61" s="115">
        <f>J83</f>
        <v>0</v>
      </c>
      <c r="L61" s="111"/>
    </row>
    <row r="62" spans="2:47" s="1" customFormat="1" ht="21.75" customHeight="1" x14ac:dyDescent="0.2">
      <c r="B62" s="30"/>
      <c r="I62" s="84"/>
      <c r="L62" s="30"/>
    </row>
    <row r="63" spans="2:47" s="1" customFormat="1" ht="6.95" customHeight="1" x14ac:dyDescent="0.2">
      <c r="B63" s="39"/>
      <c r="C63" s="40"/>
      <c r="D63" s="40"/>
      <c r="E63" s="40"/>
      <c r="F63" s="40"/>
      <c r="G63" s="40"/>
      <c r="H63" s="40"/>
      <c r="I63" s="100"/>
      <c r="J63" s="40"/>
      <c r="K63" s="40"/>
      <c r="L63" s="30"/>
    </row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101"/>
      <c r="J67" s="42"/>
      <c r="K67" s="42"/>
      <c r="L67" s="30"/>
    </row>
    <row r="68" spans="2:20" s="1" customFormat="1" ht="24.95" customHeight="1" x14ac:dyDescent="0.2">
      <c r="B68" s="30"/>
      <c r="C68" s="20" t="s">
        <v>148</v>
      </c>
      <c r="I68" s="84"/>
      <c r="L68" s="30"/>
    </row>
    <row r="69" spans="2:20" s="1" customFormat="1" ht="6.95" customHeight="1" x14ac:dyDescent="0.2">
      <c r="B69" s="30"/>
      <c r="I69" s="84"/>
      <c r="L69" s="30"/>
    </row>
    <row r="70" spans="2:20" s="1" customFormat="1" ht="12" customHeight="1" x14ac:dyDescent="0.2">
      <c r="B70" s="30"/>
      <c r="C70" s="25" t="s">
        <v>14</v>
      </c>
      <c r="I70" s="84"/>
      <c r="L70" s="30"/>
    </row>
    <row r="71" spans="2:20" s="1" customFormat="1" ht="16.5" customHeight="1" x14ac:dyDescent="0.2">
      <c r="B71" s="30"/>
      <c r="E71" s="324" t="str">
        <f>E7</f>
        <v>Rodinný dom s 2 byt. jednotkami - Trenčín, Vytvorenie podmienok pre deinštitucionalizáciu DSS Adam. Kochanovce</v>
      </c>
      <c r="F71" s="325"/>
      <c r="G71" s="325"/>
      <c r="H71" s="325"/>
      <c r="I71" s="84"/>
      <c r="L71" s="30"/>
    </row>
    <row r="72" spans="2:20" s="1" customFormat="1" ht="12" customHeight="1" x14ac:dyDescent="0.2">
      <c r="B72" s="30"/>
      <c r="C72" s="25" t="s">
        <v>103</v>
      </c>
      <c r="I72" s="84"/>
      <c r="L72" s="30"/>
    </row>
    <row r="73" spans="2:20" s="1" customFormat="1" ht="16.5" customHeight="1" x14ac:dyDescent="0.2">
      <c r="B73" s="30"/>
      <c r="E73" s="306" t="str">
        <f>E9</f>
        <v>05 - SO 05 Sadové úpravy</v>
      </c>
      <c r="F73" s="305"/>
      <c r="G73" s="305"/>
      <c r="H73" s="305"/>
      <c r="I73" s="84"/>
      <c r="L73" s="30"/>
    </row>
    <row r="74" spans="2:20" s="1" customFormat="1" ht="6.95" customHeight="1" x14ac:dyDescent="0.2">
      <c r="B74" s="30"/>
      <c r="I74" s="84"/>
      <c r="L74" s="30"/>
    </row>
    <row r="75" spans="2:20" s="1" customFormat="1" ht="12" customHeight="1" x14ac:dyDescent="0.2">
      <c r="B75" s="30"/>
      <c r="C75" s="25" t="s">
        <v>18</v>
      </c>
      <c r="F75" s="16" t="str">
        <f>F12</f>
        <v>parc. č. 400, Trenčín</v>
      </c>
      <c r="I75" s="85" t="s">
        <v>20</v>
      </c>
      <c r="J75" s="46" t="str">
        <f>IF(J12="","",J12)</f>
        <v/>
      </c>
      <c r="L75" s="30"/>
    </row>
    <row r="76" spans="2:20" s="1" customFormat="1" ht="6.95" customHeight="1" x14ac:dyDescent="0.2">
      <c r="B76" s="30"/>
      <c r="I76" s="84"/>
      <c r="L76" s="30"/>
    </row>
    <row r="77" spans="2:20" s="1" customFormat="1" ht="13.7" customHeight="1" x14ac:dyDescent="0.2">
      <c r="B77" s="30"/>
      <c r="C77" s="25" t="s">
        <v>21</v>
      </c>
      <c r="F77" s="16" t="str">
        <f>E15</f>
        <v>Trenčiansky samosprávny kraj</v>
      </c>
      <c r="I77" s="85" t="s">
        <v>28</v>
      </c>
      <c r="J77" s="28" t="str">
        <f>E21</f>
        <v>ADOM, spol. s r.o.</v>
      </c>
      <c r="L77" s="30"/>
    </row>
    <row r="78" spans="2:20" s="1" customFormat="1" ht="13.7" customHeight="1" x14ac:dyDescent="0.2">
      <c r="B78" s="30"/>
      <c r="C78" s="25" t="s">
        <v>26</v>
      </c>
      <c r="F78" s="16" t="str">
        <f>IF(E18="","",E18)</f>
        <v>Vyplň údaj</v>
      </c>
      <c r="I78" s="85" t="s">
        <v>34</v>
      </c>
      <c r="J78" s="28" t="str">
        <f>E24</f>
        <v>Ing. Stanislava Sabolová</v>
      </c>
      <c r="L78" s="30"/>
    </row>
    <row r="79" spans="2:20" s="1" customFormat="1" ht="10.35" customHeight="1" x14ac:dyDescent="0.2">
      <c r="B79" s="30"/>
      <c r="I79" s="84"/>
      <c r="L79" s="30"/>
    </row>
    <row r="80" spans="2:20" s="9" customFormat="1" ht="29.25" customHeight="1" x14ac:dyDescent="0.2">
      <c r="B80" s="116"/>
      <c r="C80" s="117" t="s">
        <v>149</v>
      </c>
      <c r="D80" s="118" t="s">
        <v>56</v>
      </c>
      <c r="E80" s="331" t="s">
        <v>53</v>
      </c>
      <c r="F80" s="331"/>
      <c r="G80" s="118" t="s">
        <v>150</v>
      </c>
      <c r="H80" s="118" t="s">
        <v>151</v>
      </c>
      <c r="I80" s="119" t="s">
        <v>152</v>
      </c>
      <c r="J80" s="120" t="s">
        <v>107</v>
      </c>
      <c r="K80" s="121" t="s">
        <v>153</v>
      </c>
      <c r="L80" s="116"/>
      <c r="M80" s="53" t="s">
        <v>1</v>
      </c>
      <c r="N80" s="54" t="s">
        <v>41</v>
      </c>
      <c r="O80" s="54" t="s">
        <v>154</v>
      </c>
      <c r="P80" s="54" t="s">
        <v>155</v>
      </c>
      <c r="Q80" s="54" t="s">
        <v>156</v>
      </c>
      <c r="R80" s="54" t="s">
        <v>157</v>
      </c>
      <c r="S80" s="54" t="s">
        <v>158</v>
      </c>
      <c r="T80" s="55" t="s">
        <v>159</v>
      </c>
    </row>
    <row r="81" spans="2:65" s="1" customFormat="1" ht="22.9" customHeight="1" x14ac:dyDescent="0.25">
      <c r="B81" s="30"/>
      <c r="C81" s="58" t="s">
        <v>108</v>
      </c>
      <c r="I81" s="84"/>
      <c r="J81" s="122">
        <f>BK81</f>
        <v>0</v>
      </c>
      <c r="L81" s="30"/>
      <c r="M81" s="56"/>
      <c r="N81" s="47"/>
      <c r="O81" s="47"/>
      <c r="P81" s="123">
        <f>P82</f>
        <v>0</v>
      </c>
      <c r="Q81" s="47"/>
      <c r="R81" s="123">
        <f>R82</f>
        <v>0</v>
      </c>
      <c r="S81" s="47"/>
      <c r="T81" s="124">
        <f>T82</f>
        <v>0</v>
      </c>
      <c r="AT81" s="16" t="s">
        <v>70</v>
      </c>
      <c r="AU81" s="16" t="s">
        <v>109</v>
      </c>
      <c r="BK81" s="125">
        <f>BK82</f>
        <v>0</v>
      </c>
    </row>
    <row r="82" spans="2:65" s="10" customFormat="1" ht="25.9" customHeight="1" x14ac:dyDescent="0.2">
      <c r="B82" s="126"/>
      <c r="D82" s="127" t="s">
        <v>70</v>
      </c>
      <c r="E82" s="128" t="s">
        <v>160</v>
      </c>
      <c r="F82" s="128" t="s">
        <v>161</v>
      </c>
      <c r="I82" s="129"/>
      <c r="J82" s="130">
        <f>BK82</f>
        <v>0</v>
      </c>
      <c r="L82" s="126"/>
      <c r="M82" s="131"/>
      <c r="N82" s="132"/>
      <c r="O82" s="132"/>
      <c r="P82" s="133">
        <f>P83</f>
        <v>0</v>
      </c>
      <c r="Q82" s="132"/>
      <c r="R82" s="133">
        <f>R83</f>
        <v>0</v>
      </c>
      <c r="S82" s="132"/>
      <c r="T82" s="134">
        <f>T83</f>
        <v>0</v>
      </c>
      <c r="AR82" s="127" t="s">
        <v>79</v>
      </c>
      <c r="AT82" s="135" t="s">
        <v>70</v>
      </c>
      <c r="AU82" s="135" t="s">
        <v>71</v>
      </c>
      <c r="AY82" s="127" t="s">
        <v>162</v>
      </c>
      <c r="BK82" s="136">
        <f>BK83</f>
        <v>0</v>
      </c>
    </row>
    <row r="83" spans="2:65" s="10" customFormat="1" ht="22.9" customHeight="1" x14ac:dyDescent="0.2">
      <c r="B83" s="126"/>
      <c r="D83" s="127" t="s">
        <v>70</v>
      </c>
      <c r="E83" s="137" t="s">
        <v>2126</v>
      </c>
      <c r="F83" s="137" t="s">
        <v>2127</v>
      </c>
      <c r="I83" s="129"/>
      <c r="J83" s="138">
        <f>BK83</f>
        <v>0</v>
      </c>
      <c r="L83" s="126"/>
      <c r="M83" s="131"/>
      <c r="N83" s="132"/>
      <c r="O83" s="132"/>
      <c r="P83" s="133">
        <f>P84</f>
        <v>0</v>
      </c>
      <c r="Q83" s="132"/>
      <c r="R83" s="133">
        <f>R84</f>
        <v>0</v>
      </c>
      <c r="S83" s="132"/>
      <c r="T83" s="134">
        <f>T84</f>
        <v>0</v>
      </c>
      <c r="AR83" s="127" t="s">
        <v>79</v>
      </c>
      <c r="AT83" s="135" t="s">
        <v>70</v>
      </c>
      <c r="AU83" s="135" t="s">
        <v>79</v>
      </c>
      <c r="AY83" s="127" t="s">
        <v>162</v>
      </c>
      <c r="BK83" s="136">
        <f>BK84</f>
        <v>0</v>
      </c>
    </row>
    <row r="84" spans="2:65" s="1" customFormat="1" ht="16.5" customHeight="1" x14ac:dyDescent="0.2">
      <c r="B84" s="139"/>
      <c r="C84" s="140" t="s">
        <v>79</v>
      </c>
      <c r="D84" s="140" t="s">
        <v>164</v>
      </c>
      <c r="E84" s="327" t="s">
        <v>2128</v>
      </c>
      <c r="F84" s="328"/>
      <c r="G84" s="142" t="s">
        <v>1</v>
      </c>
      <c r="H84" s="143">
        <v>1</v>
      </c>
      <c r="I84" s="144"/>
      <c r="J84" s="143">
        <f>ROUND(I84*H84,3)</f>
        <v>0</v>
      </c>
      <c r="K84" s="141" t="s">
        <v>1</v>
      </c>
      <c r="L84" s="30"/>
      <c r="M84" s="197" t="s">
        <v>1</v>
      </c>
      <c r="N84" s="198" t="s">
        <v>43</v>
      </c>
      <c r="O84" s="191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6" t="s">
        <v>168</v>
      </c>
      <c r="AT84" s="16" t="s">
        <v>164</v>
      </c>
      <c r="AU84" s="16" t="s">
        <v>169</v>
      </c>
      <c r="AY84" s="16" t="s">
        <v>162</v>
      </c>
      <c r="BE84" s="149">
        <f>IF(N84="základná",J84,0)</f>
        <v>0</v>
      </c>
      <c r="BF84" s="149">
        <f>IF(N84="znížená",J84,0)</f>
        <v>0</v>
      </c>
      <c r="BG84" s="149">
        <f>IF(N84="zákl. prenesená",J84,0)</f>
        <v>0</v>
      </c>
      <c r="BH84" s="149">
        <f>IF(N84="zníž. prenesená",J84,0)</f>
        <v>0</v>
      </c>
      <c r="BI84" s="149">
        <f>IF(N84="nulová",J84,0)</f>
        <v>0</v>
      </c>
      <c r="BJ84" s="16" t="s">
        <v>169</v>
      </c>
      <c r="BK84" s="150">
        <f>ROUND(I84*H84,3)</f>
        <v>0</v>
      </c>
      <c r="BL84" s="16" t="s">
        <v>168</v>
      </c>
      <c r="BM84" s="16" t="s">
        <v>2129</v>
      </c>
    </row>
    <row r="85" spans="2:65" s="1" customFormat="1" ht="6.95" customHeight="1" x14ac:dyDescent="0.2">
      <c r="B85" s="39"/>
      <c r="C85" s="40"/>
      <c r="D85" s="40"/>
      <c r="E85" s="40"/>
      <c r="F85" s="40"/>
      <c r="G85" s="40"/>
      <c r="H85" s="40"/>
      <c r="I85" s="100"/>
      <c r="J85" s="40"/>
      <c r="K85" s="40"/>
      <c r="L85" s="30"/>
    </row>
  </sheetData>
  <mergeCells count="11">
    <mergeCell ref="E84:F84"/>
    <mergeCell ref="E80:F80"/>
    <mergeCell ref="E50:H50"/>
    <mergeCell ref="E71:H71"/>
    <mergeCell ref="E73:H73"/>
    <mergeCell ref="E48:H48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5"/>
  <sheetViews>
    <sheetView showGridLines="0" topLeftCell="A182" workbookViewId="0">
      <selection activeCell="E206" sqref="E206:F20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8" t="s">
        <v>5</v>
      </c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98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24" t="str">
        <f>'Rekapitulácia stavby'!K6</f>
        <v>Rodinný dom s 2 byt. jednotkami - Trenčín, Vytvorenie podmienok pre deinštitucionalizáciu DSS Adam. Kochanovce</v>
      </c>
      <c r="F7" s="325"/>
      <c r="G7" s="325"/>
      <c r="H7" s="325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306" t="s">
        <v>2130</v>
      </c>
      <c r="F9" s="305"/>
      <c r="G9" s="305"/>
      <c r="H9" s="305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26" t="str">
        <f>'Rekapitulácia stavby'!E14</f>
        <v>Vyplň údaj</v>
      </c>
      <c r="F18" s="309"/>
      <c r="G18" s="309"/>
      <c r="H18" s="30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2131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13" t="s">
        <v>1</v>
      </c>
      <c r="F27" s="313"/>
      <c r="G27" s="313"/>
      <c r="H27" s="313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ROUND(J86,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ROUND((SUM(BE86:BE214)),  2)</f>
        <v>0</v>
      </c>
      <c r="I33" s="92">
        <v>0.2</v>
      </c>
      <c r="J33" s="91">
        <f>ROUND(((SUM(BE86:BE214))*I33),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ROUND((SUM(BF86:BF214)),  2)</f>
        <v>0</v>
      </c>
      <c r="I34" s="92">
        <v>0.2</v>
      </c>
      <c r="J34" s="91">
        <f>ROUND(((SUM(BF86:BF214))*I34),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ROUND((SUM(BG86:BG214)),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ROUND((SUM(BH86:BH214)),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ROUND((SUM(BI86:BI214)),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24" t="str">
        <f>E7</f>
        <v>Rodinný dom s 2 byt. jednotkami - Trenčín, Vytvorenie podmienok pre deinštitucionalizáciu DSS Adam. Kochanovce</v>
      </c>
      <c r="F48" s="325"/>
      <c r="G48" s="325"/>
      <c r="H48" s="325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306" t="str">
        <f>E9</f>
        <v>06 - SO 06 Parkoviská a komunikácie</v>
      </c>
      <c r="F50" s="305"/>
      <c r="G50" s="305"/>
      <c r="H50" s="305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Matečný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J86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110</v>
      </c>
      <c r="E60" s="108"/>
      <c r="F60" s="108"/>
      <c r="G60" s="108"/>
      <c r="H60" s="108"/>
      <c r="I60" s="109"/>
      <c r="J60" s="110">
        <f>J87</f>
        <v>0</v>
      </c>
      <c r="L60" s="106"/>
    </row>
    <row r="61" spans="2:47" s="8" customFormat="1" ht="19.899999999999999" customHeight="1" x14ac:dyDescent="0.2">
      <c r="B61" s="111"/>
      <c r="D61" s="112" t="s">
        <v>111</v>
      </c>
      <c r="E61" s="113"/>
      <c r="F61" s="113"/>
      <c r="G61" s="113"/>
      <c r="H61" s="113"/>
      <c r="I61" s="114"/>
      <c r="J61" s="115">
        <f>J88</f>
        <v>0</v>
      </c>
      <c r="L61" s="111"/>
    </row>
    <row r="62" spans="2:47" s="8" customFormat="1" ht="19.899999999999999" customHeight="1" x14ac:dyDescent="0.2">
      <c r="B62" s="111"/>
      <c r="D62" s="112" t="s">
        <v>112</v>
      </c>
      <c r="E62" s="113"/>
      <c r="F62" s="113"/>
      <c r="G62" s="113"/>
      <c r="H62" s="113"/>
      <c r="I62" s="114"/>
      <c r="J62" s="115">
        <f>J122</f>
        <v>0</v>
      </c>
      <c r="L62" s="111"/>
    </row>
    <row r="63" spans="2:47" s="8" customFormat="1" ht="19.899999999999999" customHeight="1" x14ac:dyDescent="0.2">
      <c r="B63" s="111"/>
      <c r="D63" s="112" t="s">
        <v>114</v>
      </c>
      <c r="E63" s="113"/>
      <c r="F63" s="113"/>
      <c r="G63" s="113"/>
      <c r="H63" s="113"/>
      <c r="I63" s="114"/>
      <c r="J63" s="115">
        <f>J137</f>
        <v>0</v>
      </c>
      <c r="L63" s="111"/>
    </row>
    <row r="64" spans="2:47" s="8" customFormat="1" ht="19.899999999999999" customHeight="1" x14ac:dyDescent="0.2">
      <c r="B64" s="111"/>
      <c r="D64" s="112" t="s">
        <v>115</v>
      </c>
      <c r="E64" s="113"/>
      <c r="F64" s="113"/>
      <c r="G64" s="113"/>
      <c r="H64" s="113"/>
      <c r="I64" s="114"/>
      <c r="J64" s="115">
        <f>J145</f>
        <v>0</v>
      </c>
      <c r="L64" s="111"/>
    </row>
    <row r="65" spans="2:12" s="8" customFormat="1" ht="19.899999999999999" customHeight="1" x14ac:dyDescent="0.2">
      <c r="B65" s="111"/>
      <c r="D65" s="112" t="s">
        <v>1968</v>
      </c>
      <c r="E65" s="113"/>
      <c r="F65" s="113"/>
      <c r="G65" s="113"/>
      <c r="H65" s="113"/>
      <c r="I65" s="114"/>
      <c r="J65" s="115">
        <f>J165</f>
        <v>0</v>
      </c>
      <c r="L65" s="111"/>
    </row>
    <row r="66" spans="2:12" s="8" customFormat="1" ht="19.899999999999999" customHeight="1" x14ac:dyDescent="0.2">
      <c r="B66" s="111"/>
      <c r="D66" s="112" t="s">
        <v>117</v>
      </c>
      <c r="E66" s="113"/>
      <c r="F66" s="113"/>
      <c r="G66" s="113"/>
      <c r="H66" s="113"/>
      <c r="I66" s="114"/>
      <c r="J66" s="115">
        <f>J173</f>
        <v>0</v>
      </c>
      <c r="L66" s="111"/>
    </row>
    <row r="67" spans="2:12" s="1" customFormat="1" ht="21.75" customHeight="1" x14ac:dyDescent="0.2">
      <c r="B67" s="30"/>
      <c r="I67" s="84"/>
      <c r="L67" s="30"/>
    </row>
    <row r="68" spans="2:12" s="1" customFormat="1" ht="6.95" customHeight="1" x14ac:dyDescent="0.2">
      <c r="B68" s="39"/>
      <c r="C68" s="40"/>
      <c r="D68" s="40"/>
      <c r="E68" s="40"/>
      <c r="F68" s="40"/>
      <c r="G68" s="40"/>
      <c r="H68" s="40"/>
      <c r="I68" s="100"/>
      <c r="J68" s="40"/>
      <c r="K68" s="40"/>
      <c r="L68" s="30"/>
    </row>
    <row r="72" spans="2:12" s="1" customFormat="1" ht="6.95" customHeight="1" x14ac:dyDescent="0.2">
      <c r="B72" s="41"/>
      <c r="C72" s="42"/>
      <c r="D72" s="42"/>
      <c r="E72" s="42"/>
      <c r="F72" s="42"/>
      <c r="G72" s="42"/>
      <c r="H72" s="42"/>
      <c r="I72" s="101"/>
      <c r="J72" s="42"/>
      <c r="K72" s="42"/>
      <c r="L72" s="30"/>
    </row>
    <row r="73" spans="2:12" s="1" customFormat="1" ht="24.95" customHeight="1" x14ac:dyDescent="0.2">
      <c r="B73" s="30"/>
      <c r="C73" s="20" t="s">
        <v>148</v>
      </c>
      <c r="I73" s="84"/>
      <c r="L73" s="30"/>
    </row>
    <row r="74" spans="2:12" s="1" customFormat="1" ht="6.95" customHeight="1" x14ac:dyDescent="0.2">
      <c r="B74" s="30"/>
      <c r="I74" s="84"/>
      <c r="L74" s="30"/>
    </row>
    <row r="75" spans="2:12" s="1" customFormat="1" ht="12" customHeight="1" x14ac:dyDescent="0.2">
      <c r="B75" s="30"/>
      <c r="C75" s="25" t="s">
        <v>14</v>
      </c>
      <c r="I75" s="84"/>
      <c r="L75" s="30"/>
    </row>
    <row r="76" spans="2:12" s="1" customFormat="1" ht="16.5" customHeight="1" x14ac:dyDescent="0.2">
      <c r="B76" s="30"/>
      <c r="E76" s="324" t="str">
        <f>E7</f>
        <v>Rodinný dom s 2 byt. jednotkami - Trenčín, Vytvorenie podmienok pre deinštitucionalizáciu DSS Adam. Kochanovce</v>
      </c>
      <c r="F76" s="325"/>
      <c r="G76" s="325"/>
      <c r="H76" s="325"/>
      <c r="I76" s="84"/>
      <c r="L76" s="30"/>
    </row>
    <row r="77" spans="2:12" s="1" customFormat="1" ht="12" customHeight="1" x14ac:dyDescent="0.2">
      <c r="B77" s="30"/>
      <c r="C77" s="25" t="s">
        <v>103</v>
      </c>
      <c r="I77" s="84"/>
      <c r="L77" s="30"/>
    </row>
    <row r="78" spans="2:12" s="1" customFormat="1" ht="16.5" customHeight="1" x14ac:dyDescent="0.2">
      <c r="B78" s="30"/>
      <c r="E78" s="306" t="str">
        <f>E9</f>
        <v>06 - SO 06 Parkoviská a komunikácie</v>
      </c>
      <c r="F78" s="305"/>
      <c r="G78" s="305"/>
      <c r="H78" s="305"/>
      <c r="I78" s="84"/>
      <c r="L78" s="30"/>
    </row>
    <row r="79" spans="2:12" s="1" customFormat="1" ht="6.95" customHeight="1" x14ac:dyDescent="0.2">
      <c r="B79" s="30"/>
      <c r="I79" s="84"/>
      <c r="L79" s="30"/>
    </row>
    <row r="80" spans="2:12" s="1" customFormat="1" ht="12" customHeight="1" x14ac:dyDescent="0.2">
      <c r="B80" s="30"/>
      <c r="C80" s="25" t="s">
        <v>18</v>
      </c>
      <c r="F80" s="16" t="str">
        <f>F12</f>
        <v>parc. č. 400, Trenčín</v>
      </c>
      <c r="I80" s="85" t="s">
        <v>20</v>
      </c>
      <c r="J80" s="46" t="str">
        <f>IF(J12="","",J12)</f>
        <v/>
      </c>
      <c r="L80" s="30"/>
    </row>
    <row r="81" spans="2:65" s="1" customFormat="1" ht="6.95" customHeight="1" x14ac:dyDescent="0.2">
      <c r="B81" s="30"/>
      <c r="I81" s="84"/>
      <c r="L81" s="30"/>
    </row>
    <row r="82" spans="2:65" s="1" customFormat="1" ht="13.7" customHeight="1" x14ac:dyDescent="0.2">
      <c r="B82" s="30"/>
      <c r="C82" s="25" t="s">
        <v>21</v>
      </c>
      <c r="F82" s="16" t="str">
        <f>E15</f>
        <v>Trenčiansky samosprávny kraj</v>
      </c>
      <c r="I82" s="85" t="s">
        <v>28</v>
      </c>
      <c r="J82" s="28" t="str">
        <f>E21</f>
        <v>ADOM, spol. s r.o.</v>
      </c>
      <c r="L82" s="30"/>
    </row>
    <row r="83" spans="2:65" s="1" customFormat="1" ht="13.7" customHeight="1" x14ac:dyDescent="0.2">
      <c r="B83" s="30"/>
      <c r="C83" s="25" t="s">
        <v>26</v>
      </c>
      <c r="F83" s="16" t="str">
        <f>IF(E18="","",E18)</f>
        <v>Vyplň údaj</v>
      </c>
      <c r="I83" s="85" t="s">
        <v>34</v>
      </c>
      <c r="J83" s="28" t="str">
        <f>E24</f>
        <v>Ing. Matečný</v>
      </c>
      <c r="L83" s="30"/>
    </row>
    <row r="84" spans="2:65" s="1" customFormat="1" ht="10.35" customHeight="1" x14ac:dyDescent="0.2">
      <c r="B84" s="30"/>
      <c r="I84" s="84"/>
      <c r="L84" s="30"/>
    </row>
    <row r="85" spans="2:65" s="9" customFormat="1" ht="29.25" customHeight="1" x14ac:dyDescent="0.2">
      <c r="B85" s="116"/>
      <c r="C85" s="117" t="s">
        <v>149</v>
      </c>
      <c r="D85" s="118" t="s">
        <v>56</v>
      </c>
      <c r="E85" s="331" t="s">
        <v>53</v>
      </c>
      <c r="F85" s="331"/>
      <c r="G85" s="118" t="s">
        <v>150</v>
      </c>
      <c r="H85" s="118" t="s">
        <v>151</v>
      </c>
      <c r="I85" s="119" t="s">
        <v>152</v>
      </c>
      <c r="J85" s="120" t="s">
        <v>107</v>
      </c>
      <c r="K85" s="121" t="s">
        <v>153</v>
      </c>
      <c r="L85" s="116"/>
      <c r="M85" s="53" t="s">
        <v>1</v>
      </c>
      <c r="N85" s="54" t="s">
        <v>41</v>
      </c>
      <c r="O85" s="54" t="s">
        <v>154</v>
      </c>
      <c r="P85" s="54" t="s">
        <v>155</v>
      </c>
      <c r="Q85" s="54" t="s">
        <v>156</v>
      </c>
      <c r="R85" s="54" t="s">
        <v>157</v>
      </c>
      <c r="S85" s="54" t="s">
        <v>158</v>
      </c>
      <c r="T85" s="55" t="s">
        <v>159</v>
      </c>
    </row>
    <row r="86" spans="2:65" s="1" customFormat="1" ht="22.9" customHeight="1" x14ac:dyDescent="0.25">
      <c r="B86" s="30"/>
      <c r="C86" s="58" t="s">
        <v>108</v>
      </c>
      <c r="I86" s="84"/>
      <c r="J86" s="122">
        <f>BK86</f>
        <v>0</v>
      </c>
      <c r="L86" s="30"/>
      <c r="M86" s="56"/>
      <c r="N86" s="47"/>
      <c r="O86" s="47"/>
      <c r="P86" s="123">
        <f>P87</f>
        <v>0</v>
      </c>
      <c r="Q86" s="47"/>
      <c r="R86" s="123">
        <f>R87</f>
        <v>0</v>
      </c>
      <c r="S86" s="47"/>
      <c r="T86" s="124">
        <f>T87</f>
        <v>0</v>
      </c>
      <c r="AT86" s="16" t="s">
        <v>70</v>
      </c>
      <c r="AU86" s="16" t="s">
        <v>109</v>
      </c>
      <c r="BK86" s="125">
        <f>BK87</f>
        <v>0</v>
      </c>
    </row>
    <row r="87" spans="2:65" s="10" customFormat="1" ht="25.9" customHeight="1" x14ac:dyDescent="0.2">
      <c r="B87" s="126"/>
      <c r="D87" s="127" t="s">
        <v>70</v>
      </c>
      <c r="E87" s="128" t="s">
        <v>160</v>
      </c>
      <c r="F87" s="128" t="s">
        <v>161</v>
      </c>
      <c r="I87" s="129"/>
      <c r="J87" s="130">
        <f>BK87</f>
        <v>0</v>
      </c>
      <c r="L87" s="126"/>
      <c r="M87" s="131"/>
      <c r="N87" s="132"/>
      <c r="O87" s="132"/>
      <c r="P87" s="133">
        <f>P88+P122+P137+P145+P165+P173</f>
        <v>0</v>
      </c>
      <c r="Q87" s="132"/>
      <c r="R87" s="133">
        <f>R88+R122+R137+R145+R165+R173</f>
        <v>0</v>
      </c>
      <c r="S87" s="132"/>
      <c r="T87" s="134">
        <f>T88+T122+T137+T145+T165+T173</f>
        <v>0</v>
      </c>
      <c r="AR87" s="127" t="s">
        <v>79</v>
      </c>
      <c r="AT87" s="135" t="s">
        <v>70</v>
      </c>
      <c r="AU87" s="135" t="s">
        <v>71</v>
      </c>
      <c r="AY87" s="127" t="s">
        <v>162</v>
      </c>
      <c r="BK87" s="136">
        <f>BK88+BK122+BK137+BK145+BK165+BK173</f>
        <v>0</v>
      </c>
    </row>
    <row r="88" spans="2:65" s="10" customFormat="1" ht="22.9" customHeight="1" x14ac:dyDescent="0.2">
      <c r="B88" s="126"/>
      <c r="D88" s="127" t="s">
        <v>70</v>
      </c>
      <c r="E88" s="137" t="s">
        <v>79</v>
      </c>
      <c r="F88" s="137" t="s">
        <v>163</v>
      </c>
      <c r="I88" s="129"/>
      <c r="J88" s="138">
        <f>BK88</f>
        <v>0</v>
      </c>
      <c r="L88" s="126"/>
      <c r="M88" s="131"/>
      <c r="N88" s="132"/>
      <c r="O88" s="132"/>
      <c r="P88" s="133">
        <f>SUM(P89:P121)</f>
        <v>0</v>
      </c>
      <c r="Q88" s="132"/>
      <c r="R88" s="133">
        <f>SUM(R89:R121)</f>
        <v>0</v>
      </c>
      <c r="S88" s="132"/>
      <c r="T88" s="134">
        <f>SUM(T89:T121)</f>
        <v>0</v>
      </c>
      <c r="AR88" s="127" t="s">
        <v>79</v>
      </c>
      <c r="AT88" s="135" t="s">
        <v>70</v>
      </c>
      <c r="AU88" s="135" t="s">
        <v>79</v>
      </c>
      <c r="AY88" s="127" t="s">
        <v>162</v>
      </c>
      <c r="BK88" s="136">
        <f>SUM(BK89:BK121)</f>
        <v>0</v>
      </c>
    </row>
    <row r="89" spans="2:65" s="1" customFormat="1" ht="16.5" customHeight="1" x14ac:dyDescent="0.2">
      <c r="B89" s="139"/>
      <c r="C89" s="140" t="s">
        <v>79</v>
      </c>
      <c r="D89" s="140" t="s">
        <v>164</v>
      </c>
      <c r="E89" s="327" t="s">
        <v>2132</v>
      </c>
      <c r="F89" s="328"/>
      <c r="G89" s="142" t="s">
        <v>273</v>
      </c>
      <c r="H89" s="143">
        <v>9.1999999999999993</v>
      </c>
      <c r="I89" s="144"/>
      <c r="J89" s="143">
        <f>ROUND(I89*H89,3)</f>
        <v>0</v>
      </c>
      <c r="K89" s="141" t="s">
        <v>1</v>
      </c>
      <c r="L89" s="30"/>
      <c r="M89" s="145" t="s">
        <v>1</v>
      </c>
      <c r="N89" s="146" t="s">
        <v>43</v>
      </c>
      <c r="O89" s="49"/>
      <c r="P89" s="147">
        <f>O89*H89</f>
        <v>0</v>
      </c>
      <c r="Q89" s="147">
        <v>0</v>
      </c>
      <c r="R89" s="147">
        <f>Q89*H89</f>
        <v>0</v>
      </c>
      <c r="S89" s="147">
        <v>0</v>
      </c>
      <c r="T89" s="148">
        <f>S89*H89</f>
        <v>0</v>
      </c>
      <c r="AR89" s="16" t="s">
        <v>168</v>
      </c>
      <c r="AT89" s="16" t="s">
        <v>164</v>
      </c>
      <c r="AU89" s="16" t="s">
        <v>169</v>
      </c>
      <c r="AY89" s="16" t="s">
        <v>162</v>
      </c>
      <c r="BE89" s="149">
        <f>IF(N89="základná",J89,0)</f>
        <v>0</v>
      </c>
      <c r="BF89" s="149">
        <f>IF(N89="znížená",J89,0)</f>
        <v>0</v>
      </c>
      <c r="BG89" s="149">
        <f>IF(N89="zákl. prenesená",J89,0)</f>
        <v>0</v>
      </c>
      <c r="BH89" s="149">
        <f>IF(N89="zníž. prenesená",J89,0)</f>
        <v>0</v>
      </c>
      <c r="BI89" s="149">
        <f>IF(N89="nulová",J89,0)</f>
        <v>0</v>
      </c>
      <c r="BJ89" s="16" t="s">
        <v>169</v>
      </c>
      <c r="BK89" s="150">
        <f>ROUND(I89*H89,3)</f>
        <v>0</v>
      </c>
      <c r="BL89" s="16" t="s">
        <v>168</v>
      </c>
      <c r="BM89" s="16" t="s">
        <v>2133</v>
      </c>
    </row>
    <row r="90" spans="2:65" s="1" customFormat="1" ht="16.5" customHeight="1" x14ac:dyDescent="0.2">
      <c r="B90" s="139"/>
      <c r="C90" s="140" t="s">
        <v>169</v>
      </c>
      <c r="D90" s="140" t="s">
        <v>164</v>
      </c>
      <c r="E90" s="327" t="s">
        <v>2134</v>
      </c>
      <c r="F90" s="328"/>
      <c r="G90" s="142" t="s">
        <v>273</v>
      </c>
      <c r="H90" s="143">
        <v>9.1999999999999993</v>
      </c>
      <c r="I90" s="144"/>
      <c r="J90" s="143">
        <f>ROUND(I90*H90,3)</f>
        <v>0</v>
      </c>
      <c r="K90" s="141" t="s">
        <v>1</v>
      </c>
      <c r="L90" s="30"/>
      <c r="M90" s="145" t="s">
        <v>1</v>
      </c>
      <c r="N90" s="146" t="s">
        <v>43</v>
      </c>
      <c r="O90" s="49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AR90" s="16" t="s">
        <v>168</v>
      </c>
      <c r="AT90" s="16" t="s">
        <v>164</v>
      </c>
      <c r="AU90" s="16" t="s">
        <v>169</v>
      </c>
      <c r="AY90" s="16" t="s">
        <v>162</v>
      </c>
      <c r="BE90" s="149">
        <f>IF(N90="základná",J90,0)</f>
        <v>0</v>
      </c>
      <c r="BF90" s="149">
        <f>IF(N90="znížená",J90,0)</f>
        <v>0</v>
      </c>
      <c r="BG90" s="149">
        <f>IF(N90="zákl. prenesená",J90,0)</f>
        <v>0</v>
      </c>
      <c r="BH90" s="149">
        <f>IF(N90="zníž. prenesená",J90,0)</f>
        <v>0</v>
      </c>
      <c r="BI90" s="149">
        <f>IF(N90="nulová",J90,0)</f>
        <v>0</v>
      </c>
      <c r="BJ90" s="16" t="s">
        <v>169</v>
      </c>
      <c r="BK90" s="150">
        <f>ROUND(I90*H90,3)</f>
        <v>0</v>
      </c>
      <c r="BL90" s="16" t="s">
        <v>168</v>
      </c>
      <c r="BM90" s="16" t="s">
        <v>2135</v>
      </c>
    </row>
    <row r="91" spans="2:65" s="1" customFormat="1" ht="16.5" customHeight="1" x14ac:dyDescent="0.2">
      <c r="B91" s="139"/>
      <c r="C91" s="140" t="s">
        <v>183</v>
      </c>
      <c r="D91" s="140" t="s">
        <v>164</v>
      </c>
      <c r="E91" s="327" t="s">
        <v>2136</v>
      </c>
      <c r="F91" s="328"/>
      <c r="G91" s="142" t="s">
        <v>273</v>
      </c>
      <c r="H91" s="143">
        <v>3.3</v>
      </c>
      <c r="I91" s="144"/>
      <c r="J91" s="143">
        <f>ROUND(I91*H91,3)</f>
        <v>0</v>
      </c>
      <c r="K91" s="141" t="s">
        <v>1</v>
      </c>
      <c r="L91" s="30"/>
      <c r="M91" s="145" t="s">
        <v>1</v>
      </c>
      <c r="N91" s="146" t="s">
        <v>43</v>
      </c>
      <c r="O91" s="49"/>
      <c r="P91" s="147">
        <f>O91*H91</f>
        <v>0</v>
      </c>
      <c r="Q91" s="147">
        <v>0</v>
      </c>
      <c r="R91" s="147">
        <f>Q91*H91</f>
        <v>0</v>
      </c>
      <c r="S91" s="147">
        <v>0</v>
      </c>
      <c r="T91" s="148">
        <f>S91*H91</f>
        <v>0</v>
      </c>
      <c r="AR91" s="16" t="s">
        <v>168</v>
      </c>
      <c r="AT91" s="16" t="s">
        <v>164</v>
      </c>
      <c r="AU91" s="16" t="s">
        <v>169</v>
      </c>
      <c r="AY91" s="16" t="s">
        <v>162</v>
      </c>
      <c r="BE91" s="149">
        <f>IF(N91="základná",J91,0)</f>
        <v>0</v>
      </c>
      <c r="BF91" s="149">
        <f>IF(N91="znížená",J91,0)</f>
        <v>0</v>
      </c>
      <c r="BG91" s="149">
        <f>IF(N91="zákl. prenesená",J91,0)</f>
        <v>0</v>
      </c>
      <c r="BH91" s="149">
        <f>IF(N91="zníž. prenesená",J91,0)</f>
        <v>0</v>
      </c>
      <c r="BI91" s="149">
        <f>IF(N91="nulová",J91,0)</f>
        <v>0</v>
      </c>
      <c r="BJ91" s="16" t="s">
        <v>169</v>
      </c>
      <c r="BK91" s="150">
        <f>ROUND(I91*H91,3)</f>
        <v>0</v>
      </c>
      <c r="BL91" s="16" t="s">
        <v>168</v>
      </c>
      <c r="BM91" s="16" t="s">
        <v>2137</v>
      </c>
    </row>
    <row r="92" spans="2:65" s="11" customFormat="1" x14ac:dyDescent="0.2">
      <c r="B92" s="151"/>
      <c r="D92" s="152" t="s">
        <v>174</v>
      </c>
      <c r="E92" s="153" t="s">
        <v>1</v>
      </c>
      <c r="F92" s="154" t="s">
        <v>2138</v>
      </c>
      <c r="H92" s="153" t="s">
        <v>1</v>
      </c>
      <c r="I92" s="155"/>
      <c r="L92" s="151"/>
      <c r="M92" s="156"/>
      <c r="N92" s="157"/>
      <c r="O92" s="157"/>
      <c r="P92" s="157"/>
      <c r="Q92" s="157"/>
      <c r="R92" s="157"/>
      <c r="S92" s="157"/>
      <c r="T92" s="158"/>
      <c r="AT92" s="153" t="s">
        <v>174</v>
      </c>
      <c r="AU92" s="153" t="s">
        <v>169</v>
      </c>
      <c r="AV92" s="11" t="s">
        <v>79</v>
      </c>
      <c r="AW92" s="11" t="s">
        <v>32</v>
      </c>
      <c r="AX92" s="11" t="s">
        <v>71</v>
      </c>
      <c r="AY92" s="153" t="s">
        <v>162</v>
      </c>
    </row>
    <row r="93" spans="2:65" s="12" customFormat="1" x14ac:dyDescent="0.2">
      <c r="B93" s="159"/>
      <c r="D93" s="152" t="s">
        <v>174</v>
      </c>
      <c r="E93" s="160" t="s">
        <v>1</v>
      </c>
      <c r="F93" s="161" t="s">
        <v>2139</v>
      </c>
      <c r="H93" s="162">
        <v>3.3</v>
      </c>
      <c r="I93" s="163"/>
      <c r="L93" s="159"/>
      <c r="M93" s="164"/>
      <c r="N93" s="165"/>
      <c r="O93" s="165"/>
      <c r="P93" s="165"/>
      <c r="Q93" s="165"/>
      <c r="R93" s="165"/>
      <c r="S93" s="165"/>
      <c r="T93" s="166"/>
      <c r="AT93" s="160" t="s">
        <v>174</v>
      </c>
      <c r="AU93" s="160" t="s">
        <v>169</v>
      </c>
      <c r="AV93" s="12" t="s">
        <v>169</v>
      </c>
      <c r="AW93" s="12" t="s">
        <v>32</v>
      </c>
      <c r="AX93" s="12" t="s">
        <v>79</v>
      </c>
      <c r="AY93" s="160" t="s">
        <v>162</v>
      </c>
    </row>
    <row r="94" spans="2:65" s="1" customFormat="1" ht="16.5" customHeight="1" x14ac:dyDescent="0.2">
      <c r="B94" s="139"/>
      <c r="C94" s="140" t="s">
        <v>168</v>
      </c>
      <c r="D94" s="140" t="s">
        <v>164</v>
      </c>
      <c r="E94" s="327" t="s">
        <v>2140</v>
      </c>
      <c r="F94" s="328"/>
      <c r="G94" s="142" t="s">
        <v>710</v>
      </c>
      <c r="H94" s="143">
        <v>6.5</v>
      </c>
      <c r="I94" s="144"/>
      <c r="J94" s="143">
        <f>ROUND(I94*H94,3)</f>
        <v>0</v>
      </c>
      <c r="K94" s="141" t="s">
        <v>1</v>
      </c>
      <c r="L94" s="30"/>
      <c r="M94" s="145" t="s">
        <v>1</v>
      </c>
      <c r="N94" s="146" t="s">
        <v>43</v>
      </c>
      <c r="O94" s="49"/>
      <c r="P94" s="147">
        <f>O94*H94</f>
        <v>0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AR94" s="16" t="s">
        <v>168</v>
      </c>
      <c r="AT94" s="16" t="s">
        <v>164</v>
      </c>
      <c r="AU94" s="16" t="s">
        <v>169</v>
      </c>
      <c r="AY94" s="16" t="s">
        <v>162</v>
      </c>
      <c r="BE94" s="149">
        <f>IF(N94="základná",J94,0)</f>
        <v>0</v>
      </c>
      <c r="BF94" s="149">
        <f>IF(N94="znížená",J94,0)</f>
        <v>0</v>
      </c>
      <c r="BG94" s="149">
        <f>IF(N94="zákl. prenesená",J94,0)</f>
        <v>0</v>
      </c>
      <c r="BH94" s="149">
        <f>IF(N94="zníž. prenesená",J94,0)</f>
        <v>0</v>
      </c>
      <c r="BI94" s="149">
        <f>IF(N94="nulová",J94,0)</f>
        <v>0</v>
      </c>
      <c r="BJ94" s="16" t="s">
        <v>169</v>
      </c>
      <c r="BK94" s="150">
        <f>ROUND(I94*H94,3)</f>
        <v>0</v>
      </c>
      <c r="BL94" s="16" t="s">
        <v>168</v>
      </c>
      <c r="BM94" s="16" t="s">
        <v>2141</v>
      </c>
    </row>
    <row r="95" spans="2:65" s="1" customFormat="1" ht="16.5" customHeight="1" x14ac:dyDescent="0.2">
      <c r="B95" s="139"/>
      <c r="C95" s="140" t="s">
        <v>202</v>
      </c>
      <c r="D95" s="140" t="s">
        <v>164</v>
      </c>
      <c r="E95" s="327" t="s">
        <v>2142</v>
      </c>
      <c r="F95" s="328"/>
      <c r="G95" s="142" t="s">
        <v>172</v>
      </c>
      <c r="H95" s="143">
        <v>94.26</v>
      </c>
      <c r="I95" s="144"/>
      <c r="J95" s="143">
        <f>ROUND(I95*H95,3)</f>
        <v>0</v>
      </c>
      <c r="K95" s="141" t="s">
        <v>1</v>
      </c>
      <c r="L95" s="30"/>
      <c r="M95" s="145" t="s">
        <v>1</v>
      </c>
      <c r="N95" s="146" t="s">
        <v>43</v>
      </c>
      <c r="O95" s="49"/>
      <c r="P95" s="147">
        <f>O95*H95</f>
        <v>0</v>
      </c>
      <c r="Q95" s="147">
        <v>0</v>
      </c>
      <c r="R95" s="147">
        <f>Q95*H95</f>
        <v>0</v>
      </c>
      <c r="S95" s="147">
        <v>0</v>
      </c>
      <c r="T95" s="148">
        <f>S95*H95</f>
        <v>0</v>
      </c>
      <c r="AR95" s="16" t="s">
        <v>168</v>
      </c>
      <c r="AT95" s="16" t="s">
        <v>164</v>
      </c>
      <c r="AU95" s="16" t="s">
        <v>169</v>
      </c>
      <c r="AY95" s="16" t="s">
        <v>162</v>
      </c>
      <c r="BE95" s="149">
        <f>IF(N95="základná",J95,0)</f>
        <v>0</v>
      </c>
      <c r="BF95" s="149">
        <f>IF(N95="znížená",J95,0)</f>
        <v>0</v>
      </c>
      <c r="BG95" s="149">
        <f>IF(N95="zákl. prenesená",J95,0)</f>
        <v>0</v>
      </c>
      <c r="BH95" s="149">
        <f>IF(N95="zníž. prenesená",J95,0)</f>
        <v>0</v>
      </c>
      <c r="BI95" s="149">
        <f>IF(N95="nulová",J95,0)</f>
        <v>0</v>
      </c>
      <c r="BJ95" s="16" t="s">
        <v>169</v>
      </c>
      <c r="BK95" s="150">
        <f>ROUND(I95*H95,3)</f>
        <v>0</v>
      </c>
      <c r="BL95" s="16" t="s">
        <v>168</v>
      </c>
      <c r="BM95" s="16" t="s">
        <v>2143</v>
      </c>
    </row>
    <row r="96" spans="2:65" s="1" customFormat="1" ht="16.5" customHeight="1" x14ac:dyDescent="0.2">
      <c r="B96" s="139"/>
      <c r="C96" s="140" t="s">
        <v>212</v>
      </c>
      <c r="D96" s="140" t="s">
        <v>164</v>
      </c>
      <c r="E96" s="327" t="s">
        <v>2144</v>
      </c>
      <c r="F96" s="328"/>
      <c r="G96" s="142" t="s">
        <v>172</v>
      </c>
      <c r="H96" s="143">
        <v>59.1</v>
      </c>
      <c r="I96" s="144"/>
      <c r="J96" s="143">
        <f>ROUND(I96*H96,3)</f>
        <v>0</v>
      </c>
      <c r="K96" s="141" t="s">
        <v>1</v>
      </c>
      <c r="L96" s="30"/>
      <c r="M96" s="145" t="s">
        <v>1</v>
      </c>
      <c r="N96" s="146" t="s">
        <v>43</v>
      </c>
      <c r="O96" s="49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6" t="s">
        <v>168</v>
      </c>
      <c r="AT96" s="16" t="s">
        <v>164</v>
      </c>
      <c r="AU96" s="16" t="s">
        <v>169</v>
      </c>
      <c r="AY96" s="16" t="s">
        <v>162</v>
      </c>
      <c r="BE96" s="149">
        <f>IF(N96="základná",J96,0)</f>
        <v>0</v>
      </c>
      <c r="BF96" s="149">
        <f>IF(N96="znížená",J96,0)</f>
        <v>0</v>
      </c>
      <c r="BG96" s="149">
        <f>IF(N96="zákl. prenesená",J96,0)</f>
        <v>0</v>
      </c>
      <c r="BH96" s="149">
        <f>IF(N96="zníž. prenesená",J96,0)</f>
        <v>0</v>
      </c>
      <c r="BI96" s="149">
        <f>IF(N96="nulová",J96,0)</f>
        <v>0</v>
      </c>
      <c r="BJ96" s="16" t="s">
        <v>169</v>
      </c>
      <c r="BK96" s="150">
        <f>ROUND(I96*H96,3)</f>
        <v>0</v>
      </c>
      <c r="BL96" s="16" t="s">
        <v>168</v>
      </c>
      <c r="BM96" s="16" t="s">
        <v>2145</v>
      </c>
    </row>
    <row r="97" spans="2:65" s="1" customFormat="1" ht="16.5" customHeight="1" x14ac:dyDescent="0.2">
      <c r="B97" s="139"/>
      <c r="C97" s="140" t="s">
        <v>215</v>
      </c>
      <c r="D97" s="140" t="s">
        <v>164</v>
      </c>
      <c r="E97" s="327" t="s">
        <v>2146</v>
      </c>
      <c r="F97" s="328"/>
      <c r="G97" s="142" t="s">
        <v>172</v>
      </c>
      <c r="H97" s="143">
        <v>59.1</v>
      </c>
      <c r="I97" s="144"/>
      <c r="J97" s="143">
        <f>ROUND(I97*H97,3)</f>
        <v>0</v>
      </c>
      <c r="K97" s="141" t="s">
        <v>1</v>
      </c>
      <c r="L97" s="30"/>
      <c r="M97" s="145" t="s">
        <v>1</v>
      </c>
      <c r="N97" s="146" t="s">
        <v>43</v>
      </c>
      <c r="O97" s="49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6" t="s">
        <v>168</v>
      </c>
      <c r="AT97" s="16" t="s">
        <v>164</v>
      </c>
      <c r="AU97" s="16" t="s">
        <v>169</v>
      </c>
      <c r="AY97" s="16" t="s">
        <v>162</v>
      </c>
      <c r="BE97" s="149">
        <f>IF(N97="základná",J97,0)</f>
        <v>0</v>
      </c>
      <c r="BF97" s="149">
        <f>IF(N97="znížená",J97,0)</f>
        <v>0</v>
      </c>
      <c r="BG97" s="149">
        <f>IF(N97="zákl. prenesená",J97,0)</f>
        <v>0</v>
      </c>
      <c r="BH97" s="149">
        <f>IF(N97="zníž. prenesená",J97,0)</f>
        <v>0</v>
      </c>
      <c r="BI97" s="149">
        <f>IF(N97="nulová",J97,0)</f>
        <v>0</v>
      </c>
      <c r="BJ97" s="16" t="s">
        <v>169</v>
      </c>
      <c r="BK97" s="150">
        <f>ROUND(I97*H97,3)</f>
        <v>0</v>
      </c>
      <c r="BL97" s="16" t="s">
        <v>168</v>
      </c>
      <c r="BM97" s="16" t="s">
        <v>2147</v>
      </c>
    </row>
    <row r="98" spans="2:65" s="1" customFormat="1" ht="16.5" customHeight="1" x14ac:dyDescent="0.2">
      <c r="B98" s="139"/>
      <c r="C98" s="140" t="s">
        <v>222</v>
      </c>
      <c r="D98" s="140" t="s">
        <v>164</v>
      </c>
      <c r="E98" s="327" t="s">
        <v>2148</v>
      </c>
      <c r="F98" s="328"/>
      <c r="G98" s="142" t="s">
        <v>172</v>
      </c>
      <c r="H98" s="143">
        <v>1.845</v>
      </c>
      <c r="I98" s="144"/>
      <c r="J98" s="143">
        <f>ROUND(I98*H98,3)</f>
        <v>0</v>
      </c>
      <c r="K98" s="141" t="s">
        <v>1</v>
      </c>
      <c r="L98" s="30"/>
      <c r="M98" s="145" t="s">
        <v>1</v>
      </c>
      <c r="N98" s="146" t="s">
        <v>43</v>
      </c>
      <c r="O98" s="49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6" t="s">
        <v>168</v>
      </c>
      <c r="AT98" s="16" t="s">
        <v>164</v>
      </c>
      <c r="AU98" s="16" t="s">
        <v>169</v>
      </c>
      <c r="AY98" s="16" t="s">
        <v>162</v>
      </c>
      <c r="BE98" s="149">
        <f>IF(N98="základná",J98,0)</f>
        <v>0</v>
      </c>
      <c r="BF98" s="149">
        <f>IF(N98="znížená",J98,0)</f>
        <v>0</v>
      </c>
      <c r="BG98" s="149">
        <f>IF(N98="zákl. prenesená",J98,0)</f>
        <v>0</v>
      </c>
      <c r="BH98" s="149">
        <f>IF(N98="zníž. prenesená",J98,0)</f>
        <v>0</v>
      </c>
      <c r="BI98" s="149">
        <f>IF(N98="nulová",J98,0)</f>
        <v>0</v>
      </c>
      <c r="BJ98" s="16" t="s">
        <v>169</v>
      </c>
      <c r="BK98" s="150">
        <f>ROUND(I98*H98,3)</f>
        <v>0</v>
      </c>
      <c r="BL98" s="16" t="s">
        <v>168</v>
      </c>
      <c r="BM98" s="16" t="s">
        <v>2149</v>
      </c>
    </row>
    <row r="99" spans="2:65" s="12" customFormat="1" x14ac:dyDescent="0.2">
      <c r="B99" s="159"/>
      <c r="D99" s="152" t="s">
        <v>174</v>
      </c>
      <c r="E99" s="160" t="s">
        <v>1</v>
      </c>
      <c r="F99" s="161" t="s">
        <v>2150</v>
      </c>
      <c r="H99" s="162">
        <v>1.845</v>
      </c>
      <c r="I99" s="163"/>
      <c r="L99" s="159"/>
      <c r="M99" s="164"/>
      <c r="N99" s="165"/>
      <c r="O99" s="165"/>
      <c r="P99" s="165"/>
      <c r="Q99" s="165"/>
      <c r="R99" s="165"/>
      <c r="S99" s="165"/>
      <c r="T99" s="166"/>
      <c r="AT99" s="160" t="s">
        <v>174</v>
      </c>
      <c r="AU99" s="160" t="s">
        <v>169</v>
      </c>
      <c r="AV99" s="12" t="s">
        <v>169</v>
      </c>
      <c r="AW99" s="12" t="s">
        <v>32</v>
      </c>
      <c r="AX99" s="12" t="s">
        <v>79</v>
      </c>
      <c r="AY99" s="160" t="s">
        <v>162</v>
      </c>
    </row>
    <row r="100" spans="2:65" s="1" customFormat="1" ht="16.5" customHeight="1" x14ac:dyDescent="0.2">
      <c r="B100" s="139"/>
      <c r="C100" s="140" t="s">
        <v>225</v>
      </c>
      <c r="D100" s="140" t="s">
        <v>164</v>
      </c>
      <c r="E100" s="327" t="s">
        <v>2151</v>
      </c>
      <c r="F100" s="328"/>
      <c r="G100" s="142" t="s">
        <v>172</v>
      </c>
      <c r="H100" s="143">
        <v>1.845</v>
      </c>
      <c r="I100" s="144"/>
      <c r="J100" s="143">
        <f>ROUND(I100*H100,3)</f>
        <v>0</v>
      </c>
      <c r="K100" s="141" t="s">
        <v>1</v>
      </c>
      <c r="L100" s="30"/>
      <c r="M100" s="145" t="s">
        <v>1</v>
      </c>
      <c r="N100" s="146" t="s">
        <v>43</v>
      </c>
      <c r="O100" s="49"/>
      <c r="P100" s="147">
        <f>O100*H100</f>
        <v>0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AR100" s="16" t="s">
        <v>168</v>
      </c>
      <c r="AT100" s="16" t="s">
        <v>164</v>
      </c>
      <c r="AU100" s="16" t="s">
        <v>169</v>
      </c>
      <c r="AY100" s="16" t="s">
        <v>162</v>
      </c>
      <c r="BE100" s="149">
        <f>IF(N100="základná",J100,0)</f>
        <v>0</v>
      </c>
      <c r="BF100" s="149">
        <f>IF(N100="znížená",J100,0)</f>
        <v>0</v>
      </c>
      <c r="BG100" s="149">
        <f>IF(N100="zákl. prenesená",J100,0)</f>
        <v>0</v>
      </c>
      <c r="BH100" s="149">
        <f>IF(N100="zníž. prenesená",J100,0)</f>
        <v>0</v>
      </c>
      <c r="BI100" s="149">
        <f>IF(N100="nulová",J100,0)</f>
        <v>0</v>
      </c>
      <c r="BJ100" s="16" t="s">
        <v>169</v>
      </c>
      <c r="BK100" s="150">
        <f>ROUND(I100*H100,3)</f>
        <v>0</v>
      </c>
      <c r="BL100" s="16" t="s">
        <v>168</v>
      </c>
      <c r="BM100" s="16" t="s">
        <v>2152</v>
      </c>
    </row>
    <row r="101" spans="2:65" s="1" customFormat="1" ht="16.5" customHeight="1" x14ac:dyDescent="0.2">
      <c r="B101" s="139"/>
      <c r="C101" s="140" t="s">
        <v>234</v>
      </c>
      <c r="D101" s="140" t="s">
        <v>164</v>
      </c>
      <c r="E101" s="327" t="s">
        <v>2153</v>
      </c>
      <c r="F101" s="328"/>
      <c r="G101" s="142" t="s">
        <v>172</v>
      </c>
      <c r="H101" s="143">
        <v>5.9619999999999997</v>
      </c>
      <c r="I101" s="144"/>
      <c r="J101" s="143">
        <f>ROUND(I101*H101,3)</f>
        <v>0</v>
      </c>
      <c r="K101" s="141" t="s">
        <v>1</v>
      </c>
      <c r="L101" s="30"/>
      <c r="M101" s="145" t="s">
        <v>1</v>
      </c>
      <c r="N101" s="146" t="s">
        <v>43</v>
      </c>
      <c r="O101" s="49"/>
      <c r="P101" s="147">
        <f>O101*H101</f>
        <v>0</v>
      </c>
      <c r="Q101" s="147">
        <v>0</v>
      </c>
      <c r="R101" s="147">
        <f>Q101*H101</f>
        <v>0</v>
      </c>
      <c r="S101" s="147">
        <v>0</v>
      </c>
      <c r="T101" s="148">
        <f>S101*H101</f>
        <v>0</v>
      </c>
      <c r="AR101" s="16" t="s">
        <v>168</v>
      </c>
      <c r="AT101" s="16" t="s">
        <v>164</v>
      </c>
      <c r="AU101" s="16" t="s">
        <v>169</v>
      </c>
      <c r="AY101" s="16" t="s">
        <v>162</v>
      </c>
      <c r="BE101" s="149">
        <f>IF(N101="základná",J101,0)</f>
        <v>0</v>
      </c>
      <c r="BF101" s="149">
        <f>IF(N101="znížená",J101,0)</f>
        <v>0</v>
      </c>
      <c r="BG101" s="149">
        <f>IF(N101="zákl. prenesená",J101,0)</f>
        <v>0</v>
      </c>
      <c r="BH101" s="149">
        <f>IF(N101="zníž. prenesená",J101,0)</f>
        <v>0</v>
      </c>
      <c r="BI101" s="149">
        <f>IF(N101="nulová",J101,0)</f>
        <v>0</v>
      </c>
      <c r="BJ101" s="16" t="s">
        <v>169</v>
      </c>
      <c r="BK101" s="150">
        <f>ROUND(I101*H101,3)</f>
        <v>0</v>
      </c>
      <c r="BL101" s="16" t="s">
        <v>168</v>
      </c>
      <c r="BM101" s="16" t="s">
        <v>2154</v>
      </c>
    </row>
    <row r="102" spans="2:65" s="11" customFormat="1" x14ac:dyDescent="0.2">
      <c r="B102" s="151"/>
      <c r="D102" s="152" t="s">
        <v>174</v>
      </c>
      <c r="E102" s="153" t="s">
        <v>1</v>
      </c>
      <c r="F102" s="154" t="s">
        <v>2155</v>
      </c>
      <c r="H102" s="153" t="s">
        <v>1</v>
      </c>
      <c r="I102" s="155"/>
      <c r="L102" s="151"/>
      <c r="M102" s="156"/>
      <c r="N102" s="157"/>
      <c r="O102" s="157"/>
      <c r="P102" s="157"/>
      <c r="Q102" s="157"/>
      <c r="R102" s="157"/>
      <c r="S102" s="157"/>
      <c r="T102" s="158"/>
      <c r="AT102" s="153" t="s">
        <v>174</v>
      </c>
      <c r="AU102" s="153" t="s">
        <v>169</v>
      </c>
      <c r="AV102" s="11" t="s">
        <v>79</v>
      </c>
      <c r="AW102" s="11" t="s">
        <v>32</v>
      </c>
      <c r="AX102" s="11" t="s">
        <v>71</v>
      </c>
      <c r="AY102" s="153" t="s">
        <v>162</v>
      </c>
    </row>
    <row r="103" spans="2:65" s="12" customFormat="1" x14ac:dyDescent="0.2">
      <c r="B103" s="159"/>
      <c r="D103" s="152" t="s">
        <v>174</v>
      </c>
      <c r="E103" s="160" t="s">
        <v>1</v>
      </c>
      <c r="F103" s="161" t="s">
        <v>2156</v>
      </c>
      <c r="H103" s="162">
        <v>5.9619999999999997</v>
      </c>
      <c r="I103" s="163"/>
      <c r="L103" s="159"/>
      <c r="M103" s="164"/>
      <c r="N103" s="165"/>
      <c r="O103" s="165"/>
      <c r="P103" s="165"/>
      <c r="Q103" s="165"/>
      <c r="R103" s="165"/>
      <c r="S103" s="165"/>
      <c r="T103" s="166"/>
      <c r="AT103" s="160" t="s">
        <v>174</v>
      </c>
      <c r="AU103" s="160" t="s">
        <v>169</v>
      </c>
      <c r="AV103" s="12" t="s">
        <v>169</v>
      </c>
      <c r="AW103" s="12" t="s">
        <v>32</v>
      </c>
      <c r="AX103" s="12" t="s">
        <v>79</v>
      </c>
      <c r="AY103" s="160" t="s">
        <v>162</v>
      </c>
    </row>
    <row r="104" spans="2:65" s="1" customFormat="1" ht="16.5" customHeight="1" x14ac:dyDescent="0.2">
      <c r="B104" s="139"/>
      <c r="C104" s="140" t="s">
        <v>237</v>
      </c>
      <c r="D104" s="140" t="s">
        <v>164</v>
      </c>
      <c r="E104" s="327" t="s">
        <v>2157</v>
      </c>
      <c r="F104" s="328"/>
      <c r="G104" s="142" t="s">
        <v>273</v>
      </c>
      <c r="H104" s="143">
        <v>13.247999999999999</v>
      </c>
      <c r="I104" s="144"/>
      <c r="J104" s="143">
        <f>ROUND(I104*H104,3)</f>
        <v>0</v>
      </c>
      <c r="K104" s="141" t="s">
        <v>1</v>
      </c>
      <c r="L104" s="30"/>
      <c r="M104" s="145" t="s">
        <v>1</v>
      </c>
      <c r="N104" s="146" t="s">
        <v>43</v>
      </c>
      <c r="O104" s="49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6" t="s">
        <v>168</v>
      </c>
      <c r="AT104" s="16" t="s">
        <v>164</v>
      </c>
      <c r="AU104" s="16" t="s">
        <v>169</v>
      </c>
      <c r="AY104" s="16" t="s">
        <v>162</v>
      </c>
      <c r="BE104" s="149">
        <f>IF(N104="základná",J104,0)</f>
        <v>0</v>
      </c>
      <c r="BF104" s="149">
        <f>IF(N104="znížená",J104,0)</f>
        <v>0</v>
      </c>
      <c r="BG104" s="149">
        <f>IF(N104="zákl. prenesená",J104,0)</f>
        <v>0</v>
      </c>
      <c r="BH104" s="149">
        <f>IF(N104="zníž. prenesená",J104,0)</f>
        <v>0</v>
      </c>
      <c r="BI104" s="149">
        <f>IF(N104="nulová",J104,0)</f>
        <v>0</v>
      </c>
      <c r="BJ104" s="16" t="s">
        <v>169</v>
      </c>
      <c r="BK104" s="150">
        <f>ROUND(I104*H104,3)</f>
        <v>0</v>
      </c>
      <c r="BL104" s="16" t="s">
        <v>168</v>
      </c>
      <c r="BM104" s="16" t="s">
        <v>2158</v>
      </c>
    </row>
    <row r="105" spans="2:65" s="11" customFormat="1" x14ac:dyDescent="0.2">
      <c r="B105" s="151"/>
      <c r="D105" s="152" t="s">
        <v>174</v>
      </c>
      <c r="E105" s="153" t="s">
        <v>1</v>
      </c>
      <c r="F105" s="154" t="s">
        <v>2155</v>
      </c>
      <c r="H105" s="153" t="s">
        <v>1</v>
      </c>
      <c r="I105" s="155"/>
      <c r="L105" s="151"/>
      <c r="M105" s="156"/>
      <c r="N105" s="157"/>
      <c r="O105" s="157"/>
      <c r="P105" s="157"/>
      <c r="Q105" s="157"/>
      <c r="R105" s="157"/>
      <c r="S105" s="157"/>
      <c r="T105" s="158"/>
      <c r="AT105" s="153" t="s">
        <v>174</v>
      </c>
      <c r="AU105" s="153" t="s">
        <v>169</v>
      </c>
      <c r="AV105" s="11" t="s">
        <v>79</v>
      </c>
      <c r="AW105" s="11" t="s">
        <v>32</v>
      </c>
      <c r="AX105" s="11" t="s">
        <v>71</v>
      </c>
      <c r="AY105" s="153" t="s">
        <v>162</v>
      </c>
    </row>
    <row r="106" spans="2:65" s="12" customFormat="1" x14ac:dyDescent="0.2">
      <c r="B106" s="159"/>
      <c r="D106" s="152" t="s">
        <v>174</v>
      </c>
      <c r="E106" s="160" t="s">
        <v>1</v>
      </c>
      <c r="F106" s="161" t="s">
        <v>2159</v>
      </c>
      <c r="H106" s="162">
        <v>13.247999999999999</v>
      </c>
      <c r="I106" s="163"/>
      <c r="L106" s="159"/>
      <c r="M106" s="164"/>
      <c r="N106" s="165"/>
      <c r="O106" s="165"/>
      <c r="P106" s="165"/>
      <c r="Q106" s="165"/>
      <c r="R106" s="165"/>
      <c r="S106" s="165"/>
      <c r="T106" s="166"/>
      <c r="AT106" s="160" t="s">
        <v>174</v>
      </c>
      <c r="AU106" s="160" t="s">
        <v>169</v>
      </c>
      <c r="AV106" s="12" t="s">
        <v>169</v>
      </c>
      <c r="AW106" s="12" t="s">
        <v>32</v>
      </c>
      <c r="AX106" s="12" t="s">
        <v>79</v>
      </c>
      <c r="AY106" s="160" t="s">
        <v>162</v>
      </c>
    </row>
    <row r="107" spans="2:65" s="1" customFormat="1" ht="16.5" customHeight="1" x14ac:dyDescent="0.2">
      <c r="B107" s="139"/>
      <c r="C107" s="140" t="s">
        <v>244</v>
      </c>
      <c r="D107" s="140" t="s">
        <v>164</v>
      </c>
      <c r="E107" s="327" t="s">
        <v>2160</v>
      </c>
      <c r="F107" s="328"/>
      <c r="G107" s="142" t="s">
        <v>273</v>
      </c>
      <c r="H107" s="143">
        <v>13.247999999999999</v>
      </c>
      <c r="I107" s="144"/>
      <c r="J107" s="143">
        <f>ROUND(I107*H107,3)</f>
        <v>0</v>
      </c>
      <c r="K107" s="141" t="s">
        <v>1</v>
      </c>
      <c r="L107" s="30"/>
      <c r="M107" s="145" t="s">
        <v>1</v>
      </c>
      <c r="N107" s="146" t="s">
        <v>43</v>
      </c>
      <c r="O107" s="49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AR107" s="16" t="s">
        <v>168</v>
      </c>
      <c r="AT107" s="16" t="s">
        <v>164</v>
      </c>
      <c r="AU107" s="16" t="s">
        <v>169</v>
      </c>
      <c r="AY107" s="16" t="s">
        <v>162</v>
      </c>
      <c r="BE107" s="149">
        <f>IF(N107="základná",J107,0)</f>
        <v>0</v>
      </c>
      <c r="BF107" s="149">
        <f>IF(N107="znížená",J107,0)</f>
        <v>0</v>
      </c>
      <c r="BG107" s="149">
        <f>IF(N107="zákl. prenesená",J107,0)</f>
        <v>0</v>
      </c>
      <c r="BH107" s="149">
        <f>IF(N107="zníž. prenesená",J107,0)</f>
        <v>0</v>
      </c>
      <c r="BI107" s="149">
        <f>IF(N107="nulová",J107,0)</f>
        <v>0</v>
      </c>
      <c r="BJ107" s="16" t="s">
        <v>169</v>
      </c>
      <c r="BK107" s="150">
        <f>ROUND(I107*H107,3)</f>
        <v>0</v>
      </c>
      <c r="BL107" s="16" t="s">
        <v>168</v>
      </c>
      <c r="BM107" s="16" t="s">
        <v>2161</v>
      </c>
    </row>
    <row r="108" spans="2:65" s="1" customFormat="1" ht="16.5" customHeight="1" x14ac:dyDescent="0.2">
      <c r="B108" s="139"/>
      <c r="C108" s="140" t="s">
        <v>249</v>
      </c>
      <c r="D108" s="140" t="s">
        <v>164</v>
      </c>
      <c r="E108" s="327" t="s">
        <v>1980</v>
      </c>
      <c r="F108" s="328"/>
      <c r="G108" s="142" t="s">
        <v>172</v>
      </c>
      <c r="H108" s="143">
        <v>5.9619999999999997</v>
      </c>
      <c r="I108" s="144"/>
      <c r="J108" s="143">
        <f>ROUND(I108*H108,3)</f>
        <v>0</v>
      </c>
      <c r="K108" s="141" t="s">
        <v>1</v>
      </c>
      <c r="L108" s="30"/>
      <c r="M108" s="145" t="s">
        <v>1</v>
      </c>
      <c r="N108" s="146" t="s">
        <v>43</v>
      </c>
      <c r="O108" s="49"/>
      <c r="P108" s="147">
        <f>O108*H108</f>
        <v>0</v>
      </c>
      <c r="Q108" s="147">
        <v>0</v>
      </c>
      <c r="R108" s="147">
        <f>Q108*H108</f>
        <v>0</v>
      </c>
      <c r="S108" s="147">
        <v>0</v>
      </c>
      <c r="T108" s="148">
        <f>S108*H108</f>
        <v>0</v>
      </c>
      <c r="AR108" s="16" t="s">
        <v>168</v>
      </c>
      <c r="AT108" s="16" t="s">
        <v>164</v>
      </c>
      <c r="AU108" s="16" t="s">
        <v>169</v>
      </c>
      <c r="AY108" s="16" t="s">
        <v>162</v>
      </c>
      <c r="BE108" s="149">
        <f>IF(N108="základná",J108,0)</f>
        <v>0</v>
      </c>
      <c r="BF108" s="149">
        <f>IF(N108="znížená",J108,0)</f>
        <v>0</v>
      </c>
      <c r="BG108" s="149">
        <f>IF(N108="zákl. prenesená",J108,0)</f>
        <v>0</v>
      </c>
      <c r="BH108" s="149">
        <f>IF(N108="zníž. prenesená",J108,0)</f>
        <v>0</v>
      </c>
      <c r="BI108" s="149">
        <f>IF(N108="nulová",J108,0)</f>
        <v>0</v>
      </c>
      <c r="BJ108" s="16" t="s">
        <v>169</v>
      </c>
      <c r="BK108" s="150">
        <f>ROUND(I108*H108,3)</f>
        <v>0</v>
      </c>
      <c r="BL108" s="16" t="s">
        <v>168</v>
      </c>
      <c r="BM108" s="16" t="s">
        <v>2162</v>
      </c>
    </row>
    <row r="109" spans="2:65" s="1" customFormat="1" ht="16.5" customHeight="1" x14ac:dyDescent="0.2">
      <c r="B109" s="139"/>
      <c r="C109" s="140" t="s">
        <v>253</v>
      </c>
      <c r="D109" s="140" t="s">
        <v>164</v>
      </c>
      <c r="E109" s="327" t="s">
        <v>2163</v>
      </c>
      <c r="F109" s="328"/>
      <c r="G109" s="142" t="s">
        <v>172</v>
      </c>
      <c r="H109" s="143">
        <v>5.4139999999999997</v>
      </c>
      <c r="I109" s="144"/>
      <c r="J109" s="143">
        <f>ROUND(I109*H109,3)</f>
        <v>0</v>
      </c>
      <c r="K109" s="141" t="s">
        <v>1</v>
      </c>
      <c r="L109" s="30"/>
      <c r="M109" s="145" t="s">
        <v>1</v>
      </c>
      <c r="N109" s="146" t="s">
        <v>43</v>
      </c>
      <c r="O109" s="49"/>
      <c r="P109" s="147">
        <f>O109*H109</f>
        <v>0</v>
      </c>
      <c r="Q109" s="147">
        <v>0</v>
      </c>
      <c r="R109" s="147">
        <f>Q109*H109</f>
        <v>0</v>
      </c>
      <c r="S109" s="147">
        <v>0</v>
      </c>
      <c r="T109" s="148">
        <f>S109*H109</f>
        <v>0</v>
      </c>
      <c r="AR109" s="16" t="s">
        <v>168</v>
      </c>
      <c r="AT109" s="16" t="s">
        <v>164</v>
      </c>
      <c r="AU109" s="16" t="s">
        <v>169</v>
      </c>
      <c r="AY109" s="16" t="s">
        <v>162</v>
      </c>
      <c r="BE109" s="149">
        <f>IF(N109="základná",J109,0)</f>
        <v>0</v>
      </c>
      <c r="BF109" s="149">
        <f>IF(N109="znížená",J109,0)</f>
        <v>0</v>
      </c>
      <c r="BG109" s="149">
        <f>IF(N109="zákl. prenesená",J109,0)</f>
        <v>0</v>
      </c>
      <c r="BH109" s="149">
        <f>IF(N109="zníž. prenesená",J109,0)</f>
        <v>0</v>
      </c>
      <c r="BI109" s="149">
        <f>IF(N109="nulová",J109,0)</f>
        <v>0</v>
      </c>
      <c r="BJ109" s="16" t="s">
        <v>169</v>
      </c>
      <c r="BK109" s="150">
        <f>ROUND(I109*H109,3)</f>
        <v>0</v>
      </c>
      <c r="BL109" s="16" t="s">
        <v>168</v>
      </c>
      <c r="BM109" s="16" t="s">
        <v>2164</v>
      </c>
    </row>
    <row r="110" spans="2:65" s="1" customFormat="1" ht="16.5" customHeight="1" x14ac:dyDescent="0.2">
      <c r="B110" s="139"/>
      <c r="C110" s="140" t="s">
        <v>258</v>
      </c>
      <c r="D110" s="140" t="s">
        <v>164</v>
      </c>
      <c r="E110" s="327" t="s">
        <v>2165</v>
      </c>
      <c r="F110" s="328"/>
      <c r="G110" s="142" t="s">
        <v>172</v>
      </c>
      <c r="H110" s="143">
        <v>94.26</v>
      </c>
      <c r="I110" s="144"/>
      <c r="J110" s="143">
        <f>ROUND(I110*H110,3)</f>
        <v>0</v>
      </c>
      <c r="K110" s="141" t="s">
        <v>1</v>
      </c>
      <c r="L110" s="30"/>
      <c r="M110" s="145" t="s">
        <v>1</v>
      </c>
      <c r="N110" s="146" t="s">
        <v>43</v>
      </c>
      <c r="O110" s="49"/>
      <c r="P110" s="147">
        <f>O110*H110</f>
        <v>0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AR110" s="16" t="s">
        <v>168</v>
      </c>
      <c r="AT110" s="16" t="s">
        <v>164</v>
      </c>
      <c r="AU110" s="16" t="s">
        <v>169</v>
      </c>
      <c r="AY110" s="16" t="s">
        <v>162</v>
      </c>
      <c r="BE110" s="149">
        <f>IF(N110="základná",J110,0)</f>
        <v>0</v>
      </c>
      <c r="BF110" s="149">
        <f>IF(N110="znížená",J110,0)</f>
        <v>0</v>
      </c>
      <c r="BG110" s="149">
        <f>IF(N110="zákl. prenesená",J110,0)</f>
        <v>0</v>
      </c>
      <c r="BH110" s="149">
        <f>IF(N110="zníž. prenesená",J110,0)</f>
        <v>0</v>
      </c>
      <c r="BI110" s="149">
        <f>IF(N110="nulová",J110,0)</f>
        <v>0</v>
      </c>
      <c r="BJ110" s="16" t="s">
        <v>169</v>
      </c>
      <c r="BK110" s="150">
        <f>ROUND(I110*H110,3)</f>
        <v>0</v>
      </c>
      <c r="BL110" s="16" t="s">
        <v>168</v>
      </c>
      <c r="BM110" s="16" t="s">
        <v>2166</v>
      </c>
    </row>
    <row r="111" spans="2:65" s="1" customFormat="1" ht="16.5" customHeight="1" x14ac:dyDescent="0.2">
      <c r="B111" s="139"/>
      <c r="C111" s="140" t="s">
        <v>271</v>
      </c>
      <c r="D111" s="140" t="s">
        <v>164</v>
      </c>
      <c r="E111" s="327" t="s">
        <v>1982</v>
      </c>
      <c r="F111" s="328"/>
      <c r="G111" s="142" t="s">
        <v>172</v>
      </c>
      <c r="H111" s="143">
        <v>52.191000000000003</v>
      </c>
      <c r="I111" s="144"/>
      <c r="J111" s="143">
        <f>ROUND(I111*H111,3)</f>
        <v>0</v>
      </c>
      <c r="K111" s="141" t="s">
        <v>1</v>
      </c>
      <c r="L111" s="30"/>
      <c r="M111" s="145" t="s">
        <v>1</v>
      </c>
      <c r="N111" s="146" t="s">
        <v>43</v>
      </c>
      <c r="O111" s="49"/>
      <c r="P111" s="147">
        <f>O111*H111</f>
        <v>0</v>
      </c>
      <c r="Q111" s="147">
        <v>0</v>
      </c>
      <c r="R111" s="147">
        <f>Q111*H111</f>
        <v>0</v>
      </c>
      <c r="S111" s="147">
        <v>0</v>
      </c>
      <c r="T111" s="148">
        <f>S111*H111</f>
        <v>0</v>
      </c>
      <c r="AR111" s="16" t="s">
        <v>168</v>
      </c>
      <c r="AT111" s="16" t="s">
        <v>164</v>
      </c>
      <c r="AU111" s="16" t="s">
        <v>169</v>
      </c>
      <c r="AY111" s="16" t="s">
        <v>162</v>
      </c>
      <c r="BE111" s="149">
        <f>IF(N111="základná",J111,0)</f>
        <v>0</v>
      </c>
      <c r="BF111" s="149">
        <f>IF(N111="znížená",J111,0)</f>
        <v>0</v>
      </c>
      <c r="BG111" s="149">
        <f>IF(N111="zákl. prenesená",J111,0)</f>
        <v>0</v>
      </c>
      <c r="BH111" s="149">
        <f>IF(N111="zníž. prenesená",J111,0)</f>
        <v>0</v>
      </c>
      <c r="BI111" s="149">
        <f>IF(N111="nulová",J111,0)</f>
        <v>0</v>
      </c>
      <c r="BJ111" s="16" t="s">
        <v>169</v>
      </c>
      <c r="BK111" s="150">
        <f>ROUND(I111*H111,3)</f>
        <v>0</v>
      </c>
      <c r="BL111" s="16" t="s">
        <v>168</v>
      </c>
      <c r="BM111" s="16" t="s">
        <v>2167</v>
      </c>
    </row>
    <row r="112" spans="2:65" s="12" customFormat="1" x14ac:dyDescent="0.2">
      <c r="B112" s="159"/>
      <c r="D112" s="152" t="s">
        <v>174</v>
      </c>
      <c r="E112" s="160" t="s">
        <v>1</v>
      </c>
      <c r="F112" s="161" t="s">
        <v>2168</v>
      </c>
      <c r="H112" s="162">
        <v>52.191000000000003</v>
      </c>
      <c r="I112" s="163"/>
      <c r="L112" s="159"/>
      <c r="M112" s="164"/>
      <c r="N112" s="165"/>
      <c r="O112" s="165"/>
      <c r="P112" s="165"/>
      <c r="Q112" s="165"/>
      <c r="R112" s="165"/>
      <c r="S112" s="165"/>
      <c r="T112" s="166"/>
      <c r="AT112" s="160" t="s">
        <v>174</v>
      </c>
      <c r="AU112" s="160" t="s">
        <v>169</v>
      </c>
      <c r="AV112" s="12" t="s">
        <v>169</v>
      </c>
      <c r="AW112" s="12" t="s">
        <v>32</v>
      </c>
      <c r="AX112" s="12" t="s">
        <v>79</v>
      </c>
      <c r="AY112" s="160" t="s">
        <v>162</v>
      </c>
    </row>
    <row r="113" spans="2:65" s="1" customFormat="1" ht="16.5" customHeight="1" x14ac:dyDescent="0.2">
      <c r="B113" s="139"/>
      <c r="C113" s="140" t="s">
        <v>282</v>
      </c>
      <c r="D113" s="140" t="s">
        <v>164</v>
      </c>
      <c r="E113" s="327" t="s">
        <v>2169</v>
      </c>
      <c r="F113" s="328"/>
      <c r="G113" s="142" t="s">
        <v>172</v>
      </c>
      <c r="H113" s="143">
        <v>52.191000000000003</v>
      </c>
      <c r="I113" s="144"/>
      <c r="J113" s="143">
        <f>ROUND(I113*H113,3)</f>
        <v>0</v>
      </c>
      <c r="K113" s="141" t="s">
        <v>1</v>
      </c>
      <c r="L113" s="30"/>
      <c r="M113" s="145" t="s">
        <v>1</v>
      </c>
      <c r="N113" s="146" t="s">
        <v>43</v>
      </c>
      <c r="O113" s="49"/>
      <c r="P113" s="147">
        <f>O113*H113</f>
        <v>0</v>
      </c>
      <c r="Q113" s="147">
        <v>0</v>
      </c>
      <c r="R113" s="147">
        <f>Q113*H113</f>
        <v>0</v>
      </c>
      <c r="S113" s="147">
        <v>0</v>
      </c>
      <c r="T113" s="148">
        <f>S113*H113</f>
        <v>0</v>
      </c>
      <c r="AR113" s="16" t="s">
        <v>168</v>
      </c>
      <c r="AT113" s="16" t="s">
        <v>164</v>
      </c>
      <c r="AU113" s="16" t="s">
        <v>169</v>
      </c>
      <c r="AY113" s="16" t="s">
        <v>162</v>
      </c>
      <c r="BE113" s="149">
        <f>IF(N113="základná",J113,0)</f>
        <v>0</v>
      </c>
      <c r="BF113" s="149">
        <f>IF(N113="znížená",J113,0)</f>
        <v>0</v>
      </c>
      <c r="BG113" s="149">
        <f>IF(N113="zákl. prenesená",J113,0)</f>
        <v>0</v>
      </c>
      <c r="BH113" s="149">
        <f>IF(N113="zníž. prenesená",J113,0)</f>
        <v>0</v>
      </c>
      <c r="BI113" s="149">
        <f>IF(N113="nulová",J113,0)</f>
        <v>0</v>
      </c>
      <c r="BJ113" s="16" t="s">
        <v>169</v>
      </c>
      <c r="BK113" s="150">
        <f>ROUND(I113*H113,3)</f>
        <v>0</v>
      </c>
      <c r="BL113" s="16" t="s">
        <v>168</v>
      </c>
      <c r="BM113" s="16" t="s">
        <v>2170</v>
      </c>
    </row>
    <row r="114" spans="2:65" s="1" customFormat="1" ht="16.5" customHeight="1" x14ac:dyDescent="0.2">
      <c r="B114" s="139"/>
      <c r="C114" s="140" t="s">
        <v>288</v>
      </c>
      <c r="D114" s="140" t="s">
        <v>164</v>
      </c>
      <c r="E114" s="327" t="s">
        <v>2171</v>
      </c>
      <c r="F114" s="328"/>
      <c r="G114" s="142" t="s">
        <v>172</v>
      </c>
      <c r="H114" s="143">
        <v>9.3000000000000007</v>
      </c>
      <c r="I114" s="144"/>
      <c r="J114" s="143">
        <f>ROUND(I114*H114,3)</f>
        <v>0</v>
      </c>
      <c r="K114" s="141" t="s">
        <v>1</v>
      </c>
      <c r="L114" s="30"/>
      <c r="M114" s="145" t="s">
        <v>1</v>
      </c>
      <c r="N114" s="146" t="s">
        <v>43</v>
      </c>
      <c r="O114" s="49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168</v>
      </c>
      <c r="AT114" s="16" t="s">
        <v>164</v>
      </c>
      <c r="AU114" s="16" t="s">
        <v>169</v>
      </c>
      <c r="AY114" s="16" t="s">
        <v>162</v>
      </c>
      <c r="BE114" s="149">
        <f>IF(N114="základná",J114,0)</f>
        <v>0</v>
      </c>
      <c r="BF114" s="149">
        <f>IF(N114="znížená",J114,0)</f>
        <v>0</v>
      </c>
      <c r="BG114" s="149">
        <f>IF(N114="zákl. prenesená",J114,0)</f>
        <v>0</v>
      </c>
      <c r="BH114" s="149">
        <f>IF(N114="zníž. prenesená",J114,0)</f>
        <v>0</v>
      </c>
      <c r="BI114" s="149">
        <f>IF(N114="nulová",J114,0)</f>
        <v>0</v>
      </c>
      <c r="BJ114" s="16" t="s">
        <v>169</v>
      </c>
      <c r="BK114" s="150">
        <f>ROUND(I114*H114,3)</f>
        <v>0</v>
      </c>
      <c r="BL114" s="16" t="s">
        <v>168</v>
      </c>
      <c r="BM114" s="16" t="s">
        <v>2172</v>
      </c>
    </row>
    <row r="115" spans="2:65" s="1" customFormat="1" ht="16.5" customHeight="1" x14ac:dyDescent="0.2">
      <c r="B115" s="139"/>
      <c r="C115" s="140" t="s">
        <v>294</v>
      </c>
      <c r="D115" s="140" t="s">
        <v>164</v>
      </c>
      <c r="E115" s="327" t="s">
        <v>2173</v>
      </c>
      <c r="F115" s="328"/>
      <c r="G115" s="142" t="s">
        <v>172</v>
      </c>
      <c r="H115" s="143">
        <v>52.191000000000003</v>
      </c>
      <c r="I115" s="144"/>
      <c r="J115" s="143">
        <f>ROUND(I115*H115,3)</f>
        <v>0</v>
      </c>
      <c r="K115" s="141" t="s">
        <v>1</v>
      </c>
      <c r="L115" s="30"/>
      <c r="M115" s="145" t="s">
        <v>1</v>
      </c>
      <c r="N115" s="146" t="s">
        <v>43</v>
      </c>
      <c r="O115" s="49"/>
      <c r="P115" s="147">
        <f>O115*H115</f>
        <v>0</v>
      </c>
      <c r="Q115" s="147">
        <v>0</v>
      </c>
      <c r="R115" s="147">
        <f>Q115*H115</f>
        <v>0</v>
      </c>
      <c r="S115" s="147">
        <v>0</v>
      </c>
      <c r="T115" s="148">
        <f>S115*H115</f>
        <v>0</v>
      </c>
      <c r="AR115" s="16" t="s">
        <v>168</v>
      </c>
      <c r="AT115" s="16" t="s">
        <v>164</v>
      </c>
      <c r="AU115" s="16" t="s">
        <v>169</v>
      </c>
      <c r="AY115" s="16" t="s">
        <v>162</v>
      </c>
      <c r="BE115" s="149">
        <f>IF(N115="základná",J115,0)</f>
        <v>0</v>
      </c>
      <c r="BF115" s="149">
        <f>IF(N115="znížená",J115,0)</f>
        <v>0</v>
      </c>
      <c r="BG115" s="149">
        <f>IF(N115="zákl. prenesená",J115,0)</f>
        <v>0</v>
      </c>
      <c r="BH115" s="149">
        <f>IF(N115="zníž. prenesená",J115,0)</f>
        <v>0</v>
      </c>
      <c r="BI115" s="149">
        <f>IF(N115="nulová",J115,0)</f>
        <v>0</v>
      </c>
      <c r="BJ115" s="16" t="s">
        <v>169</v>
      </c>
      <c r="BK115" s="150">
        <f>ROUND(I115*H115,3)</f>
        <v>0</v>
      </c>
      <c r="BL115" s="16" t="s">
        <v>168</v>
      </c>
      <c r="BM115" s="16" t="s">
        <v>2174</v>
      </c>
    </row>
    <row r="116" spans="2:65" s="1" customFormat="1" ht="16.5" customHeight="1" x14ac:dyDescent="0.2">
      <c r="B116" s="139"/>
      <c r="C116" s="140" t="s">
        <v>7</v>
      </c>
      <c r="D116" s="140" t="s">
        <v>164</v>
      </c>
      <c r="E116" s="327" t="s">
        <v>2175</v>
      </c>
      <c r="F116" s="328"/>
      <c r="G116" s="142" t="s">
        <v>172</v>
      </c>
      <c r="H116" s="143">
        <v>52.191000000000003</v>
      </c>
      <c r="I116" s="144"/>
      <c r="J116" s="143">
        <f>ROUND(I116*H116,3)</f>
        <v>0</v>
      </c>
      <c r="K116" s="141" t="s">
        <v>1</v>
      </c>
      <c r="L116" s="30"/>
      <c r="M116" s="145" t="s">
        <v>1</v>
      </c>
      <c r="N116" s="146" t="s">
        <v>43</v>
      </c>
      <c r="O116" s="49"/>
      <c r="P116" s="147">
        <f>O116*H116</f>
        <v>0</v>
      </c>
      <c r="Q116" s="147">
        <v>0</v>
      </c>
      <c r="R116" s="147">
        <f>Q116*H116</f>
        <v>0</v>
      </c>
      <c r="S116" s="147">
        <v>0</v>
      </c>
      <c r="T116" s="148">
        <f>S116*H116</f>
        <v>0</v>
      </c>
      <c r="AR116" s="16" t="s">
        <v>168</v>
      </c>
      <c r="AT116" s="16" t="s">
        <v>164</v>
      </c>
      <c r="AU116" s="16" t="s">
        <v>169</v>
      </c>
      <c r="AY116" s="16" t="s">
        <v>162</v>
      </c>
      <c r="BE116" s="149">
        <f>IF(N116="základná",J116,0)</f>
        <v>0</v>
      </c>
      <c r="BF116" s="149">
        <f>IF(N116="znížená",J116,0)</f>
        <v>0</v>
      </c>
      <c r="BG116" s="149">
        <f>IF(N116="zákl. prenesená",J116,0)</f>
        <v>0</v>
      </c>
      <c r="BH116" s="149">
        <f>IF(N116="zníž. prenesená",J116,0)</f>
        <v>0</v>
      </c>
      <c r="BI116" s="149">
        <f>IF(N116="nulová",J116,0)</f>
        <v>0</v>
      </c>
      <c r="BJ116" s="16" t="s">
        <v>169</v>
      </c>
      <c r="BK116" s="150">
        <f>ROUND(I116*H116,3)</f>
        <v>0</v>
      </c>
      <c r="BL116" s="16" t="s">
        <v>168</v>
      </c>
      <c r="BM116" s="16" t="s">
        <v>2176</v>
      </c>
    </row>
    <row r="117" spans="2:65" s="1" customFormat="1" ht="16.5" customHeight="1" x14ac:dyDescent="0.2">
      <c r="B117" s="139"/>
      <c r="C117" s="140" t="s">
        <v>301</v>
      </c>
      <c r="D117" s="140" t="s">
        <v>164</v>
      </c>
      <c r="E117" s="327" t="s">
        <v>2177</v>
      </c>
      <c r="F117" s="328"/>
      <c r="G117" s="142" t="s">
        <v>172</v>
      </c>
      <c r="H117" s="143">
        <v>5.4139999999999997</v>
      </c>
      <c r="I117" s="144"/>
      <c r="J117" s="143">
        <f>ROUND(I117*H117,3)</f>
        <v>0</v>
      </c>
      <c r="K117" s="141" t="s">
        <v>1</v>
      </c>
      <c r="L117" s="30"/>
      <c r="M117" s="145" t="s">
        <v>1</v>
      </c>
      <c r="N117" s="146" t="s">
        <v>43</v>
      </c>
      <c r="O117" s="49"/>
      <c r="P117" s="147">
        <f>O117*H117</f>
        <v>0</v>
      </c>
      <c r="Q117" s="147">
        <v>0</v>
      </c>
      <c r="R117" s="147">
        <f>Q117*H117</f>
        <v>0</v>
      </c>
      <c r="S117" s="147">
        <v>0</v>
      </c>
      <c r="T117" s="148">
        <f>S117*H117</f>
        <v>0</v>
      </c>
      <c r="AR117" s="16" t="s">
        <v>168</v>
      </c>
      <c r="AT117" s="16" t="s">
        <v>164</v>
      </c>
      <c r="AU117" s="16" t="s">
        <v>169</v>
      </c>
      <c r="AY117" s="16" t="s">
        <v>162</v>
      </c>
      <c r="BE117" s="149">
        <f>IF(N117="základná",J117,0)</f>
        <v>0</v>
      </c>
      <c r="BF117" s="149">
        <f>IF(N117="znížená",J117,0)</f>
        <v>0</v>
      </c>
      <c r="BG117" s="149">
        <f>IF(N117="zákl. prenesená",J117,0)</f>
        <v>0</v>
      </c>
      <c r="BH117" s="149">
        <f>IF(N117="zníž. prenesená",J117,0)</f>
        <v>0</v>
      </c>
      <c r="BI117" s="149">
        <f>IF(N117="nulová",J117,0)</f>
        <v>0</v>
      </c>
      <c r="BJ117" s="16" t="s">
        <v>169</v>
      </c>
      <c r="BK117" s="150">
        <f>ROUND(I117*H117,3)</f>
        <v>0</v>
      </c>
      <c r="BL117" s="16" t="s">
        <v>168</v>
      </c>
      <c r="BM117" s="16" t="s">
        <v>2178</v>
      </c>
    </row>
    <row r="118" spans="2:65" s="12" customFormat="1" x14ac:dyDescent="0.2">
      <c r="B118" s="159"/>
      <c r="D118" s="152" t="s">
        <v>174</v>
      </c>
      <c r="E118" s="160" t="s">
        <v>1</v>
      </c>
      <c r="F118" s="161" t="s">
        <v>2179</v>
      </c>
      <c r="H118" s="162">
        <v>5.9619999999999997</v>
      </c>
      <c r="I118" s="163"/>
      <c r="L118" s="159"/>
      <c r="M118" s="164"/>
      <c r="N118" s="165"/>
      <c r="O118" s="165"/>
      <c r="P118" s="165"/>
      <c r="Q118" s="165"/>
      <c r="R118" s="165"/>
      <c r="S118" s="165"/>
      <c r="T118" s="166"/>
      <c r="AT118" s="160" t="s">
        <v>174</v>
      </c>
      <c r="AU118" s="160" t="s">
        <v>169</v>
      </c>
      <c r="AV118" s="12" t="s">
        <v>169</v>
      </c>
      <c r="AW118" s="12" t="s">
        <v>32</v>
      </c>
      <c r="AX118" s="12" t="s">
        <v>71</v>
      </c>
      <c r="AY118" s="160" t="s">
        <v>162</v>
      </c>
    </row>
    <row r="119" spans="2:65" s="11" customFormat="1" x14ac:dyDescent="0.2">
      <c r="B119" s="151"/>
      <c r="D119" s="152" t="s">
        <v>174</v>
      </c>
      <c r="E119" s="153" t="s">
        <v>1</v>
      </c>
      <c r="F119" s="154" t="s">
        <v>2180</v>
      </c>
      <c r="H119" s="153" t="s">
        <v>1</v>
      </c>
      <c r="I119" s="155"/>
      <c r="L119" s="151"/>
      <c r="M119" s="156"/>
      <c r="N119" s="157"/>
      <c r="O119" s="157"/>
      <c r="P119" s="157"/>
      <c r="Q119" s="157"/>
      <c r="R119" s="157"/>
      <c r="S119" s="157"/>
      <c r="T119" s="158"/>
      <c r="AT119" s="153" t="s">
        <v>174</v>
      </c>
      <c r="AU119" s="153" t="s">
        <v>169</v>
      </c>
      <c r="AV119" s="11" t="s">
        <v>79</v>
      </c>
      <c r="AW119" s="11" t="s">
        <v>32</v>
      </c>
      <c r="AX119" s="11" t="s">
        <v>71</v>
      </c>
      <c r="AY119" s="153" t="s">
        <v>162</v>
      </c>
    </row>
    <row r="120" spans="2:65" s="12" customFormat="1" x14ac:dyDescent="0.2">
      <c r="B120" s="159"/>
      <c r="D120" s="152" t="s">
        <v>174</v>
      </c>
      <c r="E120" s="160" t="s">
        <v>1</v>
      </c>
      <c r="F120" s="161" t="s">
        <v>2181</v>
      </c>
      <c r="H120" s="162">
        <v>-0.54800000000000004</v>
      </c>
      <c r="I120" s="163"/>
      <c r="L120" s="159"/>
      <c r="M120" s="164"/>
      <c r="N120" s="165"/>
      <c r="O120" s="165"/>
      <c r="P120" s="165"/>
      <c r="Q120" s="165"/>
      <c r="R120" s="165"/>
      <c r="S120" s="165"/>
      <c r="T120" s="166"/>
      <c r="AT120" s="160" t="s">
        <v>174</v>
      </c>
      <c r="AU120" s="160" t="s">
        <v>169</v>
      </c>
      <c r="AV120" s="12" t="s">
        <v>169</v>
      </c>
      <c r="AW120" s="12" t="s">
        <v>32</v>
      </c>
      <c r="AX120" s="12" t="s">
        <v>71</v>
      </c>
      <c r="AY120" s="160" t="s">
        <v>162</v>
      </c>
    </row>
    <row r="121" spans="2:65" s="14" customFormat="1" x14ac:dyDescent="0.2">
      <c r="B121" s="175"/>
      <c r="D121" s="152" t="s">
        <v>174</v>
      </c>
      <c r="E121" s="176" t="s">
        <v>1</v>
      </c>
      <c r="F121" s="177" t="s">
        <v>189</v>
      </c>
      <c r="H121" s="178">
        <v>5.4139999999999997</v>
      </c>
      <c r="I121" s="179"/>
      <c r="L121" s="175"/>
      <c r="M121" s="180"/>
      <c r="N121" s="181"/>
      <c r="O121" s="181"/>
      <c r="P121" s="181"/>
      <c r="Q121" s="181"/>
      <c r="R121" s="181"/>
      <c r="S121" s="181"/>
      <c r="T121" s="182"/>
      <c r="AT121" s="176" t="s">
        <v>174</v>
      </c>
      <c r="AU121" s="176" t="s">
        <v>169</v>
      </c>
      <c r="AV121" s="14" t="s">
        <v>168</v>
      </c>
      <c r="AW121" s="14" t="s">
        <v>32</v>
      </c>
      <c r="AX121" s="14" t="s">
        <v>79</v>
      </c>
      <c r="AY121" s="176" t="s">
        <v>162</v>
      </c>
    </row>
    <row r="122" spans="2:65" s="10" customFormat="1" ht="22.9" customHeight="1" x14ac:dyDescent="0.2">
      <c r="B122" s="126"/>
      <c r="D122" s="127" t="s">
        <v>70</v>
      </c>
      <c r="E122" s="137" t="s">
        <v>169</v>
      </c>
      <c r="F122" s="137" t="s">
        <v>281</v>
      </c>
      <c r="I122" s="129"/>
      <c r="J122" s="138">
        <f>BK122</f>
        <v>0</v>
      </c>
      <c r="L122" s="126"/>
      <c r="M122" s="131"/>
      <c r="N122" s="132"/>
      <c r="O122" s="132"/>
      <c r="P122" s="133">
        <f>SUM(P123:P136)</f>
        <v>0</v>
      </c>
      <c r="Q122" s="132"/>
      <c r="R122" s="133">
        <f>SUM(R123:R136)</f>
        <v>0</v>
      </c>
      <c r="S122" s="132"/>
      <c r="T122" s="134">
        <f>SUM(T123:T136)</f>
        <v>0</v>
      </c>
      <c r="AR122" s="127" t="s">
        <v>79</v>
      </c>
      <c r="AT122" s="135" t="s">
        <v>70</v>
      </c>
      <c r="AU122" s="135" t="s">
        <v>79</v>
      </c>
      <c r="AY122" s="127" t="s">
        <v>162</v>
      </c>
      <c r="BK122" s="136">
        <f>SUM(BK123:BK136)</f>
        <v>0</v>
      </c>
    </row>
    <row r="123" spans="2:65" s="1" customFormat="1" ht="16.5" customHeight="1" x14ac:dyDescent="0.2">
      <c r="B123" s="139"/>
      <c r="C123" s="140" t="s">
        <v>305</v>
      </c>
      <c r="D123" s="140" t="s">
        <v>164</v>
      </c>
      <c r="E123" s="327" t="s">
        <v>2182</v>
      </c>
      <c r="F123" s="328"/>
      <c r="G123" s="142" t="s">
        <v>273</v>
      </c>
      <c r="H123" s="143">
        <v>818.3</v>
      </c>
      <c r="I123" s="144"/>
      <c r="J123" s="143">
        <f>ROUND(I123*H123,3)</f>
        <v>0</v>
      </c>
      <c r="K123" s="141" t="s">
        <v>1</v>
      </c>
      <c r="L123" s="30"/>
      <c r="M123" s="145" t="s">
        <v>1</v>
      </c>
      <c r="N123" s="146" t="s">
        <v>43</v>
      </c>
      <c r="O123" s="49"/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AR123" s="16" t="s">
        <v>168</v>
      </c>
      <c r="AT123" s="16" t="s">
        <v>164</v>
      </c>
      <c r="AU123" s="16" t="s">
        <v>169</v>
      </c>
      <c r="AY123" s="16" t="s">
        <v>162</v>
      </c>
      <c r="BE123" s="149">
        <f>IF(N123="základná",J123,0)</f>
        <v>0</v>
      </c>
      <c r="BF123" s="149">
        <f>IF(N123="znížená",J123,0)</f>
        <v>0</v>
      </c>
      <c r="BG123" s="149">
        <f>IF(N123="zákl. prenesená",J123,0)</f>
        <v>0</v>
      </c>
      <c r="BH123" s="149">
        <f>IF(N123="zníž. prenesená",J123,0)</f>
        <v>0</v>
      </c>
      <c r="BI123" s="149">
        <f>IF(N123="nulová",J123,0)</f>
        <v>0</v>
      </c>
      <c r="BJ123" s="16" t="s">
        <v>169</v>
      </c>
      <c r="BK123" s="150">
        <f>ROUND(I123*H123,3)</f>
        <v>0</v>
      </c>
      <c r="BL123" s="16" t="s">
        <v>168</v>
      </c>
      <c r="BM123" s="16" t="s">
        <v>2183</v>
      </c>
    </row>
    <row r="124" spans="2:65" s="12" customFormat="1" x14ac:dyDescent="0.2">
      <c r="B124" s="159"/>
      <c r="D124" s="152" t="s">
        <v>174</v>
      </c>
      <c r="E124" s="160" t="s">
        <v>1</v>
      </c>
      <c r="F124" s="161" t="s">
        <v>2184</v>
      </c>
      <c r="H124" s="162">
        <v>802.2</v>
      </c>
      <c r="I124" s="163"/>
      <c r="L124" s="159"/>
      <c r="M124" s="164"/>
      <c r="N124" s="165"/>
      <c r="O124" s="165"/>
      <c r="P124" s="165"/>
      <c r="Q124" s="165"/>
      <c r="R124" s="165"/>
      <c r="S124" s="165"/>
      <c r="T124" s="166"/>
      <c r="AT124" s="160" t="s">
        <v>174</v>
      </c>
      <c r="AU124" s="160" t="s">
        <v>169</v>
      </c>
      <c r="AV124" s="12" t="s">
        <v>169</v>
      </c>
      <c r="AW124" s="12" t="s">
        <v>32</v>
      </c>
      <c r="AX124" s="12" t="s">
        <v>71</v>
      </c>
      <c r="AY124" s="160" t="s">
        <v>162</v>
      </c>
    </row>
    <row r="125" spans="2:65" s="12" customFormat="1" x14ac:dyDescent="0.2">
      <c r="B125" s="159"/>
      <c r="D125" s="152" t="s">
        <v>174</v>
      </c>
      <c r="E125" s="160" t="s">
        <v>1</v>
      </c>
      <c r="F125" s="161" t="s">
        <v>2185</v>
      </c>
      <c r="H125" s="162">
        <v>16.100000000000001</v>
      </c>
      <c r="I125" s="163"/>
      <c r="L125" s="159"/>
      <c r="M125" s="164"/>
      <c r="N125" s="165"/>
      <c r="O125" s="165"/>
      <c r="P125" s="165"/>
      <c r="Q125" s="165"/>
      <c r="R125" s="165"/>
      <c r="S125" s="165"/>
      <c r="T125" s="166"/>
      <c r="AT125" s="160" t="s">
        <v>174</v>
      </c>
      <c r="AU125" s="160" t="s">
        <v>169</v>
      </c>
      <c r="AV125" s="12" t="s">
        <v>169</v>
      </c>
      <c r="AW125" s="12" t="s">
        <v>32</v>
      </c>
      <c r="AX125" s="12" t="s">
        <v>71</v>
      </c>
      <c r="AY125" s="160" t="s">
        <v>162</v>
      </c>
    </row>
    <row r="126" spans="2:65" s="14" customFormat="1" x14ac:dyDescent="0.2">
      <c r="B126" s="175"/>
      <c r="D126" s="152" t="s">
        <v>174</v>
      </c>
      <c r="E126" s="176" t="s">
        <v>1</v>
      </c>
      <c r="F126" s="177" t="s">
        <v>189</v>
      </c>
      <c r="H126" s="178">
        <v>818.30000000000007</v>
      </c>
      <c r="I126" s="179"/>
      <c r="L126" s="175"/>
      <c r="M126" s="180"/>
      <c r="N126" s="181"/>
      <c r="O126" s="181"/>
      <c r="P126" s="181"/>
      <c r="Q126" s="181"/>
      <c r="R126" s="181"/>
      <c r="S126" s="181"/>
      <c r="T126" s="182"/>
      <c r="AT126" s="176" t="s">
        <v>174</v>
      </c>
      <c r="AU126" s="176" t="s">
        <v>169</v>
      </c>
      <c r="AV126" s="14" t="s">
        <v>168</v>
      </c>
      <c r="AW126" s="14" t="s">
        <v>32</v>
      </c>
      <c r="AX126" s="14" t="s">
        <v>79</v>
      </c>
      <c r="AY126" s="176" t="s">
        <v>162</v>
      </c>
    </row>
    <row r="127" spans="2:65" s="1" customFormat="1" ht="16.5" customHeight="1" x14ac:dyDescent="0.2">
      <c r="B127" s="139"/>
      <c r="C127" s="183" t="s">
        <v>309</v>
      </c>
      <c r="D127" s="183" t="s">
        <v>348</v>
      </c>
      <c r="E127" s="332" t="s">
        <v>2512</v>
      </c>
      <c r="F127" s="333"/>
      <c r="G127" s="185" t="s">
        <v>273</v>
      </c>
      <c r="H127" s="186">
        <v>605.99</v>
      </c>
      <c r="I127" s="187"/>
      <c r="J127" s="186">
        <f>ROUND(I127*H127,3)</f>
        <v>0</v>
      </c>
      <c r="K127" s="184" t="s">
        <v>1</v>
      </c>
      <c r="L127" s="188"/>
      <c r="M127" s="189" t="s">
        <v>1</v>
      </c>
      <c r="N127" s="190" t="s">
        <v>43</v>
      </c>
      <c r="O127" s="49"/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6" t="s">
        <v>222</v>
      </c>
      <c r="AT127" s="16" t="s">
        <v>348</v>
      </c>
      <c r="AU127" s="16" t="s">
        <v>169</v>
      </c>
      <c r="AY127" s="16" t="s">
        <v>162</v>
      </c>
      <c r="BE127" s="149">
        <f>IF(N127="základná",J127,0)</f>
        <v>0</v>
      </c>
      <c r="BF127" s="149">
        <f>IF(N127="znížená",J127,0)</f>
        <v>0</v>
      </c>
      <c r="BG127" s="149">
        <f>IF(N127="zákl. prenesená",J127,0)</f>
        <v>0</v>
      </c>
      <c r="BH127" s="149">
        <f>IF(N127="zníž. prenesená",J127,0)</f>
        <v>0</v>
      </c>
      <c r="BI127" s="149">
        <f>IF(N127="nulová",J127,0)</f>
        <v>0</v>
      </c>
      <c r="BJ127" s="16" t="s">
        <v>169</v>
      </c>
      <c r="BK127" s="150">
        <f>ROUND(I127*H127,3)</f>
        <v>0</v>
      </c>
      <c r="BL127" s="16" t="s">
        <v>168</v>
      </c>
      <c r="BM127" s="16" t="s">
        <v>2186</v>
      </c>
    </row>
    <row r="128" spans="2:65" s="12" customFormat="1" x14ac:dyDescent="0.2">
      <c r="B128" s="159"/>
      <c r="D128" s="152" t="s">
        <v>174</v>
      </c>
      <c r="E128" s="160" t="s">
        <v>1</v>
      </c>
      <c r="F128" s="161" t="s">
        <v>2187</v>
      </c>
      <c r="H128" s="162">
        <v>588.28</v>
      </c>
      <c r="I128" s="163"/>
      <c r="L128" s="159"/>
      <c r="M128" s="164"/>
      <c r="N128" s="165"/>
      <c r="O128" s="165"/>
      <c r="P128" s="165"/>
      <c r="Q128" s="165"/>
      <c r="R128" s="165"/>
      <c r="S128" s="165"/>
      <c r="T128" s="166"/>
      <c r="AT128" s="160" t="s">
        <v>174</v>
      </c>
      <c r="AU128" s="160" t="s">
        <v>169</v>
      </c>
      <c r="AV128" s="12" t="s">
        <v>169</v>
      </c>
      <c r="AW128" s="12" t="s">
        <v>32</v>
      </c>
      <c r="AX128" s="12" t="s">
        <v>71</v>
      </c>
      <c r="AY128" s="160" t="s">
        <v>162</v>
      </c>
    </row>
    <row r="129" spans="2:65" s="12" customFormat="1" x14ac:dyDescent="0.2">
      <c r="B129" s="159"/>
      <c r="D129" s="152" t="s">
        <v>174</v>
      </c>
      <c r="E129" s="160" t="s">
        <v>1</v>
      </c>
      <c r="F129" s="161" t="s">
        <v>2188</v>
      </c>
      <c r="H129" s="162">
        <v>17.71</v>
      </c>
      <c r="I129" s="163"/>
      <c r="L129" s="159"/>
      <c r="M129" s="164"/>
      <c r="N129" s="165"/>
      <c r="O129" s="165"/>
      <c r="P129" s="165"/>
      <c r="Q129" s="165"/>
      <c r="R129" s="165"/>
      <c r="S129" s="165"/>
      <c r="T129" s="166"/>
      <c r="AT129" s="160" t="s">
        <v>174</v>
      </c>
      <c r="AU129" s="160" t="s">
        <v>169</v>
      </c>
      <c r="AV129" s="12" t="s">
        <v>169</v>
      </c>
      <c r="AW129" s="12" t="s">
        <v>32</v>
      </c>
      <c r="AX129" s="12" t="s">
        <v>71</v>
      </c>
      <c r="AY129" s="160" t="s">
        <v>162</v>
      </c>
    </row>
    <row r="130" spans="2:65" s="14" customFormat="1" x14ac:dyDescent="0.2">
      <c r="B130" s="175"/>
      <c r="D130" s="152" t="s">
        <v>174</v>
      </c>
      <c r="E130" s="176" t="s">
        <v>1</v>
      </c>
      <c r="F130" s="177" t="s">
        <v>189</v>
      </c>
      <c r="H130" s="178">
        <v>605.99</v>
      </c>
      <c r="I130" s="179"/>
      <c r="L130" s="175"/>
      <c r="M130" s="180"/>
      <c r="N130" s="181"/>
      <c r="O130" s="181"/>
      <c r="P130" s="181"/>
      <c r="Q130" s="181"/>
      <c r="R130" s="181"/>
      <c r="S130" s="181"/>
      <c r="T130" s="182"/>
      <c r="AT130" s="176" t="s">
        <v>174</v>
      </c>
      <c r="AU130" s="176" t="s">
        <v>169</v>
      </c>
      <c r="AV130" s="14" t="s">
        <v>168</v>
      </c>
      <c r="AW130" s="14" t="s">
        <v>32</v>
      </c>
      <c r="AX130" s="14" t="s">
        <v>79</v>
      </c>
      <c r="AY130" s="176" t="s">
        <v>162</v>
      </c>
    </row>
    <row r="131" spans="2:65" s="1" customFormat="1" ht="39" customHeight="1" x14ac:dyDescent="0.2">
      <c r="B131" s="139"/>
      <c r="C131" s="183" t="s">
        <v>313</v>
      </c>
      <c r="D131" s="183" t="s">
        <v>348</v>
      </c>
      <c r="E131" s="332" t="s">
        <v>2495</v>
      </c>
      <c r="F131" s="333"/>
      <c r="G131" s="185" t="s">
        <v>273</v>
      </c>
      <c r="H131" s="186">
        <v>294.14</v>
      </c>
      <c r="I131" s="187"/>
      <c r="J131" s="186">
        <f>ROUND(I131*H131,3)</f>
        <v>0</v>
      </c>
      <c r="K131" s="184" t="s">
        <v>1</v>
      </c>
      <c r="L131" s="188"/>
      <c r="M131" s="189" t="s">
        <v>1</v>
      </c>
      <c r="N131" s="190" t="s">
        <v>43</v>
      </c>
      <c r="O131" s="49"/>
      <c r="P131" s="147">
        <f>O131*H131</f>
        <v>0</v>
      </c>
      <c r="Q131" s="147">
        <v>0</v>
      </c>
      <c r="R131" s="147">
        <f>Q131*H131</f>
        <v>0</v>
      </c>
      <c r="S131" s="147">
        <v>0</v>
      </c>
      <c r="T131" s="148">
        <f>S131*H131</f>
        <v>0</v>
      </c>
      <c r="AR131" s="16" t="s">
        <v>222</v>
      </c>
      <c r="AT131" s="16" t="s">
        <v>348</v>
      </c>
      <c r="AU131" s="16" t="s">
        <v>169</v>
      </c>
      <c r="AY131" s="16" t="s">
        <v>162</v>
      </c>
      <c r="BE131" s="149">
        <f>IF(N131="základná",J131,0)</f>
        <v>0</v>
      </c>
      <c r="BF131" s="149">
        <f>IF(N131="znížená",J131,0)</f>
        <v>0</v>
      </c>
      <c r="BG131" s="149">
        <f>IF(N131="zákl. prenesená",J131,0)</f>
        <v>0</v>
      </c>
      <c r="BH131" s="149">
        <f>IF(N131="zníž. prenesená",J131,0)</f>
        <v>0</v>
      </c>
      <c r="BI131" s="149">
        <f>IF(N131="nulová",J131,0)</f>
        <v>0</v>
      </c>
      <c r="BJ131" s="16" t="s">
        <v>169</v>
      </c>
      <c r="BK131" s="150">
        <f>ROUND(I131*H131,3)</f>
        <v>0</v>
      </c>
      <c r="BL131" s="16" t="s">
        <v>168</v>
      </c>
      <c r="BM131" s="16" t="s">
        <v>2189</v>
      </c>
    </row>
    <row r="132" spans="2:65" s="1" customFormat="1" ht="16.5" customHeight="1" x14ac:dyDescent="0.2">
      <c r="B132" s="139"/>
      <c r="C132" s="140" t="s">
        <v>317</v>
      </c>
      <c r="D132" s="140" t="s">
        <v>164</v>
      </c>
      <c r="E132" s="327" t="s">
        <v>2190</v>
      </c>
      <c r="F132" s="328"/>
      <c r="G132" s="142" t="s">
        <v>710</v>
      </c>
      <c r="H132" s="143">
        <v>20.5</v>
      </c>
      <c r="I132" s="144"/>
      <c r="J132" s="143">
        <f>ROUND(I132*H132,3)</f>
        <v>0</v>
      </c>
      <c r="K132" s="141" t="s">
        <v>1</v>
      </c>
      <c r="L132" s="30"/>
      <c r="M132" s="145" t="s">
        <v>1</v>
      </c>
      <c r="N132" s="146" t="s">
        <v>43</v>
      </c>
      <c r="O132" s="49"/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6" t="s">
        <v>168</v>
      </c>
      <c r="AT132" s="16" t="s">
        <v>164</v>
      </c>
      <c r="AU132" s="16" t="s">
        <v>169</v>
      </c>
      <c r="AY132" s="16" t="s">
        <v>162</v>
      </c>
      <c r="BE132" s="149">
        <f>IF(N132="základná",J132,0)</f>
        <v>0</v>
      </c>
      <c r="BF132" s="149">
        <f>IF(N132="znížená",J132,0)</f>
        <v>0</v>
      </c>
      <c r="BG132" s="149">
        <f>IF(N132="zákl. prenesená",J132,0)</f>
        <v>0</v>
      </c>
      <c r="BH132" s="149">
        <f>IF(N132="zníž. prenesená",J132,0)</f>
        <v>0</v>
      </c>
      <c r="BI132" s="149">
        <f>IF(N132="nulová",J132,0)</f>
        <v>0</v>
      </c>
      <c r="BJ132" s="16" t="s">
        <v>169</v>
      </c>
      <c r="BK132" s="150">
        <f>ROUND(I132*H132,3)</f>
        <v>0</v>
      </c>
      <c r="BL132" s="16" t="s">
        <v>168</v>
      </c>
      <c r="BM132" s="16" t="s">
        <v>2191</v>
      </c>
    </row>
    <row r="133" spans="2:65" s="1" customFormat="1" ht="16.5" customHeight="1" x14ac:dyDescent="0.2">
      <c r="B133" s="139"/>
      <c r="C133" s="140" t="s">
        <v>325</v>
      </c>
      <c r="D133" s="140" t="s">
        <v>164</v>
      </c>
      <c r="E133" s="327" t="s">
        <v>2192</v>
      </c>
      <c r="F133" s="328"/>
      <c r="G133" s="142" t="s">
        <v>273</v>
      </c>
      <c r="H133" s="143">
        <v>292.7</v>
      </c>
      <c r="I133" s="144"/>
      <c r="J133" s="143">
        <f>ROUND(I133*H133,3)</f>
        <v>0</v>
      </c>
      <c r="K133" s="141" t="s">
        <v>1</v>
      </c>
      <c r="L133" s="30"/>
      <c r="M133" s="145" t="s">
        <v>1</v>
      </c>
      <c r="N133" s="146" t="s">
        <v>43</v>
      </c>
      <c r="O133" s="49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6" t="s">
        <v>168</v>
      </c>
      <c r="AT133" s="16" t="s">
        <v>164</v>
      </c>
      <c r="AU133" s="16" t="s">
        <v>169</v>
      </c>
      <c r="AY133" s="16" t="s">
        <v>162</v>
      </c>
      <c r="BE133" s="149">
        <f>IF(N133="základná",J133,0)</f>
        <v>0</v>
      </c>
      <c r="BF133" s="149">
        <f>IF(N133="znížená",J133,0)</f>
        <v>0</v>
      </c>
      <c r="BG133" s="149">
        <f>IF(N133="zákl. prenesená",J133,0)</f>
        <v>0</v>
      </c>
      <c r="BH133" s="149">
        <f>IF(N133="zníž. prenesená",J133,0)</f>
        <v>0</v>
      </c>
      <c r="BI133" s="149">
        <f>IF(N133="nulová",J133,0)</f>
        <v>0</v>
      </c>
      <c r="BJ133" s="16" t="s">
        <v>169</v>
      </c>
      <c r="BK133" s="150">
        <f>ROUND(I133*H133,3)</f>
        <v>0</v>
      </c>
      <c r="BL133" s="16" t="s">
        <v>168</v>
      </c>
      <c r="BM133" s="16" t="s">
        <v>2193</v>
      </c>
    </row>
    <row r="134" spans="2:65" s="12" customFormat="1" x14ac:dyDescent="0.2">
      <c r="B134" s="159"/>
      <c r="D134" s="152" t="s">
        <v>174</v>
      </c>
      <c r="E134" s="160" t="s">
        <v>1</v>
      </c>
      <c r="F134" s="161" t="s">
        <v>2194</v>
      </c>
      <c r="H134" s="162">
        <v>276.60000000000002</v>
      </c>
      <c r="I134" s="163"/>
      <c r="L134" s="159"/>
      <c r="M134" s="164"/>
      <c r="N134" s="165"/>
      <c r="O134" s="165"/>
      <c r="P134" s="165"/>
      <c r="Q134" s="165"/>
      <c r="R134" s="165"/>
      <c r="S134" s="165"/>
      <c r="T134" s="166"/>
      <c r="AT134" s="160" t="s">
        <v>174</v>
      </c>
      <c r="AU134" s="160" t="s">
        <v>169</v>
      </c>
      <c r="AV134" s="12" t="s">
        <v>169</v>
      </c>
      <c r="AW134" s="12" t="s">
        <v>32</v>
      </c>
      <c r="AX134" s="12" t="s">
        <v>71</v>
      </c>
      <c r="AY134" s="160" t="s">
        <v>162</v>
      </c>
    </row>
    <row r="135" spans="2:65" s="12" customFormat="1" x14ac:dyDescent="0.2">
      <c r="B135" s="159"/>
      <c r="D135" s="152" t="s">
        <v>174</v>
      </c>
      <c r="E135" s="160" t="s">
        <v>1</v>
      </c>
      <c r="F135" s="161" t="s">
        <v>2185</v>
      </c>
      <c r="H135" s="162">
        <v>16.100000000000001</v>
      </c>
      <c r="I135" s="163"/>
      <c r="L135" s="159"/>
      <c r="M135" s="164"/>
      <c r="N135" s="165"/>
      <c r="O135" s="165"/>
      <c r="P135" s="165"/>
      <c r="Q135" s="165"/>
      <c r="R135" s="165"/>
      <c r="S135" s="165"/>
      <c r="T135" s="166"/>
      <c r="AT135" s="160" t="s">
        <v>174</v>
      </c>
      <c r="AU135" s="160" t="s">
        <v>169</v>
      </c>
      <c r="AV135" s="12" t="s">
        <v>169</v>
      </c>
      <c r="AW135" s="12" t="s">
        <v>32</v>
      </c>
      <c r="AX135" s="12" t="s">
        <v>71</v>
      </c>
      <c r="AY135" s="160" t="s">
        <v>162</v>
      </c>
    </row>
    <row r="136" spans="2:65" s="14" customFormat="1" x14ac:dyDescent="0.2">
      <c r="B136" s="175"/>
      <c r="D136" s="152" t="s">
        <v>174</v>
      </c>
      <c r="E136" s="176" t="s">
        <v>1</v>
      </c>
      <c r="F136" s="177" t="s">
        <v>189</v>
      </c>
      <c r="H136" s="178">
        <v>292.70000000000005</v>
      </c>
      <c r="I136" s="179"/>
      <c r="L136" s="175"/>
      <c r="M136" s="180"/>
      <c r="N136" s="181"/>
      <c r="O136" s="181"/>
      <c r="P136" s="181"/>
      <c r="Q136" s="181"/>
      <c r="R136" s="181"/>
      <c r="S136" s="181"/>
      <c r="T136" s="182"/>
      <c r="AT136" s="176" t="s">
        <v>174</v>
      </c>
      <c r="AU136" s="176" t="s">
        <v>169</v>
      </c>
      <c r="AV136" s="14" t="s">
        <v>168</v>
      </c>
      <c r="AW136" s="14" t="s">
        <v>32</v>
      </c>
      <c r="AX136" s="14" t="s">
        <v>79</v>
      </c>
      <c r="AY136" s="176" t="s">
        <v>162</v>
      </c>
    </row>
    <row r="137" spans="2:65" s="10" customFormat="1" ht="22.9" customHeight="1" x14ac:dyDescent="0.2">
      <c r="B137" s="126"/>
      <c r="D137" s="127" t="s">
        <v>70</v>
      </c>
      <c r="E137" s="137" t="s">
        <v>168</v>
      </c>
      <c r="F137" s="137" t="s">
        <v>442</v>
      </c>
      <c r="I137" s="129"/>
      <c r="J137" s="138">
        <f>BK137</f>
        <v>0</v>
      </c>
      <c r="L137" s="126"/>
      <c r="M137" s="131"/>
      <c r="N137" s="132"/>
      <c r="O137" s="132"/>
      <c r="P137" s="133">
        <f>SUM(P138:P144)</f>
        <v>0</v>
      </c>
      <c r="Q137" s="132"/>
      <c r="R137" s="133">
        <f>SUM(R138:R144)</f>
        <v>0</v>
      </c>
      <c r="S137" s="132"/>
      <c r="T137" s="134">
        <f>SUM(T138:T144)</f>
        <v>0</v>
      </c>
      <c r="AR137" s="127" t="s">
        <v>79</v>
      </c>
      <c r="AT137" s="135" t="s">
        <v>70</v>
      </c>
      <c r="AU137" s="135" t="s">
        <v>79</v>
      </c>
      <c r="AY137" s="127" t="s">
        <v>162</v>
      </c>
      <c r="BK137" s="136">
        <f>SUM(BK138:BK144)</f>
        <v>0</v>
      </c>
    </row>
    <row r="138" spans="2:65" s="1" customFormat="1" ht="16.5" customHeight="1" x14ac:dyDescent="0.2">
      <c r="B138" s="139"/>
      <c r="C138" s="140" t="s">
        <v>329</v>
      </c>
      <c r="D138" s="140" t="s">
        <v>164</v>
      </c>
      <c r="E138" s="327" t="s">
        <v>2195</v>
      </c>
      <c r="F138" s="328"/>
      <c r="G138" s="142" t="s">
        <v>172</v>
      </c>
      <c r="H138" s="143">
        <v>2.8000000000000001E-2</v>
      </c>
      <c r="I138" s="144"/>
      <c r="J138" s="143">
        <f>ROUND(I138*H138,3)</f>
        <v>0</v>
      </c>
      <c r="K138" s="141" t="s">
        <v>1</v>
      </c>
      <c r="L138" s="30"/>
      <c r="M138" s="145" t="s">
        <v>1</v>
      </c>
      <c r="N138" s="146" t="s">
        <v>43</v>
      </c>
      <c r="O138" s="49"/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AR138" s="16" t="s">
        <v>168</v>
      </c>
      <c r="AT138" s="16" t="s">
        <v>164</v>
      </c>
      <c r="AU138" s="16" t="s">
        <v>169</v>
      </c>
      <c r="AY138" s="16" t="s">
        <v>162</v>
      </c>
      <c r="BE138" s="149">
        <f>IF(N138="základná",J138,0)</f>
        <v>0</v>
      </c>
      <c r="BF138" s="149">
        <f>IF(N138="znížená",J138,0)</f>
        <v>0</v>
      </c>
      <c r="BG138" s="149">
        <f>IF(N138="zákl. prenesená",J138,0)</f>
        <v>0</v>
      </c>
      <c r="BH138" s="149">
        <f>IF(N138="zníž. prenesená",J138,0)</f>
        <v>0</v>
      </c>
      <c r="BI138" s="149">
        <f>IF(N138="nulová",J138,0)</f>
        <v>0</v>
      </c>
      <c r="BJ138" s="16" t="s">
        <v>169</v>
      </c>
      <c r="BK138" s="150">
        <f>ROUND(I138*H138,3)</f>
        <v>0</v>
      </c>
      <c r="BL138" s="16" t="s">
        <v>168</v>
      </c>
      <c r="BM138" s="16" t="s">
        <v>2196</v>
      </c>
    </row>
    <row r="139" spans="2:65" s="11" customFormat="1" x14ac:dyDescent="0.2">
      <c r="B139" s="151"/>
      <c r="D139" s="152" t="s">
        <v>174</v>
      </c>
      <c r="E139" s="153" t="s">
        <v>1</v>
      </c>
      <c r="F139" s="154" t="s">
        <v>2197</v>
      </c>
      <c r="H139" s="153" t="s">
        <v>1</v>
      </c>
      <c r="I139" s="155"/>
      <c r="L139" s="151"/>
      <c r="M139" s="156"/>
      <c r="N139" s="157"/>
      <c r="O139" s="157"/>
      <c r="P139" s="157"/>
      <c r="Q139" s="157"/>
      <c r="R139" s="157"/>
      <c r="S139" s="157"/>
      <c r="T139" s="158"/>
      <c r="AT139" s="153" t="s">
        <v>174</v>
      </c>
      <c r="AU139" s="153" t="s">
        <v>169</v>
      </c>
      <c r="AV139" s="11" t="s">
        <v>79</v>
      </c>
      <c r="AW139" s="11" t="s">
        <v>32</v>
      </c>
      <c r="AX139" s="11" t="s">
        <v>71</v>
      </c>
      <c r="AY139" s="153" t="s">
        <v>162</v>
      </c>
    </row>
    <row r="140" spans="2:65" s="12" customFormat="1" x14ac:dyDescent="0.2">
      <c r="B140" s="159"/>
      <c r="D140" s="152" t="s">
        <v>174</v>
      </c>
      <c r="E140" s="160" t="s">
        <v>1</v>
      </c>
      <c r="F140" s="161" t="s">
        <v>2198</v>
      </c>
      <c r="H140" s="162">
        <v>2.8000000000000001E-2</v>
      </c>
      <c r="I140" s="163"/>
      <c r="L140" s="159"/>
      <c r="M140" s="164"/>
      <c r="N140" s="165"/>
      <c r="O140" s="165"/>
      <c r="P140" s="165"/>
      <c r="Q140" s="165"/>
      <c r="R140" s="165"/>
      <c r="S140" s="165"/>
      <c r="T140" s="166"/>
      <c r="AT140" s="160" t="s">
        <v>174</v>
      </c>
      <c r="AU140" s="160" t="s">
        <v>169</v>
      </c>
      <c r="AV140" s="12" t="s">
        <v>169</v>
      </c>
      <c r="AW140" s="12" t="s">
        <v>32</v>
      </c>
      <c r="AX140" s="12" t="s">
        <v>79</v>
      </c>
      <c r="AY140" s="160" t="s">
        <v>162</v>
      </c>
    </row>
    <row r="141" spans="2:65" s="1" customFormat="1" ht="16.5" customHeight="1" x14ac:dyDescent="0.2">
      <c r="B141" s="139"/>
      <c r="C141" s="140" t="s">
        <v>337</v>
      </c>
      <c r="D141" s="140" t="s">
        <v>164</v>
      </c>
      <c r="E141" s="327" t="s">
        <v>2199</v>
      </c>
      <c r="F141" s="328"/>
      <c r="G141" s="142" t="s">
        <v>273</v>
      </c>
      <c r="H141" s="143">
        <v>292.7</v>
      </c>
      <c r="I141" s="144"/>
      <c r="J141" s="143">
        <f>ROUND(I141*H141,3)</f>
        <v>0</v>
      </c>
      <c r="K141" s="141" t="s">
        <v>1</v>
      </c>
      <c r="L141" s="30"/>
      <c r="M141" s="145" t="s">
        <v>1</v>
      </c>
      <c r="N141" s="146" t="s">
        <v>43</v>
      </c>
      <c r="O141" s="49"/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6" t="s">
        <v>168</v>
      </c>
      <c r="AT141" s="16" t="s">
        <v>164</v>
      </c>
      <c r="AU141" s="16" t="s">
        <v>169</v>
      </c>
      <c r="AY141" s="16" t="s">
        <v>162</v>
      </c>
      <c r="BE141" s="149">
        <f>IF(N141="základná",J141,0)</f>
        <v>0</v>
      </c>
      <c r="BF141" s="149">
        <f>IF(N141="znížená",J141,0)</f>
        <v>0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6" t="s">
        <v>169</v>
      </c>
      <c r="BK141" s="150">
        <f>ROUND(I141*H141,3)</f>
        <v>0</v>
      </c>
      <c r="BL141" s="16" t="s">
        <v>168</v>
      </c>
      <c r="BM141" s="16" t="s">
        <v>2200</v>
      </c>
    </row>
    <row r="142" spans="2:65" s="12" customFormat="1" x14ac:dyDescent="0.2">
      <c r="B142" s="159"/>
      <c r="D142" s="152" t="s">
        <v>174</v>
      </c>
      <c r="E142" s="160" t="s">
        <v>1</v>
      </c>
      <c r="F142" s="161" t="s">
        <v>2201</v>
      </c>
      <c r="H142" s="162">
        <v>276.60000000000002</v>
      </c>
      <c r="I142" s="163"/>
      <c r="L142" s="159"/>
      <c r="M142" s="164"/>
      <c r="N142" s="165"/>
      <c r="O142" s="165"/>
      <c r="P142" s="165"/>
      <c r="Q142" s="165"/>
      <c r="R142" s="165"/>
      <c r="S142" s="165"/>
      <c r="T142" s="166"/>
      <c r="AT142" s="160" t="s">
        <v>174</v>
      </c>
      <c r="AU142" s="160" t="s">
        <v>169</v>
      </c>
      <c r="AV142" s="12" t="s">
        <v>169</v>
      </c>
      <c r="AW142" s="12" t="s">
        <v>32</v>
      </c>
      <c r="AX142" s="12" t="s">
        <v>71</v>
      </c>
      <c r="AY142" s="160" t="s">
        <v>162</v>
      </c>
    </row>
    <row r="143" spans="2:65" s="12" customFormat="1" x14ac:dyDescent="0.2">
      <c r="B143" s="159"/>
      <c r="D143" s="152" t="s">
        <v>174</v>
      </c>
      <c r="E143" s="160" t="s">
        <v>1</v>
      </c>
      <c r="F143" s="161" t="s">
        <v>2202</v>
      </c>
      <c r="H143" s="162">
        <v>16.100000000000001</v>
      </c>
      <c r="I143" s="163"/>
      <c r="L143" s="159"/>
      <c r="M143" s="164"/>
      <c r="N143" s="165"/>
      <c r="O143" s="165"/>
      <c r="P143" s="165"/>
      <c r="Q143" s="165"/>
      <c r="R143" s="165"/>
      <c r="S143" s="165"/>
      <c r="T143" s="166"/>
      <c r="AT143" s="160" t="s">
        <v>174</v>
      </c>
      <c r="AU143" s="160" t="s">
        <v>169</v>
      </c>
      <c r="AV143" s="12" t="s">
        <v>169</v>
      </c>
      <c r="AW143" s="12" t="s">
        <v>32</v>
      </c>
      <c r="AX143" s="12" t="s">
        <v>71</v>
      </c>
      <c r="AY143" s="160" t="s">
        <v>162</v>
      </c>
    </row>
    <row r="144" spans="2:65" s="14" customFormat="1" x14ac:dyDescent="0.2">
      <c r="B144" s="175"/>
      <c r="D144" s="152" t="s">
        <v>174</v>
      </c>
      <c r="E144" s="176" t="s">
        <v>1</v>
      </c>
      <c r="F144" s="177" t="s">
        <v>189</v>
      </c>
      <c r="H144" s="178">
        <v>292.70000000000005</v>
      </c>
      <c r="I144" s="179"/>
      <c r="L144" s="175"/>
      <c r="M144" s="180"/>
      <c r="N144" s="181"/>
      <c r="O144" s="181"/>
      <c r="P144" s="181"/>
      <c r="Q144" s="181"/>
      <c r="R144" s="181"/>
      <c r="S144" s="181"/>
      <c r="T144" s="182"/>
      <c r="AT144" s="176" t="s">
        <v>174</v>
      </c>
      <c r="AU144" s="176" t="s">
        <v>169</v>
      </c>
      <c r="AV144" s="14" t="s">
        <v>168</v>
      </c>
      <c r="AW144" s="14" t="s">
        <v>32</v>
      </c>
      <c r="AX144" s="14" t="s">
        <v>79</v>
      </c>
      <c r="AY144" s="176" t="s">
        <v>162</v>
      </c>
    </row>
    <row r="145" spans="2:65" s="10" customFormat="1" ht="22.9" customHeight="1" x14ac:dyDescent="0.2">
      <c r="B145" s="126"/>
      <c r="D145" s="127" t="s">
        <v>70</v>
      </c>
      <c r="E145" s="137" t="s">
        <v>202</v>
      </c>
      <c r="F145" s="137" t="s">
        <v>565</v>
      </c>
      <c r="I145" s="129"/>
      <c r="J145" s="138">
        <f>BK145</f>
        <v>0</v>
      </c>
      <c r="L145" s="126"/>
      <c r="M145" s="131"/>
      <c r="N145" s="132"/>
      <c r="O145" s="132"/>
      <c r="P145" s="133">
        <f>SUM(P146:P164)</f>
        <v>0</v>
      </c>
      <c r="Q145" s="132"/>
      <c r="R145" s="133">
        <f>SUM(R146:R164)</f>
        <v>0</v>
      </c>
      <c r="S145" s="132"/>
      <c r="T145" s="134">
        <f>SUM(T146:T164)</f>
        <v>0</v>
      </c>
      <c r="AR145" s="127" t="s">
        <v>79</v>
      </c>
      <c r="AT145" s="135" t="s">
        <v>70</v>
      </c>
      <c r="AU145" s="135" t="s">
        <v>79</v>
      </c>
      <c r="AY145" s="127" t="s">
        <v>162</v>
      </c>
      <c r="BK145" s="136">
        <f>SUM(BK146:BK164)</f>
        <v>0</v>
      </c>
    </row>
    <row r="146" spans="2:65" s="1" customFormat="1" ht="16.5" customHeight="1" x14ac:dyDescent="0.2">
      <c r="B146" s="139"/>
      <c r="C146" s="140" t="s">
        <v>343</v>
      </c>
      <c r="D146" s="140" t="s">
        <v>164</v>
      </c>
      <c r="E146" s="327" t="s">
        <v>2203</v>
      </c>
      <c r="F146" s="328"/>
      <c r="G146" s="142" t="s">
        <v>273</v>
      </c>
      <c r="H146" s="143">
        <v>292.7</v>
      </c>
      <c r="I146" s="144"/>
      <c r="J146" s="143">
        <f>ROUND(I146*H146,3)</f>
        <v>0</v>
      </c>
      <c r="K146" s="141" t="s">
        <v>1</v>
      </c>
      <c r="L146" s="30"/>
      <c r="M146" s="145" t="s">
        <v>1</v>
      </c>
      <c r="N146" s="146" t="s">
        <v>43</v>
      </c>
      <c r="O146" s="49"/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6" t="s">
        <v>168</v>
      </c>
      <c r="AT146" s="16" t="s">
        <v>164</v>
      </c>
      <c r="AU146" s="16" t="s">
        <v>169</v>
      </c>
      <c r="AY146" s="16" t="s">
        <v>162</v>
      </c>
      <c r="BE146" s="149">
        <f>IF(N146="základná",J146,0)</f>
        <v>0</v>
      </c>
      <c r="BF146" s="149">
        <f>IF(N146="znížená",J146,0)</f>
        <v>0</v>
      </c>
      <c r="BG146" s="149">
        <f>IF(N146="zákl. prenesená",J146,0)</f>
        <v>0</v>
      </c>
      <c r="BH146" s="149">
        <f>IF(N146="zníž. prenesená",J146,0)</f>
        <v>0</v>
      </c>
      <c r="BI146" s="149">
        <f>IF(N146="nulová",J146,0)</f>
        <v>0</v>
      </c>
      <c r="BJ146" s="16" t="s">
        <v>169</v>
      </c>
      <c r="BK146" s="150">
        <f>ROUND(I146*H146,3)</f>
        <v>0</v>
      </c>
      <c r="BL146" s="16" t="s">
        <v>168</v>
      </c>
      <c r="BM146" s="16" t="s">
        <v>2204</v>
      </c>
    </row>
    <row r="147" spans="2:65" s="12" customFormat="1" x14ac:dyDescent="0.2">
      <c r="B147" s="159"/>
      <c r="D147" s="152" t="s">
        <v>174</v>
      </c>
      <c r="E147" s="160" t="s">
        <v>1</v>
      </c>
      <c r="F147" s="161" t="s">
        <v>2201</v>
      </c>
      <c r="H147" s="162">
        <v>276.60000000000002</v>
      </c>
      <c r="I147" s="163"/>
      <c r="L147" s="159"/>
      <c r="M147" s="164"/>
      <c r="N147" s="165"/>
      <c r="O147" s="165"/>
      <c r="P147" s="165"/>
      <c r="Q147" s="165"/>
      <c r="R147" s="165"/>
      <c r="S147" s="165"/>
      <c r="T147" s="166"/>
      <c r="AT147" s="160" t="s">
        <v>174</v>
      </c>
      <c r="AU147" s="160" t="s">
        <v>169</v>
      </c>
      <c r="AV147" s="12" t="s">
        <v>169</v>
      </c>
      <c r="AW147" s="12" t="s">
        <v>32</v>
      </c>
      <c r="AX147" s="12" t="s">
        <v>71</v>
      </c>
      <c r="AY147" s="160" t="s">
        <v>162</v>
      </c>
    </row>
    <row r="148" spans="2:65" s="12" customFormat="1" x14ac:dyDescent="0.2">
      <c r="B148" s="159"/>
      <c r="D148" s="152" t="s">
        <v>174</v>
      </c>
      <c r="E148" s="160" t="s">
        <v>1</v>
      </c>
      <c r="F148" s="161" t="s">
        <v>2202</v>
      </c>
      <c r="H148" s="162">
        <v>16.100000000000001</v>
      </c>
      <c r="I148" s="163"/>
      <c r="L148" s="159"/>
      <c r="M148" s="164"/>
      <c r="N148" s="165"/>
      <c r="O148" s="165"/>
      <c r="P148" s="165"/>
      <c r="Q148" s="165"/>
      <c r="R148" s="165"/>
      <c r="S148" s="165"/>
      <c r="T148" s="166"/>
      <c r="AT148" s="160" t="s">
        <v>174</v>
      </c>
      <c r="AU148" s="160" t="s">
        <v>169</v>
      </c>
      <c r="AV148" s="12" t="s">
        <v>169</v>
      </c>
      <c r="AW148" s="12" t="s">
        <v>32</v>
      </c>
      <c r="AX148" s="12" t="s">
        <v>71</v>
      </c>
      <c r="AY148" s="160" t="s">
        <v>162</v>
      </c>
    </row>
    <row r="149" spans="2:65" s="14" customFormat="1" x14ac:dyDescent="0.2">
      <c r="B149" s="175"/>
      <c r="D149" s="152" t="s">
        <v>174</v>
      </c>
      <c r="E149" s="176" t="s">
        <v>1</v>
      </c>
      <c r="F149" s="177" t="s">
        <v>189</v>
      </c>
      <c r="H149" s="178">
        <v>292.70000000000005</v>
      </c>
      <c r="I149" s="179"/>
      <c r="L149" s="175"/>
      <c r="M149" s="180"/>
      <c r="N149" s="181"/>
      <c r="O149" s="181"/>
      <c r="P149" s="181"/>
      <c r="Q149" s="181"/>
      <c r="R149" s="181"/>
      <c r="S149" s="181"/>
      <c r="T149" s="182"/>
      <c r="AT149" s="176" t="s">
        <v>174</v>
      </c>
      <c r="AU149" s="176" t="s">
        <v>169</v>
      </c>
      <c r="AV149" s="14" t="s">
        <v>168</v>
      </c>
      <c r="AW149" s="14" t="s">
        <v>32</v>
      </c>
      <c r="AX149" s="14" t="s">
        <v>79</v>
      </c>
      <c r="AY149" s="176" t="s">
        <v>162</v>
      </c>
    </row>
    <row r="150" spans="2:65" s="1" customFormat="1" ht="16.5" customHeight="1" x14ac:dyDescent="0.2">
      <c r="B150" s="139"/>
      <c r="C150" s="140" t="s">
        <v>347</v>
      </c>
      <c r="D150" s="140" t="s">
        <v>164</v>
      </c>
      <c r="E150" s="329" t="s">
        <v>2205</v>
      </c>
      <c r="F150" s="330"/>
      <c r="G150" s="142" t="s">
        <v>273</v>
      </c>
      <c r="H150" s="143">
        <v>276.60000000000002</v>
      </c>
      <c r="I150" s="144"/>
      <c r="J150" s="143">
        <f>ROUND(I150*H150,3)</f>
        <v>0</v>
      </c>
      <c r="K150" s="141" t="s">
        <v>1</v>
      </c>
      <c r="L150" s="30"/>
      <c r="M150" s="145" t="s">
        <v>1</v>
      </c>
      <c r="N150" s="146" t="s">
        <v>43</v>
      </c>
      <c r="O150" s="49"/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AR150" s="16" t="s">
        <v>168</v>
      </c>
      <c r="AT150" s="16" t="s">
        <v>164</v>
      </c>
      <c r="AU150" s="16" t="s">
        <v>169</v>
      </c>
      <c r="AY150" s="16" t="s">
        <v>162</v>
      </c>
      <c r="BE150" s="149">
        <f>IF(N150="základná",J150,0)</f>
        <v>0</v>
      </c>
      <c r="BF150" s="149">
        <f>IF(N150="znížená",J150,0)</f>
        <v>0</v>
      </c>
      <c r="BG150" s="149">
        <f>IF(N150="zákl. prenesená",J150,0)</f>
        <v>0</v>
      </c>
      <c r="BH150" s="149">
        <f>IF(N150="zníž. prenesená",J150,0)</f>
        <v>0</v>
      </c>
      <c r="BI150" s="149">
        <f>IF(N150="nulová",J150,0)</f>
        <v>0</v>
      </c>
      <c r="BJ150" s="16" t="s">
        <v>169</v>
      </c>
      <c r="BK150" s="150">
        <f>ROUND(I150*H150,3)</f>
        <v>0</v>
      </c>
      <c r="BL150" s="16" t="s">
        <v>168</v>
      </c>
      <c r="BM150" s="16" t="s">
        <v>2206</v>
      </c>
    </row>
    <row r="151" spans="2:65" s="12" customFormat="1" x14ac:dyDescent="0.2">
      <c r="B151" s="159"/>
      <c r="D151" s="152" t="s">
        <v>174</v>
      </c>
      <c r="E151" s="160" t="s">
        <v>1</v>
      </c>
      <c r="F151" s="161" t="s">
        <v>2207</v>
      </c>
      <c r="H151" s="162">
        <v>276.60000000000002</v>
      </c>
      <c r="I151" s="163"/>
      <c r="L151" s="159"/>
      <c r="M151" s="164"/>
      <c r="N151" s="165"/>
      <c r="O151" s="165"/>
      <c r="P151" s="165"/>
      <c r="Q151" s="165"/>
      <c r="R151" s="165"/>
      <c r="S151" s="165"/>
      <c r="T151" s="166"/>
      <c r="AT151" s="160" t="s">
        <v>174</v>
      </c>
      <c r="AU151" s="160" t="s">
        <v>169</v>
      </c>
      <c r="AV151" s="12" t="s">
        <v>169</v>
      </c>
      <c r="AW151" s="12" t="s">
        <v>32</v>
      </c>
      <c r="AX151" s="12" t="s">
        <v>79</v>
      </c>
      <c r="AY151" s="160" t="s">
        <v>162</v>
      </c>
    </row>
    <row r="152" spans="2:65" s="1" customFormat="1" ht="16.5" customHeight="1" x14ac:dyDescent="0.2">
      <c r="B152" s="139"/>
      <c r="C152" s="140" t="s">
        <v>354</v>
      </c>
      <c r="D152" s="140" t="s">
        <v>164</v>
      </c>
      <c r="E152" s="329" t="s">
        <v>2208</v>
      </c>
      <c r="F152" s="328"/>
      <c r="G152" s="142" t="s">
        <v>273</v>
      </c>
      <c r="H152" s="143">
        <v>1.65</v>
      </c>
      <c r="I152" s="144"/>
      <c r="J152" s="143">
        <f>ROUND(I152*H152,3)</f>
        <v>0</v>
      </c>
      <c r="K152" s="141" t="s">
        <v>1</v>
      </c>
      <c r="L152" s="30"/>
      <c r="M152" s="145" t="s">
        <v>1</v>
      </c>
      <c r="N152" s="146" t="s">
        <v>43</v>
      </c>
      <c r="O152" s="49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6" t="s">
        <v>168</v>
      </c>
      <c r="AT152" s="16" t="s">
        <v>164</v>
      </c>
      <c r="AU152" s="16" t="s">
        <v>169</v>
      </c>
      <c r="AY152" s="16" t="s">
        <v>162</v>
      </c>
      <c r="BE152" s="149">
        <f>IF(N152="základná",J152,0)</f>
        <v>0</v>
      </c>
      <c r="BF152" s="149">
        <f>IF(N152="znížená",J152,0)</f>
        <v>0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6" t="s">
        <v>169</v>
      </c>
      <c r="BK152" s="150">
        <f>ROUND(I152*H152,3)</f>
        <v>0</v>
      </c>
      <c r="BL152" s="16" t="s">
        <v>168</v>
      </c>
      <c r="BM152" s="16" t="s">
        <v>2209</v>
      </c>
    </row>
    <row r="153" spans="2:65" s="12" customFormat="1" x14ac:dyDescent="0.2">
      <c r="B153" s="159"/>
      <c r="D153" s="152" t="s">
        <v>174</v>
      </c>
      <c r="E153" s="160" t="s">
        <v>1</v>
      </c>
      <c r="F153" s="161" t="s">
        <v>2210</v>
      </c>
      <c r="H153" s="162">
        <v>1.65</v>
      </c>
      <c r="I153" s="163"/>
      <c r="L153" s="159"/>
      <c r="M153" s="164"/>
      <c r="N153" s="165"/>
      <c r="O153" s="165"/>
      <c r="P153" s="165"/>
      <c r="Q153" s="165"/>
      <c r="R153" s="165"/>
      <c r="S153" s="165"/>
      <c r="T153" s="166"/>
      <c r="AT153" s="160" t="s">
        <v>174</v>
      </c>
      <c r="AU153" s="160" t="s">
        <v>169</v>
      </c>
      <c r="AV153" s="12" t="s">
        <v>169</v>
      </c>
      <c r="AW153" s="12" t="s">
        <v>32</v>
      </c>
      <c r="AX153" s="12" t="s">
        <v>79</v>
      </c>
      <c r="AY153" s="160" t="s">
        <v>162</v>
      </c>
    </row>
    <row r="154" spans="2:65" s="1" customFormat="1" ht="16.5" customHeight="1" x14ac:dyDescent="0.2">
      <c r="B154" s="139"/>
      <c r="C154" s="140" t="s">
        <v>362</v>
      </c>
      <c r="D154" s="140" t="s">
        <v>164</v>
      </c>
      <c r="E154" s="329" t="s">
        <v>2211</v>
      </c>
      <c r="F154" s="328"/>
      <c r="G154" s="142" t="s">
        <v>273</v>
      </c>
      <c r="H154" s="143">
        <v>1.65</v>
      </c>
      <c r="I154" s="144"/>
      <c r="J154" s="143">
        <f>ROUND(I154*H154,3)</f>
        <v>0</v>
      </c>
      <c r="K154" s="141" t="s">
        <v>1</v>
      </c>
      <c r="L154" s="30"/>
      <c r="M154" s="145" t="s">
        <v>1</v>
      </c>
      <c r="N154" s="146" t="s">
        <v>43</v>
      </c>
      <c r="O154" s="49"/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6" t="s">
        <v>168</v>
      </c>
      <c r="AT154" s="16" t="s">
        <v>164</v>
      </c>
      <c r="AU154" s="16" t="s">
        <v>169</v>
      </c>
      <c r="AY154" s="16" t="s">
        <v>162</v>
      </c>
      <c r="BE154" s="149">
        <f>IF(N154="základná",J154,0)</f>
        <v>0</v>
      </c>
      <c r="BF154" s="149">
        <f>IF(N154="znížená",J154,0)</f>
        <v>0</v>
      </c>
      <c r="BG154" s="149">
        <f>IF(N154="zákl. prenesená",J154,0)</f>
        <v>0</v>
      </c>
      <c r="BH154" s="149">
        <f>IF(N154="zníž. prenesená",J154,0)</f>
        <v>0</v>
      </c>
      <c r="BI154" s="149">
        <f>IF(N154="nulová",J154,0)</f>
        <v>0</v>
      </c>
      <c r="BJ154" s="16" t="s">
        <v>169</v>
      </c>
      <c r="BK154" s="150">
        <f>ROUND(I154*H154,3)</f>
        <v>0</v>
      </c>
      <c r="BL154" s="16" t="s">
        <v>168</v>
      </c>
      <c r="BM154" s="16" t="s">
        <v>2212</v>
      </c>
    </row>
    <row r="155" spans="2:65" s="12" customFormat="1" x14ac:dyDescent="0.2">
      <c r="B155" s="159"/>
      <c r="D155" s="152" t="s">
        <v>174</v>
      </c>
      <c r="E155" s="160" t="s">
        <v>1</v>
      </c>
      <c r="F155" s="161" t="s">
        <v>2210</v>
      </c>
      <c r="H155" s="162">
        <v>1.65</v>
      </c>
      <c r="I155" s="163"/>
      <c r="L155" s="159"/>
      <c r="M155" s="164"/>
      <c r="N155" s="165"/>
      <c r="O155" s="165"/>
      <c r="P155" s="165"/>
      <c r="Q155" s="165"/>
      <c r="R155" s="165"/>
      <c r="S155" s="165"/>
      <c r="T155" s="166"/>
      <c r="AT155" s="160" t="s">
        <v>174</v>
      </c>
      <c r="AU155" s="160" t="s">
        <v>169</v>
      </c>
      <c r="AV155" s="12" t="s">
        <v>169</v>
      </c>
      <c r="AW155" s="12" t="s">
        <v>32</v>
      </c>
      <c r="AX155" s="12" t="s">
        <v>79</v>
      </c>
      <c r="AY155" s="160" t="s">
        <v>162</v>
      </c>
    </row>
    <row r="156" spans="2:65" s="1" customFormat="1" ht="16.5" customHeight="1" x14ac:dyDescent="0.2">
      <c r="B156" s="139"/>
      <c r="C156" s="140" t="s">
        <v>379</v>
      </c>
      <c r="D156" s="140" t="s">
        <v>164</v>
      </c>
      <c r="E156" s="329" t="s">
        <v>2213</v>
      </c>
      <c r="F156" s="328"/>
      <c r="G156" s="142" t="s">
        <v>273</v>
      </c>
      <c r="H156" s="143">
        <v>1.65</v>
      </c>
      <c r="I156" s="144"/>
      <c r="J156" s="143">
        <f>ROUND(I156*H156,3)</f>
        <v>0</v>
      </c>
      <c r="K156" s="141" t="s">
        <v>1</v>
      </c>
      <c r="L156" s="30"/>
      <c r="M156" s="145" t="s">
        <v>1</v>
      </c>
      <c r="N156" s="146" t="s">
        <v>43</v>
      </c>
      <c r="O156" s="49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6" t="s">
        <v>168</v>
      </c>
      <c r="AT156" s="16" t="s">
        <v>164</v>
      </c>
      <c r="AU156" s="16" t="s">
        <v>169</v>
      </c>
      <c r="AY156" s="16" t="s">
        <v>162</v>
      </c>
      <c r="BE156" s="149">
        <f>IF(N156="základná",J156,0)</f>
        <v>0</v>
      </c>
      <c r="BF156" s="149">
        <f>IF(N156="znížená",J156,0)</f>
        <v>0</v>
      </c>
      <c r="BG156" s="149">
        <f>IF(N156="zákl. prenesená",J156,0)</f>
        <v>0</v>
      </c>
      <c r="BH156" s="149">
        <f>IF(N156="zníž. prenesená",J156,0)</f>
        <v>0</v>
      </c>
      <c r="BI156" s="149">
        <f>IF(N156="nulová",J156,0)</f>
        <v>0</v>
      </c>
      <c r="BJ156" s="16" t="s">
        <v>169</v>
      </c>
      <c r="BK156" s="150">
        <f>ROUND(I156*H156,3)</f>
        <v>0</v>
      </c>
      <c r="BL156" s="16" t="s">
        <v>168</v>
      </c>
      <c r="BM156" s="16" t="s">
        <v>2214</v>
      </c>
    </row>
    <row r="157" spans="2:65" s="12" customFormat="1" x14ac:dyDescent="0.2">
      <c r="B157" s="159"/>
      <c r="D157" s="152" t="s">
        <v>174</v>
      </c>
      <c r="E157" s="160" t="s">
        <v>1</v>
      </c>
      <c r="F157" s="161" t="s">
        <v>2210</v>
      </c>
      <c r="H157" s="162">
        <v>1.65</v>
      </c>
      <c r="I157" s="163"/>
      <c r="L157" s="159"/>
      <c r="M157" s="164"/>
      <c r="N157" s="165"/>
      <c r="O157" s="165"/>
      <c r="P157" s="165"/>
      <c r="Q157" s="165"/>
      <c r="R157" s="165"/>
      <c r="S157" s="165"/>
      <c r="T157" s="166"/>
      <c r="AT157" s="160" t="s">
        <v>174</v>
      </c>
      <c r="AU157" s="160" t="s">
        <v>169</v>
      </c>
      <c r="AV157" s="12" t="s">
        <v>169</v>
      </c>
      <c r="AW157" s="12" t="s">
        <v>32</v>
      </c>
      <c r="AX157" s="12" t="s">
        <v>79</v>
      </c>
      <c r="AY157" s="160" t="s">
        <v>162</v>
      </c>
    </row>
    <row r="158" spans="2:65" s="1" customFormat="1" ht="16.5" customHeight="1" x14ac:dyDescent="0.2">
      <c r="B158" s="139"/>
      <c r="C158" s="140" t="s">
        <v>386</v>
      </c>
      <c r="D158" s="140" t="s">
        <v>164</v>
      </c>
      <c r="E158" s="329" t="s">
        <v>2215</v>
      </c>
      <c r="F158" s="328"/>
      <c r="G158" s="142" t="s">
        <v>273</v>
      </c>
      <c r="H158" s="143">
        <v>1.65</v>
      </c>
      <c r="I158" s="144"/>
      <c r="J158" s="143">
        <f>ROUND(I158*H158,3)</f>
        <v>0</v>
      </c>
      <c r="K158" s="141" t="s">
        <v>1</v>
      </c>
      <c r="L158" s="30"/>
      <c r="M158" s="145" t="s">
        <v>1</v>
      </c>
      <c r="N158" s="146" t="s">
        <v>43</v>
      </c>
      <c r="O158" s="49"/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6" t="s">
        <v>168</v>
      </c>
      <c r="AT158" s="16" t="s">
        <v>164</v>
      </c>
      <c r="AU158" s="16" t="s">
        <v>169</v>
      </c>
      <c r="AY158" s="16" t="s">
        <v>162</v>
      </c>
      <c r="BE158" s="149">
        <f>IF(N158="základná",J158,0)</f>
        <v>0</v>
      </c>
      <c r="BF158" s="149">
        <f>IF(N158="znížená",J158,0)</f>
        <v>0</v>
      </c>
      <c r="BG158" s="149">
        <f>IF(N158="zákl. prenesená",J158,0)</f>
        <v>0</v>
      </c>
      <c r="BH158" s="149">
        <f>IF(N158="zníž. prenesená",J158,0)</f>
        <v>0</v>
      </c>
      <c r="BI158" s="149">
        <f>IF(N158="nulová",J158,0)</f>
        <v>0</v>
      </c>
      <c r="BJ158" s="16" t="s">
        <v>169</v>
      </c>
      <c r="BK158" s="150">
        <f>ROUND(I158*H158,3)</f>
        <v>0</v>
      </c>
      <c r="BL158" s="16" t="s">
        <v>168</v>
      </c>
      <c r="BM158" s="16" t="s">
        <v>2216</v>
      </c>
    </row>
    <row r="159" spans="2:65" s="1" customFormat="1" ht="16.5" customHeight="1" x14ac:dyDescent="0.2">
      <c r="B159" s="139"/>
      <c r="C159" s="140" t="s">
        <v>392</v>
      </c>
      <c r="D159" s="140" t="s">
        <v>164</v>
      </c>
      <c r="E159" s="327" t="s">
        <v>2217</v>
      </c>
      <c r="F159" s="328"/>
      <c r="G159" s="142" t="s">
        <v>273</v>
      </c>
      <c r="H159" s="143">
        <v>16.100000000000001</v>
      </c>
      <c r="I159" s="144"/>
      <c r="J159" s="143">
        <f>ROUND(I159*H159,3)</f>
        <v>0</v>
      </c>
      <c r="K159" s="141" t="s">
        <v>1</v>
      </c>
      <c r="L159" s="30"/>
      <c r="M159" s="145" t="s">
        <v>1</v>
      </c>
      <c r="N159" s="146" t="s">
        <v>43</v>
      </c>
      <c r="O159" s="49"/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AR159" s="16" t="s">
        <v>168</v>
      </c>
      <c r="AT159" s="16" t="s">
        <v>164</v>
      </c>
      <c r="AU159" s="16" t="s">
        <v>169</v>
      </c>
      <c r="AY159" s="16" t="s">
        <v>162</v>
      </c>
      <c r="BE159" s="149">
        <f>IF(N159="základná",J159,0)</f>
        <v>0</v>
      </c>
      <c r="BF159" s="149">
        <f>IF(N159="znížená",J159,0)</f>
        <v>0</v>
      </c>
      <c r="BG159" s="149">
        <f>IF(N159="zákl. prenesená",J159,0)</f>
        <v>0</v>
      </c>
      <c r="BH159" s="149">
        <f>IF(N159="zníž. prenesená",J159,0)</f>
        <v>0</v>
      </c>
      <c r="BI159" s="149">
        <f>IF(N159="nulová",J159,0)</f>
        <v>0</v>
      </c>
      <c r="BJ159" s="16" t="s">
        <v>169</v>
      </c>
      <c r="BK159" s="150">
        <f>ROUND(I159*H159,3)</f>
        <v>0</v>
      </c>
      <c r="BL159" s="16" t="s">
        <v>168</v>
      </c>
      <c r="BM159" s="16" t="s">
        <v>2218</v>
      </c>
    </row>
    <row r="160" spans="2:65" s="1" customFormat="1" ht="16.5" customHeight="1" x14ac:dyDescent="0.2">
      <c r="B160" s="139"/>
      <c r="C160" s="183" t="s">
        <v>398</v>
      </c>
      <c r="D160" s="183" t="s">
        <v>348</v>
      </c>
      <c r="E160" s="332" t="s">
        <v>2496</v>
      </c>
      <c r="F160" s="333"/>
      <c r="G160" s="185" t="s">
        <v>273</v>
      </c>
      <c r="H160" s="186">
        <v>16.260999999999999</v>
      </c>
      <c r="I160" s="187"/>
      <c r="J160" s="186">
        <f>ROUND(I160*H160,3)</f>
        <v>0</v>
      </c>
      <c r="K160" s="184" t="s">
        <v>1</v>
      </c>
      <c r="L160" s="188"/>
      <c r="M160" s="189" t="s">
        <v>1</v>
      </c>
      <c r="N160" s="190" t="s">
        <v>43</v>
      </c>
      <c r="O160" s="49"/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AR160" s="16" t="s">
        <v>222</v>
      </c>
      <c r="AT160" s="16" t="s">
        <v>348</v>
      </c>
      <c r="AU160" s="16" t="s">
        <v>169</v>
      </c>
      <c r="AY160" s="16" t="s">
        <v>162</v>
      </c>
      <c r="BE160" s="149">
        <f>IF(N160="základná",J160,0)</f>
        <v>0</v>
      </c>
      <c r="BF160" s="149">
        <f>IF(N160="znížená",J160,0)</f>
        <v>0</v>
      </c>
      <c r="BG160" s="149">
        <f>IF(N160="zákl. prenesená",J160,0)</f>
        <v>0</v>
      </c>
      <c r="BH160" s="149">
        <f>IF(N160="zníž. prenesená",J160,0)</f>
        <v>0</v>
      </c>
      <c r="BI160" s="149">
        <f>IF(N160="nulová",J160,0)</f>
        <v>0</v>
      </c>
      <c r="BJ160" s="16" t="s">
        <v>169</v>
      </c>
      <c r="BK160" s="150">
        <f>ROUND(I160*H160,3)</f>
        <v>0</v>
      </c>
      <c r="BL160" s="16" t="s">
        <v>168</v>
      </c>
      <c r="BM160" s="16" t="s">
        <v>2219</v>
      </c>
    </row>
    <row r="161" spans="2:65" s="12" customFormat="1" x14ac:dyDescent="0.2">
      <c r="B161" s="159"/>
      <c r="D161" s="152" t="s">
        <v>174</v>
      </c>
      <c r="E161" s="160" t="s">
        <v>1</v>
      </c>
      <c r="F161" s="161" t="s">
        <v>2220</v>
      </c>
      <c r="H161" s="162">
        <v>16.260999999999999</v>
      </c>
      <c r="I161" s="163"/>
      <c r="L161" s="159"/>
      <c r="M161" s="164"/>
      <c r="N161" s="165"/>
      <c r="O161" s="165"/>
      <c r="P161" s="165"/>
      <c r="Q161" s="165"/>
      <c r="R161" s="165"/>
      <c r="S161" s="165"/>
      <c r="T161" s="166"/>
      <c r="AT161" s="160" t="s">
        <v>174</v>
      </c>
      <c r="AU161" s="160" t="s">
        <v>169</v>
      </c>
      <c r="AV161" s="12" t="s">
        <v>169</v>
      </c>
      <c r="AW161" s="12" t="s">
        <v>32</v>
      </c>
      <c r="AX161" s="12" t="s">
        <v>79</v>
      </c>
      <c r="AY161" s="160" t="s">
        <v>162</v>
      </c>
    </row>
    <row r="162" spans="2:65" s="1" customFormat="1" ht="16.5" customHeight="1" x14ac:dyDescent="0.2">
      <c r="B162" s="139"/>
      <c r="C162" s="140" t="s">
        <v>403</v>
      </c>
      <c r="D162" s="140" t="s">
        <v>164</v>
      </c>
      <c r="E162" s="327" t="s">
        <v>2221</v>
      </c>
      <c r="F162" s="328"/>
      <c r="G162" s="142" t="s">
        <v>273</v>
      </c>
      <c r="H162" s="143">
        <v>276.60000000000002</v>
      </c>
      <c r="I162" s="144"/>
      <c r="J162" s="143">
        <f>ROUND(I162*H162,3)</f>
        <v>0</v>
      </c>
      <c r="K162" s="141" t="s">
        <v>1</v>
      </c>
      <c r="L162" s="30"/>
      <c r="M162" s="145" t="s">
        <v>1</v>
      </c>
      <c r="N162" s="146" t="s">
        <v>43</v>
      </c>
      <c r="O162" s="49"/>
      <c r="P162" s="147">
        <f>O162*H162</f>
        <v>0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AR162" s="16" t="s">
        <v>168</v>
      </c>
      <c r="AT162" s="16" t="s">
        <v>164</v>
      </c>
      <c r="AU162" s="16" t="s">
        <v>169</v>
      </c>
      <c r="AY162" s="16" t="s">
        <v>162</v>
      </c>
      <c r="BE162" s="149">
        <f>IF(N162="základná",J162,0)</f>
        <v>0</v>
      </c>
      <c r="BF162" s="149">
        <f>IF(N162="znížená",J162,0)</f>
        <v>0</v>
      </c>
      <c r="BG162" s="149">
        <f>IF(N162="zákl. prenesená",J162,0)</f>
        <v>0</v>
      </c>
      <c r="BH162" s="149">
        <f>IF(N162="zníž. prenesená",J162,0)</f>
        <v>0</v>
      </c>
      <c r="BI162" s="149">
        <f>IF(N162="nulová",J162,0)</f>
        <v>0</v>
      </c>
      <c r="BJ162" s="16" t="s">
        <v>169</v>
      </c>
      <c r="BK162" s="150">
        <f>ROUND(I162*H162,3)</f>
        <v>0</v>
      </c>
      <c r="BL162" s="16" t="s">
        <v>168</v>
      </c>
      <c r="BM162" s="16" t="s">
        <v>2222</v>
      </c>
    </row>
    <row r="163" spans="2:65" s="1" customFormat="1" ht="16.5" customHeight="1" x14ac:dyDescent="0.2">
      <c r="B163" s="139"/>
      <c r="C163" s="183" t="s">
        <v>407</v>
      </c>
      <c r="D163" s="183" t="s">
        <v>348</v>
      </c>
      <c r="E163" s="332" t="s">
        <v>2497</v>
      </c>
      <c r="F163" s="333"/>
      <c r="G163" s="185" t="s">
        <v>273</v>
      </c>
      <c r="H163" s="186">
        <v>279.36599999999999</v>
      </c>
      <c r="I163" s="187"/>
      <c r="J163" s="186">
        <f>ROUND(I163*H163,3)</f>
        <v>0</v>
      </c>
      <c r="K163" s="184" t="s">
        <v>1</v>
      </c>
      <c r="L163" s="188"/>
      <c r="M163" s="189" t="s">
        <v>1</v>
      </c>
      <c r="N163" s="190" t="s">
        <v>43</v>
      </c>
      <c r="O163" s="49"/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AR163" s="16" t="s">
        <v>222</v>
      </c>
      <c r="AT163" s="16" t="s">
        <v>348</v>
      </c>
      <c r="AU163" s="16" t="s">
        <v>169</v>
      </c>
      <c r="AY163" s="16" t="s">
        <v>162</v>
      </c>
      <c r="BE163" s="149">
        <f>IF(N163="základná",J163,0)</f>
        <v>0</v>
      </c>
      <c r="BF163" s="149">
        <f>IF(N163="znížená",J163,0)</f>
        <v>0</v>
      </c>
      <c r="BG163" s="149">
        <f>IF(N163="zákl. prenesená",J163,0)</f>
        <v>0</v>
      </c>
      <c r="BH163" s="149">
        <f>IF(N163="zníž. prenesená",J163,0)</f>
        <v>0</v>
      </c>
      <c r="BI163" s="149">
        <f>IF(N163="nulová",J163,0)</f>
        <v>0</v>
      </c>
      <c r="BJ163" s="16" t="s">
        <v>169</v>
      </c>
      <c r="BK163" s="150">
        <f>ROUND(I163*H163,3)</f>
        <v>0</v>
      </c>
      <c r="BL163" s="16" t="s">
        <v>168</v>
      </c>
      <c r="BM163" s="16" t="s">
        <v>2223</v>
      </c>
    </row>
    <row r="164" spans="2:65" s="12" customFormat="1" x14ac:dyDescent="0.2">
      <c r="B164" s="159"/>
      <c r="D164" s="152" t="s">
        <v>174</v>
      </c>
      <c r="E164" s="160" t="s">
        <v>1</v>
      </c>
      <c r="F164" s="161" t="s">
        <v>2224</v>
      </c>
      <c r="H164" s="162">
        <v>279.36599999999999</v>
      </c>
      <c r="I164" s="163"/>
      <c r="L164" s="159"/>
      <c r="M164" s="164"/>
      <c r="N164" s="165"/>
      <c r="O164" s="165"/>
      <c r="P164" s="165"/>
      <c r="Q164" s="165"/>
      <c r="R164" s="165"/>
      <c r="S164" s="165"/>
      <c r="T164" s="166"/>
      <c r="AT164" s="160" t="s">
        <v>174</v>
      </c>
      <c r="AU164" s="160" t="s">
        <v>169</v>
      </c>
      <c r="AV164" s="12" t="s">
        <v>169</v>
      </c>
      <c r="AW164" s="12" t="s">
        <v>32</v>
      </c>
      <c r="AX164" s="12" t="s">
        <v>79</v>
      </c>
      <c r="AY164" s="160" t="s">
        <v>162</v>
      </c>
    </row>
    <row r="165" spans="2:65" s="10" customFormat="1" ht="22.9" customHeight="1" x14ac:dyDescent="0.2">
      <c r="B165" s="126"/>
      <c r="D165" s="127" t="s">
        <v>70</v>
      </c>
      <c r="E165" s="137" t="s">
        <v>222</v>
      </c>
      <c r="F165" s="137" t="s">
        <v>1994</v>
      </c>
      <c r="I165" s="129"/>
      <c r="J165" s="138">
        <f>BK165</f>
        <v>0</v>
      </c>
      <c r="L165" s="126"/>
      <c r="M165" s="131"/>
      <c r="N165" s="132"/>
      <c r="O165" s="132"/>
      <c r="P165" s="133">
        <f>SUM(P166:P172)</f>
        <v>0</v>
      </c>
      <c r="Q165" s="132"/>
      <c r="R165" s="133">
        <f>SUM(R166:R172)</f>
        <v>0</v>
      </c>
      <c r="S165" s="132"/>
      <c r="T165" s="134">
        <f>SUM(T166:T172)</f>
        <v>0</v>
      </c>
      <c r="AR165" s="127" t="s">
        <v>79</v>
      </c>
      <c r="AT165" s="135" t="s">
        <v>70</v>
      </c>
      <c r="AU165" s="135" t="s">
        <v>79</v>
      </c>
      <c r="AY165" s="127" t="s">
        <v>162</v>
      </c>
      <c r="BK165" s="136">
        <f>SUM(BK166:BK172)</f>
        <v>0</v>
      </c>
    </row>
    <row r="166" spans="2:65" s="1" customFormat="1" ht="16.5" customHeight="1" x14ac:dyDescent="0.2">
      <c r="B166" s="139"/>
      <c r="C166" s="140" t="s">
        <v>411</v>
      </c>
      <c r="D166" s="140" t="s">
        <v>164</v>
      </c>
      <c r="E166" s="327" t="s">
        <v>2225</v>
      </c>
      <c r="F166" s="328"/>
      <c r="G166" s="142" t="s">
        <v>1976</v>
      </c>
      <c r="H166" s="143">
        <v>1</v>
      </c>
      <c r="I166" s="144"/>
      <c r="J166" s="143">
        <f t="shared" ref="J166:J172" si="0">ROUND(I166*H166,3)</f>
        <v>0</v>
      </c>
      <c r="K166" s="141" t="s">
        <v>1</v>
      </c>
      <c r="L166" s="30"/>
      <c r="M166" s="145" t="s">
        <v>1</v>
      </c>
      <c r="N166" s="146" t="s">
        <v>43</v>
      </c>
      <c r="O166" s="49"/>
      <c r="P166" s="147">
        <f t="shared" ref="P166:P172" si="1">O166*H166</f>
        <v>0</v>
      </c>
      <c r="Q166" s="147">
        <v>0</v>
      </c>
      <c r="R166" s="147">
        <f t="shared" ref="R166:R172" si="2">Q166*H166</f>
        <v>0</v>
      </c>
      <c r="S166" s="147">
        <v>0</v>
      </c>
      <c r="T166" s="148">
        <f t="shared" ref="T166:T172" si="3">S166*H166</f>
        <v>0</v>
      </c>
      <c r="AR166" s="16" t="s">
        <v>168</v>
      </c>
      <c r="AT166" s="16" t="s">
        <v>164</v>
      </c>
      <c r="AU166" s="16" t="s">
        <v>169</v>
      </c>
      <c r="AY166" s="16" t="s">
        <v>162</v>
      </c>
      <c r="BE166" s="149">
        <f t="shared" ref="BE166:BE172" si="4">IF(N166="základná",J166,0)</f>
        <v>0</v>
      </c>
      <c r="BF166" s="149">
        <f t="shared" ref="BF166:BF172" si="5">IF(N166="znížená",J166,0)</f>
        <v>0</v>
      </c>
      <c r="BG166" s="149">
        <f t="shared" ref="BG166:BG172" si="6">IF(N166="zákl. prenesená",J166,0)</f>
        <v>0</v>
      </c>
      <c r="BH166" s="149">
        <f t="shared" ref="BH166:BH172" si="7">IF(N166="zníž. prenesená",J166,0)</f>
        <v>0</v>
      </c>
      <c r="BI166" s="149">
        <f t="shared" ref="BI166:BI172" si="8">IF(N166="nulová",J166,0)</f>
        <v>0</v>
      </c>
      <c r="BJ166" s="16" t="s">
        <v>169</v>
      </c>
      <c r="BK166" s="150">
        <f t="shared" ref="BK166:BK172" si="9">ROUND(I166*H166,3)</f>
        <v>0</v>
      </c>
      <c r="BL166" s="16" t="s">
        <v>168</v>
      </c>
      <c r="BM166" s="16" t="s">
        <v>2226</v>
      </c>
    </row>
    <row r="167" spans="2:65" s="1" customFormat="1" ht="16.5" customHeight="1" x14ac:dyDescent="0.2">
      <c r="B167" s="139"/>
      <c r="C167" s="183" t="s">
        <v>414</v>
      </c>
      <c r="D167" s="183" t="s">
        <v>348</v>
      </c>
      <c r="E167" s="332" t="s">
        <v>2227</v>
      </c>
      <c r="F167" s="333"/>
      <c r="G167" s="185" t="s">
        <v>1976</v>
      </c>
      <c r="H167" s="186">
        <v>1</v>
      </c>
      <c r="I167" s="187"/>
      <c r="J167" s="186">
        <f t="shared" si="0"/>
        <v>0</v>
      </c>
      <c r="K167" s="184" t="s">
        <v>1</v>
      </c>
      <c r="L167" s="188"/>
      <c r="M167" s="189" t="s">
        <v>1</v>
      </c>
      <c r="N167" s="190" t="s">
        <v>43</v>
      </c>
      <c r="O167" s="49"/>
      <c r="P167" s="147">
        <f t="shared" si="1"/>
        <v>0</v>
      </c>
      <c r="Q167" s="147">
        <v>0</v>
      </c>
      <c r="R167" s="147">
        <f t="shared" si="2"/>
        <v>0</v>
      </c>
      <c r="S167" s="147">
        <v>0</v>
      </c>
      <c r="T167" s="148">
        <f t="shared" si="3"/>
        <v>0</v>
      </c>
      <c r="AR167" s="16" t="s">
        <v>222</v>
      </c>
      <c r="AT167" s="16" t="s">
        <v>348</v>
      </c>
      <c r="AU167" s="16" t="s">
        <v>169</v>
      </c>
      <c r="AY167" s="16" t="s">
        <v>162</v>
      </c>
      <c r="BE167" s="149">
        <f t="shared" si="4"/>
        <v>0</v>
      </c>
      <c r="BF167" s="149">
        <f t="shared" si="5"/>
        <v>0</v>
      </c>
      <c r="BG167" s="149">
        <f t="shared" si="6"/>
        <v>0</v>
      </c>
      <c r="BH167" s="149">
        <f t="shared" si="7"/>
        <v>0</v>
      </c>
      <c r="BI167" s="149">
        <f t="shared" si="8"/>
        <v>0</v>
      </c>
      <c r="BJ167" s="16" t="s">
        <v>169</v>
      </c>
      <c r="BK167" s="150">
        <f t="shared" si="9"/>
        <v>0</v>
      </c>
      <c r="BL167" s="16" t="s">
        <v>168</v>
      </c>
      <c r="BM167" s="16" t="s">
        <v>2228</v>
      </c>
    </row>
    <row r="168" spans="2:65" s="1" customFormat="1" ht="16.5" customHeight="1" x14ac:dyDescent="0.2">
      <c r="B168" s="139"/>
      <c r="C168" s="183" t="s">
        <v>417</v>
      </c>
      <c r="D168" s="183" t="s">
        <v>348</v>
      </c>
      <c r="E168" s="332" t="s">
        <v>2229</v>
      </c>
      <c r="F168" s="333"/>
      <c r="G168" s="185" t="s">
        <v>1976</v>
      </c>
      <c r="H168" s="186">
        <v>1</v>
      </c>
      <c r="I168" s="187"/>
      <c r="J168" s="186">
        <f t="shared" si="0"/>
        <v>0</v>
      </c>
      <c r="K168" s="184" t="s">
        <v>1</v>
      </c>
      <c r="L168" s="188"/>
      <c r="M168" s="189" t="s">
        <v>1</v>
      </c>
      <c r="N168" s="190" t="s">
        <v>43</v>
      </c>
      <c r="O168" s="49"/>
      <c r="P168" s="147">
        <f t="shared" si="1"/>
        <v>0</v>
      </c>
      <c r="Q168" s="147">
        <v>0</v>
      </c>
      <c r="R168" s="147">
        <f t="shared" si="2"/>
        <v>0</v>
      </c>
      <c r="S168" s="147">
        <v>0</v>
      </c>
      <c r="T168" s="148">
        <f t="shared" si="3"/>
        <v>0</v>
      </c>
      <c r="AR168" s="16" t="s">
        <v>222</v>
      </c>
      <c r="AT168" s="16" t="s">
        <v>348</v>
      </c>
      <c r="AU168" s="16" t="s">
        <v>169</v>
      </c>
      <c r="AY168" s="16" t="s">
        <v>162</v>
      </c>
      <c r="BE168" s="149">
        <f t="shared" si="4"/>
        <v>0</v>
      </c>
      <c r="BF168" s="149">
        <f t="shared" si="5"/>
        <v>0</v>
      </c>
      <c r="BG168" s="149">
        <f t="shared" si="6"/>
        <v>0</v>
      </c>
      <c r="BH168" s="149">
        <f t="shared" si="7"/>
        <v>0</v>
      </c>
      <c r="BI168" s="149">
        <f t="shared" si="8"/>
        <v>0</v>
      </c>
      <c r="BJ168" s="16" t="s">
        <v>169</v>
      </c>
      <c r="BK168" s="150">
        <f t="shared" si="9"/>
        <v>0</v>
      </c>
      <c r="BL168" s="16" t="s">
        <v>168</v>
      </c>
      <c r="BM168" s="16" t="s">
        <v>2230</v>
      </c>
    </row>
    <row r="169" spans="2:65" s="1" customFormat="1" ht="16.5" customHeight="1" x14ac:dyDescent="0.2">
      <c r="B169" s="139"/>
      <c r="C169" s="183" t="s">
        <v>428</v>
      </c>
      <c r="D169" s="183" t="s">
        <v>348</v>
      </c>
      <c r="E169" s="332" t="s">
        <v>2231</v>
      </c>
      <c r="F169" s="333"/>
      <c r="G169" s="185" t="s">
        <v>1976</v>
      </c>
      <c r="H169" s="186">
        <v>1</v>
      </c>
      <c r="I169" s="187"/>
      <c r="J169" s="186">
        <f t="shared" si="0"/>
        <v>0</v>
      </c>
      <c r="K169" s="184" t="s">
        <v>1</v>
      </c>
      <c r="L169" s="188"/>
      <c r="M169" s="189" t="s">
        <v>1</v>
      </c>
      <c r="N169" s="190" t="s">
        <v>43</v>
      </c>
      <c r="O169" s="49"/>
      <c r="P169" s="147">
        <f t="shared" si="1"/>
        <v>0</v>
      </c>
      <c r="Q169" s="147">
        <v>0</v>
      </c>
      <c r="R169" s="147">
        <f t="shared" si="2"/>
        <v>0</v>
      </c>
      <c r="S169" s="147">
        <v>0</v>
      </c>
      <c r="T169" s="148">
        <f t="shared" si="3"/>
        <v>0</v>
      </c>
      <c r="AR169" s="16" t="s">
        <v>222</v>
      </c>
      <c r="AT169" s="16" t="s">
        <v>348</v>
      </c>
      <c r="AU169" s="16" t="s">
        <v>169</v>
      </c>
      <c r="AY169" s="16" t="s">
        <v>162</v>
      </c>
      <c r="BE169" s="149">
        <f t="shared" si="4"/>
        <v>0</v>
      </c>
      <c r="BF169" s="149">
        <f t="shared" si="5"/>
        <v>0</v>
      </c>
      <c r="BG169" s="149">
        <f t="shared" si="6"/>
        <v>0</v>
      </c>
      <c r="BH169" s="149">
        <f t="shared" si="7"/>
        <v>0</v>
      </c>
      <c r="BI169" s="149">
        <f t="shared" si="8"/>
        <v>0</v>
      </c>
      <c r="BJ169" s="16" t="s">
        <v>169</v>
      </c>
      <c r="BK169" s="150">
        <f t="shared" si="9"/>
        <v>0</v>
      </c>
      <c r="BL169" s="16" t="s">
        <v>168</v>
      </c>
      <c r="BM169" s="16" t="s">
        <v>2232</v>
      </c>
    </row>
    <row r="170" spans="2:65" s="1" customFormat="1" ht="16.5" customHeight="1" x14ac:dyDescent="0.2">
      <c r="B170" s="139"/>
      <c r="C170" s="183" t="s">
        <v>434</v>
      </c>
      <c r="D170" s="183" t="s">
        <v>348</v>
      </c>
      <c r="E170" s="332" t="s">
        <v>2233</v>
      </c>
      <c r="F170" s="333"/>
      <c r="G170" s="185" t="s">
        <v>1976</v>
      </c>
      <c r="H170" s="186">
        <v>1</v>
      </c>
      <c r="I170" s="187"/>
      <c r="J170" s="186">
        <f t="shared" si="0"/>
        <v>0</v>
      </c>
      <c r="K170" s="184" t="s">
        <v>1</v>
      </c>
      <c r="L170" s="188"/>
      <c r="M170" s="189" t="s">
        <v>1</v>
      </c>
      <c r="N170" s="190" t="s">
        <v>43</v>
      </c>
      <c r="O170" s="49"/>
      <c r="P170" s="147">
        <f t="shared" si="1"/>
        <v>0</v>
      </c>
      <c r="Q170" s="147">
        <v>0</v>
      </c>
      <c r="R170" s="147">
        <f t="shared" si="2"/>
        <v>0</v>
      </c>
      <c r="S170" s="147">
        <v>0</v>
      </c>
      <c r="T170" s="148">
        <f t="shared" si="3"/>
        <v>0</v>
      </c>
      <c r="AR170" s="16" t="s">
        <v>222</v>
      </c>
      <c r="AT170" s="16" t="s">
        <v>348</v>
      </c>
      <c r="AU170" s="16" t="s">
        <v>169</v>
      </c>
      <c r="AY170" s="16" t="s">
        <v>162</v>
      </c>
      <c r="BE170" s="149">
        <f t="shared" si="4"/>
        <v>0</v>
      </c>
      <c r="BF170" s="149">
        <f t="shared" si="5"/>
        <v>0</v>
      </c>
      <c r="BG170" s="149">
        <f t="shared" si="6"/>
        <v>0</v>
      </c>
      <c r="BH170" s="149">
        <f t="shared" si="7"/>
        <v>0</v>
      </c>
      <c r="BI170" s="149">
        <f t="shared" si="8"/>
        <v>0</v>
      </c>
      <c r="BJ170" s="16" t="s">
        <v>169</v>
      </c>
      <c r="BK170" s="150">
        <f t="shared" si="9"/>
        <v>0</v>
      </c>
      <c r="BL170" s="16" t="s">
        <v>168</v>
      </c>
      <c r="BM170" s="16" t="s">
        <v>2234</v>
      </c>
    </row>
    <row r="171" spans="2:65" s="1" customFormat="1" ht="16.5" customHeight="1" x14ac:dyDescent="0.2">
      <c r="B171" s="139"/>
      <c r="C171" s="140" t="s">
        <v>437</v>
      </c>
      <c r="D171" s="140" t="s">
        <v>164</v>
      </c>
      <c r="E171" s="327" t="s">
        <v>2235</v>
      </c>
      <c r="F171" s="328"/>
      <c r="G171" s="142" t="s">
        <v>1976</v>
      </c>
      <c r="H171" s="143">
        <v>1</v>
      </c>
      <c r="I171" s="144"/>
      <c r="J171" s="143">
        <f t="shared" si="0"/>
        <v>0</v>
      </c>
      <c r="K171" s="141" t="s">
        <v>1</v>
      </c>
      <c r="L171" s="30"/>
      <c r="M171" s="145" t="s">
        <v>1</v>
      </c>
      <c r="N171" s="146" t="s">
        <v>43</v>
      </c>
      <c r="O171" s="49"/>
      <c r="P171" s="147">
        <f t="shared" si="1"/>
        <v>0</v>
      </c>
      <c r="Q171" s="147">
        <v>0</v>
      </c>
      <c r="R171" s="147">
        <f t="shared" si="2"/>
        <v>0</v>
      </c>
      <c r="S171" s="147">
        <v>0</v>
      </c>
      <c r="T171" s="148">
        <f t="shared" si="3"/>
        <v>0</v>
      </c>
      <c r="AR171" s="16" t="s">
        <v>168</v>
      </c>
      <c r="AT171" s="16" t="s">
        <v>164</v>
      </c>
      <c r="AU171" s="16" t="s">
        <v>169</v>
      </c>
      <c r="AY171" s="16" t="s">
        <v>162</v>
      </c>
      <c r="BE171" s="149">
        <f t="shared" si="4"/>
        <v>0</v>
      </c>
      <c r="BF171" s="149">
        <f t="shared" si="5"/>
        <v>0</v>
      </c>
      <c r="BG171" s="149">
        <f t="shared" si="6"/>
        <v>0</v>
      </c>
      <c r="BH171" s="149">
        <f t="shared" si="7"/>
        <v>0</v>
      </c>
      <c r="BI171" s="149">
        <f t="shared" si="8"/>
        <v>0</v>
      </c>
      <c r="BJ171" s="16" t="s">
        <v>169</v>
      </c>
      <c r="BK171" s="150">
        <f t="shared" si="9"/>
        <v>0</v>
      </c>
      <c r="BL171" s="16" t="s">
        <v>168</v>
      </c>
      <c r="BM171" s="16" t="s">
        <v>2236</v>
      </c>
    </row>
    <row r="172" spans="2:65" s="1" customFormat="1" ht="16.5" customHeight="1" x14ac:dyDescent="0.2">
      <c r="B172" s="139"/>
      <c r="C172" s="183" t="s">
        <v>443</v>
      </c>
      <c r="D172" s="183" t="s">
        <v>348</v>
      </c>
      <c r="E172" s="332" t="s">
        <v>2237</v>
      </c>
      <c r="F172" s="333"/>
      <c r="G172" s="185" t="s">
        <v>1976</v>
      </c>
      <c r="H172" s="186">
        <v>1</v>
      </c>
      <c r="I172" s="187"/>
      <c r="J172" s="186">
        <f t="shared" si="0"/>
        <v>0</v>
      </c>
      <c r="K172" s="184" t="s">
        <v>1</v>
      </c>
      <c r="L172" s="188"/>
      <c r="M172" s="189" t="s">
        <v>1</v>
      </c>
      <c r="N172" s="190" t="s">
        <v>43</v>
      </c>
      <c r="O172" s="49"/>
      <c r="P172" s="147">
        <f t="shared" si="1"/>
        <v>0</v>
      </c>
      <c r="Q172" s="147">
        <v>0</v>
      </c>
      <c r="R172" s="147">
        <f t="shared" si="2"/>
        <v>0</v>
      </c>
      <c r="S172" s="147">
        <v>0</v>
      </c>
      <c r="T172" s="148">
        <f t="shared" si="3"/>
        <v>0</v>
      </c>
      <c r="AR172" s="16" t="s">
        <v>222</v>
      </c>
      <c r="AT172" s="16" t="s">
        <v>348</v>
      </c>
      <c r="AU172" s="16" t="s">
        <v>169</v>
      </c>
      <c r="AY172" s="16" t="s">
        <v>162</v>
      </c>
      <c r="BE172" s="149">
        <f t="shared" si="4"/>
        <v>0</v>
      </c>
      <c r="BF172" s="149">
        <f t="shared" si="5"/>
        <v>0</v>
      </c>
      <c r="BG172" s="149">
        <f t="shared" si="6"/>
        <v>0</v>
      </c>
      <c r="BH172" s="149">
        <f t="shared" si="7"/>
        <v>0</v>
      </c>
      <c r="BI172" s="149">
        <f t="shared" si="8"/>
        <v>0</v>
      </c>
      <c r="BJ172" s="16" t="s">
        <v>169</v>
      </c>
      <c r="BK172" s="150">
        <f t="shared" si="9"/>
        <v>0</v>
      </c>
      <c r="BL172" s="16" t="s">
        <v>168</v>
      </c>
      <c r="BM172" s="16" t="s">
        <v>2238</v>
      </c>
    </row>
    <row r="173" spans="2:65" s="10" customFormat="1" ht="22.9" customHeight="1" x14ac:dyDescent="0.2">
      <c r="B173" s="126"/>
      <c r="D173" s="127" t="s">
        <v>70</v>
      </c>
      <c r="E173" s="137" t="s">
        <v>225</v>
      </c>
      <c r="F173" s="137" t="s">
        <v>772</v>
      </c>
      <c r="I173" s="129"/>
      <c r="J173" s="138">
        <f>BK173</f>
        <v>0</v>
      </c>
      <c r="L173" s="126"/>
      <c r="M173" s="131"/>
      <c r="N173" s="132"/>
      <c r="O173" s="132"/>
      <c r="P173" s="133">
        <f>SUM(P174:P214)</f>
        <v>0</v>
      </c>
      <c r="Q173" s="132"/>
      <c r="R173" s="133">
        <f>SUM(R174:R214)</f>
        <v>0</v>
      </c>
      <c r="S173" s="132"/>
      <c r="T173" s="134">
        <f>SUM(T174:T214)</f>
        <v>0</v>
      </c>
      <c r="AR173" s="127" t="s">
        <v>79</v>
      </c>
      <c r="AT173" s="135" t="s">
        <v>70</v>
      </c>
      <c r="AU173" s="135" t="s">
        <v>79</v>
      </c>
      <c r="AY173" s="127" t="s">
        <v>162</v>
      </c>
      <c r="BK173" s="136">
        <f>SUM(BK174:BK214)</f>
        <v>0</v>
      </c>
    </row>
    <row r="174" spans="2:65" s="1" customFormat="1" ht="16.5" customHeight="1" x14ac:dyDescent="0.2">
      <c r="B174" s="139"/>
      <c r="C174" s="140" t="s">
        <v>448</v>
      </c>
      <c r="D174" s="140" t="s">
        <v>164</v>
      </c>
      <c r="E174" s="327" t="s">
        <v>2239</v>
      </c>
      <c r="F174" s="328"/>
      <c r="G174" s="142" t="s">
        <v>1976</v>
      </c>
      <c r="H174" s="143">
        <v>18</v>
      </c>
      <c r="I174" s="144"/>
      <c r="J174" s="143">
        <f>ROUND(I174*H174,3)</f>
        <v>0</v>
      </c>
      <c r="K174" s="141" t="s">
        <v>1</v>
      </c>
      <c r="L174" s="30"/>
      <c r="M174" s="145" t="s">
        <v>1</v>
      </c>
      <c r="N174" s="146" t="s">
        <v>43</v>
      </c>
      <c r="O174" s="49"/>
      <c r="P174" s="147">
        <f>O174*H174</f>
        <v>0</v>
      </c>
      <c r="Q174" s="147">
        <v>0</v>
      </c>
      <c r="R174" s="147">
        <f>Q174*H174</f>
        <v>0</v>
      </c>
      <c r="S174" s="147">
        <v>0</v>
      </c>
      <c r="T174" s="148">
        <f>S174*H174</f>
        <v>0</v>
      </c>
      <c r="AR174" s="16" t="s">
        <v>168</v>
      </c>
      <c r="AT174" s="16" t="s">
        <v>164</v>
      </c>
      <c r="AU174" s="16" t="s">
        <v>169</v>
      </c>
      <c r="AY174" s="16" t="s">
        <v>162</v>
      </c>
      <c r="BE174" s="149">
        <f>IF(N174="základná",J174,0)</f>
        <v>0</v>
      </c>
      <c r="BF174" s="149">
        <f>IF(N174="znížená",J174,0)</f>
        <v>0</v>
      </c>
      <c r="BG174" s="149">
        <f>IF(N174="zákl. prenesená",J174,0)</f>
        <v>0</v>
      </c>
      <c r="BH174" s="149">
        <f>IF(N174="zníž. prenesená",J174,0)</f>
        <v>0</v>
      </c>
      <c r="BI174" s="149">
        <f>IF(N174="nulová",J174,0)</f>
        <v>0</v>
      </c>
      <c r="BJ174" s="16" t="s">
        <v>169</v>
      </c>
      <c r="BK174" s="150">
        <f>ROUND(I174*H174,3)</f>
        <v>0</v>
      </c>
      <c r="BL174" s="16" t="s">
        <v>168</v>
      </c>
      <c r="BM174" s="16" t="s">
        <v>2240</v>
      </c>
    </row>
    <row r="175" spans="2:65" s="1" customFormat="1" ht="16.5" customHeight="1" x14ac:dyDescent="0.2">
      <c r="B175" s="139"/>
      <c r="C175" s="140" t="s">
        <v>453</v>
      </c>
      <c r="D175" s="140" t="s">
        <v>164</v>
      </c>
      <c r="E175" s="327" t="s">
        <v>2241</v>
      </c>
      <c r="F175" s="328"/>
      <c r="G175" s="142" t="s">
        <v>1976</v>
      </c>
      <c r="H175" s="143">
        <v>18</v>
      </c>
      <c r="I175" s="144"/>
      <c r="J175" s="143">
        <f>ROUND(I175*H175,3)</f>
        <v>0</v>
      </c>
      <c r="K175" s="141" t="s">
        <v>1</v>
      </c>
      <c r="L175" s="30"/>
      <c r="M175" s="145" t="s">
        <v>1</v>
      </c>
      <c r="N175" s="146" t="s">
        <v>43</v>
      </c>
      <c r="O175" s="49"/>
      <c r="P175" s="147">
        <f>O175*H175</f>
        <v>0</v>
      </c>
      <c r="Q175" s="147">
        <v>0</v>
      </c>
      <c r="R175" s="147">
        <f>Q175*H175</f>
        <v>0</v>
      </c>
      <c r="S175" s="147">
        <v>0</v>
      </c>
      <c r="T175" s="148">
        <f>S175*H175</f>
        <v>0</v>
      </c>
      <c r="AR175" s="16" t="s">
        <v>168</v>
      </c>
      <c r="AT175" s="16" t="s">
        <v>164</v>
      </c>
      <c r="AU175" s="16" t="s">
        <v>169</v>
      </c>
      <c r="AY175" s="16" t="s">
        <v>162</v>
      </c>
      <c r="BE175" s="149">
        <f>IF(N175="základná",J175,0)</f>
        <v>0</v>
      </c>
      <c r="BF175" s="149">
        <f>IF(N175="znížená",J175,0)</f>
        <v>0</v>
      </c>
      <c r="BG175" s="149">
        <f>IF(N175="zákl. prenesená",J175,0)</f>
        <v>0</v>
      </c>
      <c r="BH175" s="149">
        <f>IF(N175="zníž. prenesená",J175,0)</f>
        <v>0</v>
      </c>
      <c r="BI175" s="149">
        <f>IF(N175="nulová",J175,0)</f>
        <v>0</v>
      </c>
      <c r="BJ175" s="16" t="s">
        <v>169</v>
      </c>
      <c r="BK175" s="150">
        <f>ROUND(I175*H175,3)</f>
        <v>0</v>
      </c>
      <c r="BL175" s="16" t="s">
        <v>168</v>
      </c>
      <c r="BM175" s="16" t="s">
        <v>2242</v>
      </c>
    </row>
    <row r="176" spans="2:65" s="1" customFormat="1" ht="16.5" customHeight="1" x14ac:dyDescent="0.2">
      <c r="B176" s="139"/>
      <c r="C176" s="140" t="s">
        <v>457</v>
      </c>
      <c r="D176" s="140" t="s">
        <v>164</v>
      </c>
      <c r="E176" s="327" t="s">
        <v>2243</v>
      </c>
      <c r="F176" s="328"/>
      <c r="G176" s="142" t="s">
        <v>1976</v>
      </c>
      <c r="H176" s="143">
        <v>252</v>
      </c>
      <c r="I176" s="144"/>
      <c r="J176" s="143">
        <f>ROUND(I176*H176,3)</f>
        <v>0</v>
      </c>
      <c r="K176" s="141" t="s">
        <v>1</v>
      </c>
      <c r="L176" s="30"/>
      <c r="M176" s="145" t="s">
        <v>1</v>
      </c>
      <c r="N176" s="146" t="s">
        <v>43</v>
      </c>
      <c r="O176" s="49"/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AR176" s="16" t="s">
        <v>168</v>
      </c>
      <c r="AT176" s="16" t="s">
        <v>164</v>
      </c>
      <c r="AU176" s="16" t="s">
        <v>169</v>
      </c>
      <c r="AY176" s="16" t="s">
        <v>162</v>
      </c>
      <c r="BE176" s="149">
        <f>IF(N176="základná",J176,0)</f>
        <v>0</v>
      </c>
      <c r="BF176" s="149">
        <f>IF(N176="znížená",J176,0)</f>
        <v>0</v>
      </c>
      <c r="BG176" s="149">
        <f>IF(N176="zákl. prenesená",J176,0)</f>
        <v>0</v>
      </c>
      <c r="BH176" s="149">
        <f>IF(N176="zníž. prenesená",J176,0)</f>
        <v>0</v>
      </c>
      <c r="BI176" s="149">
        <f>IF(N176="nulová",J176,0)</f>
        <v>0</v>
      </c>
      <c r="BJ176" s="16" t="s">
        <v>169</v>
      </c>
      <c r="BK176" s="150">
        <f>ROUND(I176*H176,3)</f>
        <v>0</v>
      </c>
      <c r="BL176" s="16" t="s">
        <v>168</v>
      </c>
      <c r="BM176" s="16" t="s">
        <v>2244</v>
      </c>
    </row>
    <row r="177" spans="2:65" s="12" customFormat="1" x14ac:dyDescent="0.2">
      <c r="B177" s="159"/>
      <c r="D177" s="152" t="s">
        <v>174</v>
      </c>
      <c r="E177" s="160" t="s">
        <v>1</v>
      </c>
      <c r="F177" s="161" t="s">
        <v>2245</v>
      </c>
      <c r="H177" s="162">
        <v>252</v>
      </c>
      <c r="I177" s="163"/>
      <c r="L177" s="159"/>
      <c r="M177" s="164"/>
      <c r="N177" s="165"/>
      <c r="O177" s="165"/>
      <c r="P177" s="165"/>
      <c r="Q177" s="165"/>
      <c r="R177" s="165"/>
      <c r="S177" s="165"/>
      <c r="T177" s="166"/>
      <c r="AT177" s="160" t="s">
        <v>174</v>
      </c>
      <c r="AU177" s="160" t="s">
        <v>169</v>
      </c>
      <c r="AV177" s="12" t="s">
        <v>169</v>
      </c>
      <c r="AW177" s="12" t="s">
        <v>32</v>
      </c>
      <c r="AX177" s="12" t="s">
        <v>79</v>
      </c>
      <c r="AY177" s="160" t="s">
        <v>162</v>
      </c>
    </row>
    <row r="178" spans="2:65" s="1" customFormat="1" ht="16.5" customHeight="1" x14ac:dyDescent="0.2">
      <c r="B178" s="139"/>
      <c r="C178" s="140" t="s">
        <v>463</v>
      </c>
      <c r="D178" s="140" t="s">
        <v>164</v>
      </c>
      <c r="E178" s="327" t="s">
        <v>2246</v>
      </c>
      <c r="F178" s="328"/>
      <c r="G178" s="142" t="s">
        <v>1976</v>
      </c>
      <c r="H178" s="143">
        <v>252</v>
      </c>
      <c r="I178" s="144"/>
      <c r="J178" s="143">
        <f>ROUND(I178*H178,3)</f>
        <v>0</v>
      </c>
      <c r="K178" s="141" t="s">
        <v>1</v>
      </c>
      <c r="L178" s="30"/>
      <c r="M178" s="145" t="s">
        <v>1</v>
      </c>
      <c r="N178" s="146" t="s">
        <v>43</v>
      </c>
      <c r="O178" s="49"/>
      <c r="P178" s="147">
        <f>O178*H178</f>
        <v>0</v>
      </c>
      <c r="Q178" s="147">
        <v>0</v>
      </c>
      <c r="R178" s="147">
        <f>Q178*H178</f>
        <v>0</v>
      </c>
      <c r="S178" s="147">
        <v>0</v>
      </c>
      <c r="T178" s="148">
        <f>S178*H178</f>
        <v>0</v>
      </c>
      <c r="AR178" s="16" t="s">
        <v>168</v>
      </c>
      <c r="AT178" s="16" t="s">
        <v>164</v>
      </c>
      <c r="AU178" s="16" t="s">
        <v>169</v>
      </c>
      <c r="AY178" s="16" t="s">
        <v>162</v>
      </c>
      <c r="BE178" s="149">
        <f>IF(N178="základná",J178,0)</f>
        <v>0</v>
      </c>
      <c r="BF178" s="149">
        <f>IF(N178="znížená",J178,0)</f>
        <v>0</v>
      </c>
      <c r="BG178" s="149">
        <f>IF(N178="zákl. prenesená",J178,0)</f>
        <v>0</v>
      </c>
      <c r="BH178" s="149">
        <f>IF(N178="zníž. prenesená",J178,0)</f>
        <v>0</v>
      </c>
      <c r="BI178" s="149">
        <f>IF(N178="nulová",J178,0)</f>
        <v>0</v>
      </c>
      <c r="BJ178" s="16" t="s">
        <v>169</v>
      </c>
      <c r="BK178" s="150">
        <f>ROUND(I178*H178,3)</f>
        <v>0</v>
      </c>
      <c r="BL178" s="16" t="s">
        <v>168</v>
      </c>
      <c r="BM178" s="16" t="s">
        <v>2247</v>
      </c>
    </row>
    <row r="179" spans="2:65" s="1" customFormat="1" ht="16.5" customHeight="1" x14ac:dyDescent="0.2">
      <c r="B179" s="139"/>
      <c r="C179" s="140" t="s">
        <v>471</v>
      </c>
      <c r="D179" s="140" t="s">
        <v>164</v>
      </c>
      <c r="E179" s="327" t="s">
        <v>2248</v>
      </c>
      <c r="F179" s="328"/>
      <c r="G179" s="142" t="s">
        <v>1976</v>
      </c>
      <c r="H179" s="143">
        <v>1</v>
      </c>
      <c r="I179" s="144"/>
      <c r="J179" s="143">
        <f>ROUND(I179*H179,3)</f>
        <v>0</v>
      </c>
      <c r="K179" s="141" t="s">
        <v>1</v>
      </c>
      <c r="L179" s="30"/>
      <c r="M179" s="145" t="s">
        <v>1</v>
      </c>
      <c r="N179" s="146" t="s">
        <v>43</v>
      </c>
      <c r="O179" s="49"/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6" t="s">
        <v>168</v>
      </c>
      <c r="AT179" s="16" t="s">
        <v>164</v>
      </c>
      <c r="AU179" s="16" t="s">
        <v>169</v>
      </c>
      <c r="AY179" s="16" t="s">
        <v>162</v>
      </c>
      <c r="BE179" s="149">
        <f>IF(N179="základná",J179,0)</f>
        <v>0</v>
      </c>
      <c r="BF179" s="149">
        <f>IF(N179="znížená",J179,0)</f>
        <v>0</v>
      </c>
      <c r="BG179" s="149">
        <f>IF(N179="zákl. prenesená",J179,0)</f>
        <v>0</v>
      </c>
      <c r="BH179" s="149">
        <f>IF(N179="zníž. prenesená",J179,0)</f>
        <v>0</v>
      </c>
      <c r="BI179" s="149">
        <f>IF(N179="nulová",J179,0)</f>
        <v>0</v>
      </c>
      <c r="BJ179" s="16" t="s">
        <v>169</v>
      </c>
      <c r="BK179" s="150">
        <f>ROUND(I179*H179,3)</f>
        <v>0</v>
      </c>
      <c r="BL179" s="16" t="s">
        <v>168</v>
      </c>
      <c r="BM179" s="16" t="s">
        <v>2249</v>
      </c>
    </row>
    <row r="180" spans="2:65" s="12" customFormat="1" x14ac:dyDescent="0.2">
      <c r="B180" s="159"/>
      <c r="D180" s="152" t="s">
        <v>174</v>
      </c>
      <c r="E180" s="160" t="s">
        <v>1</v>
      </c>
      <c r="F180" s="161" t="s">
        <v>2250</v>
      </c>
      <c r="H180" s="162">
        <v>1</v>
      </c>
      <c r="I180" s="163"/>
      <c r="L180" s="159"/>
      <c r="M180" s="164"/>
      <c r="N180" s="165"/>
      <c r="O180" s="165"/>
      <c r="P180" s="165"/>
      <c r="Q180" s="165"/>
      <c r="R180" s="165"/>
      <c r="S180" s="165"/>
      <c r="T180" s="166"/>
      <c r="AT180" s="160" t="s">
        <v>174</v>
      </c>
      <c r="AU180" s="160" t="s">
        <v>169</v>
      </c>
      <c r="AV180" s="12" t="s">
        <v>169</v>
      </c>
      <c r="AW180" s="12" t="s">
        <v>32</v>
      </c>
      <c r="AX180" s="12" t="s">
        <v>79</v>
      </c>
      <c r="AY180" s="160" t="s">
        <v>162</v>
      </c>
    </row>
    <row r="181" spans="2:65" s="1" customFormat="1" ht="16.5" customHeight="1" x14ac:dyDescent="0.2">
      <c r="B181" s="139"/>
      <c r="C181" s="183" t="s">
        <v>476</v>
      </c>
      <c r="D181" s="183" t="s">
        <v>348</v>
      </c>
      <c r="E181" s="332" t="s">
        <v>2251</v>
      </c>
      <c r="F181" s="333"/>
      <c r="G181" s="185" t="s">
        <v>1976</v>
      </c>
      <c r="H181" s="186">
        <v>1</v>
      </c>
      <c r="I181" s="187"/>
      <c r="J181" s="186">
        <f>ROUND(I181*H181,3)</f>
        <v>0</v>
      </c>
      <c r="K181" s="184" t="s">
        <v>1</v>
      </c>
      <c r="L181" s="188"/>
      <c r="M181" s="189" t="s">
        <v>1</v>
      </c>
      <c r="N181" s="190" t="s">
        <v>43</v>
      </c>
      <c r="O181" s="49"/>
      <c r="P181" s="147">
        <f>O181*H181</f>
        <v>0</v>
      </c>
      <c r="Q181" s="147">
        <v>0</v>
      </c>
      <c r="R181" s="147">
        <f>Q181*H181</f>
        <v>0</v>
      </c>
      <c r="S181" s="147">
        <v>0</v>
      </c>
      <c r="T181" s="148">
        <f>S181*H181</f>
        <v>0</v>
      </c>
      <c r="AR181" s="16" t="s">
        <v>222</v>
      </c>
      <c r="AT181" s="16" t="s">
        <v>348</v>
      </c>
      <c r="AU181" s="16" t="s">
        <v>169</v>
      </c>
      <c r="AY181" s="16" t="s">
        <v>162</v>
      </c>
      <c r="BE181" s="149">
        <f>IF(N181="základná",J181,0)</f>
        <v>0</v>
      </c>
      <c r="BF181" s="149">
        <f>IF(N181="znížená",J181,0)</f>
        <v>0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6" t="s">
        <v>169</v>
      </c>
      <c r="BK181" s="150">
        <f>ROUND(I181*H181,3)</f>
        <v>0</v>
      </c>
      <c r="BL181" s="16" t="s">
        <v>168</v>
      </c>
      <c r="BM181" s="16" t="s">
        <v>2252</v>
      </c>
    </row>
    <row r="182" spans="2:65" s="1" customFormat="1" ht="16.5" customHeight="1" x14ac:dyDescent="0.2">
      <c r="B182" s="139"/>
      <c r="C182" s="140" t="s">
        <v>487</v>
      </c>
      <c r="D182" s="140" t="s">
        <v>164</v>
      </c>
      <c r="E182" s="327" t="s">
        <v>2253</v>
      </c>
      <c r="F182" s="328"/>
      <c r="G182" s="142" t="s">
        <v>1976</v>
      </c>
      <c r="H182" s="143">
        <v>1</v>
      </c>
      <c r="I182" s="144"/>
      <c r="J182" s="143">
        <f>ROUND(I182*H182,3)</f>
        <v>0</v>
      </c>
      <c r="K182" s="141" t="s">
        <v>1</v>
      </c>
      <c r="L182" s="30"/>
      <c r="M182" s="145" t="s">
        <v>1</v>
      </c>
      <c r="N182" s="146" t="s">
        <v>43</v>
      </c>
      <c r="O182" s="49"/>
      <c r="P182" s="147">
        <f>O182*H182</f>
        <v>0</v>
      </c>
      <c r="Q182" s="147">
        <v>0</v>
      </c>
      <c r="R182" s="147">
        <f>Q182*H182</f>
        <v>0</v>
      </c>
      <c r="S182" s="147">
        <v>0</v>
      </c>
      <c r="T182" s="148">
        <f>S182*H182</f>
        <v>0</v>
      </c>
      <c r="AR182" s="16" t="s">
        <v>168</v>
      </c>
      <c r="AT182" s="16" t="s">
        <v>164</v>
      </c>
      <c r="AU182" s="16" t="s">
        <v>169</v>
      </c>
      <c r="AY182" s="16" t="s">
        <v>162</v>
      </c>
      <c r="BE182" s="149">
        <f>IF(N182="základná",J182,0)</f>
        <v>0</v>
      </c>
      <c r="BF182" s="149">
        <f>IF(N182="znížená",J182,0)</f>
        <v>0</v>
      </c>
      <c r="BG182" s="149">
        <f>IF(N182="zákl. prenesená",J182,0)</f>
        <v>0</v>
      </c>
      <c r="BH182" s="149">
        <f>IF(N182="zníž. prenesená",J182,0)</f>
        <v>0</v>
      </c>
      <c r="BI182" s="149">
        <f>IF(N182="nulová",J182,0)</f>
        <v>0</v>
      </c>
      <c r="BJ182" s="16" t="s">
        <v>169</v>
      </c>
      <c r="BK182" s="150">
        <f>ROUND(I182*H182,3)</f>
        <v>0</v>
      </c>
      <c r="BL182" s="16" t="s">
        <v>168</v>
      </c>
      <c r="BM182" s="16" t="s">
        <v>2254</v>
      </c>
    </row>
    <row r="183" spans="2:65" s="1" customFormat="1" ht="16.5" customHeight="1" x14ac:dyDescent="0.2">
      <c r="B183" s="139"/>
      <c r="C183" s="183" t="s">
        <v>492</v>
      </c>
      <c r="D183" s="183" t="s">
        <v>348</v>
      </c>
      <c r="E183" s="332" t="s">
        <v>2255</v>
      </c>
      <c r="F183" s="333"/>
      <c r="G183" s="185" t="s">
        <v>710</v>
      </c>
      <c r="H183" s="186">
        <v>3.5</v>
      </c>
      <c r="I183" s="187"/>
      <c r="J183" s="186">
        <f>ROUND(I183*H183,3)</f>
        <v>0</v>
      </c>
      <c r="K183" s="184" t="s">
        <v>1</v>
      </c>
      <c r="L183" s="188"/>
      <c r="M183" s="189" t="s">
        <v>1</v>
      </c>
      <c r="N183" s="190" t="s">
        <v>43</v>
      </c>
      <c r="O183" s="49"/>
      <c r="P183" s="147">
        <f>O183*H183</f>
        <v>0</v>
      </c>
      <c r="Q183" s="147">
        <v>0</v>
      </c>
      <c r="R183" s="147">
        <f>Q183*H183</f>
        <v>0</v>
      </c>
      <c r="S183" s="147">
        <v>0</v>
      </c>
      <c r="T183" s="148">
        <f>S183*H183</f>
        <v>0</v>
      </c>
      <c r="AR183" s="16" t="s">
        <v>222</v>
      </c>
      <c r="AT183" s="16" t="s">
        <v>348</v>
      </c>
      <c r="AU183" s="16" t="s">
        <v>169</v>
      </c>
      <c r="AY183" s="16" t="s">
        <v>162</v>
      </c>
      <c r="BE183" s="149">
        <f>IF(N183="základná",J183,0)</f>
        <v>0</v>
      </c>
      <c r="BF183" s="149">
        <f>IF(N183="znížená",J183,0)</f>
        <v>0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6" t="s">
        <v>169</v>
      </c>
      <c r="BK183" s="150">
        <f>ROUND(I183*H183,3)</f>
        <v>0</v>
      </c>
      <c r="BL183" s="16" t="s">
        <v>168</v>
      </c>
      <c r="BM183" s="16" t="s">
        <v>2256</v>
      </c>
    </row>
    <row r="184" spans="2:65" s="12" customFormat="1" x14ac:dyDescent="0.2">
      <c r="B184" s="159"/>
      <c r="D184" s="152" t="s">
        <v>174</v>
      </c>
      <c r="E184" s="160" t="s">
        <v>1</v>
      </c>
      <c r="F184" s="161" t="s">
        <v>2257</v>
      </c>
      <c r="H184" s="162">
        <v>3.5</v>
      </c>
      <c r="I184" s="163"/>
      <c r="L184" s="159"/>
      <c r="M184" s="164"/>
      <c r="N184" s="165"/>
      <c r="O184" s="165"/>
      <c r="P184" s="165"/>
      <c r="Q184" s="165"/>
      <c r="R184" s="165"/>
      <c r="S184" s="165"/>
      <c r="T184" s="166"/>
      <c r="AT184" s="160" t="s">
        <v>174</v>
      </c>
      <c r="AU184" s="160" t="s">
        <v>169</v>
      </c>
      <c r="AV184" s="12" t="s">
        <v>169</v>
      </c>
      <c r="AW184" s="12" t="s">
        <v>32</v>
      </c>
      <c r="AX184" s="12" t="s">
        <v>79</v>
      </c>
      <c r="AY184" s="160" t="s">
        <v>162</v>
      </c>
    </row>
    <row r="185" spans="2:65" s="1" customFormat="1" ht="16.5" customHeight="1" x14ac:dyDescent="0.2">
      <c r="B185" s="139"/>
      <c r="C185" s="140" t="s">
        <v>508</v>
      </c>
      <c r="D185" s="140" t="s">
        <v>164</v>
      </c>
      <c r="E185" s="327" t="s">
        <v>2258</v>
      </c>
      <c r="F185" s="328"/>
      <c r="G185" s="142" t="s">
        <v>710</v>
      </c>
      <c r="H185" s="143">
        <v>70.7</v>
      </c>
      <c r="I185" s="144"/>
      <c r="J185" s="143">
        <f>ROUND(I185*H185,3)</f>
        <v>0</v>
      </c>
      <c r="K185" s="141" t="s">
        <v>1</v>
      </c>
      <c r="L185" s="30"/>
      <c r="M185" s="145" t="s">
        <v>1</v>
      </c>
      <c r="N185" s="146" t="s">
        <v>43</v>
      </c>
      <c r="O185" s="49"/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6" t="s">
        <v>168</v>
      </c>
      <c r="AT185" s="16" t="s">
        <v>164</v>
      </c>
      <c r="AU185" s="16" t="s">
        <v>169</v>
      </c>
      <c r="AY185" s="16" t="s">
        <v>162</v>
      </c>
      <c r="BE185" s="149">
        <f>IF(N185="základná",J185,0)</f>
        <v>0</v>
      </c>
      <c r="BF185" s="149">
        <f>IF(N185="znížená",J185,0)</f>
        <v>0</v>
      </c>
      <c r="BG185" s="149">
        <f>IF(N185="zákl. prenesená",J185,0)</f>
        <v>0</v>
      </c>
      <c r="BH185" s="149">
        <f>IF(N185="zníž. prenesená",J185,0)</f>
        <v>0</v>
      </c>
      <c r="BI185" s="149">
        <f>IF(N185="nulová",J185,0)</f>
        <v>0</v>
      </c>
      <c r="BJ185" s="16" t="s">
        <v>169</v>
      </c>
      <c r="BK185" s="150">
        <f>ROUND(I185*H185,3)</f>
        <v>0</v>
      </c>
      <c r="BL185" s="16" t="s">
        <v>168</v>
      </c>
      <c r="BM185" s="16" t="s">
        <v>2259</v>
      </c>
    </row>
    <row r="186" spans="2:65" s="12" customFormat="1" x14ac:dyDescent="0.2">
      <c r="B186" s="159"/>
      <c r="D186" s="152" t="s">
        <v>174</v>
      </c>
      <c r="E186" s="160" t="s">
        <v>1</v>
      </c>
      <c r="F186" s="161" t="s">
        <v>2260</v>
      </c>
      <c r="H186" s="162">
        <v>70.7</v>
      </c>
      <c r="I186" s="163"/>
      <c r="L186" s="159"/>
      <c r="M186" s="164"/>
      <c r="N186" s="165"/>
      <c r="O186" s="165"/>
      <c r="P186" s="165"/>
      <c r="Q186" s="165"/>
      <c r="R186" s="165"/>
      <c r="S186" s="165"/>
      <c r="T186" s="166"/>
      <c r="AT186" s="160" t="s">
        <v>174</v>
      </c>
      <c r="AU186" s="160" t="s">
        <v>169</v>
      </c>
      <c r="AV186" s="12" t="s">
        <v>169</v>
      </c>
      <c r="AW186" s="12" t="s">
        <v>32</v>
      </c>
      <c r="AX186" s="12" t="s">
        <v>79</v>
      </c>
      <c r="AY186" s="160" t="s">
        <v>162</v>
      </c>
    </row>
    <row r="187" spans="2:65" s="1" customFormat="1" ht="16.5" customHeight="1" x14ac:dyDescent="0.2">
      <c r="B187" s="139"/>
      <c r="C187" s="140" t="s">
        <v>522</v>
      </c>
      <c r="D187" s="140" t="s">
        <v>164</v>
      </c>
      <c r="E187" s="327" t="s">
        <v>2261</v>
      </c>
      <c r="F187" s="328"/>
      <c r="G187" s="142" t="s">
        <v>710</v>
      </c>
      <c r="H187" s="143">
        <v>70.7</v>
      </c>
      <c r="I187" s="144"/>
      <c r="J187" s="143">
        <f t="shared" ref="J187:J193" si="10">ROUND(I187*H187,3)</f>
        <v>0</v>
      </c>
      <c r="K187" s="141" t="s">
        <v>1</v>
      </c>
      <c r="L187" s="30"/>
      <c r="M187" s="145" t="s">
        <v>1</v>
      </c>
      <c r="N187" s="146" t="s">
        <v>43</v>
      </c>
      <c r="O187" s="49"/>
      <c r="P187" s="147">
        <f t="shared" ref="P187:P193" si="11">O187*H187</f>
        <v>0</v>
      </c>
      <c r="Q187" s="147">
        <v>0</v>
      </c>
      <c r="R187" s="147">
        <f t="shared" ref="R187:R193" si="12">Q187*H187</f>
        <v>0</v>
      </c>
      <c r="S187" s="147">
        <v>0</v>
      </c>
      <c r="T187" s="148">
        <f t="shared" ref="T187:T193" si="13">S187*H187</f>
        <v>0</v>
      </c>
      <c r="AR187" s="16" t="s">
        <v>168</v>
      </c>
      <c r="AT187" s="16" t="s">
        <v>164</v>
      </c>
      <c r="AU187" s="16" t="s">
        <v>169</v>
      </c>
      <c r="AY187" s="16" t="s">
        <v>162</v>
      </c>
      <c r="BE187" s="149">
        <f t="shared" ref="BE187:BE193" si="14">IF(N187="základná",J187,0)</f>
        <v>0</v>
      </c>
      <c r="BF187" s="149">
        <f t="shared" ref="BF187:BF193" si="15">IF(N187="znížená",J187,0)</f>
        <v>0</v>
      </c>
      <c r="BG187" s="149">
        <f t="shared" ref="BG187:BG193" si="16">IF(N187="zákl. prenesená",J187,0)</f>
        <v>0</v>
      </c>
      <c r="BH187" s="149">
        <f t="shared" ref="BH187:BH193" si="17">IF(N187="zníž. prenesená",J187,0)</f>
        <v>0</v>
      </c>
      <c r="BI187" s="149">
        <f t="shared" ref="BI187:BI193" si="18">IF(N187="nulová",J187,0)</f>
        <v>0</v>
      </c>
      <c r="BJ187" s="16" t="s">
        <v>169</v>
      </c>
      <c r="BK187" s="150">
        <f t="shared" ref="BK187:BK193" si="19">ROUND(I187*H187,3)</f>
        <v>0</v>
      </c>
      <c r="BL187" s="16" t="s">
        <v>168</v>
      </c>
      <c r="BM187" s="16" t="s">
        <v>2262</v>
      </c>
    </row>
    <row r="188" spans="2:65" s="1" customFormat="1" ht="16.5" customHeight="1" x14ac:dyDescent="0.2">
      <c r="B188" s="139"/>
      <c r="C188" s="140" t="s">
        <v>525</v>
      </c>
      <c r="D188" s="140" t="s">
        <v>164</v>
      </c>
      <c r="E188" s="327" t="s">
        <v>2263</v>
      </c>
      <c r="F188" s="328"/>
      <c r="G188" s="142" t="s">
        <v>273</v>
      </c>
      <c r="H188" s="143">
        <v>1.5</v>
      </c>
      <c r="I188" s="144"/>
      <c r="J188" s="143">
        <f t="shared" si="10"/>
        <v>0</v>
      </c>
      <c r="K188" s="141" t="s">
        <v>1</v>
      </c>
      <c r="L188" s="30"/>
      <c r="M188" s="145" t="s">
        <v>1</v>
      </c>
      <c r="N188" s="146" t="s">
        <v>43</v>
      </c>
      <c r="O188" s="49"/>
      <c r="P188" s="147">
        <f t="shared" si="11"/>
        <v>0</v>
      </c>
      <c r="Q188" s="147">
        <v>0</v>
      </c>
      <c r="R188" s="147">
        <f t="shared" si="12"/>
        <v>0</v>
      </c>
      <c r="S188" s="147">
        <v>0</v>
      </c>
      <c r="T188" s="148">
        <f t="shared" si="13"/>
        <v>0</v>
      </c>
      <c r="AR188" s="16" t="s">
        <v>168</v>
      </c>
      <c r="AT188" s="16" t="s">
        <v>164</v>
      </c>
      <c r="AU188" s="16" t="s">
        <v>169</v>
      </c>
      <c r="AY188" s="16" t="s">
        <v>162</v>
      </c>
      <c r="BE188" s="149">
        <f t="shared" si="14"/>
        <v>0</v>
      </c>
      <c r="BF188" s="149">
        <f t="shared" si="15"/>
        <v>0</v>
      </c>
      <c r="BG188" s="149">
        <f t="shared" si="16"/>
        <v>0</v>
      </c>
      <c r="BH188" s="149">
        <f t="shared" si="17"/>
        <v>0</v>
      </c>
      <c r="BI188" s="149">
        <f t="shared" si="18"/>
        <v>0</v>
      </c>
      <c r="BJ188" s="16" t="s">
        <v>169</v>
      </c>
      <c r="BK188" s="150">
        <f t="shared" si="19"/>
        <v>0</v>
      </c>
      <c r="BL188" s="16" t="s">
        <v>168</v>
      </c>
      <c r="BM188" s="16" t="s">
        <v>2264</v>
      </c>
    </row>
    <row r="189" spans="2:65" s="1" customFormat="1" ht="16.5" customHeight="1" x14ac:dyDescent="0.2">
      <c r="B189" s="139"/>
      <c r="C189" s="140" t="s">
        <v>530</v>
      </c>
      <c r="D189" s="140" t="s">
        <v>164</v>
      </c>
      <c r="E189" s="327" t="s">
        <v>2265</v>
      </c>
      <c r="F189" s="328"/>
      <c r="G189" s="142" t="s">
        <v>273</v>
      </c>
      <c r="H189" s="143">
        <v>1.5</v>
      </c>
      <c r="I189" s="144"/>
      <c r="J189" s="143">
        <f t="shared" si="10"/>
        <v>0</v>
      </c>
      <c r="K189" s="141" t="s">
        <v>1</v>
      </c>
      <c r="L189" s="30"/>
      <c r="M189" s="145" t="s">
        <v>1</v>
      </c>
      <c r="N189" s="146" t="s">
        <v>43</v>
      </c>
      <c r="O189" s="49"/>
      <c r="P189" s="147">
        <f t="shared" si="11"/>
        <v>0</v>
      </c>
      <c r="Q189" s="147">
        <v>0</v>
      </c>
      <c r="R189" s="147">
        <f t="shared" si="12"/>
        <v>0</v>
      </c>
      <c r="S189" s="147">
        <v>0</v>
      </c>
      <c r="T189" s="148">
        <f t="shared" si="13"/>
        <v>0</v>
      </c>
      <c r="AR189" s="16" t="s">
        <v>168</v>
      </c>
      <c r="AT189" s="16" t="s">
        <v>164</v>
      </c>
      <c r="AU189" s="16" t="s">
        <v>169</v>
      </c>
      <c r="AY189" s="16" t="s">
        <v>162</v>
      </c>
      <c r="BE189" s="149">
        <f t="shared" si="14"/>
        <v>0</v>
      </c>
      <c r="BF189" s="149">
        <f t="shared" si="15"/>
        <v>0</v>
      </c>
      <c r="BG189" s="149">
        <f t="shared" si="16"/>
        <v>0</v>
      </c>
      <c r="BH189" s="149">
        <f t="shared" si="17"/>
        <v>0</v>
      </c>
      <c r="BI189" s="149">
        <f t="shared" si="18"/>
        <v>0</v>
      </c>
      <c r="BJ189" s="16" t="s">
        <v>169</v>
      </c>
      <c r="BK189" s="150">
        <f t="shared" si="19"/>
        <v>0</v>
      </c>
      <c r="BL189" s="16" t="s">
        <v>168</v>
      </c>
      <c r="BM189" s="16" t="s">
        <v>2266</v>
      </c>
    </row>
    <row r="190" spans="2:65" s="1" customFormat="1" ht="16.5" customHeight="1" x14ac:dyDescent="0.2">
      <c r="B190" s="139"/>
      <c r="C190" s="140" t="s">
        <v>548</v>
      </c>
      <c r="D190" s="140" t="s">
        <v>164</v>
      </c>
      <c r="E190" s="327" t="s">
        <v>2267</v>
      </c>
      <c r="F190" s="328"/>
      <c r="G190" s="142" t="s">
        <v>710</v>
      </c>
      <c r="H190" s="143">
        <v>70.7</v>
      </c>
      <c r="I190" s="144"/>
      <c r="J190" s="143">
        <f t="shared" si="10"/>
        <v>0</v>
      </c>
      <c r="K190" s="141" t="s">
        <v>1</v>
      </c>
      <c r="L190" s="30"/>
      <c r="M190" s="145" t="s">
        <v>1</v>
      </c>
      <c r="N190" s="146" t="s">
        <v>43</v>
      </c>
      <c r="O190" s="49"/>
      <c r="P190" s="147">
        <f t="shared" si="11"/>
        <v>0</v>
      </c>
      <c r="Q190" s="147">
        <v>0</v>
      </c>
      <c r="R190" s="147">
        <f t="shared" si="12"/>
        <v>0</v>
      </c>
      <c r="S190" s="147">
        <v>0</v>
      </c>
      <c r="T190" s="148">
        <f t="shared" si="13"/>
        <v>0</v>
      </c>
      <c r="AR190" s="16" t="s">
        <v>168</v>
      </c>
      <c r="AT190" s="16" t="s">
        <v>164</v>
      </c>
      <c r="AU190" s="16" t="s">
        <v>169</v>
      </c>
      <c r="AY190" s="16" t="s">
        <v>162</v>
      </c>
      <c r="BE190" s="149">
        <f t="shared" si="14"/>
        <v>0</v>
      </c>
      <c r="BF190" s="149">
        <f t="shared" si="15"/>
        <v>0</v>
      </c>
      <c r="BG190" s="149">
        <f t="shared" si="16"/>
        <v>0</v>
      </c>
      <c r="BH190" s="149">
        <f t="shared" si="17"/>
        <v>0</v>
      </c>
      <c r="BI190" s="149">
        <f t="shared" si="18"/>
        <v>0</v>
      </c>
      <c r="BJ190" s="16" t="s">
        <v>169</v>
      </c>
      <c r="BK190" s="150">
        <f t="shared" si="19"/>
        <v>0</v>
      </c>
      <c r="BL190" s="16" t="s">
        <v>168</v>
      </c>
      <c r="BM190" s="16" t="s">
        <v>2268</v>
      </c>
    </row>
    <row r="191" spans="2:65" s="1" customFormat="1" ht="16.5" customHeight="1" x14ac:dyDescent="0.2">
      <c r="B191" s="139"/>
      <c r="C191" s="140" t="s">
        <v>552</v>
      </c>
      <c r="D191" s="140" t="s">
        <v>164</v>
      </c>
      <c r="E191" s="327" t="s">
        <v>2269</v>
      </c>
      <c r="F191" s="328"/>
      <c r="G191" s="142" t="s">
        <v>273</v>
      </c>
      <c r="H191" s="143">
        <v>1.5</v>
      </c>
      <c r="I191" s="144"/>
      <c r="J191" s="143">
        <f t="shared" si="10"/>
        <v>0</v>
      </c>
      <c r="K191" s="141" t="s">
        <v>1</v>
      </c>
      <c r="L191" s="30"/>
      <c r="M191" s="145" t="s">
        <v>1</v>
      </c>
      <c r="N191" s="146" t="s">
        <v>43</v>
      </c>
      <c r="O191" s="49"/>
      <c r="P191" s="147">
        <f t="shared" si="11"/>
        <v>0</v>
      </c>
      <c r="Q191" s="147">
        <v>0</v>
      </c>
      <c r="R191" s="147">
        <f t="shared" si="12"/>
        <v>0</v>
      </c>
      <c r="S191" s="147">
        <v>0</v>
      </c>
      <c r="T191" s="148">
        <f t="shared" si="13"/>
        <v>0</v>
      </c>
      <c r="AR191" s="16" t="s">
        <v>168</v>
      </c>
      <c r="AT191" s="16" t="s">
        <v>164</v>
      </c>
      <c r="AU191" s="16" t="s">
        <v>169</v>
      </c>
      <c r="AY191" s="16" t="s">
        <v>162</v>
      </c>
      <c r="BE191" s="149">
        <f t="shared" si="14"/>
        <v>0</v>
      </c>
      <c r="BF191" s="149">
        <f t="shared" si="15"/>
        <v>0</v>
      </c>
      <c r="BG191" s="149">
        <f t="shared" si="16"/>
        <v>0</v>
      </c>
      <c r="BH191" s="149">
        <f t="shared" si="17"/>
        <v>0</v>
      </c>
      <c r="BI191" s="149">
        <f t="shared" si="18"/>
        <v>0</v>
      </c>
      <c r="BJ191" s="16" t="s">
        <v>169</v>
      </c>
      <c r="BK191" s="150">
        <f t="shared" si="19"/>
        <v>0</v>
      </c>
      <c r="BL191" s="16" t="s">
        <v>168</v>
      </c>
      <c r="BM191" s="16" t="s">
        <v>2270</v>
      </c>
    </row>
    <row r="192" spans="2:65" s="1" customFormat="1" ht="16.5" customHeight="1" x14ac:dyDescent="0.2">
      <c r="B192" s="139"/>
      <c r="C192" s="140" t="s">
        <v>562</v>
      </c>
      <c r="D192" s="140" t="s">
        <v>164</v>
      </c>
      <c r="E192" s="327" t="s">
        <v>2271</v>
      </c>
      <c r="F192" s="328"/>
      <c r="G192" s="142" t="s">
        <v>710</v>
      </c>
      <c r="H192" s="143">
        <v>71.5</v>
      </c>
      <c r="I192" s="144"/>
      <c r="J192" s="143">
        <f t="shared" si="10"/>
        <v>0</v>
      </c>
      <c r="K192" s="141" t="s">
        <v>1</v>
      </c>
      <c r="L192" s="30"/>
      <c r="M192" s="145" t="s">
        <v>1</v>
      </c>
      <c r="N192" s="146" t="s">
        <v>43</v>
      </c>
      <c r="O192" s="49"/>
      <c r="P192" s="147">
        <f t="shared" si="11"/>
        <v>0</v>
      </c>
      <c r="Q192" s="147">
        <v>0</v>
      </c>
      <c r="R192" s="147">
        <f t="shared" si="12"/>
        <v>0</v>
      </c>
      <c r="S192" s="147">
        <v>0</v>
      </c>
      <c r="T192" s="148">
        <f t="shared" si="13"/>
        <v>0</v>
      </c>
      <c r="AR192" s="16" t="s">
        <v>168</v>
      </c>
      <c r="AT192" s="16" t="s">
        <v>164</v>
      </c>
      <c r="AU192" s="16" t="s">
        <v>169</v>
      </c>
      <c r="AY192" s="16" t="s">
        <v>162</v>
      </c>
      <c r="BE192" s="149">
        <f t="shared" si="14"/>
        <v>0</v>
      </c>
      <c r="BF192" s="149">
        <f t="shared" si="15"/>
        <v>0</v>
      </c>
      <c r="BG192" s="149">
        <f t="shared" si="16"/>
        <v>0</v>
      </c>
      <c r="BH192" s="149">
        <f t="shared" si="17"/>
        <v>0</v>
      </c>
      <c r="BI192" s="149">
        <f t="shared" si="18"/>
        <v>0</v>
      </c>
      <c r="BJ192" s="16" t="s">
        <v>169</v>
      </c>
      <c r="BK192" s="150">
        <f t="shared" si="19"/>
        <v>0</v>
      </c>
      <c r="BL192" s="16" t="s">
        <v>168</v>
      </c>
      <c r="BM192" s="16" t="s">
        <v>2272</v>
      </c>
    </row>
    <row r="193" spans="2:65" s="1" customFormat="1" ht="16.5" customHeight="1" x14ac:dyDescent="0.2">
      <c r="B193" s="139"/>
      <c r="C193" s="183" t="s">
        <v>566</v>
      </c>
      <c r="D193" s="183" t="s">
        <v>348</v>
      </c>
      <c r="E193" s="332" t="s">
        <v>2273</v>
      </c>
      <c r="F193" s="333"/>
      <c r="G193" s="185" t="s">
        <v>1976</v>
      </c>
      <c r="H193" s="186">
        <v>72.215000000000003</v>
      </c>
      <c r="I193" s="187"/>
      <c r="J193" s="186">
        <f t="shared" si="10"/>
        <v>0</v>
      </c>
      <c r="K193" s="184" t="s">
        <v>1</v>
      </c>
      <c r="L193" s="188"/>
      <c r="M193" s="189" t="s">
        <v>1</v>
      </c>
      <c r="N193" s="190" t="s">
        <v>43</v>
      </c>
      <c r="O193" s="49"/>
      <c r="P193" s="147">
        <f t="shared" si="11"/>
        <v>0</v>
      </c>
      <c r="Q193" s="147">
        <v>0</v>
      </c>
      <c r="R193" s="147">
        <f t="shared" si="12"/>
        <v>0</v>
      </c>
      <c r="S193" s="147">
        <v>0</v>
      </c>
      <c r="T193" s="148">
        <f t="shared" si="13"/>
        <v>0</v>
      </c>
      <c r="AR193" s="16" t="s">
        <v>222</v>
      </c>
      <c r="AT193" s="16" t="s">
        <v>348</v>
      </c>
      <c r="AU193" s="16" t="s">
        <v>169</v>
      </c>
      <c r="AY193" s="16" t="s">
        <v>162</v>
      </c>
      <c r="BE193" s="149">
        <f t="shared" si="14"/>
        <v>0</v>
      </c>
      <c r="BF193" s="149">
        <f t="shared" si="15"/>
        <v>0</v>
      </c>
      <c r="BG193" s="149">
        <f t="shared" si="16"/>
        <v>0</v>
      </c>
      <c r="BH193" s="149">
        <f t="shared" si="17"/>
        <v>0</v>
      </c>
      <c r="BI193" s="149">
        <f t="shared" si="18"/>
        <v>0</v>
      </c>
      <c r="BJ193" s="16" t="s">
        <v>169</v>
      </c>
      <c r="BK193" s="150">
        <f t="shared" si="19"/>
        <v>0</v>
      </c>
      <c r="BL193" s="16" t="s">
        <v>168</v>
      </c>
      <c r="BM193" s="16" t="s">
        <v>2274</v>
      </c>
    </row>
    <row r="194" spans="2:65" s="12" customFormat="1" x14ac:dyDescent="0.2">
      <c r="B194" s="159"/>
      <c r="D194" s="152" t="s">
        <v>174</v>
      </c>
      <c r="E194" s="160" t="s">
        <v>1</v>
      </c>
      <c r="F194" s="161" t="s">
        <v>2275</v>
      </c>
      <c r="H194" s="162">
        <v>72.215000000000003</v>
      </c>
      <c r="I194" s="163"/>
      <c r="L194" s="159"/>
      <c r="M194" s="164"/>
      <c r="N194" s="165"/>
      <c r="O194" s="165"/>
      <c r="P194" s="165"/>
      <c r="Q194" s="165"/>
      <c r="R194" s="165"/>
      <c r="S194" s="165"/>
      <c r="T194" s="166"/>
      <c r="AT194" s="160" t="s">
        <v>174</v>
      </c>
      <c r="AU194" s="160" t="s">
        <v>169</v>
      </c>
      <c r="AV194" s="12" t="s">
        <v>169</v>
      </c>
      <c r="AW194" s="12" t="s">
        <v>32</v>
      </c>
      <c r="AX194" s="12" t="s">
        <v>79</v>
      </c>
      <c r="AY194" s="160" t="s">
        <v>162</v>
      </c>
    </row>
    <row r="195" spans="2:65" s="1" customFormat="1" ht="16.5" customHeight="1" x14ac:dyDescent="0.2">
      <c r="B195" s="139"/>
      <c r="C195" s="140" t="s">
        <v>570</v>
      </c>
      <c r="D195" s="140" t="s">
        <v>164</v>
      </c>
      <c r="E195" s="327" t="s">
        <v>2276</v>
      </c>
      <c r="F195" s="328"/>
      <c r="G195" s="142" t="s">
        <v>710</v>
      </c>
      <c r="H195" s="143">
        <v>16.850000000000001</v>
      </c>
      <c r="I195" s="144"/>
      <c r="J195" s="143">
        <f>ROUND(I195*H195,3)</f>
        <v>0</v>
      </c>
      <c r="K195" s="141" t="s">
        <v>1</v>
      </c>
      <c r="L195" s="30"/>
      <c r="M195" s="145" t="s">
        <v>1</v>
      </c>
      <c r="N195" s="146" t="s">
        <v>43</v>
      </c>
      <c r="O195" s="49"/>
      <c r="P195" s="147">
        <f>O195*H195</f>
        <v>0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AR195" s="16" t="s">
        <v>168</v>
      </c>
      <c r="AT195" s="16" t="s">
        <v>164</v>
      </c>
      <c r="AU195" s="16" t="s">
        <v>169</v>
      </c>
      <c r="AY195" s="16" t="s">
        <v>162</v>
      </c>
      <c r="BE195" s="149">
        <f>IF(N195="základná",J195,0)</f>
        <v>0</v>
      </c>
      <c r="BF195" s="149">
        <f>IF(N195="znížená",J195,0)</f>
        <v>0</v>
      </c>
      <c r="BG195" s="149">
        <f>IF(N195="zákl. prenesená",J195,0)</f>
        <v>0</v>
      </c>
      <c r="BH195" s="149">
        <f>IF(N195="zníž. prenesená",J195,0)</f>
        <v>0</v>
      </c>
      <c r="BI195" s="149">
        <f>IF(N195="nulová",J195,0)</f>
        <v>0</v>
      </c>
      <c r="BJ195" s="16" t="s">
        <v>169</v>
      </c>
      <c r="BK195" s="150">
        <f>ROUND(I195*H195,3)</f>
        <v>0</v>
      </c>
      <c r="BL195" s="16" t="s">
        <v>168</v>
      </c>
      <c r="BM195" s="16" t="s">
        <v>2277</v>
      </c>
    </row>
    <row r="196" spans="2:65" s="1" customFormat="1" ht="16.5" customHeight="1" x14ac:dyDescent="0.2">
      <c r="B196" s="139"/>
      <c r="C196" s="183" t="s">
        <v>574</v>
      </c>
      <c r="D196" s="183" t="s">
        <v>348</v>
      </c>
      <c r="E196" s="332" t="s">
        <v>2498</v>
      </c>
      <c r="F196" s="333"/>
      <c r="G196" s="185" t="s">
        <v>1976</v>
      </c>
      <c r="H196" s="186">
        <v>17.018999999999998</v>
      </c>
      <c r="I196" s="187"/>
      <c r="J196" s="186">
        <f>ROUND(I196*H196,3)</f>
        <v>0</v>
      </c>
      <c r="K196" s="184" t="s">
        <v>1</v>
      </c>
      <c r="L196" s="188"/>
      <c r="M196" s="189" t="s">
        <v>1</v>
      </c>
      <c r="N196" s="190" t="s">
        <v>43</v>
      </c>
      <c r="O196" s="49"/>
      <c r="P196" s="147">
        <f>O196*H196</f>
        <v>0</v>
      </c>
      <c r="Q196" s="147">
        <v>0</v>
      </c>
      <c r="R196" s="147">
        <f>Q196*H196</f>
        <v>0</v>
      </c>
      <c r="S196" s="147">
        <v>0</v>
      </c>
      <c r="T196" s="148">
        <f>S196*H196</f>
        <v>0</v>
      </c>
      <c r="AR196" s="16" t="s">
        <v>222</v>
      </c>
      <c r="AT196" s="16" t="s">
        <v>348</v>
      </c>
      <c r="AU196" s="16" t="s">
        <v>169</v>
      </c>
      <c r="AY196" s="16" t="s">
        <v>162</v>
      </c>
      <c r="BE196" s="149">
        <f>IF(N196="základná",J196,0)</f>
        <v>0</v>
      </c>
      <c r="BF196" s="149">
        <f>IF(N196="znížená",J196,0)</f>
        <v>0</v>
      </c>
      <c r="BG196" s="149">
        <f>IF(N196="zákl. prenesená",J196,0)</f>
        <v>0</v>
      </c>
      <c r="BH196" s="149">
        <f>IF(N196="zníž. prenesená",J196,0)</f>
        <v>0</v>
      </c>
      <c r="BI196" s="149">
        <f>IF(N196="nulová",J196,0)</f>
        <v>0</v>
      </c>
      <c r="BJ196" s="16" t="s">
        <v>169</v>
      </c>
      <c r="BK196" s="150">
        <f>ROUND(I196*H196,3)</f>
        <v>0</v>
      </c>
      <c r="BL196" s="16" t="s">
        <v>168</v>
      </c>
      <c r="BM196" s="16" t="s">
        <v>2278</v>
      </c>
    </row>
    <row r="197" spans="2:65" s="12" customFormat="1" x14ac:dyDescent="0.2">
      <c r="B197" s="159"/>
      <c r="D197" s="152" t="s">
        <v>174</v>
      </c>
      <c r="E197" s="160" t="s">
        <v>1</v>
      </c>
      <c r="F197" s="161" t="s">
        <v>2279</v>
      </c>
      <c r="H197" s="162">
        <v>17.018999999999998</v>
      </c>
      <c r="I197" s="163"/>
      <c r="L197" s="159"/>
      <c r="M197" s="164"/>
      <c r="N197" s="165"/>
      <c r="O197" s="165"/>
      <c r="P197" s="165"/>
      <c r="Q197" s="165"/>
      <c r="R197" s="165"/>
      <c r="S197" s="165"/>
      <c r="T197" s="166"/>
      <c r="AT197" s="160" t="s">
        <v>174</v>
      </c>
      <c r="AU197" s="160" t="s">
        <v>169</v>
      </c>
      <c r="AV197" s="12" t="s">
        <v>169</v>
      </c>
      <c r="AW197" s="12" t="s">
        <v>32</v>
      </c>
      <c r="AX197" s="12" t="s">
        <v>79</v>
      </c>
      <c r="AY197" s="160" t="s">
        <v>162</v>
      </c>
    </row>
    <row r="198" spans="2:65" s="1" customFormat="1" ht="16.5" customHeight="1" x14ac:dyDescent="0.2">
      <c r="B198" s="139"/>
      <c r="C198" s="140" t="s">
        <v>577</v>
      </c>
      <c r="D198" s="140" t="s">
        <v>164</v>
      </c>
      <c r="E198" s="327" t="s">
        <v>2280</v>
      </c>
      <c r="F198" s="328"/>
      <c r="G198" s="142" t="s">
        <v>172</v>
      </c>
      <c r="H198" s="143">
        <v>8.7720000000000002</v>
      </c>
      <c r="I198" s="144"/>
      <c r="J198" s="143">
        <f>ROUND(I198*H198,3)</f>
        <v>0</v>
      </c>
      <c r="K198" s="141" t="s">
        <v>1</v>
      </c>
      <c r="L198" s="30"/>
      <c r="M198" s="145" t="s">
        <v>1</v>
      </c>
      <c r="N198" s="146" t="s">
        <v>43</v>
      </c>
      <c r="O198" s="49"/>
      <c r="P198" s="147">
        <f>O198*H198</f>
        <v>0</v>
      </c>
      <c r="Q198" s="147">
        <v>0</v>
      </c>
      <c r="R198" s="147">
        <f>Q198*H198</f>
        <v>0</v>
      </c>
      <c r="S198" s="147">
        <v>0</v>
      </c>
      <c r="T198" s="148">
        <f>S198*H198</f>
        <v>0</v>
      </c>
      <c r="AR198" s="16" t="s">
        <v>168</v>
      </c>
      <c r="AT198" s="16" t="s">
        <v>164</v>
      </c>
      <c r="AU198" s="16" t="s">
        <v>169</v>
      </c>
      <c r="AY198" s="16" t="s">
        <v>162</v>
      </c>
      <c r="BE198" s="149">
        <f>IF(N198="základná",J198,0)</f>
        <v>0</v>
      </c>
      <c r="BF198" s="149">
        <f>IF(N198="znížená",J198,0)</f>
        <v>0</v>
      </c>
      <c r="BG198" s="149">
        <f>IF(N198="zákl. prenesená",J198,0)</f>
        <v>0</v>
      </c>
      <c r="BH198" s="149">
        <f>IF(N198="zníž. prenesená",J198,0)</f>
        <v>0</v>
      </c>
      <c r="BI198" s="149">
        <f>IF(N198="nulová",J198,0)</f>
        <v>0</v>
      </c>
      <c r="BJ198" s="16" t="s">
        <v>169</v>
      </c>
      <c r="BK198" s="150">
        <f>ROUND(I198*H198,3)</f>
        <v>0</v>
      </c>
      <c r="BL198" s="16" t="s">
        <v>168</v>
      </c>
      <c r="BM198" s="16" t="s">
        <v>2281</v>
      </c>
    </row>
    <row r="199" spans="2:65" s="12" customFormat="1" x14ac:dyDescent="0.2">
      <c r="B199" s="159"/>
      <c r="D199" s="152" t="s">
        <v>174</v>
      </c>
      <c r="E199" s="160" t="s">
        <v>1</v>
      </c>
      <c r="F199" s="161" t="s">
        <v>2282</v>
      </c>
      <c r="H199" s="162">
        <v>7.508</v>
      </c>
      <c r="I199" s="163"/>
      <c r="L199" s="159"/>
      <c r="M199" s="164"/>
      <c r="N199" s="165"/>
      <c r="O199" s="165"/>
      <c r="P199" s="165"/>
      <c r="Q199" s="165"/>
      <c r="R199" s="165"/>
      <c r="S199" s="165"/>
      <c r="T199" s="166"/>
      <c r="AT199" s="160" t="s">
        <v>174</v>
      </c>
      <c r="AU199" s="160" t="s">
        <v>169</v>
      </c>
      <c r="AV199" s="12" t="s">
        <v>169</v>
      </c>
      <c r="AW199" s="12" t="s">
        <v>32</v>
      </c>
      <c r="AX199" s="12" t="s">
        <v>71</v>
      </c>
      <c r="AY199" s="160" t="s">
        <v>162</v>
      </c>
    </row>
    <row r="200" spans="2:65" s="12" customFormat="1" x14ac:dyDescent="0.2">
      <c r="B200" s="159"/>
      <c r="D200" s="152" t="s">
        <v>174</v>
      </c>
      <c r="E200" s="160" t="s">
        <v>1</v>
      </c>
      <c r="F200" s="161" t="s">
        <v>2283</v>
      </c>
      <c r="H200" s="162">
        <v>1.264</v>
      </c>
      <c r="I200" s="163"/>
      <c r="L200" s="159"/>
      <c r="M200" s="164"/>
      <c r="N200" s="165"/>
      <c r="O200" s="165"/>
      <c r="P200" s="165"/>
      <c r="Q200" s="165"/>
      <c r="R200" s="165"/>
      <c r="S200" s="165"/>
      <c r="T200" s="166"/>
      <c r="AT200" s="160" t="s">
        <v>174</v>
      </c>
      <c r="AU200" s="160" t="s">
        <v>169</v>
      </c>
      <c r="AV200" s="12" t="s">
        <v>169</v>
      </c>
      <c r="AW200" s="12" t="s">
        <v>32</v>
      </c>
      <c r="AX200" s="12" t="s">
        <v>71</v>
      </c>
      <c r="AY200" s="160" t="s">
        <v>162</v>
      </c>
    </row>
    <row r="201" spans="2:65" s="14" customFormat="1" x14ac:dyDescent="0.2">
      <c r="B201" s="175"/>
      <c r="D201" s="152" t="s">
        <v>174</v>
      </c>
      <c r="E201" s="176" t="s">
        <v>1</v>
      </c>
      <c r="F201" s="177" t="s">
        <v>189</v>
      </c>
      <c r="H201" s="178">
        <v>8.7720000000000002</v>
      </c>
      <c r="I201" s="179"/>
      <c r="L201" s="175"/>
      <c r="M201" s="180"/>
      <c r="N201" s="181"/>
      <c r="O201" s="181"/>
      <c r="P201" s="181"/>
      <c r="Q201" s="181"/>
      <c r="R201" s="181"/>
      <c r="S201" s="181"/>
      <c r="T201" s="182"/>
      <c r="AT201" s="176" t="s">
        <v>174</v>
      </c>
      <c r="AU201" s="176" t="s">
        <v>169</v>
      </c>
      <c r="AV201" s="14" t="s">
        <v>168</v>
      </c>
      <c r="AW201" s="14" t="s">
        <v>32</v>
      </c>
      <c r="AX201" s="14" t="s">
        <v>79</v>
      </c>
      <c r="AY201" s="176" t="s">
        <v>162</v>
      </c>
    </row>
    <row r="202" spans="2:65" s="1" customFormat="1" ht="16.5" customHeight="1" x14ac:dyDescent="0.2">
      <c r="B202" s="139"/>
      <c r="C202" s="140" t="s">
        <v>580</v>
      </c>
      <c r="D202" s="140" t="s">
        <v>164</v>
      </c>
      <c r="E202" s="327" t="s">
        <v>2284</v>
      </c>
      <c r="F202" s="328"/>
      <c r="G202" s="142" t="s">
        <v>710</v>
      </c>
      <c r="H202" s="143">
        <v>14</v>
      </c>
      <c r="I202" s="144"/>
      <c r="J202" s="143">
        <f>ROUND(I202*H202,3)</f>
        <v>0</v>
      </c>
      <c r="K202" s="141" t="s">
        <v>1</v>
      </c>
      <c r="L202" s="30"/>
      <c r="M202" s="145" t="s">
        <v>1</v>
      </c>
      <c r="N202" s="146" t="s">
        <v>43</v>
      </c>
      <c r="O202" s="49"/>
      <c r="P202" s="147">
        <f>O202*H202</f>
        <v>0</v>
      </c>
      <c r="Q202" s="147">
        <v>0</v>
      </c>
      <c r="R202" s="147">
        <f>Q202*H202</f>
        <v>0</v>
      </c>
      <c r="S202" s="147">
        <v>0</v>
      </c>
      <c r="T202" s="148">
        <f>S202*H202</f>
        <v>0</v>
      </c>
      <c r="AR202" s="16" t="s">
        <v>168</v>
      </c>
      <c r="AT202" s="16" t="s">
        <v>164</v>
      </c>
      <c r="AU202" s="16" t="s">
        <v>169</v>
      </c>
      <c r="AY202" s="16" t="s">
        <v>162</v>
      </c>
      <c r="BE202" s="149">
        <f>IF(N202="základná",J202,0)</f>
        <v>0</v>
      </c>
      <c r="BF202" s="149">
        <f>IF(N202="znížená",J202,0)</f>
        <v>0</v>
      </c>
      <c r="BG202" s="149">
        <f>IF(N202="zákl. prenesená",J202,0)</f>
        <v>0</v>
      </c>
      <c r="BH202" s="149">
        <f>IF(N202="zníž. prenesená",J202,0)</f>
        <v>0</v>
      </c>
      <c r="BI202" s="149">
        <f>IF(N202="nulová",J202,0)</f>
        <v>0</v>
      </c>
      <c r="BJ202" s="16" t="s">
        <v>169</v>
      </c>
      <c r="BK202" s="150">
        <f>ROUND(I202*H202,3)</f>
        <v>0</v>
      </c>
      <c r="BL202" s="16" t="s">
        <v>168</v>
      </c>
      <c r="BM202" s="16" t="s">
        <v>2285</v>
      </c>
    </row>
    <row r="203" spans="2:65" s="12" customFormat="1" x14ac:dyDescent="0.2">
      <c r="B203" s="159"/>
      <c r="D203" s="152" t="s">
        <v>174</v>
      </c>
      <c r="E203" s="160" t="s">
        <v>1</v>
      </c>
      <c r="F203" s="161" t="s">
        <v>2286</v>
      </c>
      <c r="H203" s="162">
        <v>7</v>
      </c>
      <c r="I203" s="163"/>
      <c r="L203" s="159"/>
      <c r="M203" s="164"/>
      <c r="N203" s="165"/>
      <c r="O203" s="165"/>
      <c r="P203" s="165"/>
      <c r="Q203" s="165"/>
      <c r="R203" s="165"/>
      <c r="S203" s="165"/>
      <c r="T203" s="166"/>
      <c r="AT203" s="160" t="s">
        <v>174</v>
      </c>
      <c r="AU203" s="160" t="s">
        <v>169</v>
      </c>
      <c r="AV203" s="12" t="s">
        <v>169</v>
      </c>
      <c r="AW203" s="12" t="s">
        <v>32</v>
      </c>
      <c r="AX203" s="12" t="s">
        <v>71</v>
      </c>
      <c r="AY203" s="160" t="s">
        <v>162</v>
      </c>
    </row>
    <row r="204" spans="2:65" s="12" customFormat="1" x14ac:dyDescent="0.2">
      <c r="B204" s="159"/>
      <c r="D204" s="152" t="s">
        <v>174</v>
      </c>
      <c r="E204" s="160" t="s">
        <v>1</v>
      </c>
      <c r="F204" s="161" t="s">
        <v>2286</v>
      </c>
      <c r="H204" s="162">
        <v>7</v>
      </c>
      <c r="I204" s="163"/>
      <c r="L204" s="159"/>
      <c r="M204" s="164"/>
      <c r="N204" s="165"/>
      <c r="O204" s="165"/>
      <c r="P204" s="165"/>
      <c r="Q204" s="165"/>
      <c r="R204" s="165"/>
      <c r="S204" s="165"/>
      <c r="T204" s="166"/>
      <c r="AT204" s="160" t="s">
        <v>174</v>
      </c>
      <c r="AU204" s="160" t="s">
        <v>169</v>
      </c>
      <c r="AV204" s="12" t="s">
        <v>169</v>
      </c>
      <c r="AW204" s="12" t="s">
        <v>32</v>
      </c>
      <c r="AX204" s="12" t="s">
        <v>71</v>
      </c>
      <c r="AY204" s="160" t="s">
        <v>162</v>
      </c>
    </row>
    <row r="205" spans="2:65" s="14" customFormat="1" x14ac:dyDescent="0.2">
      <c r="B205" s="175"/>
      <c r="D205" s="152" t="s">
        <v>174</v>
      </c>
      <c r="E205" s="176" t="s">
        <v>1</v>
      </c>
      <c r="F205" s="177" t="s">
        <v>189</v>
      </c>
      <c r="H205" s="178">
        <v>14</v>
      </c>
      <c r="I205" s="179"/>
      <c r="L205" s="175"/>
      <c r="M205" s="180"/>
      <c r="N205" s="181"/>
      <c r="O205" s="181"/>
      <c r="P205" s="181"/>
      <c r="Q205" s="181"/>
      <c r="R205" s="181"/>
      <c r="S205" s="181"/>
      <c r="T205" s="182"/>
      <c r="AT205" s="176" t="s">
        <v>174</v>
      </c>
      <c r="AU205" s="176" t="s">
        <v>169</v>
      </c>
      <c r="AV205" s="14" t="s">
        <v>168</v>
      </c>
      <c r="AW205" s="14" t="s">
        <v>32</v>
      </c>
      <c r="AX205" s="14" t="s">
        <v>79</v>
      </c>
      <c r="AY205" s="176" t="s">
        <v>162</v>
      </c>
    </row>
    <row r="206" spans="2:65" s="1" customFormat="1" ht="16.5" customHeight="1" x14ac:dyDescent="0.2">
      <c r="B206" s="139"/>
      <c r="C206" s="140" t="s">
        <v>585</v>
      </c>
      <c r="D206" s="140" t="s">
        <v>164</v>
      </c>
      <c r="E206" s="329" t="s">
        <v>2287</v>
      </c>
      <c r="F206" s="328"/>
      <c r="G206" s="142" t="s">
        <v>710</v>
      </c>
      <c r="H206" s="143">
        <v>7</v>
      </c>
      <c r="I206" s="144"/>
      <c r="J206" s="143">
        <f>ROUND(I206*H206,3)</f>
        <v>0</v>
      </c>
      <c r="K206" s="141" t="s">
        <v>1</v>
      </c>
      <c r="L206" s="30"/>
      <c r="M206" s="145" t="s">
        <v>1</v>
      </c>
      <c r="N206" s="146" t="s">
        <v>43</v>
      </c>
      <c r="O206" s="49"/>
      <c r="P206" s="147">
        <f>O206*H206</f>
        <v>0</v>
      </c>
      <c r="Q206" s="147">
        <v>0</v>
      </c>
      <c r="R206" s="147">
        <f>Q206*H206</f>
        <v>0</v>
      </c>
      <c r="S206" s="147">
        <v>0</v>
      </c>
      <c r="T206" s="148">
        <f>S206*H206</f>
        <v>0</v>
      </c>
      <c r="AR206" s="16" t="s">
        <v>168</v>
      </c>
      <c r="AT206" s="16" t="s">
        <v>164</v>
      </c>
      <c r="AU206" s="16" t="s">
        <v>169</v>
      </c>
      <c r="AY206" s="16" t="s">
        <v>162</v>
      </c>
      <c r="BE206" s="149">
        <f>IF(N206="základná",J206,0)</f>
        <v>0</v>
      </c>
      <c r="BF206" s="149">
        <f>IF(N206="znížená",J206,0)</f>
        <v>0</v>
      </c>
      <c r="BG206" s="149">
        <f>IF(N206="zákl. prenesená",J206,0)</f>
        <v>0</v>
      </c>
      <c r="BH206" s="149">
        <f>IF(N206="zníž. prenesená",J206,0)</f>
        <v>0</v>
      </c>
      <c r="BI206" s="149">
        <f>IF(N206="nulová",J206,0)</f>
        <v>0</v>
      </c>
      <c r="BJ206" s="16" t="s">
        <v>169</v>
      </c>
      <c r="BK206" s="150">
        <f>ROUND(I206*H206,3)</f>
        <v>0</v>
      </c>
      <c r="BL206" s="16" t="s">
        <v>168</v>
      </c>
      <c r="BM206" s="16" t="s">
        <v>2288</v>
      </c>
    </row>
    <row r="207" spans="2:65" s="1" customFormat="1" ht="16.5" customHeight="1" x14ac:dyDescent="0.2">
      <c r="B207" s="139"/>
      <c r="C207" s="140" t="s">
        <v>589</v>
      </c>
      <c r="D207" s="140" t="s">
        <v>164</v>
      </c>
      <c r="E207" s="327" t="s">
        <v>2289</v>
      </c>
      <c r="F207" s="328"/>
      <c r="G207" s="142" t="s">
        <v>166</v>
      </c>
      <c r="H207" s="143">
        <v>1</v>
      </c>
      <c r="I207" s="144"/>
      <c r="J207" s="143">
        <f>ROUND(I207*H207,3)</f>
        <v>0</v>
      </c>
      <c r="K207" s="141" t="s">
        <v>1</v>
      </c>
      <c r="L207" s="30"/>
      <c r="M207" s="145" t="s">
        <v>1</v>
      </c>
      <c r="N207" s="146" t="s">
        <v>43</v>
      </c>
      <c r="O207" s="49"/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AR207" s="16" t="s">
        <v>168</v>
      </c>
      <c r="AT207" s="16" t="s">
        <v>164</v>
      </c>
      <c r="AU207" s="16" t="s">
        <v>169</v>
      </c>
      <c r="AY207" s="16" t="s">
        <v>162</v>
      </c>
      <c r="BE207" s="149">
        <f>IF(N207="základná",J207,0)</f>
        <v>0</v>
      </c>
      <c r="BF207" s="149">
        <f>IF(N207="znížená",J207,0)</f>
        <v>0</v>
      </c>
      <c r="BG207" s="149">
        <f>IF(N207="zákl. prenesená",J207,0)</f>
        <v>0</v>
      </c>
      <c r="BH207" s="149">
        <f>IF(N207="zníž. prenesená",J207,0)</f>
        <v>0</v>
      </c>
      <c r="BI207" s="149">
        <f>IF(N207="nulová",J207,0)</f>
        <v>0</v>
      </c>
      <c r="BJ207" s="16" t="s">
        <v>169</v>
      </c>
      <c r="BK207" s="150">
        <f>ROUND(I207*H207,3)</f>
        <v>0</v>
      </c>
      <c r="BL207" s="16" t="s">
        <v>168</v>
      </c>
      <c r="BM207" s="16" t="s">
        <v>2290</v>
      </c>
    </row>
    <row r="208" spans="2:65" s="1" customFormat="1" ht="16.5" customHeight="1" x14ac:dyDescent="0.2">
      <c r="B208" s="139"/>
      <c r="C208" s="140" t="s">
        <v>597</v>
      </c>
      <c r="D208" s="140" t="s">
        <v>164</v>
      </c>
      <c r="E208" s="327" t="s">
        <v>2291</v>
      </c>
      <c r="F208" s="328"/>
      <c r="G208" s="142" t="s">
        <v>255</v>
      </c>
      <c r="H208" s="143">
        <v>8.1820000000000004</v>
      </c>
      <c r="I208" s="144"/>
      <c r="J208" s="143">
        <f>ROUND(I208*H208,3)</f>
        <v>0</v>
      </c>
      <c r="K208" s="141" t="s">
        <v>1</v>
      </c>
      <c r="L208" s="30"/>
      <c r="M208" s="145" t="s">
        <v>1</v>
      </c>
      <c r="N208" s="146" t="s">
        <v>43</v>
      </c>
      <c r="O208" s="49"/>
      <c r="P208" s="147">
        <f>O208*H208</f>
        <v>0</v>
      </c>
      <c r="Q208" s="147">
        <v>0</v>
      </c>
      <c r="R208" s="147">
        <f>Q208*H208</f>
        <v>0</v>
      </c>
      <c r="S208" s="147">
        <v>0</v>
      </c>
      <c r="T208" s="148">
        <f>S208*H208</f>
        <v>0</v>
      </c>
      <c r="AR208" s="16" t="s">
        <v>168</v>
      </c>
      <c r="AT208" s="16" t="s">
        <v>164</v>
      </c>
      <c r="AU208" s="16" t="s">
        <v>169</v>
      </c>
      <c r="AY208" s="16" t="s">
        <v>162</v>
      </c>
      <c r="BE208" s="149">
        <f>IF(N208="základná",J208,0)</f>
        <v>0</v>
      </c>
      <c r="BF208" s="149">
        <f>IF(N208="znížená",J208,0)</f>
        <v>0</v>
      </c>
      <c r="BG208" s="149">
        <f>IF(N208="zákl. prenesená",J208,0)</f>
        <v>0</v>
      </c>
      <c r="BH208" s="149">
        <f>IF(N208="zníž. prenesená",J208,0)</f>
        <v>0</v>
      </c>
      <c r="BI208" s="149">
        <f>IF(N208="nulová",J208,0)</f>
        <v>0</v>
      </c>
      <c r="BJ208" s="16" t="s">
        <v>169</v>
      </c>
      <c r="BK208" s="150">
        <f>ROUND(I208*H208,3)</f>
        <v>0</v>
      </c>
      <c r="BL208" s="16" t="s">
        <v>168</v>
      </c>
      <c r="BM208" s="16" t="s">
        <v>2292</v>
      </c>
    </row>
    <row r="209" spans="2:65" s="1" customFormat="1" ht="16.5" customHeight="1" x14ac:dyDescent="0.2">
      <c r="B209" s="139"/>
      <c r="C209" s="140" t="s">
        <v>602</v>
      </c>
      <c r="D209" s="140" t="s">
        <v>164</v>
      </c>
      <c r="E209" s="327" t="s">
        <v>2293</v>
      </c>
      <c r="F209" s="328"/>
      <c r="G209" s="142" t="s">
        <v>255</v>
      </c>
      <c r="H209" s="143">
        <v>8.1820000000000004</v>
      </c>
      <c r="I209" s="144"/>
      <c r="J209" s="143">
        <f>ROUND(I209*H209,3)</f>
        <v>0</v>
      </c>
      <c r="K209" s="141" t="s">
        <v>1</v>
      </c>
      <c r="L209" s="30"/>
      <c r="M209" s="145" t="s">
        <v>1</v>
      </c>
      <c r="N209" s="146" t="s">
        <v>43</v>
      </c>
      <c r="O209" s="49"/>
      <c r="P209" s="147">
        <f>O209*H209</f>
        <v>0</v>
      </c>
      <c r="Q209" s="147">
        <v>0</v>
      </c>
      <c r="R209" s="147">
        <f>Q209*H209</f>
        <v>0</v>
      </c>
      <c r="S209" s="147">
        <v>0</v>
      </c>
      <c r="T209" s="148">
        <f>S209*H209</f>
        <v>0</v>
      </c>
      <c r="AR209" s="16" t="s">
        <v>168</v>
      </c>
      <c r="AT209" s="16" t="s">
        <v>164</v>
      </c>
      <c r="AU209" s="16" t="s">
        <v>169</v>
      </c>
      <c r="AY209" s="16" t="s">
        <v>162</v>
      </c>
      <c r="BE209" s="149">
        <f>IF(N209="základná",J209,0)</f>
        <v>0</v>
      </c>
      <c r="BF209" s="149">
        <f>IF(N209="znížená",J209,0)</f>
        <v>0</v>
      </c>
      <c r="BG209" s="149">
        <f>IF(N209="zákl. prenesená",J209,0)</f>
        <v>0</v>
      </c>
      <c r="BH209" s="149">
        <f>IF(N209="zníž. prenesená",J209,0)</f>
        <v>0</v>
      </c>
      <c r="BI209" s="149">
        <f>IF(N209="nulová",J209,0)</f>
        <v>0</v>
      </c>
      <c r="BJ209" s="16" t="s">
        <v>169</v>
      </c>
      <c r="BK209" s="150">
        <f>ROUND(I209*H209,3)</f>
        <v>0</v>
      </c>
      <c r="BL209" s="16" t="s">
        <v>168</v>
      </c>
      <c r="BM209" s="16" t="s">
        <v>2294</v>
      </c>
    </row>
    <row r="210" spans="2:65" s="1" customFormat="1" ht="16.5" customHeight="1" x14ac:dyDescent="0.2">
      <c r="B210" s="139"/>
      <c r="C210" s="140" t="s">
        <v>606</v>
      </c>
      <c r="D210" s="140" t="s">
        <v>164</v>
      </c>
      <c r="E210" s="327" t="s">
        <v>2295</v>
      </c>
      <c r="F210" s="328"/>
      <c r="G210" s="142" t="s">
        <v>255</v>
      </c>
      <c r="H210" s="143">
        <v>139.09399999999999</v>
      </c>
      <c r="I210" s="144"/>
      <c r="J210" s="143">
        <f>ROUND(I210*H210,3)</f>
        <v>0</v>
      </c>
      <c r="K210" s="141" t="s">
        <v>1</v>
      </c>
      <c r="L210" s="30"/>
      <c r="M210" s="145" t="s">
        <v>1</v>
      </c>
      <c r="N210" s="146" t="s">
        <v>43</v>
      </c>
      <c r="O210" s="49"/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AR210" s="16" t="s">
        <v>168</v>
      </c>
      <c r="AT210" s="16" t="s">
        <v>164</v>
      </c>
      <c r="AU210" s="16" t="s">
        <v>169</v>
      </c>
      <c r="AY210" s="16" t="s">
        <v>162</v>
      </c>
      <c r="BE210" s="149">
        <f>IF(N210="základná",J210,0)</f>
        <v>0</v>
      </c>
      <c r="BF210" s="149">
        <f>IF(N210="znížená",J210,0)</f>
        <v>0</v>
      </c>
      <c r="BG210" s="149">
        <f>IF(N210="zákl. prenesená",J210,0)</f>
        <v>0</v>
      </c>
      <c r="BH210" s="149">
        <f>IF(N210="zníž. prenesená",J210,0)</f>
        <v>0</v>
      </c>
      <c r="BI210" s="149">
        <f>IF(N210="nulová",J210,0)</f>
        <v>0</v>
      </c>
      <c r="BJ210" s="16" t="s">
        <v>169</v>
      </c>
      <c r="BK210" s="150">
        <f>ROUND(I210*H210,3)</f>
        <v>0</v>
      </c>
      <c r="BL210" s="16" t="s">
        <v>168</v>
      </c>
      <c r="BM210" s="16" t="s">
        <v>2296</v>
      </c>
    </row>
    <row r="211" spans="2:65" s="12" customFormat="1" x14ac:dyDescent="0.2">
      <c r="B211" s="159"/>
      <c r="D211" s="152" t="s">
        <v>174</v>
      </c>
      <c r="E211" s="160" t="s">
        <v>1</v>
      </c>
      <c r="F211" s="161" t="s">
        <v>2297</v>
      </c>
      <c r="H211" s="162">
        <v>139.09399999999999</v>
      </c>
      <c r="I211" s="163"/>
      <c r="L211" s="159"/>
      <c r="M211" s="164"/>
      <c r="N211" s="165"/>
      <c r="O211" s="165"/>
      <c r="P211" s="165"/>
      <c r="Q211" s="165"/>
      <c r="R211" s="165"/>
      <c r="S211" s="165"/>
      <c r="T211" s="166"/>
      <c r="AT211" s="160" t="s">
        <v>174</v>
      </c>
      <c r="AU211" s="160" t="s">
        <v>169</v>
      </c>
      <c r="AV211" s="12" t="s">
        <v>169</v>
      </c>
      <c r="AW211" s="12" t="s">
        <v>32</v>
      </c>
      <c r="AX211" s="12" t="s">
        <v>79</v>
      </c>
      <c r="AY211" s="160" t="s">
        <v>162</v>
      </c>
    </row>
    <row r="212" spans="2:65" s="1" customFormat="1" ht="16.5" customHeight="1" x14ac:dyDescent="0.2">
      <c r="B212" s="139"/>
      <c r="C212" s="140" t="s">
        <v>609</v>
      </c>
      <c r="D212" s="140" t="s">
        <v>164</v>
      </c>
      <c r="E212" s="327" t="s">
        <v>2298</v>
      </c>
      <c r="F212" s="328"/>
      <c r="G212" s="142" t="s">
        <v>255</v>
      </c>
      <c r="H212" s="143">
        <v>8.1820000000000004</v>
      </c>
      <c r="I212" s="144"/>
      <c r="J212" s="143">
        <f>ROUND(I212*H212,3)</f>
        <v>0</v>
      </c>
      <c r="K212" s="141" t="s">
        <v>1</v>
      </c>
      <c r="L212" s="30"/>
      <c r="M212" s="145" t="s">
        <v>1</v>
      </c>
      <c r="N212" s="146" t="s">
        <v>43</v>
      </c>
      <c r="O212" s="49"/>
      <c r="P212" s="147">
        <f>O212*H212</f>
        <v>0</v>
      </c>
      <c r="Q212" s="147">
        <v>0</v>
      </c>
      <c r="R212" s="147">
        <f>Q212*H212</f>
        <v>0</v>
      </c>
      <c r="S212" s="147">
        <v>0</v>
      </c>
      <c r="T212" s="148">
        <f>S212*H212</f>
        <v>0</v>
      </c>
      <c r="AR212" s="16" t="s">
        <v>168</v>
      </c>
      <c r="AT212" s="16" t="s">
        <v>164</v>
      </c>
      <c r="AU212" s="16" t="s">
        <v>169</v>
      </c>
      <c r="AY212" s="16" t="s">
        <v>162</v>
      </c>
      <c r="BE212" s="149">
        <f>IF(N212="základná",J212,0)</f>
        <v>0</v>
      </c>
      <c r="BF212" s="149">
        <f>IF(N212="znížená",J212,0)</f>
        <v>0</v>
      </c>
      <c r="BG212" s="149">
        <f>IF(N212="zákl. prenesená",J212,0)</f>
        <v>0</v>
      </c>
      <c r="BH212" s="149">
        <f>IF(N212="zníž. prenesená",J212,0)</f>
        <v>0</v>
      </c>
      <c r="BI212" s="149">
        <f>IF(N212="nulová",J212,0)</f>
        <v>0</v>
      </c>
      <c r="BJ212" s="16" t="s">
        <v>169</v>
      </c>
      <c r="BK212" s="150">
        <f>ROUND(I212*H212,3)</f>
        <v>0</v>
      </c>
      <c r="BL212" s="16" t="s">
        <v>168</v>
      </c>
      <c r="BM212" s="16" t="s">
        <v>2299</v>
      </c>
    </row>
    <row r="213" spans="2:65" s="1" customFormat="1" ht="16.5" customHeight="1" x14ac:dyDescent="0.2">
      <c r="B213" s="139"/>
      <c r="C213" s="140" t="s">
        <v>642</v>
      </c>
      <c r="D213" s="140" t="s">
        <v>164</v>
      </c>
      <c r="E213" s="327" t="s">
        <v>2300</v>
      </c>
      <c r="F213" s="328"/>
      <c r="G213" s="142" t="s">
        <v>255</v>
      </c>
      <c r="H213" s="143">
        <v>8.1820000000000004</v>
      </c>
      <c r="I213" s="144"/>
      <c r="J213" s="143">
        <f>ROUND(I213*H213,3)</f>
        <v>0</v>
      </c>
      <c r="K213" s="141" t="s">
        <v>1</v>
      </c>
      <c r="L213" s="30"/>
      <c r="M213" s="145" t="s">
        <v>1</v>
      </c>
      <c r="N213" s="146" t="s">
        <v>43</v>
      </c>
      <c r="O213" s="49"/>
      <c r="P213" s="147">
        <f>O213*H213</f>
        <v>0</v>
      </c>
      <c r="Q213" s="147">
        <v>0</v>
      </c>
      <c r="R213" s="147">
        <f>Q213*H213</f>
        <v>0</v>
      </c>
      <c r="S213" s="147">
        <v>0</v>
      </c>
      <c r="T213" s="148">
        <f>S213*H213</f>
        <v>0</v>
      </c>
      <c r="AR213" s="16" t="s">
        <v>168</v>
      </c>
      <c r="AT213" s="16" t="s">
        <v>164</v>
      </c>
      <c r="AU213" s="16" t="s">
        <v>169</v>
      </c>
      <c r="AY213" s="16" t="s">
        <v>162</v>
      </c>
      <c r="BE213" s="149">
        <f>IF(N213="základná",J213,0)</f>
        <v>0</v>
      </c>
      <c r="BF213" s="149">
        <f>IF(N213="znížená",J213,0)</f>
        <v>0</v>
      </c>
      <c r="BG213" s="149">
        <f>IF(N213="zákl. prenesená",J213,0)</f>
        <v>0</v>
      </c>
      <c r="BH213" s="149">
        <f>IF(N213="zníž. prenesená",J213,0)</f>
        <v>0</v>
      </c>
      <c r="BI213" s="149">
        <f>IF(N213="nulová",J213,0)</f>
        <v>0</v>
      </c>
      <c r="BJ213" s="16" t="s">
        <v>169</v>
      </c>
      <c r="BK213" s="150">
        <f>ROUND(I213*H213,3)</f>
        <v>0</v>
      </c>
      <c r="BL213" s="16" t="s">
        <v>168</v>
      </c>
      <c r="BM213" s="16" t="s">
        <v>2301</v>
      </c>
    </row>
    <row r="214" spans="2:65" s="1" customFormat="1" ht="16.5" customHeight="1" x14ac:dyDescent="0.2">
      <c r="B214" s="139"/>
      <c r="C214" s="140" t="s">
        <v>647</v>
      </c>
      <c r="D214" s="140" t="s">
        <v>164</v>
      </c>
      <c r="E214" s="327" t="s">
        <v>2302</v>
      </c>
      <c r="F214" s="328"/>
      <c r="G214" s="142" t="s">
        <v>255</v>
      </c>
      <c r="H214" s="143">
        <v>350.64100000000002</v>
      </c>
      <c r="I214" s="144"/>
      <c r="J214" s="143">
        <f>ROUND(I214*H214,3)</f>
        <v>0</v>
      </c>
      <c r="K214" s="141" t="s">
        <v>1</v>
      </c>
      <c r="L214" s="30"/>
      <c r="M214" s="197" t="s">
        <v>1</v>
      </c>
      <c r="N214" s="198" t="s">
        <v>43</v>
      </c>
      <c r="O214" s="191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AR214" s="16" t="s">
        <v>168</v>
      </c>
      <c r="AT214" s="16" t="s">
        <v>164</v>
      </c>
      <c r="AU214" s="16" t="s">
        <v>169</v>
      </c>
      <c r="AY214" s="16" t="s">
        <v>162</v>
      </c>
      <c r="BE214" s="149">
        <f>IF(N214="základná",J214,0)</f>
        <v>0</v>
      </c>
      <c r="BF214" s="149">
        <f>IF(N214="znížená",J214,0)</f>
        <v>0</v>
      </c>
      <c r="BG214" s="149">
        <f>IF(N214="zákl. prenesená",J214,0)</f>
        <v>0</v>
      </c>
      <c r="BH214" s="149">
        <f>IF(N214="zníž. prenesená",J214,0)</f>
        <v>0</v>
      </c>
      <c r="BI214" s="149">
        <f>IF(N214="nulová",J214,0)</f>
        <v>0</v>
      </c>
      <c r="BJ214" s="16" t="s">
        <v>169</v>
      </c>
      <c r="BK214" s="150">
        <f>ROUND(I214*H214,3)</f>
        <v>0</v>
      </c>
      <c r="BL214" s="16" t="s">
        <v>168</v>
      </c>
      <c r="BM214" s="16" t="s">
        <v>2303</v>
      </c>
    </row>
    <row r="215" spans="2:65" s="1" customFormat="1" ht="6.95" customHeight="1" x14ac:dyDescent="0.2">
      <c r="B215" s="39"/>
      <c r="C215" s="40"/>
      <c r="D215" s="40"/>
      <c r="E215" s="40"/>
      <c r="F215" s="40"/>
      <c r="G215" s="40"/>
      <c r="H215" s="40"/>
      <c r="I215" s="100"/>
      <c r="J215" s="40"/>
      <c r="K215" s="40"/>
      <c r="L215" s="30"/>
    </row>
  </sheetData>
  <mergeCells count="83">
    <mergeCell ref="E212:F212"/>
    <mergeCell ref="E213:F213"/>
    <mergeCell ref="E214:F214"/>
    <mergeCell ref="E206:F206"/>
    <mergeCell ref="E207:F207"/>
    <mergeCell ref="E208:F208"/>
    <mergeCell ref="E209:F209"/>
    <mergeCell ref="E210:F210"/>
    <mergeCell ref="E192:F192"/>
    <mergeCell ref="E193:F193"/>
    <mergeCell ref="E195:F195"/>
    <mergeCell ref="E196:F196"/>
    <mergeCell ref="E202:F202"/>
    <mergeCell ref="E198:F198"/>
    <mergeCell ref="E187:F187"/>
    <mergeCell ref="E188:F188"/>
    <mergeCell ref="E189:F189"/>
    <mergeCell ref="E190:F190"/>
    <mergeCell ref="E191:F191"/>
    <mergeCell ref="E179:F179"/>
    <mergeCell ref="E181:F181"/>
    <mergeCell ref="E182:F182"/>
    <mergeCell ref="E183:F183"/>
    <mergeCell ref="E185:F185"/>
    <mergeCell ref="E172:F172"/>
    <mergeCell ref="E174:F174"/>
    <mergeCell ref="E175:F175"/>
    <mergeCell ref="E176:F176"/>
    <mergeCell ref="E178:F178"/>
    <mergeCell ref="E167:F167"/>
    <mergeCell ref="E168:F168"/>
    <mergeCell ref="E169:F169"/>
    <mergeCell ref="E170:F170"/>
    <mergeCell ref="E171:F171"/>
    <mergeCell ref="E156:F156"/>
    <mergeCell ref="E154:F154"/>
    <mergeCell ref="E152:F152"/>
    <mergeCell ref="E150:F150"/>
    <mergeCell ref="E166:F166"/>
    <mergeCell ref="E162:F162"/>
    <mergeCell ref="E163:F163"/>
    <mergeCell ref="E160:F160"/>
    <mergeCell ref="E159:F159"/>
    <mergeCell ref="E158:F158"/>
    <mergeCell ref="E132:F132"/>
    <mergeCell ref="E133:F133"/>
    <mergeCell ref="E146:F146"/>
    <mergeCell ref="E141:F141"/>
    <mergeCell ref="E138:F138"/>
    <mergeCell ref="E116:F116"/>
    <mergeCell ref="E117:F117"/>
    <mergeCell ref="E127:F127"/>
    <mergeCell ref="E123:F123"/>
    <mergeCell ref="E131:F131"/>
    <mergeCell ref="E110:F110"/>
    <mergeCell ref="E111:F111"/>
    <mergeCell ref="E113:F113"/>
    <mergeCell ref="E114:F114"/>
    <mergeCell ref="E115:F115"/>
    <mergeCell ref="E101:F101"/>
    <mergeCell ref="E104:F104"/>
    <mergeCell ref="E107:F107"/>
    <mergeCell ref="E108:F108"/>
    <mergeCell ref="E109:F109"/>
    <mergeCell ref="E95:F95"/>
    <mergeCell ref="E96:F96"/>
    <mergeCell ref="E97:F97"/>
    <mergeCell ref="E98:F98"/>
    <mergeCell ref="E100:F100"/>
    <mergeCell ref="E85:F85"/>
    <mergeCell ref="E89:F89"/>
    <mergeCell ref="E90:F90"/>
    <mergeCell ref="E91:F91"/>
    <mergeCell ref="E94:F94"/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00"/>
  <sheetViews>
    <sheetView showGridLines="0" topLeftCell="A19" workbookViewId="0">
      <selection activeCell="V9" sqref="V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8" t="s">
        <v>5</v>
      </c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101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 x14ac:dyDescent="0.2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24" t="str">
        <f>'Rekapitulácia stavby'!K6</f>
        <v>Rodinný dom s 2 byt. jednotkami - Trenčín, Vytvorenie podmienok pre deinštitucionalizáciu DSS Adam. Kochanovce</v>
      </c>
      <c r="F7" s="325"/>
      <c r="G7" s="325"/>
      <c r="H7" s="325"/>
      <c r="L7" s="19"/>
    </row>
    <row r="8" spans="2:46" s="1" customFormat="1" ht="12" customHeight="1" x14ac:dyDescent="0.2">
      <c r="B8" s="30"/>
      <c r="D8" s="25" t="s">
        <v>103</v>
      </c>
      <c r="I8" s="84"/>
      <c r="L8" s="30"/>
    </row>
    <row r="9" spans="2:46" s="1" customFormat="1" ht="36.950000000000003" customHeight="1" x14ac:dyDescent="0.2">
      <c r="B9" s="30"/>
      <c r="E9" s="306" t="s">
        <v>2304</v>
      </c>
      <c r="F9" s="305"/>
      <c r="G9" s="305"/>
      <c r="H9" s="305"/>
      <c r="I9" s="84"/>
      <c r="L9" s="30"/>
    </row>
    <row r="10" spans="2:46" s="1" customFormat="1" x14ac:dyDescent="0.2">
      <c r="B10" s="30"/>
      <c r="I10" s="84"/>
      <c r="L10" s="30"/>
    </row>
    <row r="11" spans="2:46" s="1" customFormat="1" ht="12" customHeight="1" x14ac:dyDescent="0.2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 x14ac:dyDescent="0.2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 x14ac:dyDescent="0.2">
      <c r="B13" s="30"/>
      <c r="I13" s="84"/>
      <c r="L13" s="30"/>
    </row>
    <row r="14" spans="2:46" s="1" customFormat="1" ht="12" customHeight="1" x14ac:dyDescent="0.2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 x14ac:dyDescent="0.2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 x14ac:dyDescent="0.2">
      <c r="B16" s="30"/>
      <c r="I16" s="84"/>
      <c r="L16" s="30"/>
    </row>
    <row r="17" spans="2:12" s="1" customFormat="1" ht="12" customHeight="1" x14ac:dyDescent="0.2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 x14ac:dyDescent="0.2">
      <c r="B18" s="30"/>
      <c r="E18" s="326" t="str">
        <f>'Rekapitulácia stavby'!E14</f>
        <v>Vyplň údaj</v>
      </c>
      <c r="F18" s="309"/>
      <c r="G18" s="309"/>
      <c r="H18" s="30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 x14ac:dyDescent="0.2">
      <c r="B19" s="30"/>
      <c r="I19" s="84"/>
      <c r="L19" s="30"/>
    </row>
    <row r="20" spans="2:12" s="1" customFormat="1" ht="12" customHeight="1" x14ac:dyDescent="0.2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 x14ac:dyDescent="0.2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 x14ac:dyDescent="0.2">
      <c r="B22" s="30"/>
      <c r="I22" s="84"/>
      <c r="L22" s="30"/>
    </row>
    <row r="23" spans="2:12" s="1" customFormat="1" ht="12" customHeight="1" x14ac:dyDescent="0.2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 x14ac:dyDescent="0.2">
      <c r="B24" s="30"/>
      <c r="E24" s="16" t="s">
        <v>35</v>
      </c>
      <c r="I24" s="85" t="s">
        <v>25</v>
      </c>
      <c r="J24" s="16" t="s">
        <v>1</v>
      </c>
      <c r="L24" s="30"/>
    </row>
    <row r="25" spans="2:12" s="1" customFormat="1" ht="6.95" customHeight="1" x14ac:dyDescent="0.2">
      <c r="B25" s="30"/>
      <c r="I25" s="84"/>
      <c r="L25" s="30"/>
    </row>
    <row r="26" spans="2:12" s="1" customFormat="1" ht="12" customHeight="1" x14ac:dyDescent="0.2">
      <c r="B26" s="30"/>
      <c r="D26" s="25" t="s">
        <v>36</v>
      </c>
      <c r="I26" s="84"/>
      <c r="L26" s="30"/>
    </row>
    <row r="27" spans="2:12" s="6" customFormat="1" ht="16.5" customHeight="1" x14ac:dyDescent="0.2">
      <c r="B27" s="86"/>
      <c r="E27" s="313" t="s">
        <v>1</v>
      </c>
      <c r="F27" s="313"/>
      <c r="G27" s="313"/>
      <c r="H27" s="313"/>
      <c r="I27" s="87"/>
      <c r="L27" s="86"/>
    </row>
    <row r="28" spans="2:12" s="1" customFormat="1" ht="6.95" customHeight="1" x14ac:dyDescent="0.2">
      <c r="B28" s="30"/>
      <c r="I28" s="84"/>
      <c r="L28" s="30"/>
    </row>
    <row r="29" spans="2:12" s="1" customFormat="1" ht="6.95" customHeight="1" x14ac:dyDescent="0.2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 x14ac:dyDescent="0.2">
      <c r="B30" s="30"/>
      <c r="D30" s="89" t="s">
        <v>37</v>
      </c>
      <c r="I30" s="84"/>
      <c r="J30" s="60">
        <f>ROUND(J89, 2)</f>
        <v>0</v>
      </c>
      <c r="L30" s="30"/>
    </row>
    <row r="31" spans="2:12" s="1" customFormat="1" ht="6.95" customHeight="1" x14ac:dyDescent="0.2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 x14ac:dyDescent="0.2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 x14ac:dyDescent="0.2">
      <c r="B33" s="30"/>
      <c r="D33" s="25" t="s">
        <v>41</v>
      </c>
      <c r="E33" s="25" t="s">
        <v>42</v>
      </c>
      <c r="F33" s="91">
        <f>ROUND((SUM(BE89:BE299)),  2)</f>
        <v>0</v>
      </c>
      <c r="I33" s="92">
        <v>0.2</v>
      </c>
      <c r="J33" s="91">
        <f>ROUND(((SUM(BE89:BE299))*I33),  2)</f>
        <v>0</v>
      </c>
      <c r="L33" s="30"/>
    </row>
    <row r="34" spans="2:12" s="1" customFormat="1" ht="14.45" customHeight="1" x14ac:dyDescent="0.2">
      <c r="B34" s="30"/>
      <c r="E34" s="25" t="s">
        <v>43</v>
      </c>
      <c r="F34" s="91">
        <f>ROUND((SUM(BF89:BF299)),  2)</f>
        <v>0</v>
      </c>
      <c r="I34" s="92">
        <v>0.2</v>
      </c>
      <c r="J34" s="91">
        <f>ROUND(((SUM(BF89:BF299))*I34),  2)</f>
        <v>0</v>
      </c>
      <c r="L34" s="30"/>
    </row>
    <row r="35" spans="2:12" s="1" customFormat="1" ht="14.45" hidden="1" customHeight="1" x14ac:dyDescent="0.2">
      <c r="B35" s="30"/>
      <c r="E35" s="25" t="s">
        <v>44</v>
      </c>
      <c r="F35" s="91">
        <f>ROUND((SUM(BG89:BG299)),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 x14ac:dyDescent="0.2">
      <c r="B36" s="30"/>
      <c r="E36" s="25" t="s">
        <v>45</v>
      </c>
      <c r="F36" s="91">
        <f>ROUND((SUM(BH89:BH299)),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 x14ac:dyDescent="0.2">
      <c r="B37" s="30"/>
      <c r="E37" s="25" t="s">
        <v>46</v>
      </c>
      <c r="F37" s="91">
        <f>ROUND((SUM(BI89:BI299)),  2)</f>
        <v>0</v>
      </c>
      <c r="I37" s="92">
        <v>0</v>
      </c>
      <c r="J37" s="91">
        <f>0</f>
        <v>0</v>
      </c>
      <c r="L37" s="30"/>
    </row>
    <row r="38" spans="2:12" s="1" customFormat="1" ht="6.95" customHeight="1" x14ac:dyDescent="0.2">
      <c r="B38" s="30"/>
      <c r="I38" s="84"/>
      <c r="L38" s="30"/>
    </row>
    <row r="39" spans="2:12" s="1" customFormat="1" ht="25.35" customHeight="1" x14ac:dyDescent="0.2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 x14ac:dyDescent="0.2">
      <c r="B45" s="30"/>
      <c r="C45" s="20" t="s">
        <v>105</v>
      </c>
      <c r="I45" s="84"/>
      <c r="L45" s="30"/>
    </row>
    <row r="46" spans="2:12" s="1" customFormat="1" ht="6.95" customHeight="1" x14ac:dyDescent="0.2">
      <c r="B46" s="30"/>
      <c r="I46" s="84"/>
      <c r="L46" s="30"/>
    </row>
    <row r="47" spans="2:12" s="1" customFormat="1" ht="12" customHeight="1" x14ac:dyDescent="0.2">
      <c r="B47" s="30"/>
      <c r="C47" s="25" t="s">
        <v>14</v>
      </c>
      <c r="I47" s="84"/>
      <c r="L47" s="30"/>
    </row>
    <row r="48" spans="2:12" s="1" customFormat="1" ht="16.5" customHeight="1" x14ac:dyDescent="0.2">
      <c r="B48" s="30"/>
      <c r="E48" s="324" t="str">
        <f>E7</f>
        <v>Rodinný dom s 2 byt. jednotkami - Trenčín, Vytvorenie podmienok pre deinštitucionalizáciu DSS Adam. Kochanovce</v>
      </c>
      <c r="F48" s="325"/>
      <c r="G48" s="325"/>
      <c r="H48" s="325"/>
      <c r="I48" s="84"/>
      <c r="L48" s="30"/>
    </row>
    <row r="49" spans="2:47" s="1" customFormat="1" ht="12" customHeight="1" x14ac:dyDescent="0.2">
      <c r="B49" s="30"/>
      <c r="C49" s="25" t="s">
        <v>103</v>
      </c>
      <c r="I49" s="84"/>
      <c r="L49" s="30"/>
    </row>
    <row r="50" spans="2:47" s="1" customFormat="1" ht="16.5" customHeight="1" x14ac:dyDescent="0.2">
      <c r="B50" s="30"/>
      <c r="E50" s="306" t="str">
        <f>E9</f>
        <v>07 - SO 07 Oplotenie</v>
      </c>
      <c r="F50" s="305"/>
      <c r="G50" s="305"/>
      <c r="H50" s="305"/>
      <c r="I50" s="84"/>
      <c r="L50" s="30"/>
    </row>
    <row r="51" spans="2:47" s="1" customFormat="1" ht="6.95" customHeight="1" x14ac:dyDescent="0.2">
      <c r="B51" s="30"/>
      <c r="I51" s="84"/>
      <c r="L51" s="30"/>
    </row>
    <row r="52" spans="2:47" s="1" customFormat="1" ht="12" customHeight="1" x14ac:dyDescent="0.2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 x14ac:dyDescent="0.2">
      <c r="B53" s="30"/>
      <c r="I53" s="84"/>
      <c r="L53" s="30"/>
    </row>
    <row r="54" spans="2:47" s="1" customFormat="1" ht="13.7" customHeight="1" x14ac:dyDescent="0.2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 x14ac:dyDescent="0.2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Viera Masnicová</v>
      </c>
      <c r="L55" s="30"/>
    </row>
    <row r="56" spans="2:47" s="1" customFormat="1" ht="10.35" customHeight="1" x14ac:dyDescent="0.2">
      <c r="B56" s="30"/>
      <c r="I56" s="84"/>
      <c r="L56" s="30"/>
    </row>
    <row r="57" spans="2:47" s="1" customFormat="1" ht="29.25" customHeight="1" x14ac:dyDescent="0.2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 x14ac:dyDescent="0.2">
      <c r="B58" s="30"/>
      <c r="I58" s="84"/>
      <c r="L58" s="30"/>
    </row>
    <row r="59" spans="2:47" s="1" customFormat="1" ht="22.9" customHeight="1" x14ac:dyDescent="0.2">
      <c r="B59" s="30"/>
      <c r="C59" s="105" t="s">
        <v>108</v>
      </c>
      <c r="I59" s="84"/>
      <c r="J59" s="60">
        <f>J89</f>
        <v>0</v>
      </c>
      <c r="L59" s="30"/>
      <c r="AU59" s="16" t="s">
        <v>109</v>
      </c>
    </row>
    <row r="60" spans="2:47" s="7" customFormat="1" ht="24.95" customHeight="1" x14ac:dyDescent="0.2">
      <c r="B60" s="106"/>
      <c r="D60" s="107" t="s">
        <v>110</v>
      </c>
      <c r="E60" s="108"/>
      <c r="F60" s="108"/>
      <c r="G60" s="108"/>
      <c r="H60" s="108"/>
      <c r="I60" s="109"/>
      <c r="J60" s="110">
        <f>J90</f>
        <v>0</v>
      </c>
      <c r="L60" s="106"/>
    </row>
    <row r="61" spans="2:47" s="8" customFormat="1" ht="19.899999999999999" customHeight="1" x14ac:dyDescent="0.2">
      <c r="B61" s="111"/>
      <c r="D61" s="112" t="s">
        <v>111</v>
      </c>
      <c r="E61" s="113"/>
      <c r="F61" s="113"/>
      <c r="G61" s="113"/>
      <c r="H61" s="113"/>
      <c r="I61" s="114"/>
      <c r="J61" s="115">
        <f>J91</f>
        <v>0</v>
      </c>
      <c r="L61" s="111"/>
    </row>
    <row r="62" spans="2:47" s="8" customFormat="1" ht="19.899999999999999" customHeight="1" x14ac:dyDescent="0.2">
      <c r="B62" s="111"/>
      <c r="D62" s="112" t="s">
        <v>112</v>
      </c>
      <c r="E62" s="113"/>
      <c r="F62" s="113"/>
      <c r="G62" s="113"/>
      <c r="H62" s="113"/>
      <c r="I62" s="114"/>
      <c r="J62" s="115">
        <f>J121</f>
        <v>0</v>
      </c>
      <c r="L62" s="111"/>
    </row>
    <row r="63" spans="2:47" s="8" customFormat="1" ht="19.899999999999999" customHeight="1" x14ac:dyDescent="0.2">
      <c r="B63" s="111"/>
      <c r="D63" s="112" t="s">
        <v>113</v>
      </c>
      <c r="E63" s="113"/>
      <c r="F63" s="113"/>
      <c r="G63" s="113"/>
      <c r="H63" s="113"/>
      <c r="I63" s="114"/>
      <c r="J63" s="115">
        <f>J151</f>
        <v>0</v>
      </c>
      <c r="L63" s="111"/>
    </row>
    <row r="64" spans="2:47" s="8" customFormat="1" ht="19.899999999999999" customHeight="1" x14ac:dyDescent="0.2">
      <c r="B64" s="111"/>
      <c r="D64" s="112" t="s">
        <v>116</v>
      </c>
      <c r="E64" s="113"/>
      <c r="F64" s="113"/>
      <c r="G64" s="113"/>
      <c r="H64" s="113"/>
      <c r="I64" s="114"/>
      <c r="J64" s="115">
        <f>J203</f>
        <v>0</v>
      </c>
      <c r="L64" s="111"/>
    </row>
    <row r="65" spans="2:12" s="8" customFormat="1" ht="19.899999999999999" customHeight="1" x14ac:dyDescent="0.2">
      <c r="B65" s="111"/>
      <c r="D65" s="112" t="s">
        <v>117</v>
      </c>
      <c r="E65" s="113"/>
      <c r="F65" s="113"/>
      <c r="G65" s="113"/>
      <c r="H65" s="113"/>
      <c r="I65" s="114"/>
      <c r="J65" s="115">
        <f>J211</f>
        <v>0</v>
      </c>
      <c r="L65" s="111"/>
    </row>
    <row r="66" spans="2:12" s="8" customFormat="1" ht="19.899999999999999" customHeight="1" x14ac:dyDescent="0.2">
      <c r="B66" s="111"/>
      <c r="D66" s="112" t="s">
        <v>118</v>
      </c>
      <c r="E66" s="113"/>
      <c r="F66" s="113"/>
      <c r="G66" s="113"/>
      <c r="H66" s="113"/>
      <c r="I66" s="114"/>
      <c r="J66" s="115">
        <f>J239</f>
        <v>0</v>
      </c>
      <c r="L66" s="111"/>
    </row>
    <row r="67" spans="2:12" s="7" customFormat="1" ht="24.95" customHeight="1" x14ac:dyDescent="0.2">
      <c r="B67" s="106"/>
      <c r="D67" s="107" t="s">
        <v>119</v>
      </c>
      <c r="E67" s="108"/>
      <c r="F67" s="108"/>
      <c r="G67" s="108"/>
      <c r="H67" s="108"/>
      <c r="I67" s="109"/>
      <c r="J67" s="110">
        <f>J241</f>
        <v>0</v>
      </c>
      <c r="L67" s="106"/>
    </row>
    <row r="68" spans="2:12" s="8" customFormat="1" ht="19.899999999999999" customHeight="1" x14ac:dyDescent="0.2">
      <c r="B68" s="111"/>
      <c r="D68" s="112" t="s">
        <v>129</v>
      </c>
      <c r="E68" s="113"/>
      <c r="F68" s="113"/>
      <c r="G68" s="113"/>
      <c r="H68" s="113"/>
      <c r="I68" s="114"/>
      <c r="J68" s="115">
        <f>J242</f>
        <v>0</v>
      </c>
      <c r="L68" s="111"/>
    </row>
    <row r="69" spans="2:12" s="8" customFormat="1" ht="19.899999999999999" customHeight="1" x14ac:dyDescent="0.2">
      <c r="B69" s="111"/>
      <c r="D69" s="112" t="s">
        <v>2305</v>
      </c>
      <c r="E69" s="113"/>
      <c r="F69" s="113"/>
      <c r="G69" s="113"/>
      <c r="H69" s="113"/>
      <c r="I69" s="114"/>
      <c r="J69" s="115">
        <f>J284</f>
        <v>0</v>
      </c>
      <c r="L69" s="111"/>
    </row>
    <row r="70" spans="2:12" s="1" customFormat="1" ht="21.75" customHeight="1" x14ac:dyDescent="0.2">
      <c r="B70" s="30"/>
      <c r="I70" s="84"/>
      <c r="L70" s="30"/>
    </row>
    <row r="71" spans="2:12" s="1" customFormat="1" ht="6.95" customHeight="1" x14ac:dyDescent="0.2">
      <c r="B71" s="39"/>
      <c r="C71" s="40"/>
      <c r="D71" s="40"/>
      <c r="E71" s="40"/>
      <c r="F71" s="40"/>
      <c r="G71" s="40"/>
      <c r="H71" s="40"/>
      <c r="I71" s="100"/>
      <c r="J71" s="40"/>
      <c r="K71" s="40"/>
      <c r="L71" s="30"/>
    </row>
    <row r="75" spans="2:12" s="1" customFormat="1" ht="6.95" customHeight="1" x14ac:dyDescent="0.2">
      <c r="B75" s="41"/>
      <c r="C75" s="42"/>
      <c r="D75" s="42"/>
      <c r="E75" s="42"/>
      <c r="F75" s="42"/>
      <c r="G75" s="42"/>
      <c r="H75" s="42"/>
      <c r="I75" s="101"/>
      <c r="J75" s="42"/>
      <c r="K75" s="42"/>
      <c r="L75" s="30"/>
    </row>
    <row r="76" spans="2:12" s="1" customFormat="1" ht="24.95" customHeight="1" x14ac:dyDescent="0.2">
      <c r="B76" s="30"/>
      <c r="C76" s="20" t="s">
        <v>148</v>
      </c>
      <c r="I76" s="84"/>
      <c r="L76" s="30"/>
    </row>
    <row r="77" spans="2:12" s="1" customFormat="1" ht="6.95" customHeight="1" x14ac:dyDescent="0.2">
      <c r="B77" s="30"/>
      <c r="I77" s="84"/>
      <c r="L77" s="30"/>
    </row>
    <row r="78" spans="2:12" s="1" customFormat="1" ht="12" customHeight="1" x14ac:dyDescent="0.2">
      <c r="B78" s="30"/>
      <c r="C78" s="25" t="s">
        <v>14</v>
      </c>
      <c r="I78" s="84"/>
      <c r="L78" s="30"/>
    </row>
    <row r="79" spans="2:12" s="1" customFormat="1" ht="16.5" customHeight="1" x14ac:dyDescent="0.2">
      <c r="B79" s="30"/>
      <c r="E79" s="324" t="str">
        <f>E7</f>
        <v>Rodinný dom s 2 byt. jednotkami - Trenčín, Vytvorenie podmienok pre deinštitucionalizáciu DSS Adam. Kochanovce</v>
      </c>
      <c r="F79" s="325"/>
      <c r="G79" s="325"/>
      <c r="H79" s="325"/>
      <c r="I79" s="84"/>
      <c r="L79" s="30"/>
    </row>
    <row r="80" spans="2:12" s="1" customFormat="1" ht="12" customHeight="1" x14ac:dyDescent="0.2">
      <c r="B80" s="30"/>
      <c r="C80" s="25" t="s">
        <v>103</v>
      </c>
      <c r="I80" s="84"/>
      <c r="L80" s="30"/>
    </row>
    <row r="81" spans="2:65" s="1" customFormat="1" ht="16.5" customHeight="1" x14ac:dyDescent="0.2">
      <c r="B81" s="30"/>
      <c r="E81" s="306" t="str">
        <f>E9</f>
        <v>07 - SO 07 Oplotenie</v>
      </c>
      <c r="F81" s="305"/>
      <c r="G81" s="305"/>
      <c r="H81" s="305"/>
      <c r="I81" s="84"/>
      <c r="L81" s="30"/>
    </row>
    <row r="82" spans="2:65" s="1" customFormat="1" ht="6.95" customHeight="1" x14ac:dyDescent="0.2">
      <c r="B82" s="30"/>
      <c r="I82" s="84"/>
      <c r="L82" s="30"/>
    </row>
    <row r="83" spans="2:65" s="1" customFormat="1" ht="12" customHeight="1" x14ac:dyDescent="0.2">
      <c r="B83" s="30"/>
      <c r="C83" s="25" t="s">
        <v>18</v>
      </c>
      <c r="F83" s="16" t="str">
        <f>F12</f>
        <v>parc. č. 400, Trenčín</v>
      </c>
      <c r="I83" s="85" t="s">
        <v>20</v>
      </c>
      <c r="J83" s="46" t="str">
        <f>IF(J12="","",J12)</f>
        <v/>
      </c>
      <c r="L83" s="30"/>
    </row>
    <row r="84" spans="2:65" s="1" customFormat="1" ht="6.95" customHeight="1" x14ac:dyDescent="0.2">
      <c r="B84" s="30"/>
      <c r="I84" s="84"/>
      <c r="L84" s="30"/>
    </row>
    <row r="85" spans="2:65" s="1" customFormat="1" ht="13.7" customHeight="1" x14ac:dyDescent="0.2">
      <c r="B85" s="30"/>
      <c r="C85" s="25" t="s">
        <v>21</v>
      </c>
      <c r="F85" s="16" t="str">
        <f>E15</f>
        <v>Trenčiansky samosprávny kraj</v>
      </c>
      <c r="I85" s="85" t="s">
        <v>28</v>
      </c>
      <c r="J85" s="28" t="str">
        <f>E21</f>
        <v>ADOM, spol. s r.o.</v>
      </c>
      <c r="L85" s="30"/>
    </row>
    <row r="86" spans="2:65" s="1" customFormat="1" ht="13.7" customHeight="1" x14ac:dyDescent="0.2">
      <c r="B86" s="30"/>
      <c r="C86" s="25" t="s">
        <v>26</v>
      </c>
      <c r="F86" s="16" t="str">
        <f>IF(E18="","",E18)</f>
        <v>Vyplň údaj</v>
      </c>
      <c r="I86" s="85" t="s">
        <v>34</v>
      </c>
      <c r="J86" s="28" t="str">
        <f>E24</f>
        <v>Viera Masnicová</v>
      </c>
      <c r="L86" s="30"/>
    </row>
    <row r="87" spans="2:65" s="1" customFormat="1" ht="10.35" customHeight="1" x14ac:dyDescent="0.2">
      <c r="B87" s="30"/>
      <c r="I87" s="84"/>
      <c r="L87" s="30"/>
    </row>
    <row r="88" spans="2:65" s="9" customFormat="1" ht="29.25" customHeight="1" x14ac:dyDescent="0.2">
      <c r="B88" s="116"/>
      <c r="C88" s="117" t="s">
        <v>149</v>
      </c>
      <c r="D88" s="118" t="s">
        <v>56</v>
      </c>
      <c r="E88" s="331" t="s">
        <v>53</v>
      </c>
      <c r="F88" s="331"/>
      <c r="G88" s="118" t="s">
        <v>150</v>
      </c>
      <c r="H88" s="118" t="s">
        <v>151</v>
      </c>
      <c r="I88" s="119" t="s">
        <v>152</v>
      </c>
      <c r="J88" s="120" t="s">
        <v>107</v>
      </c>
      <c r="K88" s="121" t="s">
        <v>153</v>
      </c>
      <c r="L88" s="116"/>
      <c r="M88" s="53" t="s">
        <v>1</v>
      </c>
      <c r="N88" s="54" t="s">
        <v>41</v>
      </c>
      <c r="O88" s="54" t="s">
        <v>154</v>
      </c>
      <c r="P88" s="54" t="s">
        <v>155</v>
      </c>
      <c r="Q88" s="54" t="s">
        <v>156</v>
      </c>
      <c r="R88" s="54" t="s">
        <v>157</v>
      </c>
      <c r="S88" s="54" t="s">
        <v>158</v>
      </c>
      <c r="T88" s="55" t="s">
        <v>159</v>
      </c>
    </row>
    <row r="89" spans="2:65" s="1" customFormat="1" ht="22.9" customHeight="1" x14ac:dyDescent="0.25">
      <c r="B89" s="30"/>
      <c r="C89" s="58" t="s">
        <v>108</v>
      </c>
      <c r="I89" s="84"/>
      <c r="J89" s="122">
        <f>BK89</f>
        <v>0</v>
      </c>
      <c r="L89" s="30"/>
      <c r="M89" s="56"/>
      <c r="N89" s="47"/>
      <c r="O89" s="47"/>
      <c r="P89" s="123">
        <f>P90+P241</f>
        <v>0</v>
      </c>
      <c r="Q89" s="47"/>
      <c r="R89" s="123">
        <f>R90+R241</f>
        <v>12.675083849999996</v>
      </c>
      <c r="S89" s="47"/>
      <c r="T89" s="124">
        <f>T90+T241</f>
        <v>5.1976899999999997</v>
      </c>
      <c r="AT89" s="16" t="s">
        <v>70</v>
      </c>
      <c r="AU89" s="16" t="s">
        <v>109</v>
      </c>
      <c r="BK89" s="125">
        <f>BK90+BK241</f>
        <v>0</v>
      </c>
    </row>
    <row r="90" spans="2:65" s="10" customFormat="1" ht="25.9" customHeight="1" x14ac:dyDescent="0.2">
      <c r="B90" s="126"/>
      <c r="D90" s="127" t="s">
        <v>70</v>
      </c>
      <c r="E90" s="128" t="s">
        <v>160</v>
      </c>
      <c r="F90" s="128" t="s">
        <v>161</v>
      </c>
      <c r="I90" s="129"/>
      <c r="J90" s="130">
        <f>BK90</f>
        <v>0</v>
      </c>
      <c r="L90" s="126"/>
      <c r="M90" s="131"/>
      <c r="N90" s="132"/>
      <c r="O90" s="132"/>
      <c r="P90" s="133">
        <f>P91+P121+P151+P203+P211+P239</f>
        <v>0</v>
      </c>
      <c r="Q90" s="132"/>
      <c r="R90" s="133">
        <f>R91+R121+R151+R203+R211+R239</f>
        <v>12.587743009999997</v>
      </c>
      <c r="S90" s="132"/>
      <c r="T90" s="134">
        <f>T91+T121+T151+T203+T211+T239</f>
        <v>3.8068</v>
      </c>
      <c r="AR90" s="127" t="s">
        <v>79</v>
      </c>
      <c r="AT90" s="135" t="s">
        <v>70</v>
      </c>
      <c r="AU90" s="135" t="s">
        <v>71</v>
      </c>
      <c r="AY90" s="127" t="s">
        <v>162</v>
      </c>
      <c r="BK90" s="136">
        <f>BK91+BK121+BK151+BK203+BK211+BK239</f>
        <v>0</v>
      </c>
    </row>
    <row r="91" spans="2:65" s="10" customFormat="1" ht="22.9" customHeight="1" x14ac:dyDescent="0.2">
      <c r="B91" s="126"/>
      <c r="D91" s="127" t="s">
        <v>70</v>
      </c>
      <c r="E91" s="137" t="s">
        <v>79</v>
      </c>
      <c r="F91" s="137" t="s">
        <v>163</v>
      </c>
      <c r="I91" s="129"/>
      <c r="J91" s="138">
        <f>BK91</f>
        <v>0</v>
      </c>
      <c r="L91" s="126"/>
      <c r="M91" s="131"/>
      <c r="N91" s="132"/>
      <c r="O91" s="132"/>
      <c r="P91" s="133">
        <f>SUM(P92:P120)</f>
        <v>0</v>
      </c>
      <c r="Q91" s="132"/>
      <c r="R91" s="133">
        <f>SUM(R92:R120)</f>
        <v>0</v>
      </c>
      <c r="S91" s="132"/>
      <c r="T91" s="134">
        <f>SUM(T92:T120)</f>
        <v>0</v>
      </c>
      <c r="AR91" s="127" t="s">
        <v>79</v>
      </c>
      <c r="AT91" s="135" t="s">
        <v>70</v>
      </c>
      <c r="AU91" s="135" t="s">
        <v>79</v>
      </c>
      <c r="AY91" s="127" t="s">
        <v>162</v>
      </c>
      <c r="BK91" s="136">
        <f>SUM(BK92:BK120)</f>
        <v>0</v>
      </c>
    </row>
    <row r="92" spans="2:65" s="1" customFormat="1" ht="16.5" customHeight="1" x14ac:dyDescent="0.2">
      <c r="B92" s="139"/>
      <c r="C92" s="140" t="s">
        <v>79</v>
      </c>
      <c r="D92" s="140" t="s">
        <v>164</v>
      </c>
      <c r="E92" s="327" t="s">
        <v>2306</v>
      </c>
      <c r="F92" s="328"/>
      <c r="G92" s="142" t="s">
        <v>273</v>
      </c>
      <c r="H92" s="143">
        <v>212.88</v>
      </c>
      <c r="I92" s="144"/>
      <c r="J92" s="143">
        <f>ROUND(I92*H92,3)</f>
        <v>0</v>
      </c>
      <c r="K92" s="141" t="s">
        <v>1</v>
      </c>
      <c r="L92" s="30"/>
      <c r="M92" s="145" t="s">
        <v>1</v>
      </c>
      <c r="N92" s="146" t="s">
        <v>43</v>
      </c>
      <c r="O92" s="49"/>
      <c r="P92" s="147">
        <f>O92*H92</f>
        <v>0</v>
      </c>
      <c r="Q92" s="147">
        <v>0</v>
      </c>
      <c r="R92" s="147">
        <f>Q92*H92</f>
        <v>0</v>
      </c>
      <c r="S92" s="147">
        <v>0</v>
      </c>
      <c r="T92" s="148">
        <f>S92*H92</f>
        <v>0</v>
      </c>
      <c r="AR92" s="16" t="s">
        <v>168</v>
      </c>
      <c r="AT92" s="16" t="s">
        <v>164</v>
      </c>
      <c r="AU92" s="16" t="s">
        <v>169</v>
      </c>
      <c r="AY92" s="16" t="s">
        <v>162</v>
      </c>
      <c r="BE92" s="149">
        <f>IF(N92="základná",J92,0)</f>
        <v>0</v>
      </c>
      <c r="BF92" s="149">
        <f>IF(N92="znížená",J92,0)</f>
        <v>0</v>
      </c>
      <c r="BG92" s="149">
        <f>IF(N92="zákl. prenesená",J92,0)</f>
        <v>0</v>
      </c>
      <c r="BH92" s="149">
        <f>IF(N92="zníž. prenesená",J92,0)</f>
        <v>0</v>
      </c>
      <c r="BI92" s="149">
        <f>IF(N92="nulová",J92,0)</f>
        <v>0</v>
      </c>
      <c r="BJ92" s="16" t="s">
        <v>169</v>
      </c>
      <c r="BK92" s="150">
        <f>ROUND(I92*H92,3)</f>
        <v>0</v>
      </c>
      <c r="BL92" s="16" t="s">
        <v>168</v>
      </c>
      <c r="BM92" s="16" t="s">
        <v>2307</v>
      </c>
    </row>
    <row r="93" spans="2:65" s="11" customFormat="1" x14ac:dyDescent="0.2">
      <c r="B93" s="151"/>
      <c r="D93" s="152" t="s">
        <v>174</v>
      </c>
      <c r="E93" s="153" t="s">
        <v>1</v>
      </c>
      <c r="F93" s="154" t="s">
        <v>2308</v>
      </c>
      <c r="H93" s="153" t="s">
        <v>1</v>
      </c>
      <c r="I93" s="155"/>
      <c r="L93" s="151"/>
      <c r="M93" s="156"/>
      <c r="N93" s="157"/>
      <c r="O93" s="157"/>
      <c r="P93" s="157"/>
      <c r="Q93" s="157"/>
      <c r="R93" s="157"/>
      <c r="S93" s="157"/>
      <c r="T93" s="158"/>
      <c r="AT93" s="153" t="s">
        <v>174</v>
      </c>
      <c r="AU93" s="153" t="s">
        <v>169</v>
      </c>
      <c r="AV93" s="11" t="s">
        <v>79</v>
      </c>
      <c r="AW93" s="11" t="s">
        <v>32</v>
      </c>
      <c r="AX93" s="11" t="s">
        <v>71</v>
      </c>
      <c r="AY93" s="153" t="s">
        <v>162</v>
      </c>
    </row>
    <row r="94" spans="2:65" s="12" customFormat="1" x14ac:dyDescent="0.2">
      <c r="B94" s="159"/>
      <c r="D94" s="152" t="s">
        <v>174</v>
      </c>
      <c r="E94" s="160" t="s">
        <v>1</v>
      </c>
      <c r="F94" s="161" t="s">
        <v>2309</v>
      </c>
      <c r="H94" s="162">
        <v>133.42500000000001</v>
      </c>
      <c r="I94" s="163"/>
      <c r="L94" s="159"/>
      <c r="M94" s="164"/>
      <c r="N94" s="165"/>
      <c r="O94" s="165"/>
      <c r="P94" s="165"/>
      <c r="Q94" s="165"/>
      <c r="R94" s="165"/>
      <c r="S94" s="165"/>
      <c r="T94" s="166"/>
      <c r="AT94" s="160" t="s">
        <v>174</v>
      </c>
      <c r="AU94" s="160" t="s">
        <v>169</v>
      </c>
      <c r="AV94" s="12" t="s">
        <v>169</v>
      </c>
      <c r="AW94" s="12" t="s">
        <v>32</v>
      </c>
      <c r="AX94" s="12" t="s">
        <v>71</v>
      </c>
      <c r="AY94" s="160" t="s">
        <v>162</v>
      </c>
    </row>
    <row r="95" spans="2:65" s="11" customFormat="1" x14ac:dyDescent="0.2">
      <c r="B95" s="151"/>
      <c r="D95" s="152" t="s">
        <v>174</v>
      </c>
      <c r="E95" s="153" t="s">
        <v>1</v>
      </c>
      <c r="F95" s="154" t="s">
        <v>2310</v>
      </c>
      <c r="H95" s="153" t="s">
        <v>1</v>
      </c>
      <c r="I95" s="155"/>
      <c r="L95" s="151"/>
      <c r="M95" s="156"/>
      <c r="N95" s="157"/>
      <c r="O95" s="157"/>
      <c r="P95" s="157"/>
      <c r="Q95" s="157"/>
      <c r="R95" s="157"/>
      <c r="S95" s="157"/>
      <c r="T95" s="158"/>
      <c r="AT95" s="153" t="s">
        <v>174</v>
      </c>
      <c r="AU95" s="153" t="s">
        <v>169</v>
      </c>
      <c r="AV95" s="11" t="s">
        <v>79</v>
      </c>
      <c r="AW95" s="11" t="s">
        <v>32</v>
      </c>
      <c r="AX95" s="11" t="s">
        <v>71</v>
      </c>
      <c r="AY95" s="153" t="s">
        <v>162</v>
      </c>
    </row>
    <row r="96" spans="2:65" s="12" customFormat="1" x14ac:dyDescent="0.2">
      <c r="B96" s="159"/>
      <c r="D96" s="152" t="s">
        <v>174</v>
      </c>
      <c r="E96" s="160" t="s">
        <v>1</v>
      </c>
      <c r="F96" s="161" t="s">
        <v>2311</v>
      </c>
      <c r="H96" s="162">
        <v>79.454999999999998</v>
      </c>
      <c r="I96" s="163"/>
      <c r="L96" s="159"/>
      <c r="M96" s="164"/>
      <c r="N96" s="165"/>
      <c r="O96" s="165"/>
      <c r="P96" s="165"/>
      <c r="Q96" s="165"/>
      <c r="R96" s="165"/>
      <c r="S96" s="165"/>
      <c r="T96" s="166"/>
      <c r="AT96" s="160" t="s">
        <v>174</v>
      </c>
      <c r="AU96" s="160" t="s">
        <v>169</v>
      </c>
      <c r="AV96" s="12" t="s">
        <v>169</v>
      </c>
      <c r="AW96" s="12" t="s">
        <v>32</v>
      </c>
      <c r="AX96" s="12" t="s">
        <v>71</v>
      </c>
      <c r="AY96" s="160" t="s">
        <v>162</v>
      </c>
    </row>
    <row r="97" spans="2:65" s="14" customFormat="1" x14ac:dyDescent="0.2">
      <c r="B97" s="175"/>
      <c r="D97" s="152" t="s">
        <v>174</v>
      </c>
      <c r="E97" s="176" t="s">
        <v>1</v>
      </c>
      <c r="F97" s="177" t="s">
        <v>189</v>
      </c>
      <c r="H97" s="178">
        <v>212.88</v>
      </c>
      <c r="I97" s="179"/>
      <c r="L97" s="175"/>
      <c r="M97" s="180"/>
      <c r="N97" s="181"/>
      <c r="O97" s="181"/>
      <c r="P97" s="181"/>
      <c r="Q97" s="181"/>
      <c r="R97" s="181"/>
      <c r="S97" s="181"/>
      <c r="T97" s="182"/>
      <c r="AT97" s="176" t="s">
        <v>174</v>
      </c>
      <c r="AU97" s="176" t="s">
        <v>169</v>
      </c>
      <c r="AV97" s="14" t="s">
        <v>168</v>
      </c>
      <c r="AW97" s="14" t="s">
        <v>32</v>
      </c>
      <c r="AX97" s="14" t="s">
        <v>79</v>
      </c>
      <c r="AY97" s="176" t="s">
        <v>162</v>
      </c>
    </row>
    <row r="98" spans="2:65" s="1" customFormat="1" ht="16.5" customHeight="1" x14ac:dyDescent="0.2">
      <c r="B98" s="139"/>
      <c r="C98" s="140" t="s">
        <v>169</v>
      </c>
      <c r="D98" s="140" t="s">
        <v>164</v>
      </c>
      <c r="E98" s="327" t="s">
        <v>2312</v>
      </c>
      <c r="F98" s="328"/>
      <c r="G98" s="142" t="s">
        <v>1972</v>
      </c>
      <c r="H98" s="143">
        <v>22</v>
      </c>
      <c r="I98" s="144"/>
      <c r="J98" s="143">
        <f>ROUND(I98*H98,3)</f>
        <v>0</v>
      </c>
      <c r="K98" s="141" t="s">
        <v>1</v>
      </c>
      <c r="L98" s="30"/>
      <c r="M98" s="145" t="s">
        <v>1</v>
      </c>
      <c r="N98" s="146" t="s">
        <v>43</v>
      </c>
      <c r="O98" s="49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6" t="s">
        <v>168</v>
      </c>
      <c r="AT98" s="16" t="s">
        <v>164</v>
      </c>
      <c r="AU98" s="16" t="s">
        <v>169</v>
      </c>
      <c r="AY98" s="16" t="s">
        <v>162</v>
      </c>
      <c r="BE98" s="149">
        <f>IF(N98="základná",J98,0)</f>
        <v>0</v>
      </c>
      <c r="BF98" s="149">
        <f>IF(N98="znížená",J98,0)</f>
        <v>0</v>
      </c>
      <c r="BG98" s="149">
        <f>IF(N98="zákl. prenesená",J98,0)</f>
        <v>0</v>
      </c>
      <c r="BH98" s="149">
        <f>IF(N98="zníž. prenesená",J98,0)</f>
        <v>0</v>
      </c>
      <c r="BI98" s="149">
        <f>IF(N98="nulová",J98,0)</f>
        <v>0</v>
      </c>
      <c r="BJ98" s="16" t="s">
        <v>169</v>
      </c>
      <c r="BK98" s="150">
        <f>ROUND(I98*H98,3)</f>
        <v>0</v>
      </c>
      <c r="BL98" s="16" t="s">
        <v>168</v>
      </c>
      <c r="BM98" s="16" t="s">
        <v>2313</v>
      </c>
    </row>
    <row r="99" spans="2:65" s="1" customFormat="1" ht="16.5" customHeight="1" x14ac:dyDescent="0.2">
      <c r="B99" s="139"/>
      <c r="C99" s="140" t="s">
        <v>183</v>
      </c>
      <c r="D99" s="140" t="s">
        <v>164</v>
      </c>
      <c r="E99" s="327" t="s">
        <v>203</v>
      </c>
      <c r="F99" s="328"/>
      <c r="G99" s="142" t="s">
        <v>172</v>
      </c>
      <c r="H99" s="143">
        <v>2.6960000000000002</v>
      </c>
      <c r="I99" s="144"/>
      <c r="J99" s="143">
        <f>ROUND(I99*H99,3)</f>
        <v>0</v>
      </c>
      <c r="K99" s="141" t="s">
        <v>167</v>
      </c>
      <c r="L99" s="30"/>
      <c r="M99" s="145" t="s">
        <v>1</v>
      </c>
      <c r="N99" s="146" t="s">
        <v>43</v>
      </c>
      <c r="O99" s="49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168</v>
      </c>
      <c r="AT99" s="16" t="s">
        <v>164</v>
      </c>
      <c r="AU99" s="16" t="s">
        <v>169</v>
      </c>
      <c r="AY99" s="16" t="s">
        <v>162</v>
      </c>
      <c r="BE99" s="149">
        <f>IF(N99="základná",J99,0)</f>
        <v>0</v>
      </c>
      <c r="BF99" s="149">
        <f>IF(N99="znížená",J99,0)</f>
        <v>0</v>
      </c>
      <c r="BG99" s="149">
        <f>IF(N99="zákl. prenesená",J99,0)</f>
        <v>0</v>
      </c>
      <c r="BH99" s="149">
        <f>IF(N99="zníž. prenesená",J99,0)</f>
        <v>0</v>
      </c>
      <c r="BI99" s="149">
        <f>IF(N99="nulová",J99,0)</f>
        <v>0</v>
      </c>
      <c r="BJ99" s="16" t="s">
        <v>169</v>
      </c>
      <c r="BK99" s="150">
        <f>ROUND(I99*H99,3)</f>
        <v>0</v>
      </c>
      <c r="BL99" s="16" t="s">
        <v>168</v>
      </c>
      <c r="BM99" s="16" t="s">
        <v>2314</v>
      </c>
    </row>
    <row r="100" spans="2:65" s="11" customFormat="1" x14ac:dyDescent="0.2">
      <c r="B100" s="151"/>
      <c r="D100" s="152" t="s">
        <v>174</v>
      </c>
      <c r="E100" s="153" t="s">
        <v>1</v>
      </c>
      <c r="F100" s="154" t="s">
        <v>2315</v>
      </c>
      <c r="H100" s="153" t="s">
        <v>1</v>
      </c>
      <c r="I100" s="155"/>
      <c r="L100" s="151"/>
      <c r="M100" s="156"/>
      <c r="N100" s="157"/>
      <c r="O100" s="157"/>
      <c r="P100" s="157"/>
      <c r="Q100" s="157"/>
      <c r="R100" s="157"/>
      <c r="S100" s="157"/>
      <c r="T100" s="158"/>
      <c r="AT100" s="153" t="s">
        <v>174</v>
      </c>
      <c r="AU100" s="153" t="s">
        <v>169</v>
      </c>
      <c r="AV100" s="11" t="s">
        <v>79</v>
      </c>
      <c r="AW100" s="11" t="s">
        <v>32</v>
      </c>
      <c r="AX100" s="11" t="s">
        <v>71</v>
      </c>
      <c r="AY100" s="153" t="s">
        <v>162</v>
      </c>
    </row>
    <row r="101" spans="2:65" s="12" customFormat="1" x14ac:dyDescent="0.2">
      <c r="B101" s="159"/>
      <c r="D101" s="152" t="s">
        <v>174</v>
      </c>
      <c r="E101" s="160" t="s">
        <v>1</v>
      </c>
      <c r="F101" s="161" t="s">
        <v>2316</v>
      </c>
      <c r="H101" s="162">
        <v>0.74399999999999999</v>
      </c>
      <c r="I101" s="163"/>
      <c r="L101" s="159"/>
      <c r="M101" s="164"/>
      <c r="N101" s="165"/>
      <c r="O101" s="165"/>
      <c r="P101" s="165"/>
      <c r="Q101" s="165"/>
      <c r="R101" s="165"/>
      <c r="S101" s="165"/>
      <c r="T101" s="166"/>
      <c r="AT101" s="160" t="s">
        <v>174</v>
      </c>
      <c r="AU101" s="160" t="s">
        <v>169</v>
      </c>
      <c r="AV101" s="12" t="s">
        <v>169</v>
      </c>
      <c r="AW101" s="12" t="s">
        <v>32</v>
      </c>
      <c r="AX101" s="12" t="s">
        <v>71</v>
      </c>
      <c r="AY101" s="160" t="s">
        <v>162</v>
      </c>
    </row>
    <row r="102" spans="2:65" s="11" customFormat="1" x14ac:dyDescent="0.2">
      <c r="B102" s="151"/>
      <c r="D102" s="152" t="s">
        <v>174</v>
      </c>
      <c r="E102" s="153" t="s">
        <v>1</v>
      </c>
      <c r="F102" s="154" t="s">
        <v>2317</v>
      </c>
      <c r="H102" s="153" t="s">
        <v>1</v>
      </c>
      <c r="I102" s="155"/>
      <c r="L102" s="151"/>
      <c r="M102" s="156"/>
      <c r="N102" s="157"/>
      <c r="O102" s="157"/>
      <c r="P102" s="157"/>
      <c r="Q102" s="157"/>
      <c r="R102" s="157"/>
      <c r="S102" s="157"/>
      <c r="T102" s="158"/>
      <c r="AT102" s="153" t="s">
        <v>174</v>
      </c>
      <c r="AU102" s="153" t="s">
        <v>169</v>
      </c>
      <c r="AV102" s="11" t="s">
        <v>79</v>
      </c>
      <c r="AW102" s="11" t="s">
        <v>32</v>
      </c>
      <c r="AX102" s="11" t="s">
        <v>71</v>
      </c>
      <c r="AY102" s="153" t="s">
        <v>162</v>
      </c>
    </row>
    <row r="103" spans="2:65" s="12" customFormat="1" x14ac:dyDescent="0.2">
      <c r="B103" s="159"/>
      <c r="D103" s="152" t="s">
        <v>174</v>
      </c>
      <c r="E103" s="160" t="s">
        <v>1</v>
      </c>
      <c r="F103" s="161" t="s">
        <v>2318</v>
      </c>
      <c r="H103" s="162">
        <v>1.34</v>
      </c>
      <c r="I103" s="163"/>
      <c r="L103" s="159"/>
      <c r="M103" s="164"/>
      <c r="N103" s="165"/>
      <c r="O103" s="165"/>
      <c r="P103" s="165"/>
      <c r="Q103" s="165"/>
      <c r="R103" s="165"/>
      <c r="S103" s="165"/>
      <c r="T103" s="166"/>
      <c r="AT103" s="160" t="s">
        <v>174</v>
      </c>
      <c r="AU103" s="160" t="s">
        <v>169</v>
      </c>
      <c r="AV103" s="12" t="s">
        <v>169</v>
      </c>
      <c r="AW103" s="12" t="s">
        <v>32</v>
      </c>
      <c r="AX103" s="12" t="s">
        <v>71</v>
      </c>
      <c r="AY103" s="160" t="s">
        <v>162</v>
      </c>
    </row>
    <row r="104" spans="2:65" s="12" customFormat="1" x14ac:dyDescent="0.2">
      <c r="B104" s="159"/>
      <c r="D104" s="152" t="s">
        <v>174</v>
      </c>
      <c r="E104" s="160" t="s">
        <v>1</v>
      </c>
      <c r="F104" s="161" t="s">
        <v>2319</v>
      </c>
      <c r="H104" s="162">
        <v>0.61199999999999999</v>
      </c>
      <c r="I104" s="163"/>
      <c r="L104" s="159"/>
      <c r="M104" s="164"/>
      <c r="N104" s="165"/>
      <c r="O104" s="165"/>
      <c r="P104" s="165"/>
      <c r="Q104" s="165"/>
      <c r="R104" s="165"/>
      <c r="S104" s="165"/>
      <c r="T104" s="166"/>
      <c r="AT104" s="160" t="s">
        <v>174</v>
      </c>
      <c r="AU104" s="160" t="s">
        <v>169</v>
      </c>
      <c r="AV104" s="12" t="s">
        <v>169</v>
      </c>
      <c r="AW104" s="12" t="s">
        <v>32</v>
      </c>
      <c r="AX104" s="12" t="s">
        <v>71</v>
      </c>
      <c r="AY104" s="160" t="s">
        <v>162</v>
      </c>
    </row>
    <row r="105" spans="2:65" s="14" customFormat="1" x14ac:dyDescent="0.2">
      <c r="B105" s="175"/>
      <c r="D105" s="152" t="s">
        <v>174</v>
      </c>
      <c r="E105" s="176" t="s">
        <v>1</v>
      </c>
      <c r="F105" s="177" t="s">
        <v>189</v>
      </c>
      <c r="H105" s="178">
        <v>2.6960000000000002</v>
      </c>
      <c r="I105" s="179"/>
      <c r="L105" s="175"/>
      <c r="M105" s="180"/>
      <c r="N105" s="181"/>
      <c r="O105" s="181"/>
      <c r="P105" s="181"/>
      <c r="Q105" s="181"/>
      <c r="R105" s="181"/>
      <c r="S105" s="181"/>
      <c r="T105" s="182"/>
      <c r="AT105" s="176" t="s">
        <v>174</v>
      </c>
      <c r="AU105" s="176" t="s">
        <v>169</v>
      </c>
      <c r="AV105" s="14" t="s">
        <v>168</v>
      </c>
      <c r="AW105" s="14" t="s">
        <v>32</v>
      </c>
      <c r="AX105" s="14" t="s">
        <v>79</v>
      </c>
      <c r="AY105" s="176" t="s">
        <v>162</v>
      </c>
    </row>
    <row r="106" spans="2:65" s="1" customFormat="1" ht="16.5" customHeight="1" x14ac:dyDescent="0.2">
      <c r="B106" s="139"/>
      <c r="C106" s="140" t="s">
        <v>168</v>
      </c>
      <c r="D106" s="140" t="s">
        <v>164</v>
      </c>
      <c r="E106" s="327" t="s">
        <v>213</v>
      </c>
      <c r="F106" s="328"/>
      <c r="G106" s="142" t="s">
        <v>172</v>
      </c>
      <c r="H106" s="143">
        <v>2.6960000000000002</v>
      </c>
      <c r="I106" s="144"/>
      <c r="J106" s="143">
        <f>ROUND(I106*H106,3)</f>
        <v>0</v>
      </c>
      <c r="K106" s="141" t="s">
        <v>167</v>
      </c>
      <c r="L106" s="30"/>
      <c r="M106" s="145" t="s">
        <v>1</v>
      </c>
      <c r="N106" s="146" t="s">
        <v>43</v>
      </c>
      <c r="O106" s="49"/>
      <c r="P106" s="147">
        <f>O106*H106</f>
        <v>0</v>
      </c>
      <c r="Q106" s="147">
        <v>0</v>
      </c>
      <c r="R106" s="147">
        <f>Q106*H106</f>
        <v>0</v>
      </c>
      <c r="S106" s="147">
        <v>0</v>
      </c>
      <c r="T106" s="148">
        <f>S106*H106</f>
        <v>0</v>
      </c>
      <c r="AR106" s="16" t="s">
        <v>168</v>
      </c>
      <c r="AT106" s="16" t="s">
        <v>164</v>
      </c>
      <c r="AU106" s="16" t="s">
        <v>169</v>
      </c>
      <c r="AY106" s="16" t="s">
        <v>162</v>
      </c>
      <c r="BE106" s="149">
        <f>IF(N106="základná",J106,0)</f>
        <v>0</v>
      </c>
      <c r="BF106" s="149">
        <f>IF(N106="znížená",J106,0)</f>
        <v>0</v>
      </c>
      <c r="BG106" s="149">
        <f>IF(N106="zákl. prenesená",J106,0)</f>
        <v>0</v>
      </c>
      <c r="BH106" s="149">
        <f>IF(N106="zníž. prenesená",J106,0)</f>
        <v>0</v>
      </c>
      <c r="BI106" s="149">
        <f>IF(N106="nulová",J106,0)</f>
        <v>0</v>
      </c>
      <c r="BJ106" s="16" t="s">
        <v>169</v>
      </c>
      <c r="BK106" s="150">
        <f>ROUND(I106*H106,3)</f>
        <v>0</v>
      </c>
      <c r="BL106" s="16" t="s">
        <v>168</v>
      </c>
      <c r="BM106" s="16" t="s">
        <v>2320</v>
      </c>
    </row>
    <row r="107" spans="2:65" s="1" customFormat="1" ht="16.5" customHeight="1" x14ac:dyDescent="0.2">
      <c r="B107" s="139"/>
      <c r="C107" s="140" t="s">
        <v>202</v>
      </c>
      <c r="D107" s="140" t="s">
        <v>164</v>
      </c>
      <c r="E107" s="327" t="s">
        <v>2321</v>
      </c>
      <c r="F107" s="328"/>
      <c r="G107" s="142" t="s">
        <v>172</v>
      </c>
      <c r="H107" s="143">
        <v>0.55000000000000004</v>
      </c>
      <c r="I107" s="144"/>
      <c r="J107" s="143">
        <f>ROUND(I107*H107,3)</f>
        <v>0</v>
      </c>
      <c r="K107" s="141" t="s">
        <v>1</v>
      </c>
      <c r="L107" s="30"/>
      <c r="M107" s="145" t="s">
        <v>1</v>
      </c>
      <c r="N107" s="146" t="s">
        <v>43</v>
      </c>
      <c r="O107" s="49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AR107" s="16" t="s">
        <v>168</v>
      </c>
      <c r="AT107" s="16" t="s">
        <v>164</v>
      </c>
      <c r="AU107" s="16" t="s">
        <v>169</v>
      </c>
      <c r="AY107" s="16" t="s">
        <v>162</v>
      </c>
      <c r="BE107" s="149">
        <f>IF(N107="základná",J107,0)</f>
        <v>0</v>
      </c>
      <c r="BF107" s="149">
        <f>IF(N107="znížená",J107,0)</f>
        <v>0</v>
      </c>
      <c r="BG107" s="149">
        <f>IF(N107="zákl. prenesená",J107,0)</f>
        <v>0</v>
      </c>
      <c r="BH107" s="149">
        <f>IF(N107="zníž. prenesená",J107,0)</f>
        <v>0</v>
      </c>
      <c r="BI107" s="149">
        <f>IF(N107="nulová",J107,0)</f>
        <v>0</v>
      </c>
      <c r="BJ107" s="16" t="s">
        <v>169</v>
      </c>
      <c r="BK107" s="150">
        <f>ROUND(I107*H107,3)</f>
        <v>0</v>
      </c>
      <c r="BL107" s="16" t="s">
        <v>168</v>
      </c>
      <c r="BM107" s="16" t="s">
        <v>2322</v>
      </c>
    </row>
    <row r="108" spans="2:65" s="11" customFormat="1" x14ac:dyDescent="0.2">
      <c r="B108" s="151"/>
      <c r="D108" s="152" t="s">
        <v>174</v>
      </c>
      <c r="E108" s="153" t="s">
        <v>1</v>
      </c>
      <c r="F108" s="154" t="s">
        <v>2503</v>
      </c>
      <c r="H108" s="153" t="s">
        <v>1</v>
      </c>
      <c r="I108" s="155"/>
      <c r="L108" s="151"/>
      <c r="M108" s="156"/>
      <c r="N108" s="157"/>
      <c r="O108" s="157"/>
      <c r="P108" s="157"/>
      <c r="Q108" s="157"/>
      <c r="R108" s="157"/>
      <c r="S108" s="157"/>
      <c r="T108" s="158"/>
      <c r="AT108" s="153" t="s">
        <v>174</v>
      </c>
      <c r="AU108" s="153" t="s">
        <v>169</v>
      </c>
      <c r="AV108" s="11" t="s">
        <v>79</v>
      </c>
      <c r="AW108" s="11" t="s">
        <v>32</v>
      </c>
      <c r="AX108" s="11" t="s">
        <v>71</v>
      </c>
      <c r="AY108" s="153" t="s">
        <v>162</v>
      </c>
    </row>
    <row r="109" spans="2:65" s="12" customFormat="1" x14ac:dyDescent="0.2">
      <c r="B109" s="159"/>
      <c r="D109" s="152" t="s">
        <v>174</v>
      </c>
      <c r="E109" s="160" t="s">
        <v>1</v>
      </c>
      <c r="F109" s="161" t="s">
        <v>2323</v>
      </c>
      <c r="H109" s="162">
        <v>0.55000000000000004</v>
      </c>
      <c r="I109" s="163"/>
      <c r="L109" s="159"/>
      <c r="M109" s="164"/>
      <c r="N109" s="165"/>
      <c r="O109" s="165"/>
      <c r="P109" s="165"/>
      <c r="Q109" s="165"/>
      <c r="R109" s="165"/>
      <c r="S109" s="165"/>
      <c r="T109" s="166"/>
      <c r="AT109" s="160" t="s">
        <v>174</v>
      </c>
      <c r="AU109" s="160" t="s">
        <v>169</v>
      </c>
      <c r="AV109" s="12" t="s">
        <v>169</v>
      </c>
      <c r="AW109" s="12" t="s">
        <v>32</v>
      </c>
      <c r="AX109" s="12" t="s">
        <v>71</v>
      </c>
      <c r="AY109" s="160" t="s">
        <v>162</v>
      </c>
    </row>
    <row r="110" spans="2:65" s="14" customFormat="1" x14ac:dyDescent="0.2">
      <c r="B110" s="175"/>
      <c r="D110" s="152" t="s">
        <v>174</v>
      </c>
      <c r="E110" s="176" t="s">
        <v>1</v>
      </c>
      <c r="F110" s="177" t="s">
        <v>189</v>
      </c>
      <c r="H110" s="178">
        <v>0.55000000000000004</v>
      </c>
      <c r="I110" s="179"/>
      <c r="L110" s="175"/>
      <c r="M110" s="180"/>
      <c r="N110" s="181"/>
      <c r="O110" s="181"/>
      <c r="P110" s="181"/>
      <c r="Q110" s="181"/>
      <c r="R110" s="181"/>
      <c r="S110" s="181"/>
      <c r="T110" s="182"/>
      <c r="AT110" s="176" t="s">
        <v>174</v>
      </c>
      <c r="AU110" s="176" t="s">
        <v>169</v>
      </c>
      <c r="AV110" s="14" t="s">
        <v>168</v>
      </c>
      <c r="AW110" s="14" t="s">
        <v>32</v>
      </c>
      <c r="AX110" s="14" t="s">
        <v>79</v>
      </c>
      <c r="AY110" s="176" t="s">
        <v>162</v>
      </c>
    </row>
    <row r="111" spans="2:65" s="1" customFormat="1" ht="16.5" customHeight="1" x14ac:dyDescent="0.2">
      <c r="B111" s="139"/>
      <c r="C111" s="140" t="s">
        <v>212</v>
      </c>
      <c r="D111" s="140" t="s">
        <v>164</v>
      </c>
      <c r="E111" s="327" t="s">
        <v>235</v>
      </c>
      <c r="F111" s="328"/>
      <c r="G111" s="142" t="s">
        <v>172</v>
      </c>
      <c r="H111" s="143">
        <v>0.55000000000000004</v>
      </c>
      <c r="I111" s="144"/>
      <c r="J111" s="143">
        <f>ROUND(I111*H111,3)</f>
        <v>0</v>
      </c>
      <c r="K111" s="141" t="s">
        <v>167</v>
      </c>
      <c r="L111" s="30"/>
      <c r="M111" s="145" t="s">
        <v>1</v>
      </c>
      <c r="N111" s="146" t="s">
        <v>43</v>
      </c>
      <c r="O111" s="49"/>
      <c r="P111" s="147">
        <f>O111*H111</f>
        <v>0</v>
      </c>
      <c r="Q111" s="147">
        <v>0</v>
      </c>
      <c r="R111" s="147">
        <f>Q111*H111</f>
        <v>0</v>
      </c>
      <c r="S111" s="147">
        <v>0</v>
      </c>
      <c r="T111" s="148">
        <f>S111*H111</f>
        <v>0</v>
      </c>
      <c r="AR111" s="16" t="s">
        <v>168</v>
      </c>
      <c r="AT111" s="16" t="s">
        <v>164</v>
      </c>
      <c r="AU111" s="16" t="s">
        <v>169</v>
      </c>
      <c r="AY111" s="16" t="s">
        <v>162</v>
      </c>
      <c r="BE111" s="149">
        <f>IF(N111="základná",J111,0)</f>
        <v>0</v>
      </c>
      <c r="BF111" s="149">
        <f>IF(N111="znížená",J111,0)</f>
        <v>0</v>
      </c>
      <c r="BG111" s="149">
        <f>IF(N111="zákl. prenesená",J111,0)</f>
        <v>0</v>
      </c>
      <c r="BH111" s="149">
        <f>IF(N111="zníž. prenesená",J111,0)</f>
        <v>0</v>
      </c>
      <c r="BI111" s="149">
        <f>IF(N111="nulová",J111,0)</f>
        <v>0</v>
      </c>
      <c r="BJ111" s="16" t="s">
        <v>169</v>
      </c>
      <c r="BK111" s="150">
        <f>ROUND(I111*H111,3)</f>
        <v>0</v>
      </c>
      <c r="BL111" s="16" t="s">
        <v>168</v>
      </c>
      <c r="BM111" s="16" t="s">
        <v>2324</v>
      </c>
    </row>
    <row r="112" spans="2:65" s="1" customFormat="1" ht="16.5" customHeight="1" x14ac:dyDescent="0.2">
      <c r="B112" s="139"/>
      <c r="C112" s="140" t="s">
        <v>215</v>
      </c>
      <c r="D112" s="140" t="s">
        <v>164</v>
      </c>
      <c r="E112" s="327" t="s">
        <v>238</v>
      </c>
      <c r="F112" s="328"/>
      <c r="G112" s="142" t="s">
        <v>172</v>
      </c>
      <c r="H112" s="143">
        <v>3.246</v>
      </c>
      <c r="I112" s="144"/>
      <c r="J112" s="143">
        <f>ROUND(I112*H112,3)</f>
        <v>0</v>
      </c>
      <c r="K112" s="141" t="s">
        <v>167</v>
      </c>
      <c r="L112" s="30"/>
      <c r="M112" s="145" t="s">
        <v>1</v>
      </c>
      <c r="N112" s="146" t="s">
        <v>43</v>
      </c>
      <c r="O112" s="49"/>
      <c r="P112" s="147">
        <f>O112*H112</f>
        <v>0</v>
      </c>
      <c r="Q112" s="147">
        <v>0</v>
      </c>
      <c r="R112" s="147">
        <f>Q112*H112</f>
        <v>0</v>
      </c>
      <c r="S112" s="147">
        <v>0</v>
      </c>
      <c r="T112" s="148">
        <f>S112*H112</f>
        <v>0</v>
      </c>
      <c r="AR112" s="16" t="s">
        <v>168</v>
      </c>
      <c r="AT112" s="16" t="s">
        <v>164</v>
      </c>
      <c r="AU112" s="16" t="s">
        <v>169</v>
      </c>
      <c r="AY112" s="16" t="s">
        <v>162</v>
      </c>
      <c r="BE112" s="149">
        <f>IF(N112="základná",J112,0)</f>
        <v>0</v>
      </c>
      <c r="BF112" s="149">
        <f>IF(N112="znížená",J112,0)</f>
        <v>0</v>
      </c>
      <c r="BG112" s="149">
        <f>IF(N112="zákl. prenesená",J112,0)</f>
        <v>0</v>
      </c>
      <c r="BH112" s="149">
        <f>IF(N112="zníž. prenesená",J112,0)</f>
        <v>0</v>
      </c>
      <c r="BI112" s="149">
        <f>IF(N112="nulová",J112,0)</f>
        <v>0</v>
      </c>
      <c r="BJ112" s="16" t="s">
        <v>169</v>
      </c>
      <c r="BK112" s="150">
        <f>ROUND(I112*H112,3)</f>
        <v>0</v>
      </c>
      <c r="BL112" s="16" t="s">
        <v>168</v>
      </c>
      <c r="BM112" s="16" t="s">
        <v>2325</v>
      </c>
    </row>
    <row r="113" spans="2:65" s="12" customFormat="1" x14ac:dyDescent="0.2">
      <c r="B113" s="159"/>
      <c r="D113" s="152" t="s">
        <v>174</v>
      </c>
      <c r="E113" s="160" t="s">
        <v>1</v>
      </c>
      <c r="F113" s="161" t="s">
        <v>2326</v>
      </c>
      <c r="H113" s="162">
        <v>2.6960000000000002</v>
      </c>
      <c r="I113" s="163"/>
      <c r="L113" s="159"/>
      <c r="M113" s="164"/>
      <c r="N113" s="165"/>
      <c r="O113" s="165"/>
      <c r="P113" s="165"/>
      <c r="Q113" s="165"/>
      <c r="R113" s="165"/>
      <c r="S113" s="165"/>
      <c r="T113" s="166"/>
      <c r="AT113" s="160" t="s">
        <v>174</v>
      </c>
      <c r="AU113" s="160" t="s">
        <v>169</v>
      </c>
      <c r="AV113" s="12" t="s">
        <v>169</v>
      </c>
      <c r="AW113" s="12" t="s">
        <v>32</v>
      </c>
      <c r="AX113" s="12" t="s">
        <v>71</v>
      </c>
      <c r="AY113" s="160" t="s">
        <v>162</v>
      </c>
    </row>
    <row r="114" spans="2:65" s="12" customFormat="1" x14ac:dyDescent="0.2">
      <c r="B114" s="159"/>
      <c r="D114" s="152" t="s">
        <v>174</v>
      </c>
      <c r="E114" s="160" t="s">
        <v>1</v>
      </c>
      <c r="F114" s="161" t="s">
        <v>2327</v>
      </c>
      <c r="H114" s="162">
        <v>0.55000000000000004</v>
      </c>
      <c r="I114" s="163"/>
      <c r="L114" s="159"/>
      <c r="M114" s="164"/>
      <c r="N114" s="165"/>
      <c r="O114" s="165"/>
      <c r="P114" s="165"/>
      <c r="Q114" s="165"/>
      <c r="R114" s="165"/>
      <c r="S114" s="165"/>
      <c r="T114" s="166"/>
      <c r="AT114" s="160" t="s">
        <v>174</v>
      </c>
      <c r="AU114" s="160" t="s">
        <v>169</v>
      </c>
      <c r="AV114" s="12" t="s">
        <v>169</v>
      </c>
      <c r="AW114" s="12" t="s">
        <v>32</v>
      </c>
      <c r="AX114" s="12" t="s">
        <v>71</v>
      </c>
      <c r="AY114" s="160" t="s">
        <v>162</v>
      </c>
    </row>
    <row r="115" spans="2:65" s="14" customFormat="1" x14ac:dyDescent="0.2">
      <c r="B115" s="175"/>
      <c r="D115" s="152" t="s">
        <v>174</v>
      </c>
      <c r="E115" s="176" t="s">
        <v>1</v>
      </c>
      <c r="F115" s="177" t="s">
        <v>189</v>
      </c>
      <c r="H115" s="178">
        <v>3.2460000000000004</v>
      </c>
      <c r="I115" s="179"/>
      <c r="L115" s="175"/>
      <c r="M115" s="180"/>
      <c r="N115" s="181"/>
      <c r="O115" s="181"/>
      <c r="P115" s="181"/>
      <c r="Q115" s="181"/>
      <c r="R115" s="181"/>
      <c r="S115" s="181"/>
      <c r="T115" s="182"/>
      <c r="AT115" s="176" t="s">
        <v>174</v>
      </c>
      <c r="AU115" s="176" t="s">
        <v>169</v>
      </c>
      <c r="AV115" s="14" t="s">
        <v>168</v>
      </c>
      <c r="AW115" s="14" t="s">
        <v>32</v>
      </c>
      <c r="AX115" s="14" t="s">
        <v>79</v>
      </c>
      <c r="AY115" s="176" t="s">
        <v>162</v>
      </c>
    </row>
    <row r="116" spans="2:65" s="1" customFormat="1" ht="22.5" customHeight="1" x14ac:dyDescent="0.2">
      <c r="B116" s="139"/>
      <c r="C116" s="140" t="s">
        <v>222</v>
      </c>
      <c r="D116" s="140" t="s">
        <v>164</v>
      </c>
      <c r="E116" s="327" t="s">
        <v>245</v>
      </c>
      <c r="F116" s="328"/>
      <c r="G116" s="142" t="s">
        <v>172</v>
      </c>
      <c r="H116" s="143">
        <v>25.968</v>
      </c>
      <c r="I116" s="144"/>
      <c r="J116" s="143">
        <f>ROUND(I116*H116,3)</f>
        <v>0</v>
      </c>
      <c r="K116" s="141" t="s">
        <v>167</v>
      </c>
      <c r="L116" s="30"/>
      <c r="M116" s="145" t="s">
        <v>1</v>
      </c>
      <c r="N116" s="146" t="s">
        <v>43</v>
      </c>
      <c r="O116" s="49"/>
      <c r="P116" s="147">
        <f>O116*H116</f>
        <v>0</v>
      </c>
      <c r="Q116" s="147">
        <v>0</v>
      </c>
      <c r="R116" s="147">
        <f>Q116*H116</f>
        <v>0</v>
      </c>
      <c r="S116" s="147">
        <v>0</v>
      </c>
      <c r="T116" s="148">
        <f>S116*H116</f>
        <v>0</v>
      </c>
      <c r="AR116" s="16" t="s">
        <v>168</v>
      </c>
      <c r="AT116" s="16" t="s">
        <v>164</v>
      </c>
      <c r="AU116" s="16" t="s">
        <v>169</v>
      </c>
      <c r="AY116" s="16" t="s">
        <v>162</v>
      </c>
      <c r="BE116" s="149">
        <f>IF(N116="základná",J116,0)</f>
        <v>0</v>
      </c>
      <c r="BF116" s="149">
        <f>IF(N116="znížená",J116,0)</f>
        <v>0</v>
      </c>
      <c r="BG116" s="149">
        <f>IF(N116="zákl. prenesená",J116,0)</f>
        <v>0</v>
      </c>
      <c r="BH116" s="149">
        <f>IF(N116="zníž. prenesená",J116,0)</f>
        <v>0</v>
      </c>
      <c r="BI116" s="149">
        <f>IF(N116="nulová",J116,0)</f>
        <v>0</v>
      </c>
      <c r="BJ116" s="16" t="s">
        <v>169</v>
      </c>
      <c r="BK116" s="150">
        <f>ROUND(I116*H116,3)</f>
        <v>0</v>
      </c>
      <c r="BL116" s="16" t="s">
        <v>168</v>
      </c>
      <c r="BM116" s="16" t="s">
        <v>2328</v>
      </c>
    </row>
    <row r="117" spans="2:65" s="11" customFormat="1" x14ac:dyDescent="0.2">
      <c r="B117" s="151"/>
      <c r="D117" s="152" t="s">
        <v>174</v>
      </c>
      <c r="E117" s="153" t="s">
        <v>1</v>
      </c>
      <c r="F117" s="154" t="s">
        <v>247</v>
      </c>
      <c r="H117" s="153" t="s">
        <v>1</v>
      </c>
      <c r="I117" s="155"/>
      <c r="L117" s="151"/>
      <c r="M117" s="156"/>
      <c r="N117" s="157"/>
      <c r="O117" s="157"/>
      <c r="P117" s="157"/>
      <c r="Q117" s="157"/>
      <c r="R117" s="157"/>
      <c r="S117" s="157"/>
      <c r="T117" s="158"/>
      <c r="AT117" s="153" t="s">
        <v>174</v>
      </c>
      <c r="AU117" s="153" t="s">
        <v>169</v>
      </c>
      <c r="AV117" s="11" t="s">
        <v>79</v>
      </c>
      <c r="AW117" s="11" t="s">
        <v>32</v>
      </c>
      <c r="AX117" s="11" t="s">
        <v>71</v>
      </c>
      <c r="AY117" s="153" t="s">
        <v>162</v>
      </c>
    </row>
    <row r="118" spans="2:65" s="12" customFormat="1" x14ac:dyDescent="0.2">
      <c r="B118" s="159"/>
      <c r="D118" s="152" t="s">
        <v>174</v>
      </c>
      <c r="E118" s="160" t="s">
        <v>1</v>
      </c>
      <c r="F118" s="161" t="s">
        <v>2329</v>
      </c>
      <c r="H118" s="162">
        <v>25.968</v>
      </c>
      <c r="I118" s="163"/>
      <c r="L118" s="159"/>
      <c r="M118" s="164"/>
      <c r="N118" s="165"/>
      <c r="O118" s="165"/>
      <c r="P118" s="165"/>
      <c r="Q118" s="165"/>
      <c r="R118" s="165"/>
      <c r="S118" s="165"/>
      <c r="T118" s="166"/>
      <c r="AT118" s="160" t="s">
        <v>174</v>
      </c>
      <c r="AU118" s="160" t="s">
        <v>169</v>
      </c>
      <c r="AV118" s="12" t="s">
        <v>169</v>
      </c>
      <c r="AW118" s="12" t="s">
        <v>32</v>
      </c>
      <c r="AX118" s="12" t="s">
        <v>79</v>
      </c>
      <c r="AY118" s="160" t="s">
        <v>162</v>
      </c>
    </row>
    <row r="119" spans="2:65" s="1" customFormat="1" ht="16.5" customHeight="1" x14ac:dyDescent="0.2">
      <c r="B119" s="139"/>
      <c r="C119" s="140" t="s">
        <v>225</v>
      </c>
      <c r="D119" s="140" t="s">
        <v>164</v>
      </c>
      <c r="E119" s="327" t="s">
        <v>254</v>
      </c>
      <c r="F119" s="328"/>
      <c r="G119" s="142" t="s">
        <v>255</v>
      </c>
      <c r="H119" s="143">
        <v>4.8689999999999998</v>
      </c>
      <c r="I119" s="144"/>
      <c r="J119" s="143">
        <f>ROUND(I119*H119,3)</f>
        <v>0</v>
      </c>
      <c r="K119" s="141" t="s">
        <v>167</v>
      </c>
      <c r="L119" s="30"/>
      <c r="M119" s="145" t="s">
        <v>1</v>
      </c>
      <c r="N119" s="146" t="s">
        <v>43</v>
      </c>
      <c r="O119" s="49"/>
      <c r="P119" s="147">
        <f>O119*H119</f>
        <v>0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AR119" s="16" t="s">
        <v>168</v>
      </c>
      <c r="AT119" s="16" t="s">
        <v>164</v>
      </c>
      <c r="AU119" s="16" t="s">
        <v>169</v>
      </c>
      <c r="AY119" s="16" t="s">
        <v>162</v>
      </c>
      <c r="BE119" s="149">
        <f>IF(N119="základná",J119,0)</f>
        <v>0</v>
      </c>
      <c r="BF119" s="149">
        <f>IF(N119="znížená",J119,0)</f>
        <v>0</v>
      </c>
      <c r="BG119" s="149">
        <f>IF(N119="zákl. prenesená",J119,0)</f>
        <v>0</v>
      </c>
      <c r="BH119" s="149">
        <f>IF(N119="zníž. prenesená",J119,0)</f>
        <v>0</v>
      </c>
      <c r="BI119" s="149">
        <f>IF(N119="nulová",J119,0)</f>
        <v>0</v>
      </c>
      <c r="BJ119" s="16" t="s">
        <v>169</v>
      </c>
      <c r="BK119" s="150">
        <f>ROUND(I119*H119,3)</f>
        <v>0</v>
      </c>
      <c r="BL119" s="16" t="s">
        <v>168</v>
      </c>
      <c r="BM119" s="16" t="s">
        <v>2330</v>
      </c>
    </row>
    <row r="120" spans="2:65" s="12" customFormat="1" x14ac:dyDescent="0.2">
      <c r="B120" s="159"/>
      <c r="D120" s="152" t="s">
        <v>174</v>
      </c>
      <c r="E120" s="160" t="s">
        <v>1</v>
      </c>
      <c r="F120" s="161" t="s">
        <v>2331</v>
      </c>
      <c r="H120" s="162">
        <v>4.8689999999999998</v>
      </c>
      <c r="I120" s="163"/>
      <c r="L120" s="159"/>
      <c r="M120" s="164"/>
      <c r="N120" s="165"/>
      <c r="O120" s="165"/>
      <c r="P120" s="165"/>
      <c r="Q120" s="165"/>
      <c r="R120" s="165"/>
      <c r="S120" s="165"/>
      <c r="T120" s="166"/>
      <c r="AT120" s="160" t="s">
        <v>174</v>
      </c>
      <c r="AU120" s="160" t="s">
        <v>169</v>
      </c>
      <c r="AV120" s="12" t="s">
        <v>169</v>
      </c>
      <c r="AW120" s="12" t="s">
        <v>32</v>
      </c>
      <c r="AX120" s="12" t="s">
        <v>79</v>
      </c>
      <c r="AY120" s="160" t="s">
        <v>162</v>
      </c>
    </row>
    <row r="121" spans="2:65" s="10" customFormat="1" ht="22.9" customHeight="1" x14ac:dyDescent="0.2">
      <c r="B121" s="126"/>
      <c r="D121" s="127" t="s">
        <v>70</v>
      </c>
      <c r="E121" s="137" t="s">
        <v>169</v>
      </c>
      <c r="F121" s="137" t="s">
        <v>281</v>
      </c>
      <c r="I121" s="129"/>
      <c r="J121" s="138">
        <f>BK121</f>
        <v>0</v>
      </c>
      <c r="L121" s="126"/>
      <c r="M121" s="131"/>
      <c r="N121" s="132"/>
      <c r="O121" s="132"/>
      <c r="P121" s="133">
        <f>SUM(P122:P150)</f>
        <v>0</v>
      </c>
      <c r="Q121" s="132"/>
      <c r="R121" s="133">
        <f>SUM(R122:R150)</f>
        <v>5.9916177999999993</v>
      </c>
      <c r="S121" s="132"/>
      <c r="T121" s="134">
        <f>SUM(T122:T150)</f>
        <v>0</v>
      </c>
      <c r="AR121" s="127" t="s">
        <v>79</v>
      </c>
      <c r="AT121" s="135" t="s">
        <v>70</v>
      </c>
      <c r="AU121" s="135" t="s">
        <v>79</v>
      </c>
      <c r="AY121" s="127" t="s">
        <v>162</v>
      </c>
      <c r="BK121" s="136">
        <f>SUM(BK122:BK150)</f>
        <v>0</v>
      </c>
    </row>
    <row r="122" spans="2:65" s="1" customFormat="1" ht="16.5" customHeight="1" x14ac:dyDescent="0.2">
      <c r="B122" s="139"/>
      <c r="C122" s="140" t="s">
        <v>234</v>
      </c>
      <c r="D122" s="140" t="s">
        <v>164</v>
      </c>
      <c r="E122" s="327" t="s">
        <v>2332</v>
      </c>
      <c r="F122" s="328"/>
      <c r="G122" s="142" t="s">
        <v>273</v>
      </c>
      <c r="H122" s="143">
        <v>90.683000000000007</v>
      </c>
      <c r="I122" s="144"/>
      <c r="J122" s="143">
        <f>ROUND(I122*H122,3)</f>
        <v>0</v>
      </c>
      <c r="K122" s="141" t="s">
        <v>167</v>
      </c>
      <c r="L122" s="30"/>
      <c r="M122" s="145" t="s">
        <v>1</v>
      </c>
      <c r="N122" s="146" t="s">
        <v>43</v>
      </c>
      <c r="O122" s="49"/>
      <c r="P122" s="147">
        <f>O122*H122</f>
        <v>0</v>
      </c>
      <c r="Q122" s="147">
        <v>4.0000000000000003E-5</v>
      </c>
      <c r="R122" s="147">
        <f>Q122*H122</f>
        <v>3.6273200000000007E-3</v>
      </c>
      <c r="S122" s="147">
        <v>0</v>
      </c>
      <c r="T122" s="148">
        <f>S122*H122</f>
        <v>0</v>
      </c>
      <c r="AR122" s="16" t="s">
        <v>168</v>
      </c>
      <c r="AT122" s="16" t="s">
        <v>164</v>
      </c>
      <c r="AU122" s="16" t="s">
        <v>169</v>
      </c>
      <c r="AY122" s="16" t="s">
        <v>162</v>
      </c>
      <c r="BE122" s="149">
        <f>IF(N122="základná",J122,0)</f>
        <v>0</v>
      </c>
      <c r="BF122" s="149">
        <f>IF(N122="znížená",J122,0)</f>
        <v>0</v>
      </c>
      <c r="BG122" s="149">
        <f>IF(N122="zákl. prenesená",J122,0)</f>
        <v>0</v>
      </c>
      <c r="BH122" s="149">
        <f>IF(N122="zníž. prenesená",J122,0)</f>
        <v>0</v>
      </c>
      <c r="BI122" s="149">
        <f>IF(N122="nulová",J122,0)</f>
        <v>0</v>
      </c>
      <c r="BJ122" s="16" t="s">
        <v>169</v>
      </c>
      <c r="BK122" s="150">
        <f>ROUND(I122*H122,3)</f>
        <v>0</v>
      </c>
      <c r="BL122" s="16" t="s">
        <v>168</v>
      </c>
      <c r="BM122" s="16" t="s">
        <v>2333</v>
      </c>
    </row>
    <row r="123" spans="2:65" s="11" customFormat="1" x14ac:dyDescent="0.2">
      <c r="B123" s="151"/>
      <c r="D123" s="152" t="s">
        <v>174</v>
      </c>
      <c r="E123" s="153" t="s">
        <v>1</v>
      </c>
      <c r="F123" s="154" t="s">
        <v>2317</v>
      </c>
      <c r="H123" s="153" t="s">
        <v>1</v>
      </c>
      <c r="I123" s="155"/>
      <c r="L123" s="151"/>
      <c r="M123" s="156"/>
      <c r="N123" s="157"/>
      <c r="O123" s="157"/>
      <c r="P123" s="157"/>
      <c r="Q123" s="157"/>
      <c r="R123" s="157"/>
      <c r="S123" s="157"/>
      <c r="T123" s="158"/>
      <c r="AT123" s="153" t="s">
        <v>174</v>
      </c>
      <c r="AU123" s="153" t="s">
        <v>169</v>
      </c>
      <c r="AV123" s="11" t="s">
        <v>79</v>
      </c>
      <c r="AW123" s="11" t="s">
        <v>32</v>
      </c>
      <c r="AX123" s="11" t="s">
        <v>71</v>
      </c>
      <c r="AY123" s="153" t="s">
        <v>162</v>
      </c>
    </row>
    <row r="124" spans="2:65" s="11" customFormat="1" x14ac:dyDescent="0.2">
      <c r="B124" s="151"/>
      <c r="D124" s="152" t="s">
        <v>174</v>
      </c>
      <c r="E124" s="153" t="s">
        <v>1</v>
      </c>
      <c r="F124" s="154" t="s">
        <v>2334</v>
      </c>
      <c r="H124" s="153" t="s">
        <v>1</v>
      </c>
      <c r="I124" s="155"/>
      <c r="L124" s="151"/>
      <c r="M124" s="156"/>
      <c r="N124" s="157"/>
      <c r="O124" s="157"/>
      <c r="P124" s="157"/>
      <c r="Q124" s="157"/>
      <c r="R124" s="157"/>
      <c r="S124" s="157"/>
      <c r="T124" s="158"/>
      <c r="AT124" s="153" t="s">
        <v>174</v>
      </c>
      <c r="AU124" s="153" t="s">
        <v>169</v>
      </c>
      <c r="AV124" s="11" t="s">
        <v>79</v>
      </c>
      <c r="AW124" s="11" t="s">
        <v>32</v>
      </c>
      <c r="AX124" s="11" t="s">
        <v>71</v>
      </c>
      <c r="AY124" s="153" t="s">
        <v>162</v>
      </c>
    </row>
    <row r="125" spans="2:65" s="12" customFormat="1" x14ac:dyDescent="0.2">
      <c r="B125" s="159"/>
      <c r="D125" s="152" t="s">
        <v>174</v>
      </c>
      <c r="E125" s="160" t="s">
        <v>1</v>
      </c>
      <c r="F125" s="161" t="s">
        <v>2335</v>
      </c>
      <c r="H125" s="162">
        <v>32.353000000000002</v>
      </c>
      <c r="I125" s="163"/>
      <c r="L125" s="159"/>
      <c r="M125" s="164"/>
      <c r="N125" s="165"/>
      <c r="O125" s="165"/>
      <c r="P125" s="165"/>
      <c r="Q125" s="165"/>
      <c r="R125" s="165"/>
      <c r="S125" s="165"/>
      <c r="T125" s="166"/>
      <c r="AT125" s="160" t="s">
        <v>174</v>
      </c>
      <c r="AU125" s="160" t="s">
        <v>169</v>
      </c>
      <c r="AV125" s="12" t="s">
        <v>169</v>
      </c>
      <c r="AW125" s="12" t="s">
        <v>32</v>
      </c>
      <c r="AX125" s="12" t="s">
        <v>71</v>
      </c>
      <c r="AY125" s="160" t="s">
        <v>162</v>
      </c>
    </row>
    <row r="126" spans="2:65" s="12" customFormat="1" x14ac:dyDescent="0.2">
      <c r="B126" s="159"/>
      <c r="D126" s="152" t="s">
        <v>174</v>
      </c>
      <c r="E126" s="160" t="s">
        <v>1</v>
      </c>
      <c r="F126" s="161" t="s">
        <v>2336</v>
      </c>
      <c r="H126" s="162">
        <v>10.928000000000001</v>
      </c>
      <c r="I126" s="163"/>
      <c r="L126" s="159"/>
      <c r="M126" s="164"/>
      <c r="N126" s="165"/>
      <c r="O126" s="165"/>
      <c r="P126" s="165"/>
      <c r="Q126" s="165"/>
      <c r="R126" s="165"/>
      <c r="S126" s="165"/>
      <c r="T126" s="166"/>
      <c r="AT126" s="160" t="s">
        <v>174</v>
      </c>
      <c r="AU126" s="160" t="s">
        <v>169</v>
      </c>
      <c r="AV126" s="12" t="s">
        <v>169</v>
      </c>
      <c r="AW126" s="12" t="s">
        <v>32</v>
      </c>
      <c r="AX126" s="12" t="s">
        <v>71</v>
      </c>
      <c r="AY126" s="160" t="s">
        <v>162</v>
      </c>
    </row>
    <row r="127" spans="2:65" s="12" customFormat="1" x14ac:dyDescent="0.2">
      <c r="B127" s="159"/>
      <c r="D127" s="152" t="s">
        <v>174</v>
      </c>
      <c r="E127" s="160" t="s">
        <v>1</v>
      </c>
      <c r="F127" s="161" t="s">
        <v>2337</v>
      </c>
      <c r="H127" s="162">
        <v>8.8759999999999994</v>
      </c>
      <c r="I127" s="163"/>
      <c r="L127" s="159"/>
      <c r="M127" s="164"/>
      <c r="N127" s="165"/>
      <c r="O127" s="165"/>
      <c r="P127" s="165"/>
      <c r="Q127" s="165"/>
      <c r="R127" s="165"/>
      <c r="S127" s="165"/>
      <c r="T127" s="166"/>
      <c r="AT127" s="160" t="s">
        <v>174</v>
      </c>
      <c r="AU127" s="160" t="s">
        <v>169</v>
      </c>
      <c r="AV127" s="12" t="s">
        <v>169</v>
      </c>
      <c r="AW127" s="12" t="s">
        <v>32</v>
      </c>
      <c r="AX127" s="12" t="s">
        <v>71</v>
      </c>
      <c r="AY127" s="160" t="s">
        <v>162</v>
      </c>
    </row>
    <row r="128" spans="2:65" s="12" customFormat="1" x14ac:dyDescent="0.2">
      <c r="B128" s="159"/>
      <c r="D128" s="152" t="s">
        <v>174</v>
      </c>
      <c r="E128" s="160" t="s">
        <v>1</v>
      </c>
      <c r="F128" s="161" t="s">
        <v>2338</v>
      </c>
      <c r="H128" s="162">
        <v>0.58699999999999997</v>
      </c>
      <c r="I128" s="163"/>
      <c r="L128" s="159"/>
      <c r="M128" s="164"/>
      <c r="N128" s="165"/>
      <c r="O128" s="165"/>
      <c r="P128" s="165"/>
      <c r="Q128" s="165"/>
      <c r="R128" s="165"/>
      <c r="S128" s="165"/>
      <c r="T128" s="166"/>
      <c r="AT128" s="160" t="s">
        <v>174</v>
      </c>
      <c r="AU128" s="160" t="s">
        <v>169</v>
      </c>
      <c r="AV128" s="12" t="s">
        <v>169</v>
      </c>
      <c r="AW128" s="12" t="s">
        <v>32</v>
      </c>
      <c r="AX128" s="12" t="s">
        <v>71</v>
      </c>
      <c r="AY128" s="160" t="s">
        <v>162</v>
      </c>
    </row>
    <row r="129" spans="2:65" s="11" customFormat="1" x14ac:dyDescent="0.2">
      <c r="B129" s="151"/>
      <c r="D129" s="152" t="s">
        <v>174</v>
      </c>
      <c r="E129" s="153" t="s">
        <v>1</v>
      </c>
      <c r="F129" s="154" t="s">
        <v>2315</v>
      </c>
      <c r="H129" s="153" t="s">
        <v>1</v>
      </c>
      <c r="I129" s="155"/>
      <c r="L129" s="151"/>
      <c r="M129" s="156"/>
      <c r="N129" s="157"/>
      <c r="O129" s="157"/>
      <c r="P129" s="157"/>
      <c r="Q129" s="157"/>
      <c r="R129" s="157"/>
      <c r="S129" s="157"/>
      <c r="T129" s="158"/>
      <c r="AT129" s="153" t="s">
        <v>174</v>
      </c>
      <c r="AU129" s="153" t="s">
        <v>169</v>
      </c>
      <c r="AV129" s="11" t="s">
        <v>79</v>
      </c>
      <c r="AW129" s="11" t="s">
        <v>32</v>
      </c>
      <c r="AX129" s="11" t="s">
        <v>71</v>
      </c>
      <c r="AY129" s="153" t="s">
        <v>162</v>
      </c>
    </row>
    <row r="130" spans="2:65" s="12" customFormat="1" x14ac:dyDescent="0.2">
      <c r="B130" s="159"/>
      <c r="D130" s="152" t="s">
        <v>174</v>
      </c>
      <c r="E130" s="160" t="s">
        <v>1</v>
      </c>
      <c r="F130" s="161" t="s">
        <v>2339</v>
      </c>
      <c r="H130" s="162">
        <v>20.251999999999999</v>
      </c>
      <c r="I130" s="163"/>
      <c r="L130" s="159"/>
      <c r="M130" s="164"/>
      <c r="N130" s="165"/>
      <c r="O130" s="165"/>
      <c r="P130" s="165"/>
      <c r="Q130" s="165"/>
      <c r="R130" s="165"/>
      <c r="S130" s="165"/>
      <c r="T130" s="166"/>
      <c r="AT130" s="160" t="s">
        <v>174</v>
      </c>
      <c r="AU130" s="160" t="s">
        <v>169</v>
      </c>
      <c r="AV130" s="12" t="s">
        <v>169</v>
      </c>
      <c r="AW130" s="12" t="s">
        <v>32</v>
      </c>
      <c r="AX130" s="12" t="s">
        <v>71</v>
      </c>
      <c r="AY130" s="160" t="s">
        <v>162</v>
      </c>
    </row>
    <row r="131" spans="2:65" s="12" customFormat="1" x14ac:dyDescent="0.2">
      <c r="B131" s="159"/>
      <c r="D131" s="152" t="s">
        <v>174</v>
      </c>
      <c r="E131" s="160" t="s">
        <v>1</v>
      </c>
      <c r="F131" s="161" t="s">
        <v>2340</v>
      </c>
      <c r="H131" s="162">
        <v>7.32</v>
      </c>
      <c r="I131" s="163"/>
      <c r="L131" s="159"/>
      <c r="M131" s="164"/>
      <c r="N131" s="165"/>
      <c r="O131" s="165"/>
      <c r="P131" s="165"/>
      <c r="Q131" s="165"/>
      <c r="R131" s="165"/>
      <c r="S131" s="165"/>
      <c r="T131" s="166"/>
      <c r="AT131" s="160" t="s">
        <v>174</v>
      </c>
      <c r="AU131" s="160" t="s">
        <v>169</v>
      </c>
      <c r="AV131" s="12" t="s">
        <v>169</v>
      </c>
      <c r="AW131" s="12" t="s">
        <v>32</v>
      </c>
      <c r="AX131" s="12" t="s">
        <v>71</v>
      </c>
      <c r="AY131" s="160" t="s">
        <v>162</v>
      </c>
    </row>
    <row r="132" spans="2:65" s="12" customFormat="1" x14ac:dyDescent="0.2">
      <c r="B132" s="159"/>
      <c r="D132" s="152" t="s">
        <v>174</v>
      </c>
      <c r="E132" s="160" t="s">
        <v>1</v>
      </c>
      <c r="F132" s="161" t="s">
        <v>2341</v>
      </c>
      <c r="H132" s="162">
        <v>9.827</v>
      </c>
      <c r="I132" s="163"/>
      <c r="L132" s="159"/>
      <c r="M132" s="164"/>
      <c r="N132" s="165"/>
      <c r="O132" s="165"/>
      <c r="P132" s="165"/>
      <c r="Q132" s="165"/>
      <c r="R132" s="165"/>
      <c r="S132" s="165"/>
      <c r="T132" s="166"/>
      <c r="AT132" s="160" t="s">
        <v>174</v>
      </c>
      <c r="AU132" s="160" t="s">
        <v>169</v>
      </c>
      <c r="AV132" s="12" t="s">
        <v>169</v>
      </c>
      <c r="AW132" s="12" t="s">
        <v>32</v>
      </c>
      <c r="AX132" s="12" t="s">
        <v>71</v>
      </c>
      <c r="AY132" s="160" t="s">
        <v>162</v>
      </c>
    </row>
    <row r="133" spans="2:65" s="12" customFormat="1" x14ac:dyDescent="0.2">
      <c r="B133" s="159"/>
      <c r="D133" s="152" t="s">
        <v>174</v>
      </c>
      <c r="E133" s="160" t="s">
        <v>1</v>
      </c>
      <c r="F133" s="161" t="s">
        <v>2342</v>
      </c>
      <c r="H133" s="162">
        <v>0.54</v>
      </c>
      <c r="I133" s="163"/>
      <c r="L133" s="159"/>
      <c r="M133" s="164"/>
      <c r="N133" s="165"/>
      <c r="O133" s="165"/>
      <c r="P133" s="165"/>
      <c r="Q133" s="165"/>
      <c r="R133" s="165"/>
      <c r="S133" s="165"/>
      <c r="T133" s="166"/>
      <c r="AT133" s="160" t="s">
        <v>174</v>
      </c>
      <c r="AU133" s="160" t="s">
        <v>169</v>
      </c>
      <c r="AV133" s="12" t="s">
        <v>169</v>
      </c>
      <c r="AW133" s="12" t="s">
        <v>32</v>
      </c>
      <c r="AX133" s="12" t="s">
        <v>71</v>
      </c>
      <c r="AY133" s="160" t="s">
        <v>162</v>
      </c>
    </row>
    <row r="134" spans="2:65" s="14" customFormat="1" x14ac:dyDescent="0.2">
      <c r="B134" s="175"/>
      <c r="D134" s="152" t="s">
        <v>174</v>
      </c>
      <c r="E134" s="176" t="s">
        <v>1</v>
      </c>
      <c r="F134" s="177" t="s">
        <v>189</v>
      </c>
      <c r="H134" s="178">
        <v>90.683000000000007</v>
      </c>
      <c r="I134" s="179"/>
      <c r="L134" s="175"/>
      <c r="M134" s="180"/>
      <c r="N134" s="181"/>
      <c r="O134" s="181"/>
      <c r="P134" s="181"/>
      <c r="Q134" s="181"/>
      <c r="R134" s="181"/>
      <c r="S134" s="181"/>
      <c r="T134" s="182"/>
      <c r="AT134" s="176" t="s">
        <v>174</v>
      </c>
      <c r="AU134" s="176" t="s">
        <v>169</v>
      </c>
      <c r="AV134" s="14" t="s">
        <v>168</v>
      </c>
      <c r="AW134" s="14" t="s">
        <v>32</v>
      </c>
      <c r="AX134" s="14" t="s">
        <v>79</v>
      </c>
      <c r="AY134" s="176" t="s">
        <v>162</v>
      </c>
    </row>
    <row r="135" spans="2:65" s="1" customFormat="1" ht="16.5" customHeight="1" x14ac:dyDescent="0.2">
      <c r="B135" s="139"/>
      <c r="C135" s="140" t="s">
        <v>237</v>
      </c>
      <c r="D135" s="140" t="s">
        <v>164</v>
      </c>
      <c r="E135" s="327" t="s">
        <v>2343</v>
      </c>
      <c r="F135" s="328"/>
      <c r="G135" s="142" t="s">
        <v>273</v>
      </c>
      <c r="H135" s="143">
        <v>90.683000000000007</v>
      </c>
      <c r="I135" s="144"/>
      <c r="J135" s="143">
        <f>ROUND(I135*H135,3)</f>
        <v>0</v>
      </c>
      <c r="K135" s="141" t="s">
        <v>167</v>
      </c>
      <c r="L135" s="30"/>
      <c r="M135" s="145" t="s">
        <v>1</v>
      </c>
      <c r="N135" s="146" t="s">
        <v>43</v>
      </c>
      <c r="O135" s="49"/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6" t="s">
        <v>168</v>
      </c>
      <c r="AT135" s="16" t="s">
        <v>164</v>
      </c>
      <c r="AU135" s="16" t="s">
        <v>169</v>
      </c>
      <c r="AY135" s="16" t="s">
        <v>162</v>
      </c>
      <c r="BE135" s="149">
        <f>IF(N135="základná",J135,0)</f>
        <v>0</v>
      </c>
      <c r="BF135" s="149">
        <f>IF(N135="znížená",J135,0)</f>
        <v>0</v>
      </c>
      <c r="BG135" s="149">
        <f>IF(N135="zákl. prenesená",J135,0)</f>
        <v>0</v>
      </c>
      <c r="BH135" s="149">
        <f>IF(N135="zníž. prenesená",J135,0)</f>
        <v>0</v>
      </c>
      <c r="BI135" s="149">
        <f>IF(N135="nulová",J135,0)</f>
        <v>0</v>
      </c>
      <c r="BJ135" s="16" t="s">
        <v>169</v>
      </c>
      <c r="BK135" s="150">
        <f>ROUND(I135*H135,3)</f>
        <v>0</v>
      </c>
      <c r="BL135" s="16" t="s">
        <v>168</v>
      </c>
      <c r="BM135" s="16" t="s">
        <v>2344</v>
      </c>
    </row>
    <row r="136" spans="2:65" s="1" customFormat="1" ht="22.5" customHeight="1" x14ac:dyDescent="0.2">
      <c r="B136" s="139"/>
      <c r="C136" s="140" t="s">
        <v>244</v>
      </c>
      <c r="D136" s="140" t="s">
        <v>164</v>
      </c>
      <c r="E136" s="329" t="s">
        <v>2499</v>
      </c>
      <c r="F136" s="330"/>
      <c r="G136" s="142" t="s">
        <v>2345</v>
      </c>
      <c r="H136" s="143">
        <v>800</v>
      </c>
      <c r="I136" s="144"/>
      <c r="J136" s="143">
        <f>ROUND(I136*H136,3)</f>
        <v>0</v>
      </c>
      <c r="K136" s="141" t="s">
        <v>167</v>
      </c>
      <c r="L136" s="30"/>
      <c r="M136" s="145" t="s">
        <v>1</v>
      </c>
      <c r="N136" s="146" t="s">
        <v>43</v>
      </c>
      <c r="O136" s="49"/>
      <c r="P136" s="147">
        <f>O136*H136</f>
        <v>0</v>
      </c>
      <c r="Q136" s="147">
        <v>2.0000000000000002E-5</v>
      </c>
      <c r="R136" s="147">
        <f>Q136*H136</f>
        <v>1.6E-2</v>
      </c>
      <c r="S136" s="147">
        <v>0</v>
      </c>
      <c r="T136" s="148">
        <f>S136*H136</f>
        <v>0</v>
      </c>
      <c r="AR136" s="16" t="s">
        <v>168</v>
      </c>
      <c r="AT136" s="16" t="s">
        <v>164</v>
      </c>
      <c r="AU136" s="16" t="s">
        <v>169</v>
      </c>
      <c r="AY136" s="16" t="s">
        <v>162</v>
      </c>
      <c r="BE136" s="149">
        <f>IF(N136="základná",J136,0)</f>
        <v>0</v>
      </c>
      <c r="BF136" s="149">
        <f>IF(N136="znížená",J136,0)</f>
        <v>0</v>
      </c>
      <c r="BG136" s="149">
        <f>IF(N136="zákl. prenesená",J136,0)</f>
        <v>0</v>
      </c>
      <c r="BH136" s="149">
        <f>IF(N136="zníž. prenesená",J136,0)</f>
        <v>0</v>
      </c>
      <c r="BI136" s="149">
        <f>IF(N136="nulová",J136,0)</f>
        <v>0</v>
      </c>
      <c r="BJ136" s="16" t="s">
        <v>169</v>
      </c>
      <c r="BK136" s="150">
        <f>ROUND(I136*H136,3)</f>
        <v>0</v>
      </c>
      <c r="BL136" s="16" t="s">
        <v>168</v>
      </c>
      <c r="BM136" s="16" t="s">
        <v>2346</v>
      </c>
    </row>
    <row r="137" spans="2:65" s="11" customFormat="1" x14ac:dyDescent="0.2">
      <c r="B137" s="151"/>
      <c r="D137" s="152" t="s">
        <v>174</v>
      </c>
      <c r="E137" s="153" t="s">
        <v>1</v>
      </c>
      <c r="F137" s="154" t="s">
        <v>2347</v>
      </c>
      <c r="H137" s="153" t="s">
        <v>1</v>
      </c>
      <c r="I137" s="155"/>
      <c r="L137" s="151"/>
      <c r="M137" s="156"/>
      <c r="N137" s="157"/>
      <c r="O137" s="157"/>
      <c r="P137" s="157"/>
      <c r="Q137" s="157"/>
      <c r="R137" s="157"/>
      <c r="S137" s="157"/>
      <c r="T137" s="158"/>
      <c r="AT137" s="153" t="s">
        <v>174</v>
      </c>
      <c r="AU137" s="153" t="s">
        <v>169</v>
      </c>
      <c r="AV137" s="11" t="s">
        <v>79</v>
      </c>
      <c r="AW137" s="11" t="s">
        <v>32</v>
      </c>
      <c r="AX137" s="11" t="s">
        <v>71</v>
      </c>
      <c r="AY137" s="153" t="s">
        <v>162</v>
      </c>
    </row>
    <row r="138" spans="2:65" s="12" customFormat="1" x14ac:dyDescent="0.2">
      <c r="B138" s="159"/>
      <c r="D138" s="152" t="s">
        <v>174</v>
      </c>
      <c r="E138" s="160" t="s">
        <v>1</v>
      </c>
      <c r="F138" s="161" t="s">
        <v>2348</v>
      </c>
      <c r="H138" s="162">
        <v>400</v>
      </c>
      <c r="I138" s="163"/>
      <c r="L138" s="159"/>
      <c r="M138" s="164"/>
      <c r="N138" s="165"/>
      <c r="O138" s="165"/>
      <c r="P138" s="165"/>
      <c r="Q138" s="165"/>
      <c r="R138" s="165"/>
      <c r="S138" s="165"/>
      <c r="T138" s="166"/>
      <c r="AT138" s="160" t="s">
        <v>174</v>
      </c>
      <c r="AU138" s="160" t="s">
        <v>169</v>
      </c>
      <c r="AV138" s="12" t="s">
        <v>169</v>
      </c>
      <c r="AW138" s="12" t="s">
        <v>32</v>
      </c>
      <c r="AX138" s="12" t="s">
        <v>71</v>
      </c>
      <c r="AY138" s="160" t="s">
        <v>162</v>
      </c>
    </row>
    <row r="139" spans="2:65" s="11" customFormat="1" x14ac:dyDescent="0.2">
      <c r="B139" s="151"/>
      <c r="D139" s="152" t="s">
        <v>174</v>
      </c>
      <c r="E139" s="153" t="s">
        <v>1</v>
      </c>
      <c r="F139" s="154" t="s">
        <v>2349</v>
      </c>
      <c r="H139" s="153" t="s">
        <v>1</v>
      </c>
      <c r="I139" s="155"/>
      <c r="L139" s="151"/>
      <c r="M139" s="156"/>
      <c r="N139" s="157"/>
      <c r="O139" s="157"/>
      <c r="P139" s="157"/>
      <c r="Q139" s="157"/>
      <c r="R139" s="157"/>
      <c r="S139" s="157"/>
      <c r="T139" s="158"/>
      <c r="AT139" s="153" t="s">
        <v>174</v>
      </c>
      <c r="AU139" s="153" t="s">
        <v>169</v>
      </c>
      <c r="AV139" s="11" t="s">
        <v>79</v>
      </c>
      <c r="AW139" s="11" t="s">
        <v>32</v>
      </c>
      <c r="AX139" s="11" t="s">
        <v>71</v>
      </c>
      <c r="AY139" s="153" t="s">
        <v>162</v>
      </c>
    </row>
    <row r="140" spans="2:65" s="12" customFormat="1" x14ac:dyDescent="0.2">
      <c r="B140" s="159"/>
      <c r="D140" s="152" t="s">
        <v>174</v>
      </c>
      <c r="E140" s="160" t="s">
        <v>1</v>
      </c>
      <c r="F140" s="161" t="s">
        <v>2350</v>
      </c>
      <c r="H140" s="162">
        <v>320</v>
      </c>
      <c r="I140" s="163"/>
      <c r="L140" s="159"/>
      <c r="M140" s="164"/>
      <c r="N140" s="165"/>
      <c r="O140" s="165"/>
      <c r="P140" s="165"/>
      <c r="Q140" s="165"/>
      <c r="R140" s="165"/>
      <c r="S140" s="165"/>
      <c r="T140" s="166"/>
      <c r="AT140" s="160" t="s">
        <v>174</v>
      </c>
      <c r="AU140" s="160" t="s">
        <v>169</v>
      </c>
      <c r="AV140" s="12" t="s">
        <v>169</v>
      </c>
      <c r="AW140" s="12" t="s">
        <v>32</v>
      </c>
      <c r="AX140" s="12" t="s">
        <v>71</v>
      </c>
      <c r="AY140" s="160" t="s">
        <v>162</v>
      </c>
    </row>
    <row r="141" spans="2:65" s="11" customFormat="1" x14ac:dyDescent="0.2">
      <c r="B141" s="151"/>
      <c r="D141" s="152" t="s">
        <v>174</v>
      </c>
      <c r="E141" s="153" t="s">
        <v>1</v>
      </c>
      <c r="F141" s="154" t="s">
        <v>2351</v>
      </c>
      <c r="H141" s="153" t="s">
        <v>1</v>
      </c>
      <c r="I141" s="155"/>
      <c r="L141" s="151"/>
      <c r="M141" s="156"/>
      <c r="N141" s="157"/>
      <c r="O141" s="157"/>
      <c r="P141" s="157"/>
      <c r="Q141" s="157"/>
      <c r="R141" s="157"/>
      <c r="S141" s="157"/>
      <c r="T141" s="158"/>
      <c r="AT141" s="153" t="s">
        <v>174</v>
      </c>
      <c r="AU141" s="153" t="s">
        <v>169</v>
      </c>
      <c r="AV141" s="11" t="s">
        <v>79</v>
      </c>
      <c r="AW141" s="11" t="s">
        <v>32</v>
      </c>
      <c r="AX141" s="11" t="s">
        <v>71</v>
      </c>
      <c r="AY141" s="153" t="s">
        <v>162</v>
      </c>
    </row>
    <row r="142" spans="2:65" s="12" customFormat="1" x14ac:dyDescent="0.2">
      <c r="B142" s="159"/>
      <c r="D142" s="152" t="s">
        <v>174</v>
      </c>
      <c r="E142" s="160" t="s">
        <v>1</v>
      </c>
      <c r="F142" s="161" t="s">
        <v>2352</v>
      </c>
      <c r="H142" s="162">
        <v>80</v>
      </c>
      <c r="I142" s="163"/>
      <c r="L142" s="159"/>
      <c r="M142" s="164"/>
      <c r="N142" s="165"/>
      <c r="O142" s="165"/>
      <c r="P142" s="165"/>
      <c r="Q142" s="165"/>
      <c r="R142" s="165"/>
      <c r="S142" s="165"/>
      <c r="T142" s="166"/>
      <c r="AT142" s="160" t="s">
        <v>174</v>
      </c>
      <c r="AU142" s="160" t="s">
        <v>169</v>
      </c>
      <c r="AV142" s="12" t="s">
        <v>169</v>
      </c>
      <c r="AW142" s="12" t="s">
        <v>32</v>
      </c>
      <c r="AX142" s="12" t="s">
        <v>71</v>
      </c>
      <c r="AY142" s="160" t="s">
        <v>162</v>
      </c>
    </row>
    <row r="143" spans="2:65" s="14" customFormat="1" x14ac:dyDescent="0.2">
      <c r="B143" s="175"/>
      <c r="D143" s="152" t="s">
        <v>174</v>
      </c>
      <c r="E143" s="176" t="s">
        <v>1</v>
      </c>
      <c r="F143" s="177" t="s">
        <v>189</v>
      </c>
      <c r="H143" s="178">
        <v>800</v>
      </c>
      <c r="I143" s="179"/>
      <c r="L143" s="175"/>
      <c r="M143" s="180"/>
      <c r="N143" s="181"/>
      <c r="O143" s="181"/>
      <c r="P143" s="181"/>
      <c r="Q143" s="181"/>
      <c r="R143" s="181"/>
      <c r="S143" s="181"/>
      <c r="T143" s="182"/>
      <c r="AT143" s="176" t="s">
        <v>174</v>
      </c>
      <c r="AU143" s="176" t="s">
        <v>169</v>
      </c>
      <c r="AV143" s="14" t="s">
        <v>168</v>
      </c>
      <c r="AW143" s="14" t="s">
        <v>32</v>
      </c>
      <c r="AX143" s="14" t="s">
        <v>79</v>
      </c>
      <c r="AY143" s="176" t="s">
        <v>162</v>
      </c>
    </row>
    <row r="144" spans="2:65" s="1" customFormat="1" ht="16.5" customHeight="1" x14ac:dyDescent="0.2">
      <c r="B144" s="139"/>
      <c r="C144" s="140" t="s">
        <v>249</v>
      </c>
      <c r="D144" s="140" t="s">
        <v>164</v>
      </c>
      <c r="E144" s="327" t="s">
        <v>2353</v>
      </c>
      <c r="F144" s="328"/>
      <c r="G144" s="142" t="s">
        <v>172</v>
      </c>
      <c r="H144" s="143">
        <v>2.6960000000000002</v>
      </c>
      <c r="I144" s="144"/>
      <c r="J144" s="143">
        <f>ROUND(I144*H144,3)</f>
        <v>0</v>
      </c>
      <c r="K144" s="141" t="s">
        <v>167</v>
      </c>
      <c r="L144" s="30"/>
      <c r="M144" s="145" t="s">
        <v>1</v>
      </c>
      <c r="N144" s="146" t="s">
        <v>43</v>
      </c>
      <c r="O144" s="49"/>
      <c r="P144" s="147">
        <f>O144*H144</f>
        <v>0</v>
      </c>
      <c r="Q144" s="147">
        <v>2.2151299999999998</v>
      </c>
      <c r="R144" s="147">
        <f>Q144*H144</f>
        <v>5.9719904799999997</v>
      </c>
      <c r="S144" s="147">
        <v>0</v>
      </c>
      <c r="T144" s="148">
        <f>S144*H144</f>
        <v>0</v>
      </c>
      <c r="AR144" s="16" t="s">
        <v>168</v>
      </c>
      <c r="AT144" s="16" t="s">
        <v>164</v>
      </c>
      <c r="AU144" s="16" t="s">
        <v>169</v>
      </c>
      <c r="AY144" s="16" t="s">
        <v>162</v>
      </c>
      <c r="BE144" s="149">
        <f>IF(N144="základná",J144,0)</f>
        <v>0</v>
      </c>
      <c r="BF144" s="149">
        <f>IF(N144="znížená",J144,0)</f>
        <v>0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6" t="s">
        <v>169</v>
      </c>
      <c r="BK144" s="150">
        <f>ROUND(I144*H144,3)</f>
        <v>0</v>
      </c>
      <c r="BL144" s="16" t="s">
        <v>168</v>
      </c>
      <c r="BM144" s="16" t="s">
        <v>2354</v>
      </c>
    </row>
    <row r="145" spans="2:65" s="11" customFormat="1" x14ac:dyDescent="0.2">
      <c r="B145" s="151"/>
      <c r="D145" s="152" t="s">
        <v>174</v>
      </c>
      <c r="E145" s="153" t="s">
        <v>1</v>
      </c>
      <c r="F145" s="154" t="s">
        <v>2315</v>
      </c>
      <c r="H145" s="153" t="s">
        <v>1</v>
      </c>
      <c r="I145" s="155"/>
      <c r="L145" s="151"/>
      <c r="M145" s="156"/>
      <c r="N145" s="157"/>
      <c r="O145" s="157"/>
      <c r="P145" s="157"/>
      <c r="Q145" s="157"/>
      <c r="R145" s="157"/>
      <c r="S145" s="157"/>
      <c r="T145" s="158"/>
      <c r="AT145" s="153" t="s">
        <v>174</v>
      </c>
      <c r="AU145" s="153" t="s">
        <v>169</v>
      </c>
      <c r="AV145" s="11" t="s">
        <v>79</v>
      </c>
      <c r="AW145" s="11" t="s">
        <v>32</v>
      </c>
      <c r="AX145" s="11" t="s">
        <v>71</v>
      </c>
      <c r="AY145" s="153" t="s">
        <v>162</v>
      </c>
    </row>
    <row r="146" spans="2:65" s="12" customFormat="1" x14ac:dyDescent="0.2">
      <c r="B146" s="159"/>
      <c r="D146" s="152" t="s">
        <v>174</v>
      </c>
      <c r="E146" s="160" t="s">
        <v>1</v>
      </c>
      <c r="F146" s="161" t="s">
        <v>2316</v>
      </c>
      <c r="H146" s="162">
        <v>0.74399999999999999</v>
      </c>
      <c r="I146" s="163"/>
      <c r="L146" s="159"/>
      <c r="M146" s="164"/>
      <c r="N146" s="165"/>
      <c r="O146" s="165"/>
      <c r="P146" s="165"/>
      <c r="Q146" s="165"/>
      <c r="R146" s="165"/>
      <c r="S146" s="165"/>
      <c r="T146" s="166"/>
      <c r="AT146" s="160" t="s">
        <v>174</v>
      </c>
      <c r="AU146" s="160" t="s">
        <v>169</v>
      </c>
      <c r="AV146" s="12" t="s">
        <v>169</v>
      </c>
      <c r="AW146" s="12" t="s">
        <v>32</v>
      </c>
      <c r="AX146" s="12" t="s">
        <v>71</v>
      </c>
      <c r="AY146" s="160" t="s">
        <v>162</v>
      </c>
    </row>
    <row r="147" spans="2:65" s="11" customFormat="1" x14ac:dyDescent="0.2">
      <c r="B147" s="151"/>
      <c r="D147" s="152" t="s">
        <v>174</v>
      </c>
      <c r="E147" s="153" t="s">
        <v>1</v>
      </c>
      <c r="F147" s="154" t="s">
        <v>2317</v>
      </c>
      <c r="H147" s="153" t="s">
        <v>1</v>
      </c>
      <c r="I147" s="155"/>
      <c r="L147" s="151"/>
      <c r="M147" s="156"/>
      <c r="N147" s="157"/>
      <c r="O147" s="157"/>
      <c r="P147" s="157"/>
      <c r="Q147" s="157"/>
      <c r="R147" s="157"/>
      <c r="S147" s="157"/>
      <c r="T147" s="158"/>
      <c r="AT147" s="153" t="s">
        <v>174</v>
      </c>
      <c r="AU147" s="153" t="s">
        <v>169</v>
      </c>
      <c r="AV147" s="11" t="s">
        <v>79</v>
      </c>
      <c r="AW147" s="11" t="s">
        <v>32</v>
      </c>
      <c r="AX147" s="11" t="s">
        <v>71</v>
      </c>
      <c r="AY147" s="153" t="s">
        <v>162</v>
      </c>
    </row>
    <row r="148" spans="2:65" s="12" customFormat="1" x14ac:dyDescent="0.2">
      <c r="B148" s="159"/>
      <c r="D148" s="152" t="s">
        <v>174</v>
      </c>
      <c r="E148" s="160" t="s">
        <v>1</v>
      </c>
      <c r="F148" s="161" t="s">
        <v>2318</v>
      </c>
      <c r="H148" s="162">
        <v>1.34</v>
      </c>
      <c r="I148" s="163"/>
      <c r="L148" s="159"/>
      <c r="M148" s="164"/>
      <c r="N148" s="165"/>
      <c r="O148" s="165"/>
      <c r="P148" s="165"/>
      <c r="Q148" s="165"/>
      <c r="R148" s="165"/>
      <c r="S148" s="165"/>
      <c r="T148" s="166"/>
      <c r="AT148" s="160" t="s">
        <v>174</v>
      </c>
      <c r="AU148" s="160" t="s">
        <v>169</v>
      </c>
      <c r="AV148" s="12" t="s">
        <v>169</v>
      </c>
      <c r="AW148" s="12" t="s">
        <v>32</v>
      </c>
      <c r="AX148" s="12" t="s">
        <v>71</v>
      </c>
      <c r="AY148" s="160" t="s">
        <v>162</v>
      </c>
    </row>
    <row r="149" spans="2:65" s="12" customFormat="1" x14ac:dyDescent="0.2">
      <c r="B149" s="159"/>
      <c r="D149" s="152" t="s">
        <v>174</v>
      </c>
      <c r="E149" s="160" t="s">
        <v>1</v>
      </c>
      <c r="F149" s="161" t="s">
        <v>2319</v>
      </c>
      <c r="H149" s="162">
        <v>0.61199999999999999</v>
      </c>
      <c r="I149" s="163"/>
      <c r="L149" s="159"/>
      <c r="M149" s="164"/>
      <c r="N149" s="165"/>
      <c r="O149" s="165"/>
      <c r="P149" s="165"/>
      <c r="Q149" s="165"/>
      <c r="R149" s="165"/>
      <c r="S149" s="165"/>
      <c r="T149" s="166"/>
      <c r="AT149" s="160" t="s">
        <v>174</v>
      </c>
      <c r="AU149" s="160" t="s">
        <v>169</v>
      </c>
      <c r="AV149" s="12" t="s">
        <v>169</v>
      </c>
      <c r="AW149" s="12" t="s">
        <v>32</v>
      </c>
      <c r="AX149" s="12" t="s">
        <v>71</v>
      </c>
      <c r="AY149" s="160" t="s">
        <v>162</v>
      </c>
    </row>
    <row r="150" spans="2:65" s="14" customFormat="1" x14ac:dyDescent="0.2">
      <c r="B150" s="175"/>
      <c r="D150" s="152" t="s">
        <v>174</v>
      </c>
      <c r="E150" s="176" t="s">
        <v>1</v>
      </c>
      <c r="F150" s="177" t="s">
        <v>189</v>
      </c>
      <c r="H150" s="178">
        <v>2.6960000000000002</v>
      </c>
      <c r="I150" s="179"/>
      <c r="L150" s="175"/>
      <c r="M150" s="180"/>
      <c r="N150" s="181"/>
      <c r="O150" s="181"/>
      <c r="P150" s="181"/>
      <c r="Q150" s="181"/>
      <c r="R150" s="181"/>
      <c r="S150" s="181"/>
      <c r="T150" s="182"/>
      <c r="AT150" s="176" t="s">
        <v>174</v>
      </c>
      <c r="AU150" s="176" t="s">
        <v>169</v>
      </c>
      <c r="AV150" s="14" t="s">
        <v>168</v>
      </c>
      <c r="AW150" s="14" t="s">
        <v>32</v>
      </c>
      <c r="AX150" s="14" t="s">
        <v>79</v>
      </c>
      <c r="AY150" s="176" t="s">
        <v>162</v>
      </c>
    </row>
    <row r="151" spans="2:65" s="10" customFormat="1" ht="22.9" customHeight="1" x14ac:dyDescent="0.2">
      <c r="B151" s="126"/>
      <c r="D151" s="127" t="s">
        <v>70</v>
      </c>
      <c r="E151" s="137" t="s">
        <v>183</v>
      </c>
      <c r="F151" s="137" t="s">
        <v>353</v>
      </c>
      <c r="I151" s="129"/>
      <c r="J151" s="138">
        <f>BK151</f>
        <v>0</v>
      </c>
      <c r="L151" s="126"/>
      <c r="M151" s="131"/>
      <c r="N151" s="132"/>
      <c r="O151" s="132"/>
      <c r="P151" s="133">
        <f>SUM(P152:P202)</f>
        <v>0</v>
      </c>
      <c r="Q151" s="132"/>
      <c r="R151" s="133">
        <f>SUM(R152:R202)</f>
        <v>4.2337272399999986</v>
      </c>
      <c r="S151" s="132"/>
      <c r="T151" s="134">
        <f>SUM(T152:T202)</f>
        <v>0</v>
      </c>
      <c r="AR151" s="127" t="s">
        <v>79</v>
      </c>
      <c r="AT151" s="135" t="s">
        <v>70</v>
      </c>
      <c r="AU151" s="135" t="s">
        <v>79</v>
      </c>
      <c r="AY151" s="127" t="s">
        <v>162</v>
      </c>
      <c r="BK151" s="136">
        <f>SUM(BK152:BK202)</f>
        <v>0</v>
      </c>
    </row>
    <row r="152" spans="2:65" s="1" customFormat="1" ht="16.5" customHeight="1" x14ac:dyDescent="0.2">
      <c r="B152" s="139"/>
      <c r="C152" s="140" t="s">
        <v>253</v>
      </c>
      <c r="D152" s="140" t="s">
        <v>164</v>
      </c>
      <c r="E152" s="327" t="s">
        <v>2355</v>
      </c>
      <c r="F152" s="328"/>
      <c r="G152" s="142" t="s">
        <v>172</v>
      </c>
      <c r="H152" s="143">
        <v>0.83</v>
      </c>
      <c r="I152" s="144"/>
      <c r="J152" s="143">
        <f>ROUND(I152*H152,3)</f>
        <v>0</v>
      </c>
      <c r="K152" s="141" t="s">
        <v>167</v>
      </c>
      <c r="L152" s="30"/>
      <c r="M152" s="145" t="s">
        <v>1</v>
      </c>
      <c r="N152" s="146" t="s">
        <v>43</v>
      </c>
      <c r="O152" s="49"/>
      <c r="P152" s="147">
        <f>O152*H152</f>
        <v>0</v>
      </c>
      <c r="Q152" s="147">
        <v>2.2119</v>
      </c>
      <c r="R152" s="147">
        <f>Q152*H152</f>
        <v>1.835877</v>
      </c>
      <c r="S152" s="147">
        <v>0</v>
      </c>
      <c r="T152" s="148">
        <f>S152*H152</f>
        <v>0</v>
      </c>
      <c r="AR152" s="16" t="s">
        <v>168</v>
      </c>
      <c r="AT152" s="16" t="s">
        <v>164</v>
      </c>
      <c r="AU152" s="16" t="s">
        <v>169</v>
      </c>
      <c r="AY152" s="16" t="s">
        <v>162</v>
      </c>
      <c r="BE152" s="149">
        <f>IF(N152="základná",J152,0)</f>
        <v>0</v>
      </c>
      <c r="BF152" s="149">
        <f>IF(N152="znížená",J152,0)</f>
        <v>0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6" t="s">
        <v>169</v>
      </c>
      <c r="BK152" s="150">
        <f>ROUND(I152*H152,3)</f>
        <v>0</v>
      </c>
      <c r="BL152" s="16" t="s">
        <v>168</v>
      </c>
      <c r="BM152" s="16" t="s">
        <v>2356</v>
      </c>
    </row>
    <row r="153" spans="2:65" s="11" customFormat="1" x14ac:dyDescent="0.2">
      <c r="B153" s="151"/>
      <c r="D153" s="152" t="s">
        <v>174</v>
      </c>
      <c r="E153" s="153" t="s">
        <v>1</v>
      </c>
      <c r="F153" s="154" t="s">
        <v>2357</v>
      </c>
      <c r="H153" s="153" t="s">
        <v>1</v>
      </c>
      <c r="I153" s="155"/>
      <c r="L153" s="151"/>
      <c r="M153" s="156"/>
      <c r="N153" s="157"/>
      <c r="O153" s="157"/>
      <c r="P153" s="157"/>
      <c r="Q153" s="157"/>
      <c r="R153" s="157"/>
      <c r="S153" s="157"/>
      <c r="T153" s="158"/>
      <c r="AT153" s="153" t="s">
        <v>174</v>
      </c>
      <c r="AU153" s="153" t="s">
        <v>169</v>
      </c>
      <c r="AV153" s="11" t="s">
        <v>79</v>
      </c>
      <c r="AW153" s="11" t="s">
        <v>32</v>
      </c>
      <c r="AX153" s="11" t="s">
        <v>71</v>
      </c>
      <c r="AY153" s="153" t="s">
        <v>162</v>
      </c>
    </row>
    <row r="154" spans="2:65" s="11" customFormat="1" x14ac:dyDescent="0.2">
      <c r="B154" s="151"/>
      <c r="D154" s="152" t="s">
        <v>174</v>
      </c>
      <c r="E154" s="153" t="s">
        <v>1</v>
      </c>
      <c r="F154" s="154" t="s">
        <v>2315</v>
      </c>
      <c r="H154" s="153" t="s">
        <v>1</v>
      </c>
      <c r="I154" s="155"/>
      <c r="L154" s="151"/>
      <c r="M154" s="156"/>
      <c r="N154" s="157"/>
      <c r="O154" s="157"/>
      <c r="P154" s="157"/>
      <c r="Q154" s="157"/>
      <c r="R154" s="157"/>
      <c r="S154" s="157"/>
      <c r="T154" s="158"/>
      <c r="AT154" s="153" t="s">
        <v>174</v>
      </c>
      <c r="AU154" s="153" t="s">
        <v>169</v>
      </c>
      <c r="AV154" s="11" t="s">
        <v>79</v>
      </c>
      <c r="AW154" s="11" t="s">
        <v>32</v>
      </c>
      <c r="AX154" s="11" t="s">
        <v>71</v>
      </c>
      <c r="AY154" s="153" t="s">
        <v>162</v>
      </c>
    </row>
    <row r="155" spans="2:65" s="12" customFormat="1" x14ac:dyDescent="0.2">
      <c r="B155" s="159"/>
      <c r="D155" s="152" t="s">
        <v>174</v>
      </c>
      <c r="E155" s="160" t="s">
        <v>1</v>
      </c>
      <c r="F155" s="161" t="s">
        <v>2358</v>
      </c>
      <c r="H155" s="162">
        <v>0.20100000000000001</v>
      </c>
      <c r="I155" s="163"/>
      <c r="L155" s="159"/>
      <c r="M155" s="164"/>
      <c r="N155" s="165"/>
      <c r="O155" s="165"/>
      <c r="P155" s="165"/>
      <c r="Q155" s="165"/>
      <c r="R155" s="165"/>
      <c r="S155" s="165"/>
      <c r="T155" s="166"/>
      <c r="AT155" s="160" t="s">
        <v>174</v>
      </c>
      <c r="AU155" s="160" t="s">
        <v>169</v>
      </c>
      <c r="AV155" s="12" t="s">
        <v>169</v>
      </c>
      <c r="AW155" s="12" t="s">
        <v>32</v>
      </c>
      <c r="AX155" s="12" t="s">
        <v>71</v>
      </c>
      <c r="AY155" s="160" t="s">
        <v>162</v>
      </c>
    </row>
    <row r="156" spans="2:65" s="11" customFormat="1" x14ac:dyDescent="0.2">
      <c r="B156" s="151"/>
      <c r="D156" s="152" t="s">
        <v>174</v>
      </c>
      <c r="E156" s="153" t="s">
        <v>1</v>
      </c>
      <c r="F156" s="154" t="s">
        <v>2317</v>
      </c>
      <c r="H156" s="153" t="s">
        <v>1</v>
      </c>
      <c r="I156" s="155"/>
      <c r="L156" s="151"/>
      <c r="M156" s="156"/>
      <c r="N156" s="157"/>
      <c r="O156" s="157"/>
      <c r="P156" s="157"/>
      <c r="Q156" s="157"/>
      <c r="R156" s="157"/>
      <c r="S156" s="157"/>
      <c r="T156" s="158"/>
      <c r="AT156" s="153" t="s">
        <v>174</v>
      </c>
      <c r="AU156" s="153" t="s">
        <v>169</v>
      </c>
      <c r="AV156" s="11" t="s">
        <v>79</v>
      </c>
      <c r="AW156" s="11" t="s">
        <v>32</v>
      </c>
      <c r="AX156" s="11" t="s">
        <v>71</v>
      </c>
      <c r="AY156" s="153" t="s">
        <v>162</v>
      </c>
    </row>
    <row r="157" spans="2:65" s="12" customFormat="1" x14ac:dyDescent="0.2">
      <c r="B157" s="159"/>
      <c r="D157" s="152" t="s">
        <v>174</v>
      </c>
      <c r="E157" s="160" t="s">
        <v>1</v>
      </c>
      <c r="F157" s="161" t="s">
        <v>2359</v>
      </c>
      <c r="H157" s="162">
        <v>0.44900000000000001</v>
      </c>
      <c r="I157" s="163"/>
      <c r="L157" s="159"/>
      <c r="M157" s="164"/>
      <c r="N157" s="165"/>
      <c r="O157" s="165"/>
      <c r="P157" s="165"/>
      <c r="Q157" s="165"/>
      <c r="R157" s="165"/>
      <c r="S157" s="165"/>
      <c r="T157" s="166"/>
      <c r="AT157" s="160" t="s">
        <v>174</v>
      </c>
      <c r="AU157" s="160" t="s">
        <v>169</v>
      </c>
      <c r="AV157" s="12" t="s">
        <v>169</v>
      </c>
      <c r="AW157" s="12" t="s">
        <v>32</v>
      </c>
      <c r="AX157" s="12" t="s">
        <v>71</v>
      </c>
      <c r="AY157" s="160" t="s">
        <v>162</v>
      </c>
    </row>
    <row r="158" spans="2:65" s="13" customFormat="1" x14ac:dyDescent="0.2">
      <c r="B158" s="167"/>
      <c r="D158" s="152" t="s">
        <v>174</v>
      </c>
      <c r="E158" s="168" t="s">
        <v>1</v>
      </c>
      <c r="F158" s="169" t="s">
        <v>182</v>
      </c>
      <c r="H158" s="170">
        <v>0.65</v>
      </c>
      <c r="I158" s="171"/>
      <c r="L158" s="167"/>
      <c r="M158" s="172"/>
      <c r="N158" s="173"/>
      <c r="O158" s="173"/>
      <c r="P158" s="173"/>
      <c r="Q158" s="173"/>
      <c r="R158" s="173"/>
      <c r="S158" s="173"/>
      <c r="T158" s="174"/>
      <c r="AT158" s="168" t="s">
        <v>174</v>
      </c>
      <c r="AU158" s="168" t="s">
        <v>169</v>
      </c>
      <c r="AV158" s="13" t="s">
        <v>183</v>
      </c>
      <c r="AW158" s="13" t="s">
        <v>32</v>
      </c>
      <c r="AX158" s="13" t="s">
        <v>71</v>
      </c>
      <c r="AY158" s="168" t="s">
        <v>162</v>
      </c>
    </row>
    <row r="159" spans="2:65" s="11" customFormat="1" x14ac:dyDescent="0.2">
      <c r="B159" s="151"/>
      <c r="D159" s="152" t="s">
        <v>174</v>
      </c>
      <c r="E159" s="153" t="s">
        <v>1</v>
      </c>
      <c r="F159" s="154" t="s">
        <v>2360</v>
      </c>
      <c r="H159" s="153" t="s">
        <v>1</v>
      </c>
      <c r="I159" s="155"/>
      <c r="L159" s="151"/>
      <c r="M159" s="156"/>
      <c r="N159" s="157"/>
      <c r="O159" s="157"/>
      <c r="P159" s="157"/>
      <c r="Q159" s="157"/>
      <c r="R159" s="157"/>
      <c r="S159" s="157"/>
      <c r="T159" s="158"/>
      <c r="AT159" s="153" t="s">
        <v>174</v>
      </c>
      <c r="AU159" s="153" t="s">
        <v>169</v>
      </c>
      <c r="AV159" s="11" t="s">
        <v>79</v>
      </c>
      <c r="AW159" s="11" t="s">
        <v>32</v>
      </c>
      <c r="AX159" s="11" t="s">
        <v>71</v>
      </c>
      <c r="AY159" s="153" t="s">
        <v>162</v>
      </c>
    </row>
    <row r="160" spans="2:65" s="12" customFormat="1" x14ac:dyDescent="0.2">
      <c r="B160" s="159"/>
      <c r="D160" s="152" t="s">
        <v>174</v>
      </c>
      <c r="E160" s="160" t="s">
        <v>1</v>
      </c>
      <c r="F160" s="161" t="s">
        <v>2361</v>
      </c>
      <c r="H160" s="162">
        <v>0.18</v>
      </c>
      <c r="I160" s="163"/>
      <c r="L160" s="159"/>
      <c r="M160" s="164"/>
      <c r="N160" s="165"/>
      <c r="O160" s="165"/>
      <c r="P160" s="165"/>
      <c r="Q160" s="165"/>
      <c r="R160" s="165"/>
      <c r="S160" s="165"/>
      <c r="T160" s="166"/>
      <c r="AT160" s="160" t="s">
        <v>174</v>
      </c>
      <c r="AU160" s="160" t="s">
        <v>169</v>
      </c>
      <c r="AV160" s="12" t="s">
        <v>169</v>
      </c>
      <c r="AW160" s="12" t="s">
        <v>32</v>
      </c>
      <c r="AX160" s="12" t="s">
        <v>71</v>
      </c>
      <c r="AY160" s="160" t="s">
        <v>162</v>
      </c>
    </row>
    <row r="161" spans="2:65" s="14" customFormat="1" x14ac:dyDescent="0.2">
      <c r="B161" s="175"/>
      <c r="D161" s="152" t="s">
        <v>174</v>
      </c>
      <c r="E161" s="176" t="s">
        <v>1</v>
      </c>
      <c r="F161" s="177" t="s">
        <v>189</v>
      </c>
      <c r="H161" s="178">
        <v>0.83000000000000007</v>
      </c>
      <c r="I161" s="179"/>
      <c r="L161" s="175"/>
      <c r="M161" s="180"/>
      <c r="N161" s="181"/>
      <c r="O161" s="181"/>
      <c r="P161" s="181"/>
      <c r="Q161" s="181"/>
      <c r="R161" s="181"/>
      <c r="S161" s="181"/>
      <c r="T161" s="182"/>
      <c r="AT161" s="176" t="s">
        <v>174</v>
      </c>
      <c r="AU161" s="176" t="s">
        <v>169</v>
      </c>
      <c r="AV161" s="14" t="s">
        <v>168</v>
      </c>
      <c r="AW161" s="14" t="s">
        <v>32</v>
      </c>
      <c r="AX161" s="14" t="s">
        <v>79</v>
      </c>
      <c r="AY161" s="176" t="s">
        <v>162</v>
      </c>
    </row>
    <row r="162" spans="2:65" s="1" customFormat="1" ht="16.5" customHeight="1" x14ac:dyDescent="0.2">
      <c r="B162" s="139"/>
      <c r="C162" s="140" t="s">
        <v>258</v>
      </c>
      <c r="D162" s="140" t="s">
        <v>164</v>
      </c>
      <c r="E162" s="327" t="s">
        <v>2362</v>
      </c>
      <c r="F162" s="328"/>
      <c r="G162" s="142" t="s">
        <v>273</v>
      </c>
      <c r="H162" s="143">
        <v>6.1479999999999997</v>
      </c>
      <c r="I162" s="144"/>
      <c r="J162" s="143">
        <f>ROUND(I162*H162,3)</f>
        <v>0</v>
      </c>
      <c r="K162" s="141" t="s">
        <v>167</v>
      </c>
      <c r="L162" s="30"/>
      <c r="M162" s="145" t="s">
        <v>1</v>
      </c>
      <c r="N162" s="146" t="s">
        <v>43</v>
      </c>
      <c r="O162" s="49"/>
      <c r="P162" s="147">
        <f>O162*H162</f>
        <v>0</v>
      </c>
      <c r="Q162" s="147">
        <v>3.3400000000000001E-3</v>
      </c>
      <c r="R162" s="147">
        <f>Q162*H162</f>
        <v>2.0534319999999998E-2</v>
      </c>
      <c r="S162" s="147">
        <v>0</v>
      </c>
      <c r="T162" s="148">
        <f>S162*H162</f>
        <v>0</v>
      </c>
      <c r="AR162" s="16" t="s">
        <v>168</v>
      </c>
      <c r="AT162" s="16" t="s">
        <v>164</v>
      </c>
      <c r="AU162" s="16" t="s">
        <v>169</v>
      </c>
      <c r="AY162" s="16" t="s">
        <v>162</v>
      </c>
      <c r="BE162" s="149">
        <f>IF(N162="základná",J162,0)</f>
        <v>0</v>
      </c>
      <c r="BF162" s="149">
        <f>IF(N162="znížená",J162,0)</f>
        <v>0</v>
      </c>
      <c r="BG162" s="149">
        <f>IF(N162="zákl. prenesená",J162,0)</f>
        <v>0</v>
      </c>
      <c r="BH162" s="149">
        <f>IF(N162="zníž. prenesená",J162,0)</f>
        <v>0</v>
      </c>
      <c r="BI162" s="149">
        <f>IF(N162="nulová",J162,0)</f>
        <v>0</v>
      </c>
      <c r="BJ162" s="16" t="s">
        <v>169</v>
      </c>
      <c r="BK162" s="150">
        <f>ROUND(I162*H162,3)</f>
        <v>0</v>
      </c>
      <c r="BL162" s="16" t="s">
        <v>168</v>
      </c>
      <c r="BM162" s="16" t="s">
        <v>2363</v>
      </c>
    </row>
    <row r="163" spans="2:65" s="11" customFormat="1" x14ac:dyDescent="0.2">
      <c r="B163" s="151"/>
      <c r="D163" s="152" t="s">
        <v>174</v>
      </c>
      <c r="E163" s="153" t="s">
        <v>1</v>
      </c>
      <c r="F163" s="154" t="s">
        <v>2357</v>
      </c>
      <c r="H163" s="153" t="s">
        <v>1</v>
      </c>
      <c r="I163" s="155"/>
      <c r="L163" s="151"/>
      <c r="M163" s="156"/>
      <c r="N163" s="157"/>
      <c r="O163" s="157"/>
      <c r="P163" s="157"/>
      <c r="Q163" s="157"/>
      <c r="R163" s="157"/>
      <c r="S163" s="157"/>
      <c r="T163" s="158"/>
      <c r="AT163" s="153" t="s">
        <v>174</v>
      </c>
      <c r="AU163" s="153" t="s">
        <v>169</v>
      </c>
      <c r="AV163" s="11" t="s">
        <v>79</v>
      </c>
      <c r="AW163" s="11" t="s">
        <v>32</v>
      </c>
      <c r="AX163" s="11" t="s">
        <v>71</v>
      </c>
      <c r="AY163" s="153" t="s">
        <v>162</v>
      </c>
    </row>
    <row r="164" spans="2:65" s="11" customFormat="1" x14ac:dyDescent="0.2">
      <c r="B164" s="151"/>
      <c r="D164" s="152" t="s">
        <v>174</v>
      </c>
      <c r="E164" s="153" t="s">
        <v>1</v>
      </c>
      <c r="F164" s="154" t="s">
        <v>2315</v>
      </c>
      <c r="H164" s="153" t="s">
        <v>1</v>
      </c>
      <c r="I164" s="155"/>
      <c r="L164" s="151"/>
      <c r="M164" s="156"/>
      <c r="N164" s="157"/>
      <c r="O164" s="157"/>
      <c r="P164" s="157"/>
      <c r="Q164" s="157"/>
      <c r="R164" s="157"/>
      <c r="S164" s="157"/>
      <c r="T164" s="158"/>
      <c r="AT164" s="153" t="s">
        <v>174</v>
      </c>
      <c r="AU164" s="153" t="s">
        <v>169</v>
      </c>
      <c r="AV164" s="11" t="s">
        <v>79</v>
      </c>
      <c r="AW164" s="11" t="s">
        <v>32</v>
      </c>
      <c r="AX164" s="11" t="s">
        <v>71</v>
      </c>
      <c r="AY164" s="153" t="s">
        <v>162</v>
      </c>
    </row>
    <row r="165" spans="2:65" s="12" customFormat="1" x14ac:dyDescent="0.2">
      <c r="B165" s="159"/>
      <c r="D165" s="152" t="s">
        <v>174</v>
      </c>
      <c r="E165" s="160" t="s">
        <v>1</v>
      </c>
      <c r="F165" s="161" t="s">
        <v>2364</v>
      </c>
      <c r="H165" s="162">
        <v>1.339</v>
      </c>
      <c r="I165" s="163"/>
      <c r="L165" s="159"/>
      <c r="M165" s="164"/>
      <c r="N165" s="165"/>
      <c r="O165" s="165"/>
      <c r="P165" s="165"/>
      <c r="Q165" s="165"/>
      <c r="R165" s="165"/>
      <c r="S165" s="165"/>
      <c r="T165" s="166"/>
      <c r="AT165" s="160" t="s">
        <v>174</v>
      </c>
      <c r="AU165" s="160" t="s">
        <v>169</v>
      </c>
      <c r="AV165" s="12" t="s">
        <v>169</v>
      </c>
      <c r="AW165" s="12" t="s">
        <v>32</v>
      </c>
      <c r="AX165" s="12" t="s">
        <v>71</v>
      </c>
      <c r="AY165" s="160" t="s">
        <v>162</v>
      </c>
    </row>
    <row r="166" spans="2:65" s="11" customFormat="1" x14ac:dyDescent="0.2">
      <c r="B166" s="151"/>
      <c r="D166" s="152" t="s">
        <v>174</v>
      </c>
      <c r="E166" s="153" t="s">
        <v>1</v>
      </c>
      <c r="F166" s="154" t="s">
        <v>2317</v>
      </c>
      <c r="H166" s="153" t="s">
        <v>1</v>
      </c>
      <c r="I166" s="155"/>
      <c r="L166" s="151"/>
      <c r="M166" s="156"/>
      <c r="N166" s="157"/>
      <c r="O166" s="157"/>
      <c r="P166" s="157"/>
      <c r="Q166" s="157"/>
      <c r="R166" s="157"/>
      <c r="S166" s="157"/>
      <c r="T166" s="158"/>
      <c r="AT166" s="153" t="s">
        <v>174</v>
      </c>
      <c r="AU166" s="153" t="s">
        <v>169</v>
      </c>
      <c r="AV166" s="11" t="s">
        <v>79</v>
      </c>
      <c r="AW166" s="11" t="s">
        <v>32</v>
      </c>
      <c r="AX166" s="11" t="s">
        <v>71</v>
      </c>
      <c r="AY166" s="153" t="s">
        <v>162</v>
      </c>
    </row>
    <row r="167" spans="2:65" s="12" customFormat="1" x14ac:dyDescent="0.2">
      <c r="B167" s="159"/>
      <c r="D167" s="152" t="s">
        <v>174</v>
      </c>
      <c r="E167" s="160" t="s">
        <v>1</v>
      </c>
      <c r="F167" s="161" t="s">
        <v>2365</v>
      </c>
      <c r="H167" s="162">
        <v>2.68</v>
      </c>
      <c r="I167" s="163"/>
      <c r="L167" s="159"/>
      <c r="M167" s="164"/>
      <c r="N167" s="165"/>
      <c r="O167" s="165"/>
      <c r="P167" s="165"/>
      <c r="Q167" s="165"/>
      <c r="R167" s="165"/>
      <c r="S167" s="165"/>
      <c r="T167" s="166"/>
      <c r="AT167" s="160" t="s">
        <v>174</v>
      </c>
      <c r="AU167" s="160" t="s">
        <v>169</v>
      </c>
      <c r="AV167" s="12" t="s">
        <v>169</v>
      </c>
      <c r="AW167" s="12" t="s">
        <v>32</v>
      </c>
      <c r="AX167" s="12" t="s">
        <v>71</v>
      </c>
      <c r="AY167" s="160" t="s">
        <v>162</v>
      </c>
    </row>
    <row r="168" spans="2:65" s="13" customFormat="1" x14ac:dyDescent="0.2">
      <c r="B168" s="167"/>
      <c r="D168" s="152" t="s">
        <v>174</v>
      </c>
      <c r="E168" s="168" t="s">
        <v>1</v>
      </c>
      <c r="F168" s="169" t="s">
        <v>182</v>
      </c>
      <c r="H168" s="170">
        <v>4.0190000000000001</v>
      </c>
      <c r="I168" s="171"/>
      <c r="L168" s="167"/>
      <c r="M168" s="172"/>
      <c r="N168" s="173"/>
      <c r="O168" s="173"/>
      <c r="P168" s="173"/>
      <c r="Q168" s="173"/>
      <c r="R168" s="173"/>
      <c r="S168" s="173"/>
      <c r="T168" s="174"/>
      <c r="AT168" s="168" t="s">
        <v>174</v>
      </c>
      <c r="AU168" s="168" t="s">
        <v>169</v>
      </c>
      <c r="AV168" s="13" t="s">
        <v>183</v>
      </c>
      <c r="AW168" s="13" t="s">
        <v>32</v>
      </c>
      <c r="AX168" s="13" t="s">
        <v>71</v>
      </c>
      <c r="AY168" s="168" t="s">
        <v>162</v>
      </c>
    </row>
    <row r="169" spans="2:65" s="11" customFormat="1" x14ac:dyDescent="0.2">
      <c r="B169" s="151"/>
      <c r="D169" s="152" t="s">
        <v>174</v>
      </c>
      <c r="E169" s="153" t="s">
        <v>1</v>
      </c>
      <c r="F169" s="154" t="s">
        <v>2360</v>
      </c>
      <c r="H169" s="153" t="s">
        <v>1</v>
      </c>
      <c r="I169" s="155"/>
      <c r="L169" s="151"/>
      <c r="M169" s="156"/>
      <c r="N169" s="157"/>
      <c r="O169" s="157"/>
      <c r="P169" s="157"/>
      <c r="Q169" s="157"/>
      <c r="R169" s="157"/>
      <c r="S169" s="157"/>
      <c r="T169" s="158"/>
      <c r="AT169" s="153" t="s">
        <v>174</v>
      </c>
      <c r="AU169" s="153" t="s">
        <v>169</v>
      </c>
      <c r="AV169" s="11" t="s">
        <v>79</v>
      </c>
      <c r="AW169" s="11" t="s">
        <v>32</v>
      </c>
      <c r="AX169" s="11" t="s">
        <v>71</v>
      </c>
      <c r="AY169" s="153" t="s">
        <v>162</v>
      </c>
    </row>
    <row r="170" spans="2:65" s="12" customFormat="1" x14ac:dyDescent="0.2">
      <c r="B170" s="159"/>
      <c r="D170" s="152" t="s">
        <v>174</v>
      </c>
      <c r="E170" s="160" t="s">
        <v>1</v>
      </c>
      <c r="F170" s="161" t="s">
        <v>2366</v>
      </c>
      <c r="H170" s="162">
        <v>2.129</v>
      </c>
      <c r="I170" s="163"/>
      <c r="L170" s="159"/>
      <c r="M170" s="164"/>
      <c r="N170" s="165"/>
      <c r="O170" s="165"/>
      <c r="P170" s="165"/>
      <c r="Q170" s="165"/>
      <c r="R170" s="165"/>
      <c r="S170" s="165"/>
      <c r="T170" s="166"/>
      <c r="AT170" s="160" t="s">
        <v>174</v>
      </c>
      <c r="AU170" s="160" t="s">
        <v>169</v>
      </c>
      <c r="AV170" s="12" t="s">
        <v>169</v>
      </c>
      <c r="AW170" s="12" t="s">
        <v>32</v>
      </c>
      <c r="AX170" s="12" t="s">
        <v>71</v>
      </c>
      <c r="AY170" s="160" t="s">
        <v>162</v>
      </c>
    </row>
    <row r="171" spans="2:65" s="14" customFormat="1" x14ac:dyDescent="0.2">
      <c r="B171" s="175"/>
      <c r="D171" s="152" t="s">
        <v>174</v>
      </c>
      <c r="E171" s="176" t="s">
        <v>1</v>
      </c>
      <c r="F171" s="177" t="s">
        <v>189</v>
      </c>
      <c r="H171" s="178">
        <v>6.1479999999999997</v>
      </c>
      <c r="I171" s="179"/>
      <c r="L171" s="175"/>
      <c r="M171" s="180"/>
      <c r="N171" s="181"/>
      <c r="O171" s="181"/>
      <c r="P171" s="181"/>
      <c r="Q171" s="181"/>
      <c r="R171" s="181"/>
      <c r="S171" s="181"/>
      <c r="T171" s="182"/>
      <c r="AT171" s="176" t="s">
        <v>174</v>
      </c>
      <c r="AU171" s="176" t="s">
        <v>169</v>
      </c>
      <c r="AV171" s="14" t="s">
        <v>168</v>
      </c>
      <c r="AW171" s="14" t="s">
        <v>32</v>
      </c>
      <c r="AX171" s="14" t="s">
        <v>79</v>
      </c>
      <c r="AY171" s="176" t="s">
        <v>162</v>
      </c>
    </row>
    <row r="172" spans="2:65" s="1" customFormat="1" ht="16.5" customHeight="1" x14ac:dyDescent="0.2">
      <c r="B172" s="139"/>
      <c r="C172" s="140" t="s">
        <v>271</v>
      </c>
      <c r="D172" s="140" t="s">
        <v>164</v>
      </c>
      <c r="E172" s="327" t="s">
        <v>2367</v>
      </c>
      <c r="F172" s="328"/>
      <c r="G172" s="142" t="s">
        <v>273</v>
      </c>
      <c r="H172" s="143">
        <v>6.1479999999999997</v>
      </c>
      <c r="I172" s="144"/>
      <c r="J172" s="143">
        <f>ROUND(I172*H172,3)</f>
        <v>0</v>
      </c>
      <c r="K172" s="141" t="s">
        <v>167</v>
      </c>
      <c r="L172" s="30"/>
      <c r="M172" s="145" t="s">
        <v>1</v>
      </c>
      <c r="N172" s="146" t="s">
        <v>43</v>
      </c>
      <c r="O172" s="49"/>
      <c r="P172" s="147">
        <f>O172*H172</f>
        <v>0</v>
      </c>
      <c r="Q172" s="147">
        <v>0</v>
      </c>
      <c r="R172" s="147">
        <f>Q172*H172</f>
        <v>0</v>
      </c>
      <c r="S172" s="147">
        <v>0</v>
      </c>
      <c r="T172" s="148">
        <f>S172*H172</f>
        <v>0</v>
      </c>
      <c r="AR172" s="16" t="s">
        <v>168</v>
      </c>
      <c r="AT172" s="16" t="s">
        <v>164</v>
      </c>
      <c r="AU172" s="16" t="s">
        <v>169</v>
      </c>
      <c r="AY172" s="16" t="s">
        <v>162</v>
      </c>
      <c r="BE172" s="149">
        <f>IF(N172="základná",J172,0)</f>
        <v>0</v>
      </c>
      <c r="BF172" s="149">
        <f>IF(N172="znížená",J172,0)</f>
        <v>0</v>
      </c>
      <c r="BG172" s="149">
        <f>IF(N172="zákl. prenesená",J172,0)</f>
        <v>0</v>
      </c>
      <c r="BH172" s="149">
        <f>IF(N172="zníž. prenesená",J172,0)</f>
        <v>0</v>
      </c>
      <c r="BI172" s="149">
        <f>IF(N172="nulová",J172,0)</f>
        <v>0</v>
      </c>
      <c r="BJ172" s="16" t="s">
        <v>169</v>
      </c>
      <c r="BK172" s="150">
        <f>ROUND(I172*H172,3)</f>
        <v>0</v>
      </c>
      <c r="BL172" s="16" t="s">
        <v>168</v>
      </c>
      <c r="BM172" s="16" t="s">
        <v>2368</v>
      </c>
    </row>
    <row r="173" spans="2:65" s="1" customFormat="1" ht="16.5" customHeight="1" x14ac:dyDescent="0.2">
      <c r="B173" s="139"/>
      <c r="C173" s="140" t="s">
        <v>282</v>
      </c>
      <c r="D173" s="140" t="s">
        <v>164</v>
      </c>
      <c r="E173" s="327" t="s">
        <v>2369</v>
      </c>
      <c r="F173" s="328"/>
      <c r="G173" s="142" t="s">
        <v>255</v>
      </c>
      <c r="H173" s="143">
        <v>4.2000000000000003E-2</v>
      </c>
      <c r="I173" s="144"/>
      <c r="J173" s="143">
        <f>ROUND(I173*H173,3)</f>
        <v>0</v>
      </c>
      <c r="K173" s="141" t="s">
        <v>167</v>
      </c>
      <c r="L173" s="30"/>
      <c r="M173" s="145" t="s">
        <v>1</v>
      </c>
      <c r="N173" s="146" t="s">
        <v>43</v>
      </c>
      <c r="O173" s="49"/>
      <c r="P173" s="147">
        <f>O173*H173</f>
        <v>0</v>
      </c>
      <c r="Q173" s="147">
        <v>1.0152099999999999</v>
      </c>
      <c r="R173" s="147">
        <f>Q173*H173</f>
        <v>4.2638820000000001E-2</v>
      </c>
      <c r="S173" s="147">
        <v>0</v>
      </c>
      <c r="T173" s="148">
        <f>S173*H173</f>
        <v>0</v>
      </c>
      <c r="AR173" s="16" t="s">
        <v>168</v>
      </c>
      <c r="AT173" s="16" t="s">
        <v>164</v>
      </c>
      <c r="AU173" s="16" t="s">
        <v>169</v>
      </c>
      <c r="AY173" s="16" t="s">
        <v>162</v>
      </c>
      <c r="BE173" s="149">
        <f>IF(N173="základná",J173,0)</f>
        <v>0</v>
      </c>
      <c r="BF173" s="149">
        <f>IF(N173="znížená",J173,0)</f>
        <v>0</v>
      </c>
      <c r="BG173" s="149">
        <f>IF(N173="zákl. prenesená",J173,0)</f>
        <v>0</v>
      </c>
      <c r="BH173" s="149">
        <f>IF(N173="zníž. prenesená",J173,0)</f>
        <v>0</v>
      </c>
      <c r="BI173" s="149">
        <f>IF(N173="nulová",J173,0)</f>
        <v>0</v>
      </c>
      <c r="BJ173" s="16" t="s">
        <v>169</v>
      </c>
      <c r="BK173" s="150">
        <f>ROUND(I173*H173,3)</f>
        <v>0</v>
      </c>
      <c r="BL173" s="16" t="s">
        <v>168</v>
      </c>
      <c r="BM173" s="16" t="s">
        <v>2370</v>
      </c>
    </row>
    <row r="174" spans="2:65" s="11" customFormat="1" x14ac:dyDescent="0.2">
      <c r="B174" s="151"/>
      <c r="D174" s="152" t="s">
        <v>174</v>
      </c>
      <c r="E174" s="153" t="s">
        <v>1</v>
      </c>
      <c r="F174" s="154" t="s">
        <v>2371</v>
      </c>
      <c r="H174" s="153" t="s">
        <v>1</v>
      </c>
      <c r="I174" s="155"/>
      <c r="L174" s="151"/>
      <c r="M174" s="156"/>
      <c r="N174" s="157"/>
      <c r="O174" s="157"/>
      <c r="P174" s="157"/>
      <c r="Q174" s="157"/>
      <c r="R174" s="157"/>
      <c r="S174" s="157"/>
      <c r="T174" s="158"/>
      <c r="AT174" s="153" t="s">
        <v>174</v>
      </c>
      <c r="AU174" s="153" t="s">
        <v>169</v>
      </c>
      <c r="AV174" s="11" t="s">
        <v>79</v>
      </c>
      <c r="AW174" s="11" t="s">
        <v>32</v>
      </c>
      <c r="AX174" s="11" t="s">
        <v>71</v>
      </c>
      <c r="AY174" s="153" t="s">
        <v>162</v>
      </c>
    </row>
    <row r="175" spans="2:65" s="12" customFormat="1" x14ac:dyDescent="0.2">
      <c r="B175" s="159"/>
      <c r="D175" s="152" t="s">
        <v>174</v>
      </c>
      <c r="E175" s="160" t="s">
        <v>1</v>
      </c>
      <c r="F175" s="161" t="s">
        <v>2372</v>
      </c>
      <c r="H175" s="162">
        <v>4.2000000000000003E-2</v>
      </c>
      <c r="I175" s="163"/>
      <c r="L175" s="159"/>
      <c r="M175" s="164"/>
      <c r="N175" s="165"/>
      <c r="O175" s="165"/>
      <c r="P175" s="165"/>
      <c r="Q175" s="165"/>
      <c r="R175" s="165"/>
      <c r="S175" s="165"/>
      <c r="T175" s="166"/>
      <c r="AT175" s="160" t="s">
        <v>174</v>
      </c>
      <c r="AU175" s="160" t="s">
        <v>169</v>
      </c>
      <c r="AV175" s="12" t="s">
        <v>169</v>
      </c>
      <c r="AW175" s="12" t="s">
        <v>32</v>
      </c>
      <c r="AX175" s="12" t="s">
        <v>79</v>
      </c>
      <c r="AY175" s="160" t="s">
        <v>162</v>
      </c>
    </row>
    <row r="176" spans="2:65" s="1" customFormat="1" ht="16.5" customHeight="1" x14ac:dyDescent="0.2">
      <c r="B176" s="139"/>
      <c r="C176" s="140" t="s">
        <v>288</v>
      </c>
      <c r="D176" s="140" t="s">
        <v>164</v>
      </c>
      <c r="E176" s="327" t="s">
        <v>2373</v>
      </c>
      <c r="F176" s="328"/>
      <c r="G176" s="142" t="s">
        <v>172</v>
      </c>
      <c r="H176" s="143">
        <v>0.92700000000000005</v>
      </c>
      <c r="I176" s="144"/>
      <c r="J176" s="143">
        <f>ROUND(I176*H176,3)</f>
        <v>0</v>
      </c>
      <c r="K176" s="141" t="s">
        <v>167</v>
      </c>
      <c r="L176" s="30"/>
      <c r="M176" s="145" t="s">
        <v>1</v>
      </c>
      <c r="N176" s="146" t="s">
        <v>43</v>
      </c>
      <c r="O176" s="49"/>
      <c r="P176" s="147">
        <f>O176*H176</f>
        <v>0</v>
      </c>
      <c r="Q176" s="147">
        <v>2.2968799999999998</v>
      </c>
      <c r="R176" s="147">
        <f>Q176*H176</f>
        <v>2.1292077599999999</v>
      </c>
      <c r="S176" s="147">
        <v>0</v>
      </c>
      <c r="T176" s="148">
        <f>S176*H176</f>
        <v>0</v>
      </c>
      <c r="AR176" s="16" t="s">
        <v>168</v>
      </c>
      <c r="AT176" s="16" t="s">
        <v>164</v>
      </c>
      <c r="AU176" s="16" t="s">
        <v>169</v>
      </c>
      <c r="AY176" s="16" t="s">
        <v>162</v>
      </c>
      <c r="BE176" s="149">
        <f>IF(N176="základná",J176,0)</f>
        <v>0</v>
      </c>
      <c r="BF176" s="149">
        <f>IF(N176="znížená",J176,0)</f>
        <v>0</v>
      </c>
      <c r="BG176" s="149">
        <f>IF(N176="zákl. prenesená",J176,0)</f>
        <v>0</v>
      </c>
      <c r="BH176" s="149">
        <f>IF(N176="zníž. prenesená",J176,0)</f>
        <v>0</v>
      </c>
      <c r="BI176" s="149">
        <f>IF(N176="nulová",J176,0)</f>
        <v>0</v>
      </c>
      <c r="BJ176" s="16" t="s">
        <v>169</v>
      </c>
      <c r="BK176" s="150">
        <f>ROUND(I176*H176,3)</f>
        <v>0</v>
      </c>
      <c r="BL176" s="16" t="s">
        <v>168</v>
      </c>
      <c r="BM176" s="16" t="s">
        <v>2374</v>
      </c>
    </row>
    <row r="177" spans="2:65" s="11" customFormat="1" x14ac:dyDescent="0.2">
      <c r="B177" s="151"/>
      <c r="D177" s="152" t="s">
        <v>174</v>
      </c>
      <c r="E177" s="153" t="s">
        <v>1</v>
      </c>
      <c r="F177" s="154" t="s">
        <v>2375</v>
      </c>
      <c r="H177" s="153" t="s">
        <v>1</v>
      </c>
      <c r="I177" s="155"/>
      <c r="L177" s="151"/>
      <c r="M177" s="156"/>
      <c r="N177" s="157"/>
      <c r="O177" s="157"/>
      <c r="P177" s="157"/>
      <c r="Q177" s="157"/>
      <c r="R177" s="157"/>
      <c r="S177" s="157"/>
      <c r="T177" s="158"/>
      <c r="AT177" s="153" t="s">
        <v>174</v>
      </c>
      <c r="AU177" s="153" t="s">
        <v>169</v>
      </c>
      <c r="AV177" s="11" t="s">
        <v>79</v>
      </c>
      <c r="AW177" s="11" t="s">
        <v>32</v>
      </c>
      <c r="AX177" s="11" t="s">
        <v>71</v>
      </c>
      <c r="AY177" s="153" t="s">
        <v>162</v>
      </c>
    </row>
    <row r="178" spans="2:65" s="11" customFormat="1" x14ac:dyDescent="0.2">
      <c r="B178" s="151"/>
      <c r="D178" s="152" t="s">
        <v>174</v>
      </c>
      <c r="E178" s="153" t="s">
        <v>1</v>
      </c>
      <c r="F178" s="154" t="s">
        <v>2376</v>
      </c>
      <c r="H178" s="153" t="s">
        <v>1</v>
      </c>
      <c r="I178" s="155"/>
      <c r="L178" s="151"/>
      <c r="M178" s="156"/>
      <c r="N178" s="157"/>
      <c r="O178" s="157"/>
      <c r="P178" s="157"/>
      <c r="Q178" s="157"/>
      <c r="R178" s="157"/>
      <c r="S178" s="157"/>
      <c r="T178" s="158"/>
      <c r="AT178" s="153" t="s">
        <v>174</v>
      </c>
      <c r="AU178" s="153" t="s">
        <v>169</v>
      </c>
      <c r="AV178" s="11" t="s">
        <v>79</v>
      </c>
      <c r="AW178" s="11" t="s">
        <v>32</v>
      </c>
      <c r="AX178" s="11" t="s">
        <v>71</v>
      </c>
      <c r="AY178" s="153" t="s">
        <v>162</v>
      </c>
    </row>
    <row r="179" spans="2:65" s="12" customFormat="1" x14ac:dyDescent="0.2">
      <c r="B179" s="159"/>
      <c r="D179" s="152" t="s">
        <v>174</v>
      </c>
      <c r="E179" s="160" t="s">
        <v>1</v>
      </c>
      <c r="F179" s="161" t="s">
        <v>2377</v>
      </c>
      <c r="H179" s="162">
        <v>0.152</v>
      </c>
      <c r="I179" s="163"/>
      <c r="L179" s="159"/>
      <c r="M179" s="164"/>
      <c r="N179" s="165"/>
      <c r="O179" s="165"/>
      <c r="P179" s="165"/>
      <c r="Q179" s="165"/>
      <c r="R179" s="165"/>
      <c r="S179" s="165"/>
      <c r="T179" s="166"/>
      <c r="AT179" s="160" t="s">
        <v>174</v>
      </c>
      <c r="AU179" s="160" t="s">
        <v>169</v>
      </c>
      <c r="AV179" s="12" t="s">
        <v>169</v>
      </c>
      <c r="AW179" s="12" t="s">
        <v>32</v>
      </c>
      <c r="AX179" s="12" t="s">
        <v>71</v>
      </c>
      <c r="AY179" s="160" t="s">
        <v>162</v>
      </c>
    </row>
    <row r="180" spans="2:65" s="11" customFormat="1" x14ac:dyDescent="0.2">
      <c r="B180" s="151"/>
      <c r="D180" s="152" t="s">
        <v>174</v>
      </c>
      <c r="E180" s="153" t="s">
        <v>1</v>
      </c>
      <c r="F180" s="154" t="s">
        <v>2378</v>
      </c>
      <c r="H180" s="153" t="s">
        <v>1</v>
      </c>
      <c r="I180" s="155"/>
      <c r="L180" s="151"/>
      <c r="M180" s="156"/>
      <c r="N180" s="157"/>
      <c r="O180" s="157"/>
      <c r="P180" s="157"/>
      <c r="Q180" s="157"/>
      <c r="R180" s="157"/>
      <c r="S180" s="157"/>
      <c r="T180" s="158"/>
      <c r="AT180" s="153" t="s">
        <v>174</v>
      </c>
      <c r="AU180" s="153" t="s">
        <v>169</v>
      </c>
      <c r="AV180" s="11" t="s">
        <v>79</v>
      </c>
      <c r="AW180" s="11" t="s">
        <v>32</v>
      </c>
      <c r="AX180" s="11" t="s">
        <v>71</v>
      </c>
      <c r="AY180" s="153" t="s">
        <v>162</v>
      </c>
    </row>
    <row r="181" spans="2:65" s="12" customFormat="1" x14ac:dyDescent="0.2">
      <c r="B181" s="159"/>
      <c r="D181" s="152" t="s">
        <v>174</v>
      </c>
      <c r="E181" s="160" t="s">
        <v>1</v>
      </c>
      <c r="F181" s="161" t="s">
        <v>2379</v>
      </c>
      <c r="H181" s="162">
        <v>0.77500000000000002</v>
      </c>
      <c r="I181" s="163"/>
      <c r="L181" s="159"/>
      <c r="M181" s="164"/>
      <c r="N181" s="165"/>
      <c r="O181" s="165"/>
      <c r="P181" s="165"/>
      <c r="Q181" s="165"/>
      <c r="R181" s="165"/>
      <c r="S181" s="165"/>
      <c r="T181" s="166"/>
      <c r="AT181" s="160" t="s">
        <v>174</v>
      </c>
      <c r="AU181" s="160" t="s">
        <v>169</v>
      </c>
      <c r="AV181" s="12" t="s">
        <v>169</v>
      </c>
      <c r="AW181" s="12" t="s">
        <v>32</v>
      </c>
      <c r="AX181" s="12" t="s">
        <v>71</v>
      </c>
      <c r="AY181" s="160" t="s">
        <v>162</v>
      </c>
    </row>
    <row r="182" spans="2:65" s="14" customFormat="1" x14ac:dyDescent="0.2">
      <c r="B182" s="175"/>
      <c r="D182" s="152" t="s">
        <v>174</v>
      </c>
      <c r="E182" s="176" t="s">
        <v>1</v>
      </c>
      <c r="F182" s="177" t="s">
        <v>189</v>
      </c>
      <c r="H182" s="178">
        <v>0.92700000000000005</v>
      </c>
      <c r="I182" s="179"/>
      <c r="L182" s="175"/>
      <c r="M182" s="180"/>
      <c r="N182" s="181"/>
      <c r="O182" s="181"/>
      <c r="P182" s="181"/>
      <c r="Q182" s="181"/>
      <c r="R182" s="181"/>
      <c r="S182" s="181"/>
      <c r="T182" s="182"/>
      <c r="AT182" s="176" t="s">
        <v>174</v>
      </c>
      <c r="AU182" s="176" t="s">
        <v>169</v>
      </c>
      <c r="AV182" s="14" t="s">
        <v>168</v>
      </c>
      <c r="AW182" s="14" t="s">
        <v>32</v>
      </c>
      <c r="AX182" s="14" t="s">
        <v>79</v>
      </c>
      <c r="AY182" s="176" t="s">
        <v>162</v>
      </c>
    </row>
    <row r="183" spans="2:65" s="1" customFormat="1" ht="16.5" customHeight="1" x14ac:dyDescent="0.2">
      <c r="B183" s="139"/>
      <c r="C183" s="140" t="s">
        <v>294</v>
      </c>
      <c r="D183" s="140" t="s">
        <v>164</v>
      </c>
      <c r="E183" s="327" t="s">
        <v>2380</v>
      </c>
      <c r="F183" s="328"/>
      <c r="G183" s="142" t="s">
        <v>273</v>
      </c>
      <c r="H183" s="143">
        <v>10.840999999999999</v>
      </c>
      <c r="I183" s="144"/>
      <c r="J183" s="143">
        <f>ROUND(I183*H183,3)</f>
        <v>0</v>
      </c>
      <c r="K183" s="141" t="s">
        <v>167</v>
      </c>
      <c r="L183" s="30"/>
      <c r="M183" s="145" t="s">
        <v>1</v>
      </c>
      <c r="N183" s="146" t="s">
        <v>43</v>
      </c>
      <c r="O183" s="49"/>
      <c r="P183" s="147">
        <f>O183*H183</f>
        <v>0</v>
      </c>
      <c r="Q183" s="147">
        <v>5.5999999999999995E-4</v>
      </c>
      <c r="R183" s="147">
        <f>Q183*H183</f>
        <v>6.0709599999999994E-3</v>
      </c>
      <c r="S183" s="147">
        <v>0</v>
      </c>
      <c r="T183" s="148">
        <f>S183*H183</f>
        <v>0</v>
      </c>
      <c r="AR183" s="16" t="s">
        <v>168</v>
      </c>
      <c r="AT183" s="16" t="s">
        <v>164</v>
      </c>
      <c r="AU183" s="16" t="s">
        <v>169</v>
      </c>
      <c r="AY183" s="16" t="s">
        <v>162</v>
      </c>
      <c r="BE183" s="149">
        <f>IF(N183="základná",J183,0)</f>
        <v>0</v>
      </c>
      <c r="BF183" s="149">
        <f>IF(N183="znížená",J183,0)</f>
        <v>0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6" t="s">
        <v>169</v>
      </c>
      <c r="BK183" s="150">
        <f>ROUND(I183*H183,3)</f>
        <v>0</v>
      </c>
      <c r="BL183" s="16" t="s">
        <v>168</v>
      </c>
      <c r="BM183" s="16" t="s">
        <v>2381</v>
      </c>
    </row>
    <row r="184" spans="2:65" s="11" customFormat="1" x14ac:dyDescent="0.2">
      <c r="B184" s="151"/>
      <c r="D184" s="152" t="s">
        <v>174</v>
      </c>
      <c r="E184" s="153" t="s">
        <v>1</v>
      </c>
      <c r="F184" s="154" t="s">
        <v>2315</v>
      </c>
      <c r="H184" s="153" t="s">
        <v>1</v>
      </c>
      <c r="I184" s="155"/>
      <c r="L184" s="151"/>
      <c r="M184" s="156"/>
      <c r="N184" s="157"/>
      <c r="O184" s="157"/>
      <c r="P184" s="157"/>
      <c r="Q184" s="157"/>
      <c r="R184" s="157"/>
      <c r="S184" s="157"/>
      <c r="T184" s="158"/>
      <c r="AT184" s="153" t="s">
        <v>174</v>
      </c>
      <c r="AU184" s="153" t="s">
        <v>169</v>
      </c>
      <c r="AV184" s="11" t="s">
        <v>79</v>
      </c>
      <c r="AW184" s="11" t="s">
        <v>32</v>
      </c>
      <c r="AX184" s="11" t="s">
        <v>71</v>
      </c>
      <c r="AY184" s="153" t="s">
        <v>162</v>
      </c>
    </row>
    <row r="185" spans="2:65" s="12" customFormat="1" x14ac:dyDescent="0.2">
      <c r="B185" s="159"/>
      <c r="D185" s="152" t="s">
        <v>174</v>
      </c>
      <c r="E185" s="160" t="s">
        <v>1</v>
      </c>
      <c r="F185" s="161" t="s">
        <v>2382</v>
      </c>
      <c r="H185" s="162">
        <v>1.9650000000000001</v>
      </c>
      <c r="I185" s="163"/>
      <c r="L185" s="159"/>
      <c r="M185" s="164"/>
      <c r="N185" s="165"/>
      <c r="O185" s="165"/>
      <c r="P185" s="165"/>
      <c r="Q185" s="165"/>
      <c r="R185" s="165"/>
      <c r="S185" s="165"/>
      <c r="T185" s="166"/>
      <c r="AT185" s="160" t="s">
        <v>174</v>
      </c>
      <c r="AU185" s="160" t="s">
        <v>169</v>
      </c>
      <c r="AV185" s="12" t="s">
        <v>169</v>
      </c>
      <c r="AW185" s="12" t="s">
        <v>32</v>
      </c>
      <c r="AX185" s="12" t="s">
        <v>71</v>
      </c>
      <c r="AY185" s="160" t="s">
        <v>162</v>
      </c>
    </row>
    <row r="186" spans="2:65" s="11" customFormat="1" x14ac:dyDescent="0.2">
      <c r="B186" s="151"/>
      <c r="D186" s="152" t="s">
        <v>174</v>
      </c>
      <c r="E186" s="153" t="s">
        <v>1</v>
      </c>
      <c r="F186" s="154" t="s">
        <v>2317</v>
      </c>
      <c r="H186" s="153" t="s">
        <v>1</v>
      </c>
      <c r="I186" s="155"/>
      <c r="L186" s="151"/>
      <c r="M186" s="156"/>
      <c r="N186" s="157"/>
      <c r="O186" s="157"/>
      <c r="P186" s="157"/>
      <c r="Q186" s="157"/>
      <c r="R186" s="157"/>
      <c r="S186" s="157"/>
      <c r="T186" s="158"/>
      <c r="AT186" s="153" t="s">
        <v>174</v>
      </c>
      <c r="AU186" s="153" t="s">
        <v>169</v>
      </c>
      <c r="AV186" s="11" t="s">
        <v>79</v>
      </c>
      <c r="AW186" s="11" t="s">
        <v>32</v>
      </c>
      <c r="AX186" s="11" t="s">
        <v>71</v>
      </c>
      <c r="AY186" s="153" t="s">
        <v>162</v>
      </c>
    </row>
    <row r="187" spans="2:65" s="12" customFormat="1" x14ac:dyDescent="0.2">
      <c r="B187" s="159"/>
      <c r="D187" s="152" t="s">
        <v>174</v>
      </c>
      <c r="E187" s="160" t="s">
        <v>1</v>
      </c>
      <c r="F187" s="161" t="s">
        <v>2383</v>
      </c>
      <c r="H187" s="162">
        <v>8.8759999999999994</v>
      </c>
      <c r="I187" s="163"/>
      <c r="L187" s="159"/>
      <c r="M187" s="164"/>
      <c r="N187" s="165"/>
      <c r="O187" s="165"/>
      <c r="P187" s="165"/>
      <c r="Q187" s="165"/>
      <c r="R187" s="165"/>
      <c r="S187" s="165"/>
      <c r="T187" s="166"/>
      <c r="AT187" s="160" t="s">
        <v>174</v>
      </c>
      <c r="AU187" s="160" t="s">
        <v>169</v>
      </c>
      <c r="AV187" s="12" t="s">
        <v>169</v>
      </c>
      <c r="AW187" s="12" t="s">
        <v>32</v>
      </c>
      <c r="AX187" s="12" t="s">
        <v>71</v>
      </c>
      <c r="AY187" s="160" t="s">
        <v>162</v>
      </c>
    </row>
    <row r="188" spans="2:65" s="14" customFormat="1" x14ac:dyDescent="0.2">
      <c r="B188" s="175"/>
      <c r="D188" s="152" t="s">
        <v>174</v>
      </c>
      <c r="E188" s="176" t="s">
        <v>1</v>
      </c>
      <c r="F188" s="177" t="s">
        <v>189</v>
      </c>
      <c r="H188" s="178">
        <v>10.840999999999999</v>
      </c>
      <c r="I188" s="179"/>
      <c r="L188" s="175"/>
      <c r="M188" s="180"/>
      <c r="N188" s="181"/>
      <c r="O188" s="181"/>
      <c r="P188" s="181"/>
      <c r="Q188" s="181"/>
      <c r="R188" s="181"/>
      <c r="S188" s="181"/>
      <c r="T188" s="182"/>
      <c r="AT188" s="176" t="s">
        <v>174</v>
      </c>
      <c r="AU188" s="176" t="s">
        <v>169</v>
      </c>
      <c r="AV188" s="14" t="s">
        <v>168</v>
      </c>
      <c r="AW188" s="14" t="s">
        <v>32</v>
      </c>
      <c r="AX188" s="14" t="s">
        <v>79</v>
      </c>
      <c r="AY188" s="176" t="s">
        <v>162</v>
      </c>
    </row>
    <row r="189" spans="2:65" s="1" customFormat="1" ht="16.5" customHeight="1" x14ac:dyDescent="0.2">
      <c r="B189" s="139"/>
      <c r="C189" s="140" t="s">
        <v>7</v>
      </c>
      <c r="D189" s="140" t="s">
        <v>164</v>
      </c>
      <c r="E189" s="327" t="s">
        <v>2384</v>
      </c>
      <c r="F189" s="328"/>
      <c r="G189" s="142" t="s">
        <v>273</v>
      </c>
      <c r="H189" s="143">
        <v>10.840999999999999</v>
      </c>
      <c r="I189" s="144"/>
      <c r="J189" s="143">
        <f>ROUND(I189*H189,3)</f>
        <v>0</v>
      </c>
      <c r="K189" s="141" t="s">
        <v>167</v>
      </c>
      <c r="L189" s="30"/>
      <c r="M189" s="145" t="s">
        <v>1</v>
      </c>
      <c r="N189" s="146" t="s">
        <v>43</v>
      </c>
      <c r="O189" s="49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168</v>
      </c>
      <c r="AT189" s="16" t="s">
        <v>164</v>
      </c>
      <c r="AU189" s="16" t="s">
        <v>169</v>
      </c>
      <c r="AY189" s="16" t="s">
        <v>162</v>
      </c>
      <c r="BE189" s="149">
        <f>IF(N189="základná",J189,0)</f>
        <v>0</v>
      </c>
      <c r="BF189" s="149">
        <f>IF(N189="znížená",J189,0)</f>
        <v>0</v>
      </c>
      <c r="BG189" s="149">
        <f>IF(N189="zákl. prenesená",J189,0)</f>
        <v>0</v>
      </c>
      <c r="BH189" s="149">
        <f>IF(N189="zníž. prenesená",J189,0)</f>
        <v>0</v>
      </c>
      <c r="BI189" s="149">
        <f>IF(N189="nulová",J189,0)</f>
        <v>0</v>
      </c>
      <c r="BJ189" s="16" t="s">
        <v>169</v>
      </c>
      <c r="BK189" s="150">
        <f>ROUND(I189*H189,3)</f>
        <v>0</v>
      </c>
      <c r="BL189" s="16" t="s">
        <v>168</v>
      </c>
      <c r="BM189" s="16" t="s">
        <v>2385</v>
      </c>
    </row>
    <row r="190" spans="2:65" s="1" customFormat="1" ht="16.5" customHeight="1" x14ac:dyDescent="0.2">
      <c r="B190" s="139"/>
      <c r="C190" s="140" t="s">
        <v>301</v>
      </c>
      <c r="D190" s="140" t="s">
        <v>164</v>
      </c>
      <c r="E190" s="327" t="s">
        <v>2386</v>
      </c>
      <c r="F190" s="328"/>
      <c r="G190" s="142" t="s">
        <v>255</v>
      </c>
      <c r="H190" s="143">
        <v>4.5999999999999999E-2</v>
      </c>
      <c r="I190" s="144"/>
      <c r="J190" s="143">
        <f>ROUND(I190*H190,3)</f>
        <v>0</v>
      </c>
      <c r="K190" s="141" t="s">
        <v>167</v>
      </c>
      <c r="L190" s="30"/>
      <c r="M190" s="145" t="s">
        <v>1</v>
      </c>
      <c r="N190" s="146" t="s">
        <v>43</v>
      </c>
      <c r="O190" s="49"/>
      <c r="P190" s="147">
        <f>O190*H190</f>
        <v>0</v>
      </c>
      <c r="Q190" s="147">
        <v>1.01953</v>
      </c>
      <c r="R190" s="147">
        <f>Q190*H190</f>
        <v>4.6898380000000003E-2</v>
      </c>
      <c r="S190" s="147">
        <v>0</v>
      </c>
      <c r="T190" s="148">
        <f>S190*H190</f>
        <v>0</v>
      </c>
      <c r="AR190" s="16" t="s">
        <v>168</v>
      </c>
      <c r="AT190" s="16" t="s">
        <v>164</v>
      </c>
      <c r="AU190" s="16" t="s">
        <v>169</v>
      </c>
      <c r="AY190" s="16" t="s">
        <v>162</v>
      </c>
      <c r="BE190" s="149">
        <f>IF(N190="základná",J190,0)</f>
        <v>0</v>
      </c>
      <c r="BF190" s="149">
        <f>IF(N190="znížená",J190,0)</f>
        <v>0</v>
      </c>
      <c r="BG190" s="149">
        <f>IF(N190="zákl. prenesená",J190,0)</f>
        <v>0</v>
      </c>
      <c r="BH190" s="149">
        <f>IF(N190="zníž. prenesená",J190,0)</f>
        <v>0</v>
      </c>
      <c r="BI190" s="149">
        <f>IF(N190="nulová",J190,0)</f>
        <v>0</v>
      </c>
      <c r="BJ190" s="16" t="s">
        <v>169</v>
      </c>
      <c r="BK190" s="150">
        <f>ROUND(I190*H190,3)</f>
        <v>0</v>
      </c>
      <c r="BL190" s="16" t="s">
        <v>168</v>
      </c>
      <c r="BM190" s="16" t="s">
        <v>2387</v>
      </c>
    </row>
    <row r="191" spans="2:65" s="11" customFormat="1" x14ac:dyDescent="0.2">
      <c r="B191" s="151"/>
      <c r="D191" s="152" t="s">
        <v>174</v>
      </c>
      <c r="E191" s="153" t="s">
        <v>1</v>
      </c>
      <c r="F191" s="154" t="s">
        <v>2371</v>
      </c>
      <c r="H191" s="153" t="s">
        <v>1</v>
      </c>
      <c r="I191" s="155"/>
      <c r="L191" s="151"/>
      <c r="M191" s="156"/>
      <c r="N191" s="157"/>
      <c r="O191" s="157"/>
      <c r="P191" s="157"/>
      <c r="Q191" s="157"/>
      <c r="R191" s="157"/>
      <c r="S191" s="157"/>
      <c r="T191" s="158"/>
      <c r="AT191" s="153" t="s">
        <v>174</v>
      </c>
      <c r="AU191" s="153" t="s">
        <v>169</v>
      </c>
      <c r="AV191" s="11" t="s">
        <v>79</v>
      </c>
      <c r="AW191" s="11" t="s">
        <v>32</v>
      </c>
      <c r="AX191" s="11" t="s">
        <v>71</v>
      </c>
      <c r="AY191" s="153" t="s">
        <v>162</v>
      </c>
    </row>
    <row r="192" spans="2:65" s="12" customFormat="1" x14ac:dyDescent="0.2">
      <c r="B192" s="159"/>
      <c r="D192" s="152" t="s">
        <v>174</v>
      </c>
      <c r="E192" s="160" t="s">
        <v>1</v>
      </c>
      <c r="F192" s="161" t="s">
        <v>2388</v>
      </c>
      <c r="H192" s="162">
        <v>4.5999999999999999E-2</v>
      </c>
      <c r="I192" s="163"/>
      <c r="L192" s="159"/>
      <c r="M192" s="164"/>
      <c r="N192" s="165"/>
      <c r="O192" s="165"/>
      <c r="P192" s="165"/>
      <c r="Q192" s="165"/>
      <c r="R192" s="165"/>
      <c r="S192" s="165"/>
      <c r="T192" s="166"/>
      <c r="AT192" s="160" t="s">
        <v>174</v>
      </c>
      <c r="AU192" s="160" t="s">
        <v>169</v>
      </c>
      <c r="AV192" s="12" t="s">
        <v>169</v>
      </c>
      <c r="AW192" s="12" t="s">
        <v>32</v>
      </c>
      <c r="AX192" s="12" t="s">
        <v>79</v>
      </c>
      <c r="AY192" s="160" t="s">
        <v>162</v>
      </c>
    </row>
    <row r="193" spans="2:65" s="1" customFormat="1" ht="16.5" customHeight="1" x14ac:dyDescent="0.2">
      <c r="B193" s="139"/>
      <c r="C193" s="140" t="s">
        <v>305</v>
      </c>
      <c r="D193" s="140" t="s">
        <v>164</v>
      </c>
      <c r="E193" s="327" t="s">
        <v>2389</v>
      </c>
      <c r="F193" s="328"/>
      <c r="G193" s="142" t="s">
        <v>394</v>
      </c>
      <c r="H193" s="143">
        <v>2</v>
      </c>
      <c r="I193" s="144"/>
      <c r="J193" s="143">
        <f>ROUND(I193*H193,3)</f>
        <v>0</v>
      </c>
      <c r="K193" s="141" t="s">
        <v>167</v>
      </c>
      <c r="L193" s="30"/>
      <c r="M193" s="145" t="s">
        <v>1</v>
      </c>
      <c r="N193" s="146" t="s">
        <v>43</v>
      </c>
      <c r="O193" s="49"/>
      <c r="P193" s="147">
        <f>O193*H193</f>
        <v>0</v>
      </c>
      <c r="Q193" s="147">
        <v>4.2500000000000003E-3</v>
      </c>
      <c r="R193" s="147">
        <f>Q193*H193</f>
        <v>8.5000000000000006E-3</v>
      </c>
      <c r="S193" s="147">
        <v>0</v>
      </c>
      <c r="T193" s="148">
        <f>S193*H193</f>
        <v>0</v>
      </c>
      <c r="AR193" s="16" t="s">
        <v>168</v>
      </c>
      <c r="AT193" s="16" t="s">
        <v>164</v>
      </c>
      <c r="AU193" s="16" t="s">
        <v>169</v>
      </c>
      <c r="AY193" s="16" t="s">
        <v>162</v>
      </c>
      <c r="BE193" s="149">
        <f>IF(N193="základná",J193,0)</f>
        <v>0</v>
      </c>
      <c r="BF193" s="149">
        <f>IF(N193="znížená",J193,0)</f>
        <v>0</v>
      </c>
      <c r="BG193" s="149">
        <f>IF(N193="zákl. prenesená",J193,0)</f>
        <v>0</v>
      </c>
      <c r="BH193" s="149">
        <f>IF(N193="zníž. prenesená",J193,0)</f>
        <v>0</v>
      </c>
      <c r="BI193" s="149">
        <f>IF(N193="nulová",J193,0)</f>
        <v>0</v>
      </c>
      <c r="BJ193" s="16" t="s">
        <v>169</v>
      </c>
      <c r="BK193" s="150">
        <f>ROUND(I193*H193,3)</f>
        <v>0</v>
      </c>
      <c r="BL193" s="16" t="s">
        <v>168</v>
      </c>
      <c r="BM193" s="16" t="s">
        <v>2390</v>
      </c>
    </row>
    <row r="194" spans="2:65" s="11" customFormat="1" x14ac:dyDescent="0.2">
      <c r="B194" s="151"/>
      <c r="D194" s="152" t="s">
        <v>174</v>
      </c>
      <c r="E194" s="153" t="s">
        <v>1</v>
      </c>
      <c r="F194" s="154" t="s">
        <v>2315</v>
      </c>
      <c r="H194" s="153" t="s">
        <v>1</v>
      </c>
      <c r="I194" s="155"/>
      <c r="L194" s="151"/>
      <c r="M194" s="156"/>
      <c r="N194" s="157"/>
      <c r="O194" s="157"/>
      <c r="P194" s="157"/>
      <c r="Q194" s="157"/>
      <c r="R194" s="157"/>
      <c r="S194" s="157"/>
      <c r="T194" s="158"/>
      <c r="AT194" s="153" t="s">
        <v>174</v>
      </c>
      <c r="AU194" s="153" t="s">
        <v>169</v>
      </c>
      <c r="AV194" s="11" t="s">
        <v>79</v>
      </c>
      <c r="AW194" s="11" t="s">
        <v>32</v>
      </c>
      <c r="AX194" s="11" t="s">
        <v>71</v>
      </c>
      <c r="AY194" s="153" t="s">
        <v>162</v>
      </c>
    </row>
    <row r="195" spans="2:65" s="12" customFormat="1" x14ac:dyDescent="0.2">
      <c r="B195" s="159"/>
      <c r="D195" s="152" t="s">
        <v>174</v>
      </c>
      <c r="E195" s="160" t="s">
        <v>1</v>
      </c>
      <c r="F195" s="161" t="s">
        <v>2391</v>
      </c>
      <c r="H195" s="162">
        <v>1</v>
      </c>
      <c r="I195" s="163"/>
      <c r="L195" s="159"/>
      <c r="M195" s="164"/>
      <c r="N195" s="165"/>
      <c r="O195" s="165"/>
      <c r="P195" s="165"/>
      <c r="Q195" s="165"/>
      <c r="R195" s="165"/>
      <c r="S195" s="165"/>
      <c r="T195" s="166"/>
      <c r="AT195" s="160" t="s">
        <v>174</v>
      </c>
      <c r="AU195" s="160" t="s">
        <v>169</v>
      </c>
      <c r="AV195" s="12" t="s">
        <v>169</v>
      </c>
      <c r="AW195" s="12" t="s">
        <v>32</v>
      </c>
      <c r="AX195" s="12" t="s">
        <v>71</v>
      </c>
      <c r="AY195" s="160" t="s">
        <v>162</v>
      </c>
    </row>
    <row r="196" spans="2:65" s="11" customFormat="1" x14ac:dyDescent="0.2">
      <c r="B196" s="151"/>
      <c r="D196" s="152" t="s">
        <v>174</v>
      </c>
      <c r="E196" s="153" t="s">
        <v>1</v>
      </c>
      <c r="F196" s="154" t="s">
        <v>2317</v>
      </c>
      <c r="H196" s="153" t="s">
        <v>1</v>
      </c>
      <c r="I196" s="155"/>
      <c r="L196" s="151"/>
      <c r="M196" s="156"/>
      <c r="N196" s="157"/>
      <c r="O196" s="157"/>
      <c r="P196" s="157"/>
      <c r="Q196" s="157"/>
      <c r="R196" s="157"/>
      <c r="S196" s="157"/>
      <c r="T196" s="158"/>
      <c r="AT196" s="153" t="s">
        <v>174</v>
      </c>
      <c r="AU196" s="153" t="s">
        <v>169</v>
      </c>
      <c r="AV196" s="11" t="s">
        <v>79</v>
      </c>
      <c r="AW196" s="11" t="s">
        <v>32</v>
      </c>
      <c r="AX196" s="11" t="s">
        <v>71</v>
      </c>
      <c r="AY196" s="153" t="s">
        <v>162</v>
      </c>
    </row>
    <row r="197" spans="2:65" s="12" customFormat="1" x14ac:dyDescent="0.2">
      <c r="B197" s="159"/>
      <c r="D197" s="152" t="s">
        <v>174</v>
      </c>
      <c r="E197" s="160" t="s">
        <v>1</v>
      </c>
      <c r="F197" s="161" t="s">
        <v>2392</v>
      </c>
      <c r="H197" s="162">
        <v>1</v>
      </c>
      <c r="I197" s="163"/>
      <c r="L197" s="159"/>
      <c r="M197" s="164"/>
      <c r="N197" s="165"/>
      <c r="O197" s="165"/>
      <c r="P197" s="165"/>
      <c r="Q197" s="165"/>
      <c r="R197" s="165"/>
      <c r="S197" s="165"/>
      <c r="T197" s="166"/>
      <c r="AT197" s="160" t="s">
        <v>174</v>
      </c>
      <c r="AU197" s="160" t="s">
        <v>169</v>
      </c>
      <c r="AV197" s="12" t="s">
        <v>169</v>
      </c>
      <c r="AW197" s="12" t="s">
        <v>32</v>
      </c>
      <c r="AX197" s="12" t="s">
        <v>71</v>
      </c>
      <c r="AY197" s="160" t="s">
        <v>162</v>
      </c>
    </row>
    <row r="198" spans="2:65" s="14" customFormat="1" x14ac:dyDescent="0.2">
      <c r="B198" s="175"/>
      <c r="D198" s="152" t="s">
        <v>174</v>
      </c>
      <c r="E198" s="176" t="s">
        <v>1</v>
      </c>
      <c r="F198" s="177" t="s">
        <v>189</v>
      </c>
      <c r="H198" s="178">
        <v>2</v>
      </c>
      <c r="I198" s="179"/>
      <c r="L198" s="175"/>
      <c r="M198" s="180"/>
      <c r="N198" s="181"/>
      <c r="O198" s="181"/>
      <c r="P198" s="181"/>
      <c r="Q198" s="181"/>
      <c r="R198" s="181"/>
      <c r="S198" s="181"/>
      <c r="T198" s="182"/>
      <c r="AT198" s="176" t="s">
        <v>174</v>
      </c>
      <c r="AU198" s="176" t="s">
        <v>169</v>
      </c>
      <c r="AV198" s="14" t="s">
        <v>168</v>
      </c>
      <c r="AW198" s="14" t="s">
        <v>32</v>
      </c>
      <c r="AX198" s="14" t="s">
        <v>79</v>
      </c>
      <c r="AY198" s="176" t="s">
        <v>162</v>
      </c>
    </row>
    <row r="199" spans="2:65" s="1" customFormat="1" ht="16.5" customHeight="1" x14ac:dyDescent="0.2">
      <c r="B199" s="139"/>
      <c r="C199" s="140" t="s">
        <v>309</v>
      </c>
      <c r="D199" s="140" t="s">
        <v>164</v>
      </c>
      <c r="E199" s="327" t="s">
        <v>2393</v>
      </c>
      <c r="F199" s="328"/>
      <c r="G199" s="142" t="s">
        <v>394</v>
      </c>
      <c r="H199" s="143">
        <v>15</v>
      </c>
      <c r="I199" s="144"/>
      <c r="J199" s="143">
        <f>ROUND(I199*H199,3)</f>
        <v>0</v>
      </c>
      <c r="K199" s="141" t="s">
        <v>167</v>
      </c>
      <c r="L199" s="30"/>
      <c r="M199" s="145" t="s">
        <v>1</v>
      </c>
      <c r="N199" s="146" t="s">
        <v>43</v>
      </c>
      <c r="O199" s="49"/>
      <c r="P199" s="147">
        <f>O199*H199</f>
        <v>0</v>
      </c>
      <c r="Q199" s="147">
        <v>6.3600000000000002E-3</v>
      </c>
      <c r="R199" s="147">
        <f>Q199*H199</f>
        <v>9.5399999999999999E-2</v>
      </c>
      <c r="S199" s="147">
        <v>0</v>
      </c>
      <c r="T199" s="148">
        <f>S199*H199</f>
        <v>0</v>
      </c>
      <c r="AR199" s="16" t="s">
        <v>168</v>
      </c>
      <c r="AT199" s="16" t="s">
        <v>164</v>
      </c>
      <c r="AU199" s="16" t="s">
        <v>169</v>
      </c>
      <c r="AY199" s="16" t="s">
        <v>162</v>
      </c>
      <c r="BE199" s="149">
        <f>IF(N199="základná",J199,0)</f>
        <v>0</v>
      </c>
      <c r="BF199" s="149">
        <f>IF(N199="znížená",J199,0)</f>
        <v>0</v>
      </c>
      <c r="BG199" s="149">
        <f>IF(N199="zákl. prenesená",J199,0)</f>
        <v>0</v>
      </c>
      <c r="BH199" s="149">
        <f>IF(N199="zníž. prenesená",J199,0)</f>
        <v>0</v>
      </c>
      <c r="BI199" s="149">
        <f>IF(N199="nulová",J199,0)</f>
        <v>0</v>
      </c>
      <c r="BJ199" s="16" t="s">
        <v>169</v>
      </c>
      <c r="BK199" s="150">
        <f>ROUND(I199*H199,3)</f>
        <v>0</v>
      </c>
      <c r="BL199" s="16" t="s">
        <v>168</v>
      </c>
      <c r="BM199" s="16" t="s">
        <v>2394</v>
      </c>
    </row>
    <row r="200" spans="2:65" s="12" customFormat="1" x14ac:dyDescent="0.2">
      <c r="B200" s="159"/>
      <c r="D200" s="152" t="s">
        <v>174</v>
      </c>
      <c r="E200" s="160" t="s">
        <v>1</v>
      </c>
      <c r="F200" s="161" t="s">
        <v>2395</v>
      </c>
      <c r="H200" s="162">
        <v>15</v>
      </c>
      <c r="I200" s="163"/>
      <c r="L200" s="159"/>
      <c r="M200" s="164"/>
      <c r="N200" s="165"/>
      <c r="O200" s="165"/>
      <c r="P200" s="165"/>
      <c r="Q200" s="165"/>
      <c r="R200" s="165"/>
      <c r="S200" s="165"/>
      <c r="T200" s="166"/>
      <c r="AT200" s="160" t="s">
        <v>174</v>
      </c>
      <c r="AU200" s="160" t="s">
        <v>169</v>
      </c>
      <c r="AV200" s="12" t="s">
        <v>169</v>
      </c>
      <c r="AW200" s="12" t="s">
        <v>32</v>
      </c>
      <c r="AX200" s="12" t="s">
        <v>79</v>
      </c>
      <c r="AY200" s="160" t="s">
        <v>162</v>
      </c>
    </row>
    <row r="201" spans="2:65" s="1" customFormat="1" ht="16.5" customHeight="1" x14ac:dyDescent="0.2">
      <c r="B201" s="139"/>
      <c r="C201" s="183" t="s">
        <v>313</v>
      </c>
      <c r="D201" s="183" t="s">
        <v>348</v>
      </c>
      <c r="E201" s="332" t="s">
        <v>2500</v>
      </c>
      <c r="F201" s="333"/>
      <c r="G201" s="185" t="s">
        <v>394</v>
      </c>
      <c r="H201" s="186">
        <v>11</v>
      </c>
      <c r="I201" s="187"/>
      <c r="J201" s="186">
        <f>ROUND(I201*H201,3)</f>
        <v>0</v>
      </c>
      <c r="K201" s="184" t="s">
        <v>1</v>
      </c>
      <c r="L201" s="188"/>
      <c r="M201" s="189" t="s">
        <v>1</v>
      </c>
      <c r="N201" s="190" t="s">
        <v>43</v>
      </c>
      <c r="O201" s="49"/>
      <c r="P201" s="147">
        <f>O201*H201</f>
        <v>0</v>
      </c>
      <c r="Q201" s="147">
        <v>3.3999999999999998E-3</v>
      </c>
      <c r="R201" s="147">
        <f>Q201*H201</f>
        <v>3.7399999999999996E-2</v>
      </c>
      <c r="S201" s="147">
        <v>0</v>
      </c>
      <c r="T201" s="148">
        <f>S201*H201</f>
        <v>0</v>
      </c>
      <c r="AR201" s="16" t="s">
        <v>222</v>
      </c>
      <c r="AT201" s="16" t="s">
        <v>348</v>
      </c>
      <c r="AU201" s="16" t="s">
        <v>169</v>
      </c>
      <c r="AY201" s="16" t="s">
        <v>162</v>
      </c>
      <c r="BE201" s="149">
        <f>IF(N201="základná",J201,0)</f>
        <v>0</v>
      </c>
      <c r="BF201" s="149">
        <f>IF(N201="znížená",J201,0)</f>
        <v>0</v>
      </c>
      <c r="BG201" s="149">
        <f>IF(N201="zákl. prenesená",J201,0)</f>
        <v>0</v>
      </c>
      <c r="BH201" s="149">
        <f>IF(N201="zníž. prenesená",J201,0)</f>
        <v>0</v>
      </c>
      <c r="BI201" s="149">
        <f>IF(N201="nulová",J201,0)</f>
        <v>0</v>
      </c>
      <c r="BJ201" s="16" t="s">
        <v>169</v>
      </c>
      <c r="BK201" s="150">
        <f>ROUND(I201*H201,3)</f>
        <v>0</v>
      </c>
      <c r="BL201" s="16" t="s">
        <v>168</v>
      </c>
      <c r="BM201" s="16" t="s">
        <v>2396</v>
      </c>
    </row>
    <row r="202" spans="2:65" s="1" customFormat="1" ht="16.5" customHeight="1" x14ac:dyDescent="0.2">
      <c r="B202" s="139"/>
      <c r="C202" s="183" t="s">
        <v>317</v>
      </c>
      <c r="D202" s="183" t="s">
        <v>348</v>
      </c>
      <c r="E202" s="332" t="s">
        <v>2501</v>
      </c>
      <c r="F202" s="333"/>
      <c r="G202" s="185" t="s">
        <v>394</v>
      </c>
      <c r="H202" s="186">
        <v>4</v>
      </c>
      <c r="I202" s="187"/>
      <c r="J202" s="186">
        <f>ROUND(I202*H202,3)</f>
        <v>0</v>
      </c>
      <c r="K202" s="184" t="s">
        <v>1</v>
      </c>
      <c r="L202" s="188"/>
      <c r="M202" s="189" t="s">
        <v>1</v>
      </c>
      <c r="N202" s="190" t="s">
        <v>43</v>
      </c>
      <c r="O202" s="49"/>
      <c r="P202" s="147">
        <f>O202*H202</f>
        <v>0</v>
      </c>
      <c r="Q202" s="147">
        <v>2.8E-3</v>
      </c>
      <c r="R202" s="147">
        <f>Q202*H202</f>
        <v>1.12E-2</v>
      </c>
      <c r="S202" s="147">
        <v>0</v>
      </c>
      <c r="T202" s="148">
        <f>S202*H202</f>
        <v>0</v>
      </c>
      <c r="AR202" s="16" t="s">
        <v>222</v>
      </c>
      <c r="AT202" s="16" t="s">
        <v>348</v>
      </c>
      <c r="AU202" s="16" t="s">
        <v>169</v>
      </c>
      <c r="AY202" s="16" t="s">
        <v>162</v>
      </c>
      <c r="BE202" s="149">
        <f>IF(N202="základná",J202,0)</f>
        <v>0</v>
      </c>
      <c r="BF202" s="149">
        <f>IF(N202="znížená",J202,0)</f>
        <v>0</v>
      </c>
      <c r="BG202" s="149">
        <f>IF(N202="zákl. prenesená",J202,0)</f>
        <v>0</v>
      </c>
      <c r="BH202" s="149">
        <f>IF(N202="zníž. prenesená",J202,0)</f>
        <v>0</v>
      </c>
      <c r="BI202" s="149">
        <f>IF(N202="nulová",J202,0)</f>
        <v>0</v>
      </c>
      <c r="BJ202" s="16" t="s">
        <v>169</v>
      </c>
      <c r="BK202" s="150">
        <f>ROUND(I202*H202,3)</f>
        <v>0</v>
      </c>
      <c r="BL202" s="16" t="s">
        <v>168</v>
      </c>
      <c r="BM202" s="16" t="s">
        <v>2397</v>
      </c>
    </row>
    <row r="203" spans="2:65" s="10" customFormat="1" ht="22.9" customHeight="1" x14ac:dyDescent="0.2">
      <c r="B203" s="126"/>
      <c r="D203" s="127" t="s">
        <v>70</v>
      </c>
      <c r="E203" s="137" t="s">
        <v>212</v>
      </c>
      <c r="F203" s="137" t="s">
        <v>584</v>
      </c>
      <c r="I203" s="129"/>
      <c r="J203" s="138">
        <f>BK203</f>
        <v>0</v>
      </c>
      <c r="L203" s="126"/>
      <c r="M203" s="131"/>
      <c r="N203" s="132"/>
      <c r="O203" s="132"/>
      <c r="P203" s="133">
        <f>SUM(P204:P210)</f>
        <v>0</v>
      </c>
      <c r="Q203" s="132"/>
      <c r="R203" s="133">
        <f>SUM(R204:R210)</f>
        <v>2.36221557</v>
      </c>
      <c r="S203" s="132"/>
      <c r="T203" s="134">
        <f>SUM(T204:T210)</f>
        <v>0</v>
      </c>
      <c r="AR203" s="127" t="s">
        <v>79</v>
      </c>
      <c r="AT203" s="135" t="s">
        <v>70</v>
      </c>
      <c r="AU203" s="135" t="s">
        <v>79</v>
      </c>
      <c r="AY203" s="127" t="s">
        <v>162</v>
      </c>
      <c r="BK203" s="136">
        <f>SUM(BK204:BK210)</f>
        <v>0</v>
      </c>
    </row>
    <row r="204" spans="2:65" s="1" customFormat="1" ht="16.5" customHeight="1" x14ac:dyDescent="0.2">
      <c r="B204" s="139"/>
      <c r="C204" s="140" t="s">
        <v>325</v>
      </c>
      <c r="D204" s="140" t="s">
        <v>164</v>
      </c>
      <c r="E204" s="327" t="s">
        <v>2398</v>
      </c>
      <c r="F204" s="328"/>
      <c r="G204" s="142" t="s">
        <v>273</v>
      </c>
      <c r="H204" s="143">
        <v>107.913</v>
      </c>
      <c r="I204" s="144"/>
      <c r="J204" s="143">
        <f>ROUND(I204*H204,3)</f>
        <v>0</v>
      </c>
      <c r="K204" s="141" t="s">
        <v>1</v>
      </c>
      <c r="L204" s="30"/>
      <c r="M204" s="145" t="s">
        <v>1</v>
      </c>
      <c r="N204" s="146" t="s">
        <v>43</v>
      </c>
      <c r="O204" s="49"/>
      <c r="P204" s="147">
        <f>O204*H204</f>
        <v>0</v>
      </c>
      <c r="Q204" s="147">
        <v>2.189E-2</v>
      </c>
      <c r="R204" s="147">
        <f>Q204*H204</f>
        <v>2.36221557</v>
      </c>
      <c r="S204" s="147">
        <v>0</v>
      </c>
      <c r="T204" s="148">
        <f>S204*H204</f>
        <v>0</v>
      </c>
      <c r="AR204" s="16" t="s">
        <v>168</v>
      </c>
      <c r="AT204" s="16" t="s">
        <v>164</v>
      </c>
      <c r="AU204" s="16" t="s">
        <v>169</v>
      </c>
      <c r="AY204" s="16" t="s">
        <v>162</v>
      </c>
      <c r="BE204" s="149">
        <f>IF(N204="základná",J204,0)</f>
        <v>0</v>
      </c>
      <c r="BF204" s="149">
        <f>IF(N204="znížená",J204,0)</f>
        <v>0</v>
      </c>
      <c r="BG204" s="149">
        <f>IF(N204="zákl. prenesená",J204,0)</f>
        <v>0</v>
      </c>
      <c r="BH204" s="149">
        <f>IF(N204="zníž. prenesená",J204,0)</f>
        <v>0</v>
      </c>
      <c r="BI204" s="149">
        <f>IF(N204="nulová",J204,0)</f>
        <v>0</v>
      </c>
      <c r="BJ204" s="16" t="s">
        <v>169</v>
      </c>
      <c r="BK204" s="150">
        <f>ROUND(I204*H204,3)</f>
        <v>0</v>
      </c>
      <c r="BL204" s="16" t="s">
        <v>168</v>
      </c>
      <c r="BM204" s="16" t="s">
        <v>2399</v>
      </c>
    </row>
    <row r="205" spans="2:65" s="12" customFormat="1" x14ac:dyDescent="0.2">
      <c r="B205" s="159"/>
      <c r="D205" s="152" t="s">
        <v>174</v>
      </c>
      <c r="E205" s="160" t="s">
        <v>1</v>
      </c>
      <c r="F205" s="161" t="s">
        <v>2400</v>
      </c>
      <c r="H205" s="162">
        <v>90.686000000000007</v>
      </c>
      <c r="I205" s="163"/>
      <c r="L205" s="159"/>
      <c r="M205" s="164"/>
      <c r="N205" s="165"/>
      <c r="O205" s="165"/>
      <c r="P205" s="165"/>
      <c r="Q205" s="165"/>
      <c r="R205" s="165"/>
      <c r="S205" s="165"/>
      <c r="T205" s="166"/>
      <c r="AT205" s="160" t="s">
        <v>174</v>
      </c>
      <c r="AU205" s="160" t="s">
        <v>169</v>
      </c>
      <c r="AV205" s="12" t="s">
        <v>169</v>
      </c>
      <c r="AW205" s="12" t="s">
        <v>32</v>
      </c>
      <c r="AX205" s="12" t="s">
        <v>71</v>
      </c>
      <c r="AY205" s="160" t="s">
        <v>162</v>
      </c>
    </row>
    <row r="206" spans="2:65" s="12" customFormat="1" x14ac:dyDescent="0.2">
      <c r="B206" s="159"/>
      <c r="D206" s="152" t="s">
        <v>174</v>
      </c>
      <c r="E206" s="160" t="s">
        <v>1</v>
      </c>
      <c r="F206" s="161" t="s">
        <v>2401</v>
      </c>
      <c r="H206" s="162">
        <v>14.86</v>
      </c>
      <c r="I206" s="163"/>
      <c r="L206" s="159"/>
      <c r="M206" s="164"/>
      <c r="N206" s="165"/>
      <c r="O206" s="165"/>
      <c r="P206" s="165"/>
      <c r="Q206" s="165"/>
      <c r="R206" s="165"/>
      <c r="S206" s="165"/>
      <c r="T206" s="166"/>
      <c r="AT206" s="160" t="s">
        <v>174</v>
      </c>
      <c r="AU206" s="160" t="s">
        <v>169</v>
      </c>
      <c r="AV206" s="12" t="s">
        <v>169</v>
      </c>
      <c r="AW206" s="12" t="s">
        <v>32</v>
      </c>
      <c r="AX206" s="12" t="s">
        <v>71</v>
      </c>
      <c r="AY206" s="160" t="s">
        <v>162</v>
      </c>
    </row>
    <row r="207" spans="2:65" s="12" customFormat="1" x14ac:dyDescent="0.2">
      <c r="B207" s="159"/>
      <c r="D207" s="152" t="s">
        <v>174</v>
      </c>
      <c r="E207" s="160" t="s">
        <v>1</v>
      </c>
      <c r="F207" s="161" t="s">
        <v>2402</v>
      </c>
      <c r="H207" s="162">
        <v>0.70199999999999996</v>
      </c>
      <c r="I207" s="163"/>
      <c r="L207" s="159"/>
      <c r="M207" s="164"/>
      <c r="N207" s="165"/>
      <c r="O207" s="165"/>
      <c r="P207" s="165"/>
      <c r="Q207" s="165"/>
      <c r="R207" s="165"/>
      <c r="S207" s="165"/>
      <c r="T207" s="166"/>
      <c r="AT207" s="160" t="s">
        <v>174</v>
      </c>
      <c r="AU207" s="160" t="s">
        <v>169</v>
      </c>
      <c r="AV207" s="12" t="s">
        <v>169</v>
      </c>
      <c r="AW207" s="12" t="s">
        <v>32</v>
      </c>
      <c r="AX207" s="12" t="s">
        <v>71</v>
      </c>
      <c r="AY207" s="160" t="s">
        <v>162</v>
      </c>
    </row>
    <row r="208" spans="2:65" s="11" customFormat="1" x14ac:dyDescent="0.2">
      <c r="B208" s="151"/>
      <c r="D208" s="152" t="s">
        <v>174</v>
      </c>
      <c r="E208" s="153" t="s">
        <v>1</v>
      </c>
      <c r="F208" s="154" t="s">
        <v>2403</v>
      </c>
      <c r="H208" s="153" t="s">
        <v>1</v>
      </c>
      <c r="I208" s="155"/>
      <c r="L208" s="151"/>
      <c r="M208" s="156"/>
      <c r="N208" s="157"/>
      <c r="O208" s="157"/>
      <c r="P208" s="157"/>
      <c r="Q208" s="157"/>
      <c r="R208" s="157"/>
      <c r="S208" s="157"/>
      <c r="T208" s="158"/>
      <c r="AT208" s="153" t="s">
        <v>174</v>
      </c>
      <c r="AU208" s="153" t="s">
        <v>169</v>
      </c>
      <c r="AV208" s="11" t="s">
        <v>79</v>
      </c>
      <c r="AW208" s="11" t="s">
        <v>32</v>
      </c>
      <c r="AX208" s="11" t="s">
        <v>71</v>
      </c>
      <c r="AY208" s="153" t="s">
        <v>162</v>
      </c>
    </row>
    <row r="209" spans="2:65" s="12" customFormat="1" x14ac:dyDescent="0.2">
      <c r="B209" s="159"/>
      <c r="D209" s="152" t="s">
        <v>174</v>
      </c>
      <c r="E209" s="160" t="s">
        <v>1</v>
      </c>
      <c r="F209" s="161" t="s">
        <v>2404</v>
      </c>
      <c r="H209" s="162">
        <v>1.665</v>
      </c>
      <c r="I209" s="163"/>
      <c r="L209" s="159"/>
      <c r="M209" s="164"/>
      <c r="N209" s="165"/>
      <c r="O209" s="165"/>
      <c r="P209" s="165"/>
      <c r="Q209" s="165"/>
      <c r="R209" s="165"/>
      <c r="S209" s="165"/>
      <c r="T209" s="166"/>
      <c r="AT209" s="160" t="s">
        <v>174</v>
      </c>
      <c r="AU209" s="160" t="s">
        <v>169</v>
      </c>
      <c r="AV209" s="12" t="s">
        <v>169</v>
      </c>
      <c r="AW209" s="12" t="s">
        <v>32</v>
      </c>
      <c r="AX209" s="12" t="s">
        <v>71</v>
      </c>
      <c r="AY209" s="160" t="s">
        <v>162</v>
      </c>
    </row>
    <row r="210" spans="2:65" s="14" customFormat="1" x14ac:dyDescent="0.2">
      <c r="B210" s="175"/>
      <c r="D210" s="152" t="s">
        <v>174</v>
      </c>
      <c r="E210" s="176" t="s">
        <v>1</v>
      </c>
      <c r="F210" s="177" t="s">
        <v>189</v>
      </c>
      <c r="H210" s="178">
        <v>107.91300000000001</v>
      </c>
      <c r="I210" s="179"/>
      <c r="L210" s="175"/>
      <c r="M210" s="180"/>
      <c r="N210" s="181"/>
      <c r="O210" s="181"/>
      <c r="P210" s="181"/>
      <c r="Q210" s="181"/>
      <c r="R210" s="181"/>
      <c r="S210" s="181"/>
      <c r="T210" s="182"/>
      <c r="AT210" s="176" t="s">
        <v>174</v>
      </c>
      <c r="AU210" s="176" t="s">
        <v>169</v>
      </c>
      <c r="AV210" s="14" t="s">
        <v>168</v>
      </c>
      <c r="AW210" s="14" t="s">
        <v>32</v>
      </c>
      <c r="AX210" s="14" t="s">
        <v>79</v>
      </c>
      <c r="AY210" s="176" t="s">
        <v>162</v>
      </c>
    </row>
    <row r="211" spans="2:65" s="10" customFormat="1" ht="22.9" customHeight="1" x14ac:dyDescent="0.2">
      <c r="B211" s="126"/>
      <c r="D211" s="127" t="s">
        <v>70</v>
      </c>
      <c r="E211" s="137" t="s">
        <v>225</v>
      </c>
      <c r="F211" s="137" t="s">
        <v>772</v>
      </c>
      <c r="I211" s="129"/>
      <c r="J211" s="138">
        <f>BK211</f>
        <v>0</v>
      </c>
      <c r="L211" s="126"/>
      <c r="M211" s="131"/>
      <c r="N211" s="132"/>
      <c r="O211" s="132"/>
      <c r="P211" s="133">
        <f>SUM(P212:P238)</f>
        <v>0</v>
      </c>
      <c r="Q211" s="132"/>
      <c r="R211" s="133">
        <f>SUM(R212:R238)</f>
        <v>1.8239999999999999E-4</v>
      </c>
      <c r="S211" s="132"/>
      <c r="T211" s="134">
        <f>SUM(T212:T238)</f>
        <v>3.8068</v>
      </c>
      <c r="AR211" s="127" t="s">
        <v>79</v>
      </c>
      <c r="AT211" s="135" t="s">
        <v>70</v>
      </c>
      <c r="AU211" s="135" t="s">
        <v>79</v>
      </c>
      <c r="AY211" s="127" t="s">
        <v>162</v>
      </c>
      <c r="BK211" s="136">
        <f>SUM(BK212:BK238)</f>
        <v>0</v>
      </c>
    </row>
    <row r="212" spans="2:65" s="1" customFormat="1" ht="16.5" customHeight="1" x14ac:dyDescent="0.2">
      <c r="B212" s="139"/>
      <c r="C212" s="140" t="s">
        <v>329</v>
      </c>
      <c r="D212" s="140" t="s">
        <v>164</v>
      </c>
      <c r="E212" s="327" t="s">
        <v>2405</v>
      </c>
      <c r="F212" s="328"/>
      <c r="G212" s="142" t="s">
        <v>172</v>
      </c>
      <c r="H212" s="143">
        <v>1.429</v>
      </c>
      <c r="I212" s="144"/>
      <c r="J212" s="143">
        <f>ROUND(I212*H212,3)</f>
        <v>0</v>
      </c>
      <c r="K212" s="141" t="s">
        <v>167</v>
      </c>
      <c r="L212" s="30"/>
      <c r="M212" s="145" t="s">
        <v>1</v>
      </c>
      <c r="N212" s="146" t="s">
        <v>43</v>
      </c>
      <c r="O212" s="49"/>
      <c r="P212" s="147">
        <f>O212*H212</f>
        <v>0</v>
      </c>
      <c r="Q212" s="147">
        <v>0</v>
      </c>
      <c r="R212" s="147">
        <f>Q212*H212</f>
        <v>0</v>
      </c>
      <c r="S212" s="147">
        <v>2.4</v>
      </c>
      <c r="T212" s="148">
        <f>S212*H212</f>
        <v>3.4296000000000002</v>
      </c>
      <c r="AR212" s="16" t="s">
        <v>168</v>
      </c>
      <c r="AT212" s="16" t="s">
        <v>164</v>
      </c>
      <c r="AU212" s="16" t="s">
        <v>169</v>
      </c>
      <c r="AY212" s="16" t="s">
        <v>162</v>
      </c>
      <c r="BE212" s="149">
        <f>IF(N212="základná",J212,0)</f>
        <v>0</v>
      </c>
      <c r="BF212" s="149">
        <f>IF(N212="znížená",J212,0)</f>
        <v>0</v>
      </c>
      <c r="BG212" s="149">
        <f>IF(N212="zákl. prenesená",J212,0)</f>
        <v>0</v>
      </c>
      <c r="BH212" s="149">
        <f>IF(N212="zníž. prenesená",J212,0)</f>
        <v>0</v>
      </c>
      <c r="BI212" s="149">
        <f>IF(N212="nulová",J212,0)</f>
        <v>0</v>
      </c>
      <c r="BJ212" s="16" t="s">
        <v>169</v>
      </c>
      <c r="BK212" s="150">
        <f>ROUND(I212*H212,3)</f>
        <v>0</v>
      </c>
      <c r="BL212" s="16" t="s">
        <v>168</v>
      </c>
      <c r="BM212" s="16" t="s">
        <v>2406</v>
      </c>
    </row>
    <row r="213" spans="2:65" s="11" customFormat="1" x14ac:dyDescent="0.2">
      <c r="B213" s="151"/>
      <c r="D213" s="152" t="s">
        <v>174</v>
      </c>
      <c r="E213" s="153" t="s">
        <v>1</v>
      </c>
      <c r="F213" s="154" t="s">
        <v>2504</v>
      </c>
      <c r="H213" s="153" t="s">
        <v>1</v>
      </c>
      <c r="I213" s="155"/>
      <c r="L213" s="151"/>
      <c r="M213" s="156"/>
      <c r="N213" s="157"/>
      <c r="O213" s="157"/>
      <c r="P213" s="157"/>
      <c r="Q213" s="157"/>
      <c r="R213" s="157"/>
      <c r="S213" s="157"/>
      <c r="T213" s="158"/>
      <c r="AT213" s="153" t="s">
        <v>174</v>
      </c>
      <c r="AU213" s="153" t="s">
        <v>169</v>
      </c>
      <c r="AV213" s="11" t="s">
        <v>79</v>
      </c>
      <c r="AW213" s="11" t="s">
        <v>32</v>
      </c>
      <c r="AX213" s="11" t="s">
        <v>71</v>
      </c>
      <c r="AY213" s="153" t="s">
        <v>162</v>
      </c>
    </row>
    <row r="214" spans="2:65" s="11" customFormat="1" x14ac:dyDescent="0.2">
      <c r="B214" s="151"/>
      <c r="D214" s="152" t="s">
        <v>174</v>
      </c>
      <c r="E214" s="153" t="s">
        <v>1</v>
      </c>
      <c r="F214" s="154" t="s">
        <v>2310</v>
      </c>
      <c r="H214" s="153" t="s">
        <v>1</v>
      </c>
      <c r="I214" s="155"/>
      <c r="L214" s="151"/>
      <c r="M214" s="156"/>
      <c r="N214" s="157"/>
      <c r="O214" s="157"/>
      <c r="P214" s="157"/>
      <c r="Q214" s="157"/>
      <c r="R214" s="157"/>
      <c r="S214" s="157"/>
      <c r="T214" s="158"/>
      <c r="AT214" s="153" t="s">
        <v>174</v>
      </c>
      <c r="AU214" s="153" t="s">
        <v>169</v>
      </c>
      <c r="AV214" s="11" t="s">
        <v>79</v>
      </c>
      <c r="AW214" s="11" t="s">
        <v>32</v>
      </c>
      <c r="AX214" s="11" t="s">
        <v>71</v>
      </c>
      <c r="AY214" s="153" t="s">
        <v>162</v>
      </c>
    </row>
    <row r="215" spans="2:65" s="12" customFormat="1" x14ac:dyDescent="0.2">
      <c r="B215" s="159"/>
      <c r="D215" s="152" t="s">
        <v>174</v>
      </c>
      <c r="E215" s="160" t="s">
        <v>1</v>
      </c>
      <c r="F215" s="161" t="s">
        <v>2407</v>
      </c>
      <c r="H215" s="162">
        <v>0.33</v>
      </c>
      <c r="I215" s="163"/>
      <c r="L215" s="159"/>
      <c r="M215" s="164"/>
      <c r="N215" s="165"/>
      <c r="O215" s="165"/>
      <c r="P215" s="165"/>
      <c r="Q215" s="165"/>
      <c r="R215" s="165"/>
      <c r="S215" s="165"/>
      <c r="T215" s="166"/>
      <c r="AT215" s="160" t="s">
        <v>174</v>
      </c>
      <c r="AU215" s="160" t="s">
        <v>169</v>
      </c>
      <c r="AV215" s="12" t="s">
        <v>169</v>
      </c>
      <c r="AW215" s="12" t="s">
        <v>32</v>
      </c>
      <c r="AX215" s="12" t="s">
        <v>71</v>
      </c>
      <c r="AY215" s="160" t="s">
        <v>162</v>
      </c>
    </row>
    <row r="216" spans="2:65" s="11" customFormat="1" x14ac:dyDescent="0.2">
      <c r="B216" s="151"/>
      <c r="D216" s="152" t="s">
        <v>174</v>
      </c>
      <c r="E216" s="153" t="s">
        <v>1</v>
      </c>
      <c r="F216" s="154" t="s">
        <v>2408</v>
      </c>
      <c r="H216" s="153" t="s">
        <v>1</v>
      </c>
      <c r="I216" s="155"/>
      <c r="L216" s="151"/>
      <c r="M216" s="156"/>
      <c r="N216" s="157"/>
      <c r="O216" s="157"/>
      <c r="P216" s="157"/>
      <c r="Q216" s="157"/>
      <c r="R216" s="157"/>
      <c r="S216" s="157"/>
      <c r="T216" s="158"/>
      <c r="AT216" s="153" t="s">
        <v>174</v>
      </c>
      <c r="AU216" s="153" t="s">
        <v>169</v>
      </c>
      <c r="AV216" s="11" t="s">
        <v>79</v>
      </c>
      <c r="AW216" s="11" t="s">
        <v>32</v>
      </c>
      <c r="AX216" s="11" t="s">
        <v>71</v>
      </c>
      <c r="AY216" s="153" t="s">
        <v>162</v>
      </c>
    </row>
    <row r="217" spans="2:65" s="12" customFormat="1" x14ac:dyDescent="0.2">
      <c r="B217" s="159"/>
      <c r="D217" s="152" t="s">
        <v>174</v>
      </c>
      <c r="E217" s="160" t="s">
        <v>1</v>
      </c>
      <c r="F217" s="161" t="s">
        <v>2409</v>
      </c>
      <c r="H217" s="162">
        <v>1.099</v>
      </c>
      <c r="I217" s="163"/>
      <c r="L217" s="159"/>
      <c r="M217" s="164"/>
      <c r="N217" s="165"/>
      <c r="O217" s="165"/>
      <c r="P217" s="165"/>
      <c r="Q217" s="165"/>
      <c r="R217" s="165"/>
      <c r="S217" s="165"/>
      <c r="T217" s="166"/>
      <c r="AT217" s="160" t="s">
        <v>174</v>
      </c>
      <c r="AU217" s="160" t="s">
        <v>169</v>
      </c>
      <c r="AV217" s="12" t="s">
        <v>169</v>
      </c>
      <c r="AW217" s="12" t="s">
        <v>32</v>
      </c>
      <c r="AX217" s="12" t="s">
        <v>71</v>
      </c>
      <c r="AY217" s="160" t="s">
        <v>162</v>
      </c>
    </row>
    <row r="218" spans="2:65" s="14" customFormat="1" x14ac:dyDescent="0.2">
      <c r="B218" s="175"/>
      <c r="D218" s="152" t="s">
        <v>174</v>
      </c>
      <c r="E218" s="176" t="s">
        <v>1</v>
      </c>
      <c r="F218" s="177" t="s">
        <v>189</v>
      </c>
      <c r="H218" s="178">
        <v>1.429</v>
      </c>
      <c r="I218" s="179"/>
      <c r="L218" s="175"/>
      <c r="M218" s="180"/>
      <c r="N218" s="181"/>
      <c r="O218" s="181"/>
      <c r="P218" s="181"/>
      <c r="Q218" s="181"/>
      <c r="R218" s="181"/>
      <c r="S218" s="181"/>
      <c r="T218" s="182"/>
      <c r="AT218" s="176" t="s">
        <v>174</v>
      </c>
      <c r="AU218" s="176" t="s">
        <v>169</v>
      </c>
      <c r="AV218" s="14" t="s">
        <v>168</v>
      </c>
      <c r="AW218" s="14" t="s">
        <v>32</v>
      </c>
      <c r="AX218" s="14" t="s">
        <v>79</v>
      </c>
      <c r="AY218" s="176" t="s">
        <v>162</v>
      </c>
    </row>
    <row r="219" spans="2:65" s="1" customFormat="1" ht="16.5" customHeight="1" x14ac:dyDescent="0.2">
      <c r="B219" s="139"/>
      <c r="C219" s="140" t="s">
        <v>337</v>
      </c>
      <c r="D219" s="140" t="s">
        <v>164</v>
      </c>
      <c r="E219" s="327" t="s">
        <v>2410</v>
      </c>
      <c r="F219" s="328"/>
      <c r="G219" s="142" t="s">
        <v>172</v>
      </c>
      <c r="H219" s="143">
        <v>0.14299999999999999</v>
      </c>
      <c r="I219" s="144"/>
      <c r="J219" s="143">
        <f>ROUND(I219*H219,3)</f>
        <v>0</v>
      </c>
      <c r="K219" s="141" t="s">
        <v>167</v>
      </c>
      <c r="L219" s="30"/>
      <c r="M219" s="145" t="s">
        <v>1</v>
      </c>
      <c r="N219" s="146" t="s">
        <v>43</v>
      </c>
      <c r="O219" s="49"/>
      <c r="P219" s="147">
        <f>O219*H219</f>
        <v>0</v>
      </c>
      <c r="Q219" s="147">
        <v>0</v>
      </c>
      <c r="R219" s="147">
        <f>Q219*H219</f>
        <v>0</v>
      </c>
      <c r="S219" s="147">
        <v>2.4</v>
      </c>
      <c r="T219" s="148">
        <f>S219*H219</f>
        <v>0.34319999999999995</v>
      </c>
      <c r="AR219" s="16" t="s">
        <v>168</v>
      </c>
      <c r="AT219" s="16" t="s">
        <v>164</v>
      </c>
      <c r="AU219" s="16" t="s">
        <v>169</v>
      </c>
      <c r="AY219" s="16" t="s">
        <v>162</v>
      </c>
      <c r="BE219" s="149">
        <f>IF(N219="základná",J219,0)</f>
        <v>0</v>
      </c>
      <c r="BF219" s="149">
        <f>IF(N219="znížená",J219,0)</f>
        <v>0</v>
      </c>
      <c r="BG219" s="149">
        <f>IF(N219="zákl. prenesená",J219,0)</f>
        <v>0</v>
      </c>
      <c r="BH219" s="149">
        <f>IF(N219="zníž. prenesená",J219,0)</f>
        <v>0</v>
      </c>
      <c r="BI219" s="149">
        <f>IF(N219="nulová",J219,0)</f>
        <v>0</v>
      </c>
      <c r="BJ219" s="16" t="s">
        <v>169</v>
      </c>
      <c r="BK219" s="150">
        <f>ROUND(I219*H219,3)</f>
        <v>0</v>
      </c>
      <c r="BL219" s="16" t="s">
        <v>168</v>
      </c>
      <c r="BM219" s="16" t="s">
        <v>2411</v>
      </c>
    </row>
    <row r="220" spans="2:65" s="11" customFormat="1" x14ac:dyDescent="0.2">
      <c r="B220" s="151"/>
      <c r="D220" s="152" t="s">
        <v>174</v>
      </c>
      <c r="E220" s="153" t="s">
        <v>1</v>
      </c>
      <c r="F220" s="154" t="s">
        <v>2412</v>
      </c>
      <c r="H220" s="153" t="s">
        <v>1</v>
      </c>
      <c r="I220" s="155"/>
      <c r="L220" s="151"/>
      <c r="M220" s="156"/>
      <c r="N220" s="157"/>
      <c r="O220" s="157"/>
      <c r="P220" s="157"/>
      <c r="Q220" s="157"/>
      <c r="R220" s="157"/>
      <c r="S220" s="157"/>
      <c r="T220" s="158"/>
      <c r="AT220" s="153" t="s">
        <v>174</v>
      </c>
      <c r="AU220" s="153" t="s">
        <v>169</v>
      </c>
      <c r="AV220" s="11" t="s">
        <v>79</v>
      </c>
      <c r="AW220" s="11" t="s">
        <v>32</v>
      </c>
      <c r="AX220" s="11" t="s">
        <v>71</v>
      </c>
      <c r="AY220" s="153" t="s">
        <v>162</v>
      </c>
    </row>
    <row r="221" spans="2:65" s="11" customFormat="1" x14ac:dyDescent="0.2">
      <c r="B221" s="151"/>
      <c r="D221" s="152" t="s">
        <v>174</v>
      </c>
      <c r="E221" s="153" t="s">
        <v>1</v>
      </c>
      <c r="F221" s="154" t="s">
        <v>2413</v>
      </c>
      <c r="H221" s="153" t="s">
        <v>1</v>
      </c>
      <c r="I221" s="155"/>
      <c r="L221" s="151"/>
      <c r="M221" s="156"/>
      <c r="N221" s="157"/>
      <c r="O221" s="157"/>
      <c r="P221" s="157"/>
      <c r="Q221" s="157"/>
      <c r="R221" s="157"/>
      <c r="S221" s="157"/>
      <c r="T221" s="158"/>
      <c r="AT221" s="153" t="s">
        <v>174</v>
      </c>
      <c r="AU221" s="153" t="s">
        <v>169</v>
      </c>
      <c r="AV221" s="11" t="s">
        <v>79</v>
      </c>
      <c r="AW221" s="11" t="s">
        <v>32</v>
      </c>
      <c r="AX221" s="11" t="s">
        <v>71</v>
      </c>
      <c r="AY221" s="153" t="s">
        <v>162</v>
      </c>
    </row>
    <row r="222" spans="2:65" s="12" customFormat="1" x14ac:dyDescent="0.2">
      <c r="B222" s="159"/>
      <c r="D222" s="152" t="s">
        <v>174</v>
      </c>
      <c r="E222" s="160" t="s">
        <v>1</v>
      </c>
      <c r="F222" s="161" t="s">
        <v>2414</v>
      </c>
      <c r="H222" s="162">
        <v>0.14299999999999999</v>
      </c>
      <c r="I222" s="163"/>
      <c r="L222" s="159"/>
      <c r="M222" s="164"/>
      <c r="N222" s="165"/>
      <c r="O222" s="165"/>
      <c r="P222" s="165"/>
      <c r="Q222" s="165"/>
      <c r="R222" s="165"/>
      <c r="S222" s="165"/>
      <c r="T222" s="166"/>
      <c r="AT222" s="160" t="s">
        <v>174</v>
      </c>
      <c r="AU222" s="160" t="s">
        <v>169</v>
      </c>
      <c r="AV222" s="12" t="s">
        <v>169</v>
      </c>
      <c r="AW222" s="12" t="s">
        <v>32</v>
      </c>
      <c r="AX222" s="12" t="s">
        <v>79</v>
      </c>
      <c r="AY222" s="160" t="s">
        <v>162</v>
      </c>
    </row>
    <row r="223" spans="2:65" s="1" customFormat="1" ht="16.5" customHeight="1" x14ac:dyDescent="0.2">
      <c r="B223" s="139"/>
      <c r="C223" s="140" t="s">
        <v>343</v>
      </c>
      <c r="D223" s="140" t="s">
        <v>164</v>
      </c>
      <c r="E223" s="327" t="s">
        <v>2415</v>
      </c>
      <c r="F223" s="328"/>
      <c r="G223" s="142" t="s">
        <v>394</v>
      </c>
      <c r="H223" s="143">
        <v>1</v>
      </c>
      <c r="I223" s="144"/>
      <c r="J223" s="143">
        <f>ROUND(I223*H223,3)</f>
        <v>0</v>
      </c>
      <c r="K223" s="141" t="s">
        <v>167</v>
      </c>
      <c r="L223" s="30"/>
      <c r="M223" s="145" t="s">
        <v>1</v>
      </c>
      <c r="N223" s="146" t="s">
        <v>43</v>
      </c>
      <c r="O223" s="49"/>
      <c r="P223" s="147">
        <f>O223*H223</f>
        <v>0</v>
      </c>
      <c r="Q223" s="147">
        <v>0</v>
      </c>
      <c r="R223" s="147">
        <f>Q223*H223</f>
        <v>0</v>
      </c>
      <c r="S223" s="147">
        <v>3.4000000000000002E-2</v>
      </c>
      <c r="T223" s="148">
        <f>S223*H223</f>
        <v>3.4000000000000002E-2</v>
      </c>
      <c r="AR223" s="16" t="s">
        <v>168</v>
      </c>
      <c r="AT223" s="16" t="s">
        <v>164</v>
      </c>
      <c r="AU223" s="16" t="s">
        <v>169</v>
      </c>
      <c r="AY223" s="16" t="s">
        <v>162</v>
      </c>
      <c r="BE223" s="149">
        <f>IF(N223="základná",J223,0)</f>
        <v>0</v>
      </c>
      <c r="BF223" s="149">
        <f>IF(N223="znížená",J223,0)</f>
        <v>0</v>
      </c>
      <c r="BG223" s="149">
        <f>IF(N223="zákl. prenesená",J223,0)</f>
        <v>0</v>
      </c>
      <c r="BH223" s="149">
        <f>IF(N223="zníž. prenesená",J223,0)</f>
        <v>0</v>
      </c>
      <c r="BI223" s="149">
        <f>IF(N223="nulová",J223,0)</f>
        <v>0</v>
      </c>
      <c r="BJ223" s="16" t="s">
        <v>169</v>
      </c>
      <c r="BK223" s="150">
        <f>ROUND(I223*H223,3)</f>
        <v>0</v>
      </c>
      <c r="BL223" s="16" t="s">
        <v>168</v>
      </c>
      <c r="BM223" s="16" t="s">
        <v>2416</v>
      </c>
    </row>
    <row r="224" spans="2:65" s="12" customFormat="1" x14ac:dyDescent="0.2">
      <c r="B224" s="159"/>
      <c r="D224" s="152" t="s">
        <v>174</v>
      </c>
      <c r="E224" s="160" t="s">
        <v>1</v>
      </c>
      <c r="F224" s="161" t="s">
        <v>2502</v>
      </c>
      <c r="H224" s="162">
        <v>1</v>
      </c>
      <c r="I224" s="163"/>
      <c r="L224" s="159"/>
      <c r="M224" s="164"/>
      <c r="N224" s="165"/>
      <c r="O224" s="165"/>
      <c r="P224" s="165"/>
      <c r="Q224" s="165"/>
      <c r="R224" s="165"/>
      <c r="S224" s="165"/>
      <c r="T224" s="166"/>
      <c r="AT224" s="160" t="s">
        <v>174</v>
      </c>
      <c r="AU224" s="160" t="s">
        <v>169</v>
      </c>
      <c r="AV224" s="12" t="s">
        <v>169</v>
      </c>
      <c r="AW224" s="12" t="s">
        <v>32</v>
      </c>
      <c r="AX224" s="12" t="s">
        <v>79</v>
      </c>
      <c r="AY224" s="160" t="s">
        <v>162</v>
      </c>
    </row>
    <row r="225" spans="2:65" s="1" customFormat="1" ht="16.5" customHeight="1" x14ac:dyDescent="0.2">
      <c r="B225" s="139"/>
      <c r="C225" s="140" t="s">
        <v>347</v>
      </c>
      <c r="D225" s="140" t="s">
        <v>164</v>
      </c>
      <c r="E225" s="327" t="s">
        <v>2417</v>
      </c>
      <c r="F225" s="328"/>
      <c r="G225" s="142" t="s">
        <v>710</v>
      </c>
      <c r="H225" s="143">
        <v>2.2799999999999998</v>
      </c>
      <c r="I225" s="144"/>
      <c r="J225" s="143">
        <f>ROUND(I225*H225,3)</f>
        <v>0</v>
      </c>
      <c r="K225" s="141" t="s">
        <v>167</v>
      </c>
      <c r="L225" s="30"/>
      <c r="M225" s="145" t="s">
        <v>1</v>
      </c>
      <c r="N225" s="146" t="s">
        <v>43</v>
      </c>
      <c r="O225" s="49"/>
      <c r="P225" s="147">
        <f>O225*H225</f>
        <v>0</v>
      </c>
      <c r="Q225" s="147">
        <v>8.0000000000000007E-5</v>
      </c>
      <c r="R225" s="147">
        <f>Q225*H225</f>
        <v>1.8239999999999999E-4</v>
      </c>
      <c r="S225" s="147">
        <v>0</v>
      </c>
      <c r="T225" s="148">
        <f>S225*H225</f>
        <v>0</v>
      </c>
      <c r="AR225" s="16" t="s">
        <v>168</v>
      </c>
      <c r="AT225" s="16" t="s">
        <v>164</v>
      </c>
      <c r="AU225" s="16" t="s">
        <v>169</v>
      </c>
      <c r="AY225" s="16" t="s">
        <v>162</v>
      </c>
      <c r="BE225" s="149">
        <f>IF(N225="základná",J225,0)</f>
        <v>0</v>
      </c>
      <c r="BF225" s="149">
        <f>IF(N225="znížená",J225,0)</f>
        <v>0</v>
      </c>
      <c r="BG225" s="149">
        <f>IF(N225="zákl. prenesená",J225,0)</f>
        <v>0</v>
      </c>
      <c r="BH225" s="149">
        <f>IF(N225="zníž. prenesená",J225,0)</f>
        <v>0</v>
      </c>
      <c r="BI225" s="149">
        <f>IF(N225="nulová",J225,0)</f>
        <v>0</v>
      </c>
      <c r="BJ225" s="16" t="s">
        <v>169</v>
      </c>
      <c r="BK225" s="150">
        <f>ROUND(I225*H225,3)</f>
        <v>0</v>
      </c>
      <c r="BL225" s="16" t="s">
        <v>168</v>
      </c>
      <c r="BM225" s="16" t="s">
        <v>2418</v>
      </c>
    </row>
    <row r="226" spans="2:65" s="11" customFormat="1" x14ac:dyDescent="0.2">
      <c r="B226" s="151"/>
      <c r="D226" s="152" t="s">
        <v>174</v>
      </c>
      <c r="E226" s="153" t="s">
        <v>1</v>
      </c>
      <c r="F226" s="154" t="s">
        <v>2419</v>
      </c>
      <c r="H226" s="153" t="s">
        <v>1</v>
      </c>
      <c r="I226" s="155"/>
      <c r="L226" s="151"/>
      <c r="M226" s="156"/>
      <c r="N226" s="157"/>
      <c r="O226" s="157"/>
      <c r="P226" s="157"/>
      <c r="Q226" s="157"/>
      <c r="R226" s="157"/>
      <c r="S226" s="157"/>
      <c r="T226" s="158"/>
      <c r="AT226" s="153" t="s">
        <v>174</v>
      </c>
      <c r="AU226" s="153" t="s">
        <v>169</v>
      </c>
      <c r="AV226" s="11" t="s">
        <v>79</v>
      </c>
      <c r="AW226" s="11" t="s">
        <v>32</v>
      </c>
      <c r="AX226" s="11" t="s">
        <v>71</v>
      </c>
      <c r="AY226" s="153" t="s">
        <v>162</v>
      </c>
    </row>
    <row r="227" spans="2:65" s="12" customFormat="1" x14ac:dyDescent="0.2">
      <c r="B227" s="159"/>
      <c r="D227" s="152" t="s">
        <v>174</v>
      </c>
      <c r="E227" s="160" t="s">
        <v>1</v>
      </c>
      <c r="F227" s="161" t="s">
        <v>2420</v>
      </c>
      <c r="H227" s="162">
        <v>0.72</v>
      </c>
      <c r="I227" s="163"/>
      <c r="L227" s="159"/>
      <c r="M227" s="164"/>
      <c r="N227" s="165"/>
      <c r="O227" s="165"/>
      <c r="P227" s="165"/>
      <c r="Q227" s="165"/>
      <c r="R227" s="165"/>
      <c r="S227" s="165"/>
      <c r="T227" s="166"/>
      <c r="AT227" s="160" t="s">
        <v>174</v>
      </c>
      <c r="AU227" s="160" t="s">
        <v>169</v>
      </c>
      <c r="AV227" s="12" t="s">
        <v>169</v>
      </c>
      <c r="AW227" s="12" t="s">
        <v>32</v>
      </c>
      <c r="AX227" s="12" t="s">
        <v>71</v>
      </c>
      <c r="AY227" s="160" t="s">
        <v>162</v>
      </c>
    </row>
    <row r="228" spans="2:65" s="12" customFormat="1" x14ac:dyDescent="0.2">
      <c r="B228" s="159"/>
      <c r="D228" s="152" t="s">
        <v>174</v>
      </c>
      <c r="E228" s="160" t="s">
        <v>1</v>
      </c>
      <c r="F228" s="161" t="s">
        <v>2421</v>
      </c>
      <c r="H228" s="162">
        <v>0.36</v>
      </c>
      <c r="I228" s="163"/>
      <c r="L228" s="159"/>
      <c r="M228" s="164"/>
      <c r="N228" s="165"/>
      <c r="O228" s="165"/>
      <c r="P228" s="165"/>
      <c r="Q228" s="165"/>
      <c r="R228" s="165"/>
      <c r="S228" s="165"/>
      <c r="T228" s="166"/>
      <c r="AT228" s="160" t="s">
        <v>174</v>
      </c>
      <c r="AU228" s="160" t="s">
        <v>169</v>
      </c>
      <c r="AV228" s="12" t="s">
        <v>169</v>
      </c>
      <c r="AW228" s="12" t="s">
        <v>32</v>
      </c>
      <c r="AX228" s="12" t="s">
        <v>71</v>
      </c>
      <c r="AY228" s="160" t="s">
        <v>162</v>
      </c>
    </row>
    <row r="229" spans="2:65" s="11" customFormat="1" x14ac:dyDescent="0.2">
      <c r="B229" s="151"/>
      <c r="D229" s="152" t="s">
        <v>174</v>
      </c>
      <c r="E229" s="153" t="s">
        <v>1</v>
      </c>
      <c r="F229" s="154" t="s">
        <v>2408</v>
      </c>
      <c r="H229" s="153" t="s">
        <v>1</v>
      </c>
      <c r="I229" s="155"/>
      <c r="L229" s="151"/>
      <c r="M229" s="156"/>
      <c r="N229" s="157"/>
      <c r="O229" s="157"/>
      <c r="P229" s="157"/>
      <c r="Q229" s="157"/>
      <c r="R229" s="157"/>
      <c r="S229" s="157"/>
      <c r="T229" s="158"/>
      <c r="AT229" s="153" t="s">
        <v>174</v>
      </c>
      <c r="AU229" s="153" t="s">
        <v>169</v>
      </c>
      <c r="AV229" s="11" t="s">
        <v>79</v>
      </c>
      <c r="AW229" s="11" t="s">
        <v>32</v>
      </c>
      <c r="AX229" s="11" t="s">
        <v>71</v>
      </c>
      <c r="AY229" s="153" t="s">
        <v>162</v>
      </c>
    </row>
    <row r="230" spans="2:65" s="12" customFormat="1" x14ac:dyDescent="0.2">
      <c r="B230" s="159"/>
      <c r="D230" s="152" t="s">
        <v>174</v>
      </c>
      <c r="E230" s="160" t="s">
        <v>1</v>
      </c>
      <c r="F230" s="161" t="s">
        <v>2422</v>
      </c>
      <c r="H230" s="162">
        <v>1.2</v>
      </c>
      <c r="I230" s="163"/>
      <c r="L230" s="159"/>
      <c r="M230" s="164"/>
      <c r="N230" s="165"/>
      <c r="O230" s="165"/>
      <c r="P230" s="165"/>
      <c r="Q230" s="165"/>
      <c r="R230" s="165"/>
      <c r="S230" s="165"/>
      <c r="T230" s="166"/>
      <c r="AT230" s="160" t="s">
        <v>174</v>
      </c>
      <c r="AU230" s="160" t="s">
        <v>169</v>
      </c>
      <c r="AV230" s="12" t="s">
        <v>169</v>
      </c>
      <c r="AW230" s="12" t="s">
        <v>32</v>
      </c>
      <c r="AX230" s="12" t="s">
        <v>71</v>
      </c>
      <c r="AY230" s="160" t="s">
        <v>162</v>
      </c>
    </row>
    <row r="231" spans="2:65" s="14" customFormat="1" x14ac:dyDescent="0.2">
      <c r="B231" s="175"/>
      <c r="D231" s="152" t="s">
        <v>174</v>
      </c>
      <c r="E231" s="176" t="s">
        <v>1</v>
      </c>
      <c r="F231" s="177" t="s">
        <v>189</v>
      </c>
      <c r="H231" s="178">
        <v>2.2800000000000002</v>
      </c>
      <c r="I231" s="179"/>
      <c r="L231" s="175"/>
      <c r="M231" s="180"/>
      <c r="N231" s="181"/>
      <c r="O231" s="181"/>
      <c r="P231" s="181"/>
      <c r="Q231" s="181"/>
      <c r="R231" s="181"/>
      <c r="S231" s="181"/>
      <c r="T231" s="182"/>
      <c r="AT231" s="176" t="s">
        <v>174</v>
      </c>
      <c r="AU231" s="176" t="s">
        <v>169</v>
      </c>
      <c r="AV231" s="14" t="s">
        <v>168</v>
      </c>
      <c r="AW231" s="14" t="s">
        <v>32</v>
      </c>
      <c r="AX231" s="14" t="s">
        <v>79</v>
      </c>
      <c r="AY231" s="176" t="s">
        <v>162</v>
      </c>
    </row>
    <row r="232" spans="2:65" s="1" customFormat="1" ht="16.5" customHeight="1" x14ac:dyDescent="0.2">
      <c r="B232" s="139"/>
      <c r="C232" s="140" t="s">
        <v>354</v>
      </c>
      <c r="D232" s="140" t="s">
        <v>164</v>
      </c>
      <c r="E232" s="327" t="s">
        <v>2423</v>
      </c>
      <c r="F232" s="328"/>
      <c r="G232" s="142" t="s">
        <v>255</v>
      </c>
      <c r="H232" s="143">
        <v>5.1980000000000004</v>
      </c>
      <c r="I232" s="144"/>
      <c r="J232" s="143">
        <f>ROUND(I232*H232,3)</f>
        <v>0</v>
      </c>
      <c r="K232" s="141" t="s">
        <v>167</v>
      </c>
      <c r="L232" s="30"/>
      <c r="M232" s="145" t="s">
        <v>1</v>
      </c>
      <c r="N232" s="146" t="s">
        <v>43</v>
      </c>
      <c r="O232" s="49"/>
      <c r="P232" s="147">
        <f>O232*H232</f>
        <v>0</v>
      </c>
      <c r="Q232" s="147">
        <v>0</v>
      </c>
      <c r="R232" s="147">
        <f>Q232*H232</f>
        <v>0</v>
      </c>
      <c r="S232" s="147">
        <v>0</v>
      </c>
      <c r="T232" s="148">
        <f>S232*H232</f>
        <v>0</v>
      </c>
      <c r="AR232" s="16" t="s">
        <v>168</v>
      </c>
      <c r="AT232" s="16" t="s">
        <v>164</v>
      </c>
      <c r="AU232" s="16" t="s">
        <v>169</v>
      </c>
      <c r="AY232" s="16" t="s">
        <v>162</v>
      </c>
      <c r="BE232" s="149">
        <f>IF(N232="základná",J232,0)</f>
        <v>0</v>
      </c>
      <c r="BF232" s="149">
        <f>IF(N232="znížená",J232,0)</f>
        <v>0</v>
      </c>
      <c r="BG232" s="149">
        <f>IF(N232="zákl. prenesená",J232,0)</f>
        <v>0</v>
      </c>
      <c r="BH232" s="149">
        <f>IF(N232="zníž. prenesená",J232,0)</f>
        <v>0</v>
      </c>
      <c r="BI232" s="149">
        <f>IF(N232="nulová",J232,0)</f>
        <v>0</v>
      </c>
      <c r="BJ232" s="16" t="s">
        <v>169</v>
      </c>
      <c r="BK232" s="150">
        <f>ROUND(I232*H232,3)</f>
        <v>0</v>
      </c>
      <c r="BL232" s="16" t="s">
        <v>168</v>
      </c>
      <c r="BM232" s="16" t="s">
        <v>2424</v>
      </c>
    </row>
    <row r="233" spans="2:65" s="1" customFormat="1" ht="16.5" customHeight="1" x14ac:dyDescent="0.2">
      <c r="B233" s="139"/>
      <c r="C233" s="140" t="s">
        <v>362</v>
      </c>
      <c r="D233" s="140" t="s">
        <v>164</v>
      </c>
      <c r="E233" s="327" t="s">
        <v>2425</v>
      </c>
      <c r="F233" s="328"/>
      <c r="G233" s="142" t="s">
        <v>255</v>
      </c>
      <c r="H233" s="143">
        <v>51.98</v>
      </c>
      <c r="I233" s="144"/>
      <c r="J233" s="143">
        <f>ROUND(I233*H233,3)</f>
        <v>0</v>
      </c>
      <c r="K233" s="141" t="s">
        <v>167</v>
      </c>
      <c r="L233" s="30"/>
      <c r="M233" s="145" t="s">
        <v>1</v>
      </c>
      <c r="N233" s="146" t="s">
        <v>43</v>
      </c>
      <c r="O233" s="49"/>
      <c r="P233" s="147">
        <f>O233*H233</f>
        <v>0</v>
      </c>
      <c r="Q233" s="147">
        <v>0</v>
      </c>
      <c r="R233" s="147">
        <f>Q233*H233</f>
        <v>0</v>
      </c>
      <c r="S233" s="147">
        <v>0</v>
      </c>
      <c r="T233" s="148">
        <f>S233*H233</f>
        <v>0</v>
      </c>
      <c r="AR233" s="16" t="s">
        <v>168</v>
      </c>
      <c r="AT233" s="16" t="s">
        <v>164</v>
      </c>
      <c r="AU233" s="16" t="s">
        <v>169</v>
      </c>
      <c r="AY233" s="16" t="s">
        <v>162</v>
      </c>
      <c r="BE233" s="149">
        <f>IF(N233="základná",J233,0)</f>
        <v>0</v>
      </c>
      <c r="BF233" s="149">
        <f>IF(N233="znížená",J233,0)</f>
        <v>0</v>
      </c>
      <c r="BG233" s="149">
        <f>IF(N233="zákl. prenesená",J233,0)</f>
        <v>0</v>
      </c>
      <c r="BH233" s="149">
        <f>IF(N233="zníž. prenesená",J233,0)</f>
        <v>0</v>
      </c>
      <c r="BI233" s="149">
        <f>IF(N233="nulová",J233,0)</f>
        <v>0</v>
      </c>
      <c r="BJ233" s="16" t="s">
        <v>169</v>
      </c>
      <c r="BK233" s="150">
        <f>ROUND(I233*H233,3)</f>
        <v>0</v>
      </c>
      <c r="BL233" s="16" t="s">
        <v>168</v>
      </c>
      <c r="BM233" s="16" t="s">
        <v>2426</v>
      </c>
    </row>
    <row r="234" spans="2:65" s="12" customFormat="1" x14ac:dyDescent="0.2">
      <c r="B234" s="159"/>
      <c r="D234" s="152" t="s">
        <v>174</v>
      </c>
      <c r="E234" s="160" t="s">
        <v>1</v>
      </c>
      <c r="F234" s="161" t="s">
        <v>2427</v>
      </c>
      <c r="H234" s="162">
        <v>51.98</v>
      </c>
      <c r="I234" s="163"/>
      <c r="L234" s="159"/>
      <c r="M234" s="164"/>
      <c r="N234" s="165"/>
      <c r="O234" s="165"/>
      <c r="P234" s="165"/>
      <c r="Q234" s="165"/>
      <c r="R234" s="165"/>
      <c r="S234" s="165"/>
      <c r="T234" s="166"/>
      <c r="AT234" s="160" t="s">
        <v>174</v>
      </c>
      <c r="AU234" s="160" t="s">
        <v>169</v>
      </c>
      <c r="AV234" s="12" t="s">
        <v>169</v>
      </c>
      <c r="AW234" s="12" t="s">
        <v>32</v>
      </c>
      <c r="AX234" s="12" t="s">
        <v>79</v>
      </c>
      <c r="AY234" s="160" t="s">
        <v>162</v>
      </c>
    </row>
    <row r="235" spans="2:65" s="1" customFormat="1" ht="16.5" customHeight="1" x14ac:dyDescent="0.2">
      <c r="B235" s="139"/>
      <c r="C235" s="140" t="s">
        <v>379</v>
      </c>
      <c r="D235" s="140" t="s">
        <v>164</v>
      </c>
      <c r="E235" s="327" t="s">
        <v>2428</v>
      </c>
      <c r="F235" s="328"/>
      <c r="G235" s="142" t="s">
        <v>255</v>
      </c>
      <c r="H235" s="143">
        <v>5.1980000000000004</v>
      </c>
      <c r="I235" s="144"/>
      <c r="J235" s="143">
        <f>ROUND(I235*H235,3)</f>
        <v>0</v>
      </c>
      <c r="K235" s="141" t="s">
        <v>167</v>
      </c>
      <c r="L235" s="30"/>
      <c r="M235" s="145" t="s">
        <v>1</v>
      </c>
      <c r="N235" s="146" t="s">
        <v>43</v>
      </c>
      <c r="O235" s="49"/>
      <c r="P235" s="147">
        <f>O235*H235</f>
        <v>0</v>
      </c>
      <c r="Q235" s="147">
        <v>0</v>
      </c>
      <c r="R235" s="147">
        <f>Q235*H235</f>
        <v>0</v>
      </c>
      <c r="S235" s="147">
        <v>0</v>
      </c>
      <c r="T235" s="148">
        <f>S235*H235</f>
        <v>0</v>
      </c>
      <c r="AR235" s="16" t="s">
        <v>168</v>
      </c>
      <c r="AT235" s="16" t="s">
        <v>164</v>
      </c>
      <c r="AU235" s="16" t="s">
        <v>169</v>
      </c>
      <c r="AY235" s="16" t="s">
        <v>162</v>
      </c>
      <c r="BE235" s="149">
        <f>IF(N235="základná",J235,0)</f>
        <v>0</v>
      </c>
      <c r="BF235" s="149">
        <f>IF(N235="znížená",J235,0)</f>
        <v>0</v>
      </c>
      <c r="BG235" s="149">
        <f>IF(N235="zákl. prenesená",J235,0)</f>
        <v>0</v>
      </c>
      <c r="BH235" s="149">
        <f>IF(N235="zníž. prenesená",J235,0)</f>
        <v>0</v>
      </c>
      <c r="BI235" s="149">
        <f>IF(N235="nulová",J235,0)</f>
        <v>0</v>
      </c>
      <c r="BJ235" s="16" t="s">
        <v>169</v>
      </c>
      <c r="BK235" s="150">
        <f>ROUND(I235*H235,3)</f>
        <v>0</v>
      </c>
      <c r="BL235" s="16" t="s">
        <v>168</v>
      </c>
      <c r="BM235" s="16" t="s">
        <v>2429</v>
      </c>
    </row>
    <row r="236" spans="2:65" s="1" customFormat="1" ht="16.5" customHeight="1" x14ac:dyDescent="0.2">
      <c r="B236" s="139"/>
      <c r="C236" s="140" t="s">
        <v>386</v>
      </c>
      <c r="D236" s="140" t="s">
        <v>164</v>
      </c>
      <c r="E236" s="327" t="s">
        <v>2430</v>
      </c>
      <c r="F236" s="328"/>
      <c r="G236" s="142" t="s">
        <v>255</v>
      </c>
      <c r="H236" s="143">
        <v>41.584000000000003</v>
      </c>
      <c r="I236" s="144"/>
      <c r="J236" s="143">
        <f>ROUND(I236*H236,3)</f>
        <v>0</v>
      </c>
      <c r="K236" s="141" t="s">
        <v>167</v>
      </c>
      <c r="L236" s="30"/>
      <c r="M236" s="145" t="s">
        <v>1</v>
      </c>
      <c r="N236" s="146" t="s">
        <v>43</v>
      </c>
      <c r="O236" s="49"/>
      <c r="P236" s="147">
        <f>O236*H236</f>
        <v>0</v>
      </c>
      <c r="Q236" s="147">
        <v>0</v>
      </c>
      <c r="R236" s="147">
        <f>Q236*H236</f>
        <v>0</v>
      </c>
      <c r="S236" s="147">
        <v>0</v>
      </c>
      <c r="T236" s="148">
        <f>S236*H236</f>
        <v>0</v>
      </c>
      <c r="AR236" s="16" t="s">
        <v>168</v>
      </c>
      <c r="AT236" s="16" t="s">
        <v>164</v>
      </c>
      <c r="AU236" s="16" t="s">
        <v>169</v>
      </c>
      <c r="AY236" s="16" t="s">
        <v>162</v>
      </c>
      <c r="BE236" s="149">
        <f>IF(N236="základná",J236,0)</f>
        <v>0</v>
      </c>
      <c r="BF236" s="149">
        <f>IF(N236="znížená",J236,0)</f>
        <v>0</v>
      </c>
      <c r="BG236" s="149">
        <f>IF(N236="zákl. prenesená",J236,0)</f>
        <v>0</v>
      </c>
      <c r="BH236" s="149">
        <f>IF(N236="zníž. prenesená",J236,0)</f>
        <v>0</v>
      </c>
      <c r="BI236" s="149">
        <f>IF(N236="nulová",J236,0)</f>
        <v>0</v>
      </c>
      <c r="BJ236" s="16" t="s">
        <v>169</v>
      </c>
      <c r="BK236" s="150">
        <f>ROUND(I236*H236,3)</f>
        <v>0</v>
      </c>
      <c r="BL236" s="16" t="s">
        <v>168</v>
      </c>
      <c r="BM236" s="16" t="s">
        <v>2431</v>
      </c>
    </row>
    <row r="237" spans="2:65" s="12" customFormat="1" x14ac:dyDescent="0.2">
      <c r="B237" s="159"/>
      <c r="D237" s="152" t="s">
        <v>174</v>
      </c>
      <c r="E237" s="160" t="s">
        <v>1</v>
      </c>
      <c r="F237" s="161" t="s">
        <v>2432</v>
      </c>
      <c r="H237" s="162">
        <v>41.584000000000003</v>
      </c>
      <c r="I237" s="163"/>
      <c r="L237" s="159"/>
      <c r="M237" s="164"/>
      <c r="N237" s="165"/>
      <c r="O237" s="165"/>
      <c r="P237" s="165"/>
      <c r="Q237" s="165"/>
      <c r="R237" s="165"/>
      <c r="S237" s="165"/>
      <c r="T237" s="166"/>
      <c r="AT237" s="160" t="s">
        <v>174</v>
      </c>
      <c r="AU237" s="160" t="s">
        <v>169</v>
      </c>
      <c r="AV237" s="12" t="s">
        <v>169</v>
      </c>
      <c r="AW237" s="12" t="s">
        <v>32</v>
      </c>
      <c r="AX237" s="12" t="s">
        <v>79</v>
      </c>
      <c r="AY237" s="160" t="s">
        <v>162</v>
      </c>
    </row>
    <row r="238" spans="2:65" s="1" customFormat="1" ht="16.5" customHeight="1" x14ac:dyDescent="0.2">
      <c r="B238" s="139"/>
      <c r="C238" s="140" t="s">
        <v>392</v>
      </c>
      <c r="D238" s="140" t="s">
        <v>164</v>
      </c>
      <c r="E238" s="327" t="s">
        <v>2433</v>
      </c>
      <c r="F238" s="328"/>
      <c r="G238" s="142" t="s">
        <v>255</v>
      </c>
      <c r="H238" s="143">
        <v>5.1980000000000004</v>
      </c>
      <c r="I238" s="144"/>
      <c r="J238" s="143">
        <f>ROUND(I238*H238,3)</f>
        <v>0</v>
      </c>
      <c r="K238" s="141" t="s">
        <v>167</v>
      </c>
      <c r="L238" s="30"/>
      <c r="M238" s="145" t="s">
        <v>1</v>
      </c>
      <c r="N238" s="146" t="s">
        <v>43</v>
      </c>
      <c r="O238" s="49"/>
      <c r="P238" s="147">
        <f>O238*H238</f>
        <v>0</v>
      </c>
      <c r="Q238" s="147">
        <v>0</v>
      </c>
      <c r="R238" s="147">
        <f>Q238*H238</f>
        <v>0</v>
      </c>
      <c r="S238" s="147">
        <v>0</v>
      </c>
      <c r="T238" s="148">
        <f>S238*H238</f>
        <v>0</v>
      </c>
      <c r="AR238" s="16" t="s">
        <v>168</v>
      </c>
      <c r="AT238" s="16" t="s">
        <v>164</v>
      </c>
      <c r="AU238" s="16" t="s">
        <v>169</v>
      </c>
      <c r="AY238" s="16" t="s">
        <v>162</v>
      </c>
      <c r="BE238" s="149">
        <f>IF(N238="základná",J238,0)</f>
        <v>0</v>
      </c>
      <c r="BF238" s="149">
        <f>IF(N238="znížená",J238,0)</f>
        <v>0</v>
      </c>
      <c r="BG238" s="149">
        <f>IF(N238="zákl. prenesená",J238,0)</f>
        <v>0</v>
      </c>
      <c r="BH238" s="149">
        <f>IF(N238="zníž. prenesená",J238,0)</f>
        <v>0</v>
      </c>
      <c r="BI238" s="149">
        <f>IF(N238="nulová",J238,0)</f>
        <v>0</v>
      </c>
      <c r="BJ238" s="16" t="s">
        <v>169</v>
      </c>
      <c r="BK238" s="150">
        <f>ROUND(I238*H238,3)</f>
        <v>0</v>
      </c>
      <c r="BL238" s="16" t="s">
        <v>168</v>
      </c>
      <c r="BM238" s="16" t="s">
        <v>2434</v>
      </c>
    </row>
    <row r="239" spans="2:65" s="10" customFormat="1" ht="22.9" customHeight="1" x14ac:dyDescent="0.2">
      <c r="B239" s="126"/>
      <c r="D239" s="127" t="s">
        <v>70</v>
      </c>
      <c r="E239" s="137" t="s">
        <v>805</v>
      </c>
      <c r="F239" s="137" t="s">
        <v>856</v>
      </c>
      <c r="I239" s="129"/>
      <c r="J239" s="138">
        <f>BK239</f>
        <v>0</v>
      </c>
      <c r="L239" s="126"/>
      <c r="M239" s="131"/>
      <c r="N239" s="132"/>
      <c r="O239" s="132"/>
      <c r="P239" s="133">
        <f>P240</f>
        <v>0</v>
      </c>
      <c r="Q239" s="132"/>
      <c r="R239" s="133">
        <f>R240</f>
        <v>0</v>
      </c>
      <c r="S239" s="132"/>
      <c r="T239" s="134">
        <f>T240</f>
        <v>0</v>
      </c>
      <c r="AR239" s="127" t="s">
        <v>79</v>
      </c>
      <c r="AT239" s="135" t="s">
        <v>70</v>
      </c>
      <c r="AU239" s="135" t="s">
        <v>79</v>
      </c>
      <c r="AY239" s="127" t="s">
        <v>162</v>
      </c>
      <c r="BK239" s="136">
        <f>BK240</f>
        <v>0</v>
      </c>
    </row>
    <row r="240" spans="2:65" s="1" customFormat="1" ht="16.5" customHeight="1" x14ac:dyDescent="0.2">
      <c r="B240" s="139"/>
      <c r="C240" s="140" t="s">
        <v>398</v>
      </c>
      <c r="D240" s="140" t="s">
        <v>164</v>
      </c>
      <c r="E240" s="327" t="s">
        <v>2435</v>
      </c>
      <c r="F240" s="328"/>
      <c r="G240" s="142" t="s">
        <v>255</v>
      </c>
      <c r="H240" s="143">
        <v>12.587999999999999</v>
      </c>
      <c r="I240" s="144"/>
      <c r="J240" s="143">
        <f>ROUND(I240*H240,3)</f>
        <v>0</v>
      </c>
      <c r="K240" s="141" t="s">
        <v>167</v>
      </c>
      <c r="L240" s="30"/>
      <c r="M240" s="145" t="s">
        <v>1</v>
      </c>
      <c r="N240" s="146" t="s">
        <v>43</v>
      </c>
      <c r="O240" s="49"/>
      <c r="P240" s="147">
        <f>O240*H240</f>
        <v>0</v>
      </c>
      <c r="Q240" s="147">
        <v>0</v>
      </c>
      <c r="R240" s="147">
        <f>Q240*H240</f>
        <v>0</v>
      </c>
      <c r="S240" s="147">
        <v>0</v>
      </c>
      <c r="T240" s="148">
        <f>S240*H240</f>
        <v>0</v>
      </c>
      <c r="AR240" s="16" t="s">
        <v>168</v>
      </c>
      <c r="AT240" s="16" t="s">
        <v>164</v>
      </c>
      <c r="AU240" s="16" t="s">
        <v>169</v>
      </c>
      <c r="AY240" s="16" t="s">
        <v>162</v>
      </c>
      <c r="BE240" s="149">
        <f>IF(N240="základná",J240,0)</f>
        <v>0</v>
      </c>
      <c r="BF240" s="149">
        <f>IF(N240="znížená",J240,0)</f>
        <v>0</v>
      </c>
      <c r="BG240" s="149">
        <f>IF(N240="zákl. prenesená",J240,0)</f>
        <v>0</v>
      </c>
      <c r="BH240" s="149">
        <f>IF(N240="zníž. prenesená",J240,0)</f>
        <v>0</v>
      </c>
      <c r="BI240" s="149">
        <f>IF(N240="nulová",J240,0)</f>
        <v>0</v>
      </c>
      <c r="BJ240" s="16" t="s">
        <v>169</v>
      </c>
      <c r="BK240" s="150">
        <f>ROUND(I240*H240,3)</f>
        <v>0</v>
      </c>
      <c r="BL240" s="16" t="s">
        <v>168</v>
      </c>
      <c r="BM240" s="16" t="s">
        <v>2436</v>
      </c>
    </row>
    <row r="241" spans="2:65" s="10" customFormat="1" ht="25.9" customHeight="1" x14ac:dyDescent="0.2">
      <c r="B241" s="126"/>
      <c r="D241" s="127" t="s">
        <v>70</v>
      </c>
      <c r="E241" s="128" t="s">
        <v>860</v>
      </c>
      <c r="F241" s="128" t="s">
        <v>861</v>
      </c>
      <c r="I241" s="129"/>
      <c r="J241" s="130">
        <f>BK241</f>
        <v>0</v>
      </c>
      <c r="L241" s="126"/>
      <c r="M241" s="131"/>
      <c r="N241" s="132"/>
      <c r="O241" s="132"/>
      <c r="P241" s="133">
        <f>P242+P284</f>
        <v>0</v>
      </c>
      <c r="Q241" s="132"/>
      <c r="R241" s="133">
        <f>R242+R284</f>
        <v>8.7340839999999989E-2</v>
      </c>
      <c r="S241" s="132"/>
      <c r="T241" s="134">
        <f>T242+T284</f>
        <v>1.39089</v>
      </c>
      <c r="AR241" s="127" t="s">
        <v>169</v>
      </c>
      <c r="AT241" s="135" t="s">
        <v>70</v>
      </c>
      <c r="AU241" s="135" t="s">
        <v>71</v>
      </c>
      <c r="AY241" s="127" t="s">
        <v>162</v>
      </c>
      <c r="BK241" s="136">
        <f>BK242+BK284</f>
        <v>0</v>
      </c>
    </row>
    <row r="242" spans="2:65" s="10" customFormat="1" ht="22.9" customHeight="1" x14ac:dyDescent="0.2">
      <c r="B242" s="126"/>
      <c r="D242" s="127" t="s">
        <v>70</v>
      </c>
      <c r="E242" s="137" t="s">
        <v>1284</v>
      </c>
      <c r="F242" s="137" t="s">
        <v>1285</v>
      </c>
      <c r="I242" s="129"/>
      <c r="J242" s="138">
        <f>BK242</f>
        <v>0</v>
      </c>
      <c r="L242" s="126"/>
      <c r="M242" s="131"/>
      <c r="N242" s="132"/>
      <c r="O242" s="132"/>
      <c r="P242" s="133">
        <f>SUM(P243:P283)</f>
        <v>0</v>
      </c>
      <c r="Q242" s="132"/>
      <c r="R242" s="133">
        <f>SUM(R243:R283)</f>
        <v>8.3851719999999991E-2</v>
      </c>
      <c r="S242" s="132"/>
      <c r="T242" s="134">
        <f>SUM(T243:T283)</f>
        <v>1.39089</v>
      </c>
      <c r="AR242" s="127" t="s">
        <v>169</v>
      </c>
      <c r="AT242" s="135" t="s">
        <v>70</v>
      </c>
      <c r="AU242" s="135" t="s">
        <v>79</v>
      </c>
      <c r="AY242" s="127" t="s">
        <v>162</v>
      </c>
      <c r="BK242" s="136">
        <f>SUM(BK243:BK283)</f>
        <v>0</v>
      </c>
    </row>
    <row r="243" spans="2:65" s="1" customFormat="1" ht="22.5" customHeight="1" x14ac:dyDescent="0.2">
      <c r="B243" s="139"/>
      <c r="C243" s="140" t="s">
        <v>403</v>
      </c>
      <c r="D243" s="140" t="s">
        <v>164</v>
      </c>
      <c r="E243" s="329" t="s">
        <v>2505</v>
      </c>
      <c r="F243" s="330"/>
      <c r="G243" s="142" t="s">
        <v>273</v>
      </c>
      <c r="H243" s="143">
        <v>75.61</v>
      </c>
      <c r="I243" s="144"/>
      <c r="J243" s="143">
        <f>ROUND(I243*H243,3)</f>
        <v>0</v>
      </c>
      <c r="K243" s="141" t="s">
        <v>1</v>
      </c>
      <c r="L243" s="30"/>
      <c r="M243" s="145" t="s">
        <v>1</v>
      </c>
      <c r="N243" s="146" t="s">
        <v>43</v>
      </c>
      <c r="O243" s="49"/>
      <c r="P243" s="147">
        <f>O243*H243</f>
        <v>0</v>
      </c>
      <c r="Q243" s="147">
        <v>0</v>
      </c>
      <c r="R243" s="147">
        <f>Q243*H243</f>
        <v>0</v>
      </c>
      <c r="S243" s="147">
        <v>0</v>
      </c>
      <c r="T243" s="148">
        <f>S243*H243</f>
        <v>0</v>
      </c>
      <c r="AR243" s="16" t="s">
        <v>271</v>
      </c>
      <c r="AT243" s="16" t="s">
        <v>164</v>
      </c>
      <c r="AU243" s="16" t="s">
        <v>169</v>
      </c>
      <c r="AY243" s="16" t="s">
        <v>162</v>
      </c>
      <c r="BE243" s="149">
        <f>IF(N243="základná",J243,0)</f>
        <v>0</v>
      </c>
      <c r="BF243" s="149">
        <f>IF(N243="znížená",J243,0)</f>
        <v>0</v>
      </c>
      <c r="BG243" s="149">
        <f>IF(N243="zákl. prenesená",J243,0)</f>
        <v>0</v>
      </c>
      <c r="BH243" s="149">
        <f>IF(N243="zníž. prenesená",J243,0)</f>
        <v>0</v>
      </c>
      <c r="BI243" s="149">
        <f>IF(N243="nulová",J243,0)</f>
        <v>0</v>
      </c>
      <c r="BJ243" s="16" t="s">
        <v>169</v>
      </c>
      <c r="BK243" s="150">
        <f>ROUND(I243*H243,3)</f>
        <v>0</v>
      </c>
      <c r="BL243" s="16" t="s">
        <v>271</v>
      </c>
      <c r="BM243" s="16" t="s">
        <v>2437</v>
      </c>
    </row>
    <row r="244" spans="2:65" s="11" customFormat="1" x14ac:dyDescent="0.2">
      <c r="B244" s="151"/>
      <c r="D244" s="152" t="s">
        <v>174</v>
      </c>
      <c r="E244" s="153" t="s">
        <v>1</v>
      </c>
      <c r="F244" s="154" t="s">
        <v>2438</v>
      </c>
      <c r="H244" s="153" t="s">
        <v>1</v>
      </c>
      <c r="I244" s="155"/>
      <c r="L244" s="151"/>
      <c r="M244" s="156"/>
      <c r="N244" s="157"/>
      <c r="O244" s="157"/>
      <c r="P244" s="157"/>
      <c r="Q244" s="157"/>
      <c r="R244" s="157"/>
      <c r="S244" s="157"/>
      <c r="T244" s="158"/>
      <c r="AT244" s="153" t="s">
        <v>174</v>
      </c>
      <c r="AU244" s="153" t="s">
        <v>169</v>
      </c>
      <c r="AV244" s="11" t="s">
        <v>79</v>
      </c>
      <c r="AW244" s="11" t="s">
        <v>32</v>
      </c>
      <c r="AX244" s="11" t="s">
        <v>71</v>
      </c>
      <c r="AY244" s="153" t="s">
        <v>162</v>
      </c>
    </row>
    <row r="245" spans="2:65" s="11" customFormat="1" x14ac:dyDescent="0.2">
      <c r="B245" s="151"/>
      <c r="D245" s="152" t="s">
        <v>174</v>
      </c>
      <c r="E245" s="153" t="s">
        <v>1</v>
      </c>
      <c r="F245" s="154" t="s">
        <v>2439</v>
      </c>
      <c r="H245" s="153" t="s">
        <v>1</v>
      </c>
      <c r="I245" s="155"/>
      <c r="L245" s="151"/>
      <c r="M245" s="156"/>
      <c r="N245" s="157"/>
      <c r="O245" s="157"/>
      <c r="P245" s="157"/>
      <c r="Q245" s="157"/>
      <c r="R245" s="157"/>
      <c r="S245" s="157"/>
      <c r="T245" s="158"/>
      <c r="AT245" s="153" t="s">
        <v>174</v>
      </c>
      <c r="AU245" s="153" t="s">
        <v>169</v>
      </c>
      <c r="AV245" s="11" t="s">
        <v>79</v>
      </c>
      <c r="AW245" s="11" t="s">
        <v>32</v>
      </c>
      <c r="AX245" s="11" t="s">
        <v>71</v>
      </c>
      <c r="AY245" s="153" t="s">
        <v>162</v>
      </c>
    </row>
    <row r="246" spans="2:65" s="12" customFormat="1" x14ac:dyDescent="0.2">
      <c r="B246" s="159"/>
      <c r="D246" s="152" t="s">
        <v>174</v>
      </c>
      <c r="E246" s="160" t="s">
        <v>1</v>
      </c>
      <c r="F246" s="161" t="s">
        <v>2440</v>
      </c>
      <c r="H246" s="162">
        <v>30.417999999999999</v>
      </c>
      <c r="I246" s="163"/>
      <c r="L246" s="159"/>
      <c r="M246" s="164"/>
      <c r="N246" s="165"/>
      <c r="O246" s="165"/>
      <c r="P246" s="165"/>
      <c r="Q246" s="165"/>
      <c r="R246" s="165"/>
      <c r="S246" s="165"/>
      <c r="T246" s="166"/>
      <c r="AT246" s="160" t="s">
        <v>174</v>
      </c>
      <c r="AU246" s="160" t="s">
        <v>169</v>
      </c>
      <c r="AV246" s="12" t="s">
        <v>169</v>
      </c>
      <c r="AW246" s="12" t="s">
        <v>32</v>
      </c>
      <c r="AX246" s="12" t="s">
        <v>71</v>
      </c>
      <c r="AY246" s="160" t="s">
        <v>162</v>
      </c>
    </row>
    <row r="247" spans="2:65" s="11" customFormat="1" x14ac:dyDescent="0.2">
      <c r="B247" s="151"/>
      <c r="D247" s="152" t="s">
        <v>174</v>
      </c>
      <c r="E247" s="153" t="s">
        <v>1</v>
      </c>
      <c r="F247" s="154" t="s">
        <v>2317</v>
      </c>
      <c r="H247" s="153" t="s">
        <v>1</v>
      </c>
      <c r="I247" s="155"/>
      <c r="L247" s="151"/>
      <c r="M247" s="156"/>
      <c r="N247" s="157"/>
      <c r="O247" s="157"/>
      <c r="P247" s="157"/>
      <c r="Q247" s="157"/>
      <c r="R247" s="157"/>
      <c r="S247" s="157"/>
      <c r="T247" s="158"/>
      <c r="AT247" s="153" t="s">
        <v>174</v>
      </c>
      <c r="AU247" s="153" t="s">
        <v>169</v>
      </c>
      <c r="AV247" s="11" t="s">
        <v>79</v>
      </c>
      <c r="AW247" s="11" t="s">
        <v>32</v>
      </c>
      <c r="AX247" s="11" t="s">
        <v>71</v>
      </c>
      <c r="AY247" s="153" t="s">
        <v>162</v>
      </c>
    </row>
    <row r="248" spans="2:65" s="12" customFormat="1" x14ac:dyDescent="0.2">
      <c r="B248" s="159"/>
      <c r="D248" s="152" t="s">
        <v>174</v>
      </c>
      <c r="E248" s="160" t="s">
        <v>1</v>
      </c>
      <c r="F248" s="161" t="s">
        <v>2441</v>
      </c>
      <c r="H248" s="162">
        <v>45.192</v>
      </c>
      <c r="I248" s="163"/>
      <c r="L248" s="159"/>
      <c r="M248" s="164"/>
      <c r="N248" s="165"/>
      <c r="O248" s="165"/>
      <c r="P248" s="165"/>
      <c r="Q248" s="165"/>
      <c r="R248" s="165"/>
      <c r="S248" s="165"/>
      <c r="T248" s="166"/>
      <c r="AT248" s="160" t="s">
        <v>174</v>
      </c>
      <c r="AU248" s="160" t="s">
        <v>169</v>
      </c>
      <c r="AV248" s="12" t="s">
        <v>169</v>
      </c>
      <c r="AW248" s="12" t="s">
        <v>32</v>
      </c>
      <c r="AX248" s="12" t="s">
        <v>71</v>
      </c>
      <c r="AY248" s="160" t="s">
        <v>162</v>
      </c>
    </row>
    <row r="249" spans="2:65" s="14" customFormat="1" x14ac:dyDescent="0.2">
      <c r="B249" s="175"/>
      <c r="D249" s="152" t="s">
        <v>174</v>
      </c>
      <c r="E249" s="176" t="s">
        <v>1</v>
      </c>
      <c r="F249" s="177" t="s">
        <v>189</v>
      </c>
      <c r="H249" s="178">
        <v>75.61</v>
      </c>
      <c r="I249" s="179"/>
      <c r="L249" s="175"/>
      <c r="M249" s="180"/>
      <c r="N249" s="181"/>
      <c r="O249" s="181"/>
      <c r="P249" s="181"/>
      <c r="Q249" s="181"/>
      <c r="R249" s="181"/>
      <c r="S249" s="181"/>
      <c r="T249" s="182"/>
      <c r="AT249" s="176" t="s">
        <v>174</v>
      </c>
      <c r="AU249" s="176" t="s">
        <v>169</v>
      </c>
      <c r="AV249" s="14" t="s">
        <v>168</v>
      </c>
      <c r="AW249" s="14" t="s">
        <v>32</v>
      </c>
      <c r="AX249" s="14" t="s">
        <v>79</v>
      </c>
      <c r="AY249" s="176" t="s">
        <v>162</v>
      </c>
    </row>
    <row r="250" spans="2:65" s="1" customFormat="1" ht="22.5" customHeight="1" x14ac:dyDescent="0.2">
      <c r="B250" s="139"/>
      <c r="C250" s="140" t="s">
        <v>407</v>
      </c>
      <c r="D250" s="140" t="s">
        <v>164</v>
      </c>
      <c r="E250" s="329" t="s">
        <v>2506</v>
      </c>
      <c r="F250" s="330"/>
      <c r="G250" s="142" t="s">
        <v>394</v>
      </c>
      <c r="H250" s="143">
        <v>1</v>
      </c>
      <c r="I250" s="144"/>
      <c r="J250" s="143">
        <f>ROUND(I250*H250,3)</f>
        <v>0</v>
      </c>
      <c r="K250" s="141" t="s">
        <v>1</v>
      </c>
      <c r="L250" s="30"/>
      <c r="M250" s="145" t="s">
        <v>1</v>
      </c>
      <c r="N250" s="146" t="s">
        <v>43</v>
      </c>
      <c r="O250" s="49"/>
      <c r="P250" s="147">
        <f>O250*H250</f>
        <v>0</v>
      </c>
      <c r="Q250" s="147">
        <v>0</v>
      </c>
      <c r="R250" s="147">
        <f>Q250*H250</f>
        <v>0</v>
      </c>
      <c r="S250" s="147">
        <v>0</v>
      </c>
      <c r="T250" s="148">
        <f>S250*H250</f>
        <v>0</v>
      </c>
      <c r="AR250" s="16" t="s">
        <v>271</v>
      </c>
      <c r="AT250" s="16" t="s">
        <v>164</v>
      </c>
      <c r="AU250" s="16" t="s">
        <v>169</v>
      </c>
      <c r="AY250" s="16" t="s">
        <v>162</v>
      </c>
      <c r="BE250" s="149">
        <f>IF(N250="základná",J250,0)</f>
        <v>0</v>
      </c>
      <c r="BF250" s="149">
        <f>IF(N250="znížená",J250,0)</f>
        <v>0</v>
      </c>
      <c r="BG250" s="149">
        <f>IF(N250="zákl. prenesená",J250,0)</f>
        <v>0</v>
      </c>
      <c r="BH250" s="149">
        <f>IF(N250="zníž. prenesená",J250,0)</f>
        <v>0</v>
      </c>
      <c r="BI250" s="149">
        <f>IF(N250="nulová",J250,0)</f>
        <v>0</v>
      </c>
      <c r="BJ250" s="16" t="s">
        <v>169</v>
      </c>
      <c r="BK250" s="150">
        <f>ROUND(I250*H250,3)</f>
        <v>0</v>
      </c>
      <c r="BL250" s="16" t="s">
        <v>271</v>
      </c>
      <c r="BM250" s="16" t="s">
        <v>2442</v>
      </c>
    </row>
    <row r="251" spans="2:65" s="12" customFormat="1" x14ac:dyDescent="0.2">
      <c r="B251" s="159"/>
      <c r="D251" s="152" t="s">
        <v>174</v>
      </c>
      <c r="E251" s="160" t="s">
        <v>1</v>
      </c>
      <c r="F251" s="161" t="s">
        <v>2443</v>
      </c>
      <c r="H251" s="162">
        <v>1</v>
      </c>
      <c r="I251" s="163"/>
      <c r="L251" s="159"/>
      <c r="M251" s="164"/>
      <c r="N251" s="165"/>
      <c r="O251" s="165"/>
      <c r="P251" s="165"/>
      <c r="Q251" s="165"/>
      <c r="R251" s="165"/>
      <c r="S251" s="165"/>
      <c r="T251" s="166"/>
      <c r="AT251" s="160" t="s">
        <v>174</v>
      </c>
      <c r="AU251" s="160" t="s">
        <v>169</v>
      </c>
      <c r="AV251" s="12" t="s">
        <v>169</v>
      </c>
      <c r="AW251" s="12" t="s">
        <v>32</v>
      </c>
      <c r="AX251" s="12" t="s">
        <v>71</v>
      </c>
      <c r="AY251" s="160" t="s">
        <v>162</v>
      </c>
    </row>
    <row r="252" spans="2:65" s="14" customFormat="1" x14ac:dyDescent="0.2">
      <c r="B252" s="175"/>
      <c r="D252" s="152" t="s">
        <v>174</v>
      </c>
      <c r="E252" s="176" t="s">
        <v>1</v>
      </c>
      <c r="F252" s="177" t="s">
        <v>189</v>
      </c>
      <c r="H252" s="178">
        <v>1</v>
      </c>
      <c r="I252" s="179"/>
      <c r="L252" s="175"/>
      <c r="M252" s="180"/>
      <c r="N252" s="181"/>
      <c r="O252" s="181"/>
      <c r="P252" s="181"/>
      <c r="Q252" s="181"/>
      <c r="R252" s="181"/>
      <c r="S252" s="181"/>
      <c r="T252" s="182"/>
      <c r="AT252" s="176" t="s">
        <v>174</v>
      </c>
      <c r="AU252" s="176" t="s">
        <v>169</v>
      </c>
      <c r="AV252" s="14" t="s">
        <v>168</v>
      </c>
      <c r="AW252" s="14" t="s">
        <v>32</v>
      </c>
      <c r="AX252" s="14" t="s">
        <v>79</v>
      </c>
      <c r="AY252" s="176" t="s">
        <v>162</v>
      </c>
    </row>
    <row r="253" spans="2:65" s="1" customFormat="1" ht="22.5" customHeight="1" x14ac:dyDescent="0.2">
      <c r="B253" s="139"/>
      <c r="C253" s="140" t="s">
        <v>411</v>
      </c>
      <c r="D253" s="140" t="s">
        <v>164</v>
      </c>
      <c r="E253" s="329" t="s">
        <v>2507</v>
      </c>
      <c r="F253" s="330"/>
      <c r="G253" s="142" t="s">
        <v>394</v>
      </c>
      <c r="H253" s="143">
        <v>1</v>
      </c>
      <c r="I253" s="144"/>
      <c r="J253" s="143">
        <f>ROUND(I253*H253,3)</f>
        <v>0</v>
      </c>
      <c r="K253" s="141" t="s">
        <v>1</v>
      </c>
      <c r="L253" s="30"/>
      <c r="M253" s="145" t="s">
        <v>1</v>
      </c>
      <c r="N253" s="146" t="s">
        <v>43</v>
      </c>
      <c r="O253" s="49"/>
      <c r="P253" s="147">
        <f>O253*H253</f>
        <v>0</v>
      </c>
      <c r="Q253" s="147">
        <v>0</v>
      </c>
      <c r="R253" s="147">
        <f>Q253*H253</f>
        <v>0</v>
      </c>
      <c r="S253" s="147">
        <v>0</v>
      </c>
      <c r="T253" s="148">
        <f>S253*H253</f>
        <v>0</v>
      </c>
      <c r="AR253" s="16" t="s">
        <v>271</v>
      </c>
      <c r="AT253" s="16" t="s">
        <v>164</v>
      </c>
      <c r="AU253" s="16" t="s">
        <v>169</v>
      </c>
      <c r="AY253" s="16" t="s">
        <v>162</v>
      </c>
      <c r="BE253" s="149">
        <f>IF(N253="základná",J253,0)</f>
        <v>0</v>
      </c>
      <c r="BF253" s="149">
        <f>IF(N253="znížená",J253,0)</f>
        <v>0</v>
      </c>
      <c r="BG253" s="149">
        <f>IF(N253="zákl. prenesená",J253,0)</f>
        <v>0</v>
      </c>
      <c r="BH253" s="149">
        <f>IF(N253="zníž. prenesená",J253,0)</f>
        <v>0</v>
      </c>
      <c r="BI253" s="149">
        <f>IF(N253="nulová",J253,0)</f>
        <v>0</v>
      </c>
      <c r="BJ253" s="16" t="s">
        <v>169</v>
      </c>
      <c r="BK253" s="150">
        <f>ROUND(I253*H253,3)</f>
        <v>0</v>
      </c>
      <c r="BL253" s="16" t="s">
        <v>271</v>
      </c>
      <c r="BM253" s="16" t="s">
        <v>2444</v>
      </c>
    </row>
    <row r="254" spans="2:65" s="12" customFormat="1" x14ac:dyDescent="0.2">
      <c r="B254" s="159"/>
      <c r="D254" s="152" t="s">
        <v>174</v>
      </c>
      <c r="E254" s="160" t="s">
        <v>1</v>
      </c>
      <c r="F254" s="161" t="s">
        <v>2443</v>
      </c>
      <c r="H254" s="162">
        <v>1</v>
      </c>
      <c r="I254" s="163"/>
      <c r="L254" s="159"/>
      <c r="M254" s="164"/>
      <c r="N254" s="165"/>
      <c r="O254" s="165"/>
      <c r="P254" s="165"/>
      <c r="Q254" s="165"/>
      <c r="R254" s="165"/>
      <c r="S254" s="165"/>
      <c r="T254" s="166"/>
      <c r="AT254" s="160" t="s">
        <v>174</v>
      </c>
      <c r="AU254" s="160" t="s">
        <v>169</v>
      </c>
      <c r="AV254" s="12" t="s">
        <v>169</v>
      </c>
      <c r="AW254" s="12" t="s">
        <v>32</v>
      </c>
      <c r="AX254" s="12" t="s">
        <v>71</v>
      </c>
      <c r="AY254" s="160" t="s">
        <v>162</v>
      </c>
    </row>
    <row r="255" spans="2:65" s="14" customFormat="1" x14ac:dyDescent="0.2">
      <c r="B255" s="175"/>
      <c r="D255" s="152" t="s">
        <v>174</v>
      </c>
      <c r="E255" s="176" t="s">
        <v>1</v>
      </c>
      <c r="F255" s="177" t="s">
        <v>189</v>
      </c>
      <c r="H255" s="178">
        <v>1</v>
      </c>
      <c r="I255" s="179"/>
      <c r="L255" s="175"/>
      <c r="M255" s="180"/>
      <c r="N255" s="181"/>
      <c r="O255" s="181"/>
      <c r="P255" s="181"/>
      <c r="Q255" s="181"/>
      <c r="R255" s="181"/>
      <c r="S255" s="181"/>
      <c r="T255" s="182"/>
      <c r="AT255" s="176" t="s">
        <v>174</v>
      </c>
      <c r="AU255" s="176" t="s">
        <v>169</v>
      </c>
      <c r="AV255" s="14" t="s">
        <v>168</v>
      </c>
      <c r="AW255" s="14" t="s">
        <v>32</v>
      </c>
      <c r="AX255" s="14" t="s">
        <v>79</v>
      </c>
      <c r="AY255" s="176" t="s">
        <v>162</v>
      </c>
    </row>
    <row r="256" spans="2:65" s="1" customFormat="1" ht="22.5" customHeight="1" x14ac:dyDescent="0.2">
      <c r="B256" s="139"/>
      <c r="C256" s="140" t="s">
        <v>414</v>
      </c>
      <c r="D256" s="140" t="s">
        <v>164</v>
      </c>
      <c r="E256" s="329" t="s">
        <v>2508</v>
      </c>
      <c r="F256" s="330"/>
      <c r="G256" s="142" t="s">
        <v>394</v>
      </c>
      <c r="H256" s="143">
        <v>1</v>
      </c>
      <c r="I256" s="144"/>
      <c r="J256" s="143">
        <f>ROUND(I256*H256,3)</f>
        <v>0</v>
      </c>
      <c r="K256" s="141" t="s">
        <v>1</v>
      </c>
      <c r="L256" s="30"/>
      <c r="M256" s="145" t="s">
        <v>1</v>
      </c>
      <c r="N256" s="146" t="s">
        <v>43</v>
      </c>
      <c r="O256" s="49"/>
      <c r="P256" s="147">
        <f>O256*H256</f>
        <v>0</v>
      </c>
      <c r="Q256" s="147">
        <v>0</v>
      </c>
      <c r="R256" s="147">
        <f>Q256*H256</f>
        <v>0</v>
      </c>
      <c r="S256" s="147">
        <v>0</v>
      </c>
      <c r="T256" s="148">
        <f>S256*H256</f>
        <v>0</v>
      </c>
      <c r="AR256" s="16" t="s">
        <v>271</v>
      </c>
      <c r="AT256" s="16" t="s">
        <v>164</v>
      </c>
      <c r="AU256" s="16" t="s">
        <v>169</v>
      </c>
      <c r="AY256" s="16" t="s">
        <v>162</v>
      </c>
      <c r="BE256" s="149">
        <f>IF(N256="základná",J256,0)</f>
        <v>0</v>
      </c>
      <c r="BF256" s="149">
        <f>IF(N256="znížená",J256,0)</f>
        <v>0</v>
      </c>
      <c r="BG256" s="149">
        <f>IF(N256="zákl. prenesená",J256,0)</f>
        <v>0</v>
      </c>
      <c r="BH256" s="149">
        <f>IF(N256="zníž. prenesená",J256,0)</f>
        <v>0</v>
      </c>
      <c r="BI256" s="149">
        <f>IF(N256="nulová",J256,0)</f>
        <v>0</v>
      </c>
      <c r="BJ256" s="16" t="s">
        <v>169</v>
      </c>
      <c r="BK256" s="150">
        <f>ROUND(I256*H256,3)</f>
        <v>0</v>
      </c>
      <c r="BL256" s="16" t="s">
        <v>271</v>
      </c>
      <c r="BM256" s="16" t="s">
        <v>2445</v>
      </c>
    </row>
    <row r="257" spans="2:65" s="11" customFormat="1" x14ac:dyDescent="0.2">
      <c r="B257" s="151"/>
      <c r="D257" s="152" t="s">
        <v>174</v>
      </c>
      <c r="E257" s="153" t="s">
        <v>1</v>
      </c>
      <c r="F257" s="154" t="s">
        <v>2446</v>
      </c>
      <c r="H257" s="153" t="s">
        <v>1</v>
      </c>
      <c r="I257" s="155"/>
      <c r="L257" s="151"/>
      <c r="M257" s="156"/>
      <c r="N257" s="157"/>
      <c r="O257" s="157"/>
      <c r="P257" s="157"/>
      <c r="Q257" s="157"/>
      <c r="R257" s="157"/>
      <c r="S257" s="157"/>
      <c r="T257" s="158"/>
      <c r="AT257" s="153" t="s">
        <v>174</v>
      </c>
      <c r="AU257" s="153" t="s">
        <v>169</v>
      </c>
      <c r="AV257" s="11" t="s">
        <v>79</v>
      </c>
      <c r="AW257" s="11" t="s">
        <v>32</v>
      </c>
      <c r="AX257" s="11" t="s">
        <v>71</v>
      </c>
      <c r="AY257" s="153" t="s">
        <v>162</v>
      </c>
    </row>
    <row r="258" spans="2:65" s="11" customFormat="1" x14ac:dyDescent="0.2">
      <c r="B258" s="151"/>
      <c r="D258" s="152" t="s">
        <v>174</v>
      </c>
      <c r="E258" s="153" t="s">
        <v>1</v>
      </c>
      <c r="F258" s="154" t="s">
        <v>2447</v>
      </c>
      <c r="H258" s="153" t="s">
        <v>1</v>
      </c>
      <c r="I258" s="155"/>
      <c r="L258" s="151"/>
      <c r="M258" s="156"/>
      <c r="N258" s="157"/>
      <c r="O258" s="157"/>
      <c r="P258" s="157"/>
      <c r="Q258" s="157"/>
      <c r="R258" s="157"/>
      <c r="S258" s="157"/>
      <c r="T258" s="158"/>
      <c r="AT258" s="153" t="s">
        <v>174</v>
      </c>
      <c r="AU258" s="153" t="s">
        <v>169</v>
      </c>
      <c r="AV258" s="11" t="s">
        <v>79</v>
      </c>
      <c r="AW258" s="11" t="s">
        <v>32</v>
      </c>
      <c r="AX258" s="11" t="s">
        <v>71</v>
      </c>
      <c r="AY258" s="153" t="s">
        <v>162</v>
      </c>
    </row>
    <row r="259" spans="2:65" s="11" customFormat="1" x14ac:dyDescent="0.2">
      <c r="B259" s="151"/>
      <c r="D259" s="152" t="s">
        <v>174</v>
      </c>
      <c r="E259" s="153" t="s">
        <v>1</v>
      </c>
      <c r="F259" s="154" t="s">
        <v>2448</v>
      </c>
      <c r="H259" s="153" t="s">
        <v>1</v>
      </c>
      <c r="I259" s="155"/>
      <c r="L259" s="151"/>
      <c r="M259" s="156"/>
      <c r="N259" s="157"/>
      <c r="O259" s="157"/>
      <c r="P259" s="157"/>
      <c r="Q259" s="157"/>
      <c r="R259" s="157"/>
      <c r="S259" s="157"/>
      <c r="T259" s="158"/>
      <c r="AT259" s="153" t="s">
        <v>174</v>
      </c>
      <c r="AU259" s="153" t="s">
        <v>169</v>
      </c>
      <c r="AV259" s="11" t="s">
        <v>79</v>
      </c>
      <c r="AW259" s="11" t="s">
        <v>32</v>
      </c>
      <c r="AX259" s="11" t="s">
        <v>71</v>
      </c>
      <c r="AY259" s="153" t="s">
        <v>162</v>
      </c>
    </row>
    <row r="260" spans="2:65" s="12" customFormat="1" x14ac:dyDescent="0.2">
      <c r="B260" s="159"/>
      <c r="D260" s="152" t="s">
        <v>174</v>
      </c>
      <c r="E260" s="160" t="s">
        <v>1</v>
      </c>
      <c r="F260" s="161" t="s">
        <v>79</v>
      </c>
      <c r="H260" s="162">
        <v>1</v>
      </c>
      <c r="I260" s="163"/>
      <c r="L260" s="159"/>
      <c r="M260" s="164"/>
      <c r="N260" s="165"/>
      <c r="O260" s="165"/>
      <c r="P260" s="165"/>
      <c r="Q260" s="165"/>
      <c r="R260" s="165"/>
      <c r="S260" s="165"/>
      <c r="T260" s="166"/>
      <c r="AT260" s="160" t="s">
        <v>174</v>
      </c>
      <c r="AU260" s="160" t="s">
        <v>169</v>
      </c>
      <c r="AV260" s="12" t="s">
        <v>169</v>
      </c>
      <c r="AW260" s="12" t="s">
        <v>32</v>
      </c>
      <c r="AX260" s="12" t="s">
        <v>79</v>
      </c>
      <c r="AY260" s="160" t="s">
        <v>162</v>
      </c>
    </row>
    <row r="261" spans="2:65" s="1" customFormat="1" ht="16.5" customHeight="1" x14ac:dyDescent="0.2">
      <c r="B261" s="139"/>
      <c r="C261" s="140" t="s">
        <v>417</v>
      </c>
      <c r="D261" s="140" t="s">
        <v>164</v>
      </c>
      <c r="E261" s="327" t="s">
        <v>2449</v>
      </c>
      <c r="F261" s="328"/>
      <c r="G261" s="142" t="s">
        <v>394</v>
      </c>
      <c r="H261" s="143">
        <v>1</v>
      </c>
      <c r="I261" s="144"/>
      <c r="J261" s="143">
        <f>ROUND(I261*H261,3)</f>
        <v>0</v>
      </c>
      <c r="K261" s="141" t="s">
        <v>1</v>
      </c>
      <c r="L261" s="30"/>
      <c r="M261" s="145" t="s">
        <v>1</v>
      </c>
      <c r="N261" s="146" t="s">
        <v>43</v>
      </c>
      <c r="O261" s="49"/>
      <c r="P261" s="147">
        <f>O261*H261</f>
        <v>0</v>
      </c>
      <c r="Q261" s="147">
        <v>0</v>
      </c>
      <c r="R261" s="147">
        <f>Q261*H261</f>
        <v>0</v>
      </c>
      <c r="S261" s="147">
        <v>0</v>
      </c>
      <c r="T261" s="148">
        <f>S261*H261</f>
        <v>0</v>
      </c>
      <c r="AR261" s="16" t="s">
        <v>271</v>
      </c>
      <c r="AT261" s="16" t="s">
        <v>164</v>
      </c>
      <c r="AU261" s="16" t="s">
        <v>169</v>
      </c>
      <c r="AY261" s="16" t="s">
        <v>162</v>
      </c>
      <c r="BE261" s="149">
        <f>IF(N261="základná",J261,0)</f>
        <v>0</v>
      </c>
      <c r="BF261" s="149">
        <f>IF(N261="znížená",J261,0)</f>
        <v>0</v>
      </c>
      <c r="BG261" s="149">
        <f>IF(N261="zákl. prenesená",J261,0)</f>
        <v>0</v>
      </c>
      <c r="BH261" s="149">
        <f>IF(N261="zníž. prenesená",J261,0)</f>
        <v>0</v>
      </c>
      <c r="BI261" s="149">
        <f>IF(N261="nulová",J261,0)</f>
        <v>0</v>
      </c>
      <c r="BJ261" s="16" t="s">
        <v>169</v>
      </c>
      <c r="BK261" s="150">
        <f>ROUND(I261*H261,3)</f>
        <v>0</v>
      </c>
      <c r="BL261" s="16" t="s">
        <v>271</v>
      </c>
      <c r="BM261" s="16" t="s">
        <v>2450</v>
      </c>
    </row>
    <row r="262" spans="2:65" s="1" customFormat="1" ht="16.5" customHeight="1" x14ac:dyDescent="0.2">
      <c r="B262" s="139"/>
      <c r="C262" s="140" t="s">
        <v>428</v>
      </c>
      <c r="D262" s="140" t="s">
        <v>164</v>
      </c>
      <c r="E262" s="327" t="s">
        <v>2451</v>
      </c>
      <c r="F262" s="328"/>
      <c r="G262" s="142" t="s">
        <v>710</v>
      </c>
      <c r="H262" s="143">
        <v>21.48</v>
      </c>
      <c r="I262" s="144"/>
      <c r="J262" s="143">
        <f>ROUND(I262*H262,3)</f>
        <v>0</v>
      </c>
      <c r="K262" s="141" t="s">
        <v>167</v>
      </c>
      <c r="L262" s="30"/>
      <c r="M262" s="145" t="s">
        <v>1</v>
      </c>
      <c r="N262" s="146" t="s">
        <v>43</v>
      </c>
      <c r="O262" s="49"/>
      <c r="P262" s="147">
        <f>O262*H262</f>
        <v>0</v>
      </c>
      <c r="Q262" s="147">
        <v>0</v>
      </c>
      <c r="R262" s="147">
        <f>Q262*H262</f>
        <v>0</v>
      </c>
      <c r="S262" s="147">
        <v>0</v>
      </c>
      <c r="T262" s="148">
        <f>S262*H262</f>
        <v>0</v>
      </c>
      <c r="AR262" s="16" t="s">
        <v>271</v>
      </c>
      <c r="AT262" s="16" t="s">
        <v>164</v>
      </c>
      <c r="AU262" s="16" t="s">
        <v>169</v>
      </c>
      <c r="AY262" s="16" t="s">
        <v>162</v>
      </c>
      <c r="BE262" s="149">
        <f>IF(N262="základná",J262,0)</f>
        <v>0</v>
      </c>
      <c r="BF262" s="149">
        <f>IF(N262="znížená",J262,0)</f>
        <v>0</v>
      </c>
      <c r="BG262" s="149">
        <f>IF(N262="zákl. prenesená",J262,0)</f>
        <v>0</v>
      </c>
      <c r="BH262" s="149">
        <f>IF(N262="zníž. prenesená",J262,0)</f>
        <v>0</v>
      </c>
      <c r="BI262" s="149">
        <f>IF(N262="nulová",J262,0)</f>
        <v>0</v>
      </c>
      <c r="BJ262" s="16" t="s">
        <v>169</v>
      </c>
      <c r="BK262" s="150">
        <f>ROUND(I262*H262,3)</f>
        <v>0</v>
      </c>
      <c r="BL262" s="16" t="s">
        <v>271</v>
      </c>
      <c r="BM262" s="16" t="s">
        <v>2452</v>
      </c>
    </row>
    <row r="263" spans="2:65" s="12" customFormat="1" x14ac:dyDescent="0.2">
      <c r="B263" s="159"/>
      <c r="D263" s="152" t="s">
        <v>174</v>
      </c>
      <c r="E263" s="160" t="s">
        <v>1</v>
      </c>
      <c r="F263" s="161" t="s">
        <v>2453</v>
      </c>
      <c r="H263" s="162">
        <v>21.48</v>
      </c>
      <c r="I263" s="163"/>
      <c r="L263" s="159"/>
      <c r="M263" s="164"/>
      <c r="N263" s="165"/>
      <c r="O263" s="165"/>
      <c r="P263" s="165"/>
      <c r="Q263" s="165"/>
      <c r="R263" s="165"/>
      <c r="S263" s="165"/>
      <c r="T263" s="166"/>
      <c r="AT263" s="160" t="s">
        <v>174</v>
      </c>
      <c r="AU263" s="160" t="s">
        <v>169</v>
      </c>
      <c r="AV263" s="12" t="s">
        <v>169</v>
      </c>
      <c r="AW263" s="12" t="s">
        <v>32</v>
      </c>
      <c r="AX263" s="12" t="s">
        <v>79</v>
      </c>
      <c r="AY263" s="160" t="s">
        <v>162</v>
      </c>
    </row>
    <row r="264" spans="2:65" s="1" customFormat="1" ht="16.5" customHeight="1" x14ac:dyDescent="0.2">
      <c r="B264" s="139"/>
      <c r="C264" s="183" t="s">
        <v>434</v>
      </c>
      <c r="D264" s="183" t="s">
        <v>348</v>
      </c>
      <c r="E264" s="332" t="s">
        <v>2454</v>
      </c>
      <c r="F264" s="333"/>
      <c r="G264" s="185" t="s">
        <v>273</v>
      </c>
      <c r="H264" s="186">
        <v>34.368000000000002</v>
      </c>
      <c r="I264" s="187"/>
      <c r="J264" s="186">
        <f>ROUND(I264*H264,3)</f>
        <v>0</v>
      </c>
      <c r="K264" s="184" t="s">
        <v>167</v>
      </c>
      <c r="L264" s="188"/>
      <c r="M264" s="189" t="s">
        <v>1</v>
      </c>
      <c r="N264" s="190" t="s">
        <v>43</v>
      </c>
      <c r="O264" s="49"/>
      <c r="P264" s="147">
        <f>O264*H264</f>
        <v>0</v>
      </c>
      <c r="Q264" s="147">
        <v>1.24E-3</v>
      </c>
      <c r="R264" s="147">
        <f>Q264*H264</f>
        <v>4.2616319999999999E-2</v>
      </c>
      <c r="S264" s="147">
        <v>0</v>
      </c>
      <c r="T264" s="148">
        <f>S264*H264</f>
        <v>0</v>
      </c>
      <c r="AR264" s="16" t="s">
        <v>362</v>
      </c>
      <c r="AT264" s="16" t="s">
        <v>348</v>
      </c>
      <c r="AU264" s="16" t="s">
        <v>169</v>
      </c>
      <c r="AY264" s="16" t="s">
        <v>162</v>
      </c>
      <c r="BE264" s="149">
        <f>IF(N264="základná",J264,0)</f>
        <v>0</v>
      </c>
      <c r="BF264" s="149">
        <f>IF(N264="znížená",J264,0)</f>
        <v>0</v>
      </c>
      <c r="BG264" s="149">
        <f>IF(N264="zákl. prenesená",J264,0)</f>
        <v>0</v>
      </c>
      <c r="BH264" s="149">
        <f>IF(N264="zníž. prenesená",J264,0)</f>
        <v>0</v>
      </c>
      <c r="BI264" s="149">
        <f>IF(N264="nulová",J264,0)</f>
        <v>0</v>
      </c>
      <c r="BJ264" s="16" t="s">
        <v>169</v>
      </c>
      <c r="BK264" s="150">
        <f>ROUND(I264*H264,3)</f>
        <v>0</v>
      </c>
      <c r="BL264" s="16" t="s">
        <v>271</v>
      </c>
      <c r="BM264" s="16" t="s">
        <v>2455</v>
      </c>
    </row>
    <row r="265" spans="2:65" s="12" customFormat="1" x14ac:dyDescent="0.2">
      <c r="B265" s="159"/>
      <c r="D265" s="152" t="s">
        <v>174</v>
      </c>
      <c r="E265" s="160" t="s">
        <v>1</v>
      </c>
      <c r="F265" s="161" t="s">
        <v>2456</v>
      </c>
      <c r="H265" s="162">
        <v>34.368000000000002</v>
      </c>
      <c r="I265" s="163"/>
      <c r="L265" s="159"/>
      <c r="M265" s="164"/>
      <c r="N265" s="165"/>
      <c r="O265" s="165"/>
      <c r="P265" s="165"/>
      <c r="Q265" s="165"/>
      <c r="R265" s="165"/>
      <c r="S265" s="165"/>
      <c r="T265" s="166"/>
      <c r="AT265" s="160" t="s">
        <v>174</v>
      </c>
      <c r="AU265" s="160" t="s">
        <v>169</v>
      </c>
      <c r="AV265" s="12" t="s">
        <v>169</v>
      </c>
      <c r="AW265" s="12" t="s">
        <v>32</v>
      </c>
      <c r="AX265" s="12" t="s">
        <v>79</v>
      </c>
      <c r="AY265" s="160" t="s">
        <v>162</v>
      </c>
    </row>
    <row r="266" spans="2:65" s="1" customFormat="1" ht="16.5" customHeight="1" x14ac:dyDescent="0.2">
      <c r="B266" s="139"/>
      <c r="C266" s="140" t="s">
        <v>437</v>
      </c>
      <c r="D266" s="140" t="s">
        <v>164</v>
      </c>
      <c r="E266" s="327" t="s">
        <v>2457</v>
      </c>
      <c r="F266" s="328"/>
      <c r="G266" s="142" t="s">
        <v>710</v>
      </c>
      <c r="H266" s="143">
        <v>64.44</v>
      </c>
      <c r="I266" s="144"/>
      <c r="J266" s="143">
        <f>ROUND(I266*H266,3)</f>
        <v>0</v>
      </c>
      <c r="K266" s="141" t="s">
        <v>167</v>
      </c>
      <c r="L266" s="30"/>
      <c r="M266" s="145" t="s">
        <v>1</v>
      </c>
      <c r="N266" s="146" t="s">
        <v>43</v>
      </c>
      <c r="O266" s="49"/>
      <c r="P266" s="147">
        <f>O266*H266</f>
        <v>0</v>
      </c>
      <c r="Q266" s="147">
        <v>0</v>
      </c>
      <c r="R266" s="147">
        <f>Q266*H266</f>
        <v>0</v>
      </c>
      <c r="S266" s="147">
        <v>0</v>
      </c>
      <c r="T266" s="148">
        <f>S266*H266</f>
        <v>0</v>
      </c>
      <c r="AR266" s="16" t="s">
        <v>271</v>
      </c>
      <c r="AT266" s="16" t="s">
        <v>164</v>
      </c>
      <c r="AU266" s="16" t="s">
        <v>169</v>
      </c>
      <c r="AY266" s="16" t="s">
        <v>162</v>
      </c>
      <c r="BE266" s="149">
        <f>IF(N266="základná",J266,0)</f>
        <v>0</v>
      </c>
      <c r="BF266" s="149">
        <f>IF(N266="znížená",J266,0)</f>
        <v>0</v>
      </c>
      <c r="BG266" s="149">
        <f>IF(N266="zákl. prenesená",J266,0)</f>
        <v>0</v>
      </c>
      <c r="BH266" s="149">
        <f>IF(N266="zníž. prenesená",J266,0)</f>
        <v>0</v>
      </c>
      <c r="BI266" s="149">
        <f>IF(N266="nulová",J266,0)</f>
        <v>0</v>
      </c>
      <c r="BJ266" s="16" t="s">
        <v>169</v>
      </c>
      <c r="BK266" s="150">
        <f>ROUND(I266*H266,3)</f>
        <v>0</v>
      </c>
      <c r="BL266" s="16" t="s">
        <v>271</v>
      </c>
      <c r="BM266" s="16" t="s">
        <v>2458</v>
      </c>
    </row>
    <row r="267" spans="2:65" s="12" customFormat="1" x14ac:dyDescent="0.2">
      <c r="B267" s="159"/>
      <c r="D267" s="152" t="s">
        <v>174</v>
      </c>
      <c r="E267" s="160" t="s">
        <v>1</v>
      </c>
      <c r="F267" s="161" t="s">
        <v>2459</v>
      </c>
      <c r="H267" s="162">
        <v>64.44</v>
      </c>
      <c r="I267" s="163"/>
      <c r="L267" s="159"/>
      <c r="M267" s="164"/>
      <c r="N267" s="165"/>
      <c r="O267" s="165"/>
      <c r="P267" s="165"/>
      <c r="Q267" s="165"/>
      <c r="R267" s="165"/>
      <c r="S267" s="165"/>
      <c r="T267" s="166"/>
      <c r="AT267" s="160" t="s">
        <v>174</v>
      </c>
      <c r="AU267" s="160" t="s">
        <v>169</v>
      </c>
      <c r="AV267" s="12" t="s">
        <v>169</v>
      </c>
      <c r="AW267" s="12" t="s">
        <v>32</v>
      </c>
      <c r="AX267" s="12" t="s">
        <v>79</v>
      </c>
      <c r="AY267" s="160" t="s">
        <v>162</v>
      </c>
    </row>
    <row r="268" spans="2:65" s="1" customFormat="1" ht="16.5" customHeight="1" x14ac:dyDescent="0.2">
      <c r="B268" s="139"/>
      <c r="C268" s="183" t="s">
        <v>443</v>
      </c>
      <c r="D268" s="183" t="s">
        <v>348</v>
      </c>
      <c r="E268" s="332" t="s">
        <v>2460</v>
      </c>
      <c r="F268" s="333"/>
      <c r="G268" s="185" t="s">
        <v>394</v>
      </c>
      <c r="H268" s="186">
        <v>0.83799999999999997</v>
      </c>
      <c r="I268" s="187"/>
      <c r="J268" s="186">
        <f>ROUND(I268*H268,3)</f>
        <v>0</v>
      </c>
      <c r="K268" s="184" t="s">
        <v>167</v>
      </c>
      <c r="L268" s="188"/>
      <c r="M268" s="189" t="s">
        <v>1</v>
      </c>
      <c r="N268" s="190" t="s">
        <v>43</v>
      </c>
      <c r="O268" s="49"/>
      <c r="P268" s="147">
        <f>O268*H268</f>
        <v>0</v>
      </c>
      <c r="Q268" s="147">
        <v>3.3E-3</v>
      </c>
      <c r="R268" s="147">
        <f>Q268*H268</f>
        <v>2.7653999999999999E-3</v>
      </c>
      <c r="S268" s="147">
        <v>0</v>
      </c>
      <c r="T268" s="148">
        <f>S268*H268</f>
        <v>0</v>
      </c>
      <c r="AR268" s="16" t="s">
        <v>362</v>
      </c>
      <c r="AT268" s="16" t="s">
        <v>348</v>
      </c>
      <c r="AU268" s="16" t="s">
        <v>169</v>
      </c>
      <c r="AY268" s="16" t="s">
        <v>162</v>
      </c>
      <c r="BE268" s="149">
        <f>IF(N268="základná",J268,0)</f>
        <v>0</v>
      </c>
      <c r="BF268" s="149">
        <f>IF(N268="znížená",J268,0)</f>
        <v>0</v>
      </c>
      <c r="BG268" s="149">
        <f>IF(N268="zákl. prenesená",J268,0)</f>
        <v>0</v>
      </c>
      <c r="BH268" s="149">
        <f>IF(N268="zníž. prenesená",J268,0)</f>
        <v>0</v>
      </c>
      <c r="BI268" s="149">
        <f>IF(N268="nulová",J268,0)</f>
        <v>0</v>
      </c>
      <c r="BJ268" s="16" t="s">
        <v>169</v>
      </c>
      <c r="BK268" s="150">
        <f>ROUND(I268*H268,3)</f>
        <v>0</v>
      </c>
      <c r="BL268" s="16" t="s">
        <v>271</v>
      </c>
      <c r="BM268" s="16" t="s">
        <v>2461</v>
      </c>
    </row>
    <row r="269" spans="2:65" s="1" customFormat="1" ht="16.5" customHeight="1" x14ac:dyDescent="0.2">
      <c r="B269" s="139"/>
      <c r="C269" s="183" t="s">
        <v>448</v>
      </c>
      <c r="D269" s="183" t="s">
        <v>348</v>
      </c>
      <c r="E269" s="332" t="s">
        <v>2462</v>
      </c>
      <c r="F269" s="333"/>
      <c r="G269" s="185" t="s">
        <v>166</v>
      </c>
      <c r="H269" s="186">
        <v>1</v>
      </c>
      <c r="I269" s="187"/>
      <c r="J269" s="186">
        <f>ROUND(I269*H269,3)</f>
        <v>0</v>
      </c>
      <c r="K269" s="184" t="s">
        <v>1</v>
      </c>
      <c r="L269" s="188"/>
      <c r="M269" s="189" t="s">
        <v>1</v>
      </c>
      <c r="N269" s="190" t="s">
        <v>43</v>
      </c>
      <c r="O269" s="49"/>
      <c r="P269" s="147">
        <f>O269*H269</f>
        <v>0</v>
      </c>
      <c r="Q269" s="147">
        <v>0</v>
      </c>
      <c r="R269" s="147">
        <f>Q269*H269</f>
        <v>0</v>
      </c>
      <c r="S269" s="147">
        <v>0</v>
      </c>
      <c r="T269" s="148">
        <f>S269*H269</f>
        <v>0</v>
      </c>
      <c r="AR269" s="16" t="s">
        <v>362</v>
      </c>
      <c r="AT269" s="16" t="s">
        <v>348</v>
      </c>
      <c r="AU269" s="16" t="s">
        <v>169</v>
      </c>
      <c r="AY269" s="16" t="s">
        <v>162</v>
      </c>
      <c r="BE269" s="149">
        <f>IF(N269="základná",J269,0)</f>
        <v>0</v>
      </c>
      <c r="BF269" s="149">
        <f>IF(N269="znížená",J269,0)</f>
        <v>0</v>
      </c>
      <c r="BG269" s="149">
        <f>IF(N269="zákl. prenesená",J269,0)</f>
        <v>0</v>
      </c>
      <c r="BH269" s="149">
        <f>IF(N269="zníž. prenesená",J269,0)</f>
        <v>0</v>
      </c>
      <c r="BI269" s="149">
        <f>IF(N269="nulová",J269,0)</f>
        <v>0</v>
      </c>
      <c r="BJ269" s="16" t="s">
        <v>169</v>
      </c>
      <c r="BK269" s="150">
        <f>ROUND(I269*H269,3)</f>
        <v>0</v>
      </c>
      <c r="BL269" s="16" t="s">
        <v>271</v>
      </c>
      <c r="BM269" s="16" t="s">
        <v>2463</v>
      </c>
    </row>
    <row r="270" spans="2:65" s="1" customFormat="1" ht="16.5" customHeight="1" x14ac:dyDescent="0.2">
      <c r="B270" s="139"/>
      <c r="C270" s="140" t="s">
        <v>453</v>
      </c>
      <c r="D270" s="140" t="s">
        <v>164</v>
      </c>
      <c r="E270" s="327" t="s">
        <v>2464</v>
      </c>
      <c r="F270" s="328"/>
      <c r="G270" s="142" t="s">
        <v>710</v>
      </c>
      <c r="H270" s="143">
        <v>61.21</v>
      </c>
      <c r="I270" s="144"/>
      <c r="J270" s="143">
        <f>ROUND(I270*H270,3)</f>
        <v>0</v>
      </c>
      <c r="K270" s="141" t="s">
        <v>167</v>
      </c>
      <c r="L270" s="30"/>
      <c r="M270" s="145" t="s">
        <v>1</v>
      </c>
      <c r="N270" s="146" t="s">
        <v>43</v>
      </c>
      <c r="O270" s="49"/>
      <c r="P270" s="147">
        <f>O270*H270</f>
        <v>0</v>
      </c>
      <c r="Q270" s="147">
        <v>0</v>
      </c>
      <c r="R270" s="147">
        <f>Q270*H270</f>
        <v>0</v>
      </c>
      <c r="S270" s="147">
        <v>8.9999999999999993E-3</v>
      </c>
      <c r="T270" s="148">
        <f>S270*H270</f>
        <v>0.55088999999999999</v>
      </c>
      <c r="AR270" s="16" t="s">
        <v>271</v>
      </c>
      <c r="AT270" s="16" t="s">
        <v>164</v>
      </c>
      <c r="AU270" s="16" t="s">
        <v>169</v>
      </c>
      <c r="AY270" s="16" t="s">
        <v>162</v>
      </c>
      <c r="BE270" s="149">
        <f>IF(N270="základná",J270,0)</f>
        <v>0</v>
      </c>
      <c r="BF270" s="149">
        <f>IF(N270="znížená",J270,0)</f>
        <v>0</v>
      </c>
      <c r="BG270" s="149">
        <f>IF(N270="zákl. prenesená",J270,0)</f>
        <v>0</v>
      </c>
      <c r="BH270" s="149">
        <f>IF(N270="zníž. prenesená",J270,0)</f>
        <v>0</v>
      </c>
      <c r="BI270" s="149">
        <f>IF(N270="nulová",J270,0)</f>
        <v>0</v>
      </c>
      <c r="BJ270" s="16" t="s">
        <v>169</v>
      </c>
      <c r="BK270" s="150">
        <f>ROUND(I270*H270,3)</f>
        <v>0</v>
      </c>
      <c r="BL270" s="16" t="s">
        <v>271</v>
      </c>
      <c r="BM270" s="16" t="s">
        <v>2465</v>
      </c>
    </row>
    <row r="271" spans="2:65" s="11" customFormat="1" x14ac:dyDescent="0.2">
      <c r="B271" s="151"/>
      <c r="D271" s="152" t="s">
        <v>174</v>
      </c>
      <c r="E271" s="153" t="s">
        <v>1</v>
      </c>
      <c r="F271" s="154" t="s">
        <v>2466</v>
      </c>
      <c r="H271" s="153" t="s">
        <v>1</v>
      </c>
      <c r="I271" s="155"/>
      <c r="L271" s="151"/>
      <c r="M271" s="156"/>
      <c r="N271" s="157"/>
      <c r="O271" s="157"/>
      <c r="P271" s="157"/>
      <c r="Q271" s="157"/>
      <c r="R271" s="157"/>
      <c r="S271" s="157"/>
      <c r="T271" s="158"/>
      <c r="AT271" s="153" t="s">
        <v>174</v>
      </c>
      <c r="AU271" s="153" t="s">
        <v>169</v>
      </c>
      <c r="AV271" s="11" t="s">
        <v>79</v>
      </c>
      <c r="AW271" s="11" t="s">
        <v>32</v>
      </c>
      <c r="AX271" s="11" t="s">
        <v>71</v>
      </c>
      <c r="AY271" s="153" t="s">
        <v>162</v>
      </c>
    </row>
    <row r="272" spans="2:65" s="12" customFormat="1" x14ac:dyDescent="0.2">
      <c r="B272" s="159"/>
      <c r="D272" s="152" t="s">
        <v>174</v>
      </c>
      <c r="E272" s="160" t="s">
        <v>1</v>
      </c>
      <c r="F272" s="161" t="s">
        <v>2467</v>
      </c>
      <c r="H272" s="162">
        <v>6.01</v>
      </c>
      <c r="I272" s="163"/>
      <c r="L272" s="159"/>
      <c r="M272" s="164"/>
      <c r="N272" s="165"/>
      <c r="O272" s="165"/>
      <c r="P272" s="165"/>
      <c r="Q272" s="165"/>
      <c r="R272" s="165"/>
      <c r="S272" s="165"/>
      <c r="T272" s="166"/>
      <c r="AT272" s="160" t="s">
        <v>174</v>
      </c>
      <c r="AU272" s="160" t="s">
        <v>169</v>
      </c>
      <c r="AV272" s="12" t="s">
        <v>169</v>
      </c>
      <c r="AW272" s="12" t="s">
        <v>32</v>
      </c>
      <c r="AX272" s="12" t="s">
        <v>71</v>
      </c>
      <c r="AY272" s="160" t="s">
        <v>162</v>
      </c>
    </row>
    <row r="273" spans="2:65" s="12" customFormat="1" x14ac:dyDescent="0.2">
      <c r="B273" s="159"/>
      <c r="D273" s="152" t="s">
        <v>174</v>
      </c>
      <c r="E273" s="160" t="s">
        <v>1</v>
      </c>
      <c r="F273" s="161" t="s">
        <v>2468</v>
      </c>
      <c r="H273" s="162">
        <v>32.4</v>
      </c>
      <c r="I273" s="163"/>
      <c r="L273" s="159"/>
      <c r="M273" s="164"/>
      <c r="N273" s="165"/>
      <c r="O273" s="165"/>
      <c r="P273" s="165"/>
      <c r="Q273" s="165"/>
      <c r="R273" s="165"/>
      <c r="S273" s="165"/>
      <c r="T273" s="166"/>
      <c r="AT273" s="160" t="s">
        <v>174</v>
      </c>
      <c r="AU273" s="160" t="s">
        <v>169</v>
      </c>
      <c r="AV273" s="12" t="s">
        <v>169</v>
      </c>
      <c r="AW273" s="12" t="s">
        <v>32</v>
      </c>
      <c r="AX273" s="12" t="s">
        <v>71</v>
      </c>
      <c r="AY273" s="160" t="s">
        <v>162</v>
      </c>
    </row>
    <row r="274" spans="2:65" s="11" customFormat="1" x14ac:dyDescent="0.2">
      <c r="B274" s="151"/>
      <c r="D274" s="152" t="s">
        <v>174</v>
      </c>
      <c r="E274" s="153" t="s">
        <v>1</v>
      </c>
      <c r="F274" s="154" t="s">
        <v>2310</v>
      </c>
      <c r="H274" s="153" t="s">
        <v>1</v>
      </c>
      <c r="I274" s="155"/>
      <c r="L274" s="151"/>
      <c r="M274" s="156"/>
      <c r="N274" s="157"/>
      <c r="O274" s="157"/>
      <c r="P274" s="157"/>
      <c r="Q274" s="157"/>
      <c r="R274" s="157"/>
      <c r="S274" s="157"/>
      <c r="T274" s="158"/>
      <c r="AT274" s="153" t="s">
        <v>174</v>
      </c>
      <c r="AU274" s="153" t="s">
        <v>169</v>
      </c>
      <c r="AV274" s="11" t="s">
        <v>79</v>
      </c>
      <c r="AW274" s="11" t="s">
        <v>32</v>
      </c>
      <c r="AX274" s="11" t="s">
        <v>71</v>
      </c>
      <c r="AY274" s="153" t="s">
        <v>162</v>
      </c>
    </row>
    <row r="275" spans="2:65" s="12" customFormat="1" x14ac:dyDescent="0.2">
      <c r="B275" s="159"/>
      <c r="D275" s="152" t="s">
        <v>174</v>
      </c>
      <c r="E275" s="160" t="s">
        <v>1</v>
      </c>
      <c r="F275" s="161" t="s">
        <v>2469</v>
      </c>
      <c r="H275" s="162">
        <v>22.8</v>
      </c>
      <c r="I275" s="163"/>
      <c r="L275" s="159"/>
      <c r="M275" s="164"/>
      <c r="N275" s="165"/>
      <c r="O275" s="165"/>
      <c r="P275" s="165"/>
      <c r="Q275" s="165"/>
      <c r="R275" s="165"/>
      <c r="S275" s="165"/>
      <c r="T275" s="166"/>
      <c r="AT275" s="160" t="s">
        <v>174</v>
      </c>
      <c r="AU275" s="160" t="s">
        <v>169</v>
      </c>
      <c r="AV275" s="12" t="s">
        <v>169</v>
      </c>
      <c r="AW275" s="12" t="s">
        <v>32</v>
      </c>
      <c r="AX275" s="12" t="s">
        <v>71</v>
      </c>
      <c r="AY275" s="160" t="s">
        <v>162</v>
      </c>
    </row>
    <row r="276" spans="2:65" s="14" customFormat="1" x14ac:dyDescent="0.2">
      <c r="B276" s="175"/>
      <c r="D276" s="152" t="s">
        <v>174</v>
      </c>
      <c r="E276" s="176" t="s">
        <v>1</v>
      </c>
      <c r="F276" s="177" t="s">
        <v>189</v>
      </c>
      <c r="H276" s="178">
        <v>61.209999999999994</v>
      </c>
      <c r="I276" s="179"/>
      <c r="L276" s="175"/>
      <c r="M276" s="180"/>
      <c r="N276" s="181"/>
      <c r="O276" s="181"/>
      <c r="P276" s="181"/>
      <c r="Q276" s="181"/>
      <c r="R276" s="181"/>
      <c r="S276" s="181"/>
      <c r="T276" s="182"/>
      <c r="AT276" s="176" t="s">
        <v>174</v>
      </c>
      <c r="AU276" s="176" t="s">
        <v>169</v>
      </c>
      <c r="AV276" s="14" t="s">
        <v>168</v>
      </c>
      <c r="AW276" s="14" t="s">
        <v>32</v>
      </c>
      <c r="AX276" s="14" t="s">
        <v>79</v>
      </c>
      <c r="AY276" s="176" t="s">
        <v>162</v>
      </c>
    </row>
    <row r="277" spans="2:65" s="1" customFormat="1" ht="16.5" customHeight="1" x14ac:dyDescent="0.2">
      <c r="B277" s="139"/>
      <c r="C277" s="140" t="s">
        <v>457</v>
      </c>
      <c r="D277" s="140" t="s">
        <v>164</v>
      </c>
      <c r="E277" s="327" t="s">
        <v>2470</v>
      </c>
      <c r="F277" s="328"/>
      <c r="G277" s="142" t="s">
        <v>394</v>
      </c>
      <c r="H277" s="143">
        <v>1</v>
      </c>
      <c r="I277" s="144"/>
      <c r="J277" s="143">
        <f>ROUND(I277*H277,3)</f>
        <v>0</v>
      </c>
      <c r="K277" s="141" t="s">
        <v>167</v>
      </c>
      <c r="L277" s="30"/>
      <c r="M277" s="145" t="s">
        <v>1</v>
      </c>
      <c r="N277" s="146" t="s">
        <v>43</v>
      </c>
      <c r="O277" s="49"/>
      <c r="P277" s="147">
        <f>O277*H277</f>
        <v>0</v>
      </c>
      <c r="Q277" s="147">
        <v>0</v>
      </c>
      <c r="R277" s="147">
        <f>Q277*H277</f>
        <v>0</v>
      </c>
      <c r="S277" s="147">
        <v>0</v>
      </c>
      <c r="T277" s="148">
        <f>S277*H277</f>
        <v>0</v>
      </c>
      <c r="AR277" s="16" t="s">
        <v>271</v>
      </c>
      <c r="AT277" s="16" t="s">
        <v>164</v>
      </c>
      <c r="AU277" s="16" t="s">
        <v>169</v>
      </c>
      <c r="AY277" s="16" t="s">
        <v>162</v>
      </c>
      <c r="BE277" s="149">
        <f>IF(N277="základná",J277,0)</f>
        <v>0</v>
      </c>
      <c r="BF277" s="149">
        <f>IF(N277="znížená",J277,0)</f>
        <v>0</v>
      </c>
      <c r="BG277" s="149">
        <f>IF(N277="zákl. prenesená",J277,0)</f>
        <v>0</v>
      </c>
      <c r="BH277" s="149">
        <f>IF(N277="zníž. prenesená",J277,0)</f>
        <v>0</v>
      </c>
      <c r="BI277" s="149">
        <f>IF(N277="nulová",J277,0)</f>
        <v>0</v>
      </c>
      <c r="BJ277" s="16" t="s">
        <v>169</v>
      </c>
      <c r="BK277" s="150">
        <f>ROUND(I277*H277,3)</f>
        <v>0</v>
      </c>
      <c r="BL277" s="16" t="s">
        <v>271</v>
      </c>
      <c r="BM277" s="16" t="s">
        <v>2471</v>
      </c>
    </row>
    <row r="278" spans="2:65" s="1" customFormat="1" ht="22.5" customHeight="1" x14ac:dyDescent="0.2">
      <c r="B278" s="139"/>
      <c r="C278" s="183" t="s">
        <v>463</v>
      </c>
      <c r="D278" s="183" t="s">
        <v>348</v>
      </c>
      <c r="E278" s="332" t="s">
        <v>2509</v>
      </c>
      <c r="F278" s="333"/>
      <c r="G278" s="185" t="s">
        <v>394</v>
      </c>
      <c r="H278" s="186">
        <v>1</v>
      </c>
      <c r="I278" s="187"/>
      <c r="J278" s="186">
        <f>ROUND(I278*H278,3)</f>
        <v>0</v>
      </c>
      <c r="K278" s="184" t="s">
        <v>1</v>
      </c>
      <c r="L278" s="188"/>
      <c r="M278" s="189" t="s">
        <v>1</v>
      </c>
      <c r="N278" s="190" t="s">
        <v>43</v>
      </c>
      <c r="O278" s="49"/>
      <c r="P278" s="147">
        <f>O278*H278</f>
        <v>0</v>
      </c>
      <c r="Q278" s="147">
        <v>3.8469999999999997E-2</v>
      </c>
      <c r="R278" s="147">
        <f>Q278*H278</f>
        <v>3.8469999999999997E-2</v>
      </c>
      <c r="S278" s="147">
        <v>0</v>
      </c>
      <c r="T278" s="148">
        <f>S278*H278</f>
        <v>0</v>
      </c>
      <c r="AR278" s="16" t="s">
        <v>362</v>
      </c>
      <c r="AT278" s="16" t="s">
        <v>348</v>
      </c>
      <c r="AU278" s="16" t="s">
        <v>169</v>
      </c>
      <c r="AY278" s="16" t="s">
        <v>162</v>
      </c>
      <c r="BE278" s="149">
        <f>IF(N278="základná",J278,0)</f>
        <v>0</v>
      </c>
      <c r="BF278" s="149">
        <f>IF(N278="znížená",J278,0)</f>
        <v>0</v>
      </c>
      <c r="BG278" s="149">
        <f>IF(N278="zákl. prenesená",J278,0)</f>
        <v>0</v>
      </c>
      <c r="BH278" s="149">
        <f>IF(N278="zníž. prenesená",J278,0)</f>
        <v>0</v>
      </c>
      <c r="BI278" s="149">
        <f>IF(N278="nulová",J278,0)</f>
        <v>0</v>
      </c>
      <c r="BJ278" s="16" t="s">
        <v>169</v>
      </c>
      <c r="BK278" s="150">
        <f>ROUND(I278*H278,3)</f>
        <v>0</v>
      </c>
      <c r="BL278" s="16" t="s">
        <v>271</v>
      </c>
      <c r="BM278" s="16" t="s">
        <v>2472</v>
      </c>
    </row>
    <row r="279" spans="2:65" s="1" customFormat="1" ht="16.5" customHeight="1" x14ac:dyDescent="0.2">
      <c r="B279" s="139"/>
      <c r="C279" s="140" t="s">
        <v>471</v>
      </c>
      <c r="D279" s="140" t="s">
        <v>164</v>
      </c>
      <c r="E279" s="327" t="s">
        <v>2473</v>
      </c>
      <c r="F279" s="328"/>
      <c r="G279" s="142" t="s">
        <v>394</v>
      </c>
      <c r="H279" s="143">
        <v>4</v>
      </c>
      <c r="I279" s="144"/>
      <c r="J279" s="143">
        <f>ROUND(I279*H279,3)</f>
        <v>0</v>
      </c>
      <c r="K279" s="141" t="s">
        <v>167</v>
      </c>
      <c r="L279" s="30"/>
      <c r="M279" s="145" t="s">
        <v>1</v>
      </c>
      <c r="N279" s="146" t="s">
        <v>43</v>
      </c>
      <c r="O279" s="49"/>
      <c r="P279" s="147">
        <f>O279*H279</f>
        <v>0</v>
      </c>
      <c r="Q279" s="147">
        <v>0</v>
      </c>
      <c r="R279" s="147">
        <f>Q279*H279</f>
        <v>0</v>
      </c>
      <c r="S279" s="147">
        <v>0.21</v>
      </c>
      <c r="T279" s="148">
        <f>S279*H279</f>
        <v>0.84</v>
      </c>
      <c r="AR279" s="16" t="s">
        <v>271</v>
      </c>
      <c r="AT279" s="16" t="s">
        <v>164</v>
      </c>
      <c r="AU279" s="16" t="s">
        <v>169</v>
      </c>
      <c r="AY279" s="16" t="s">
        <v>162</v>
      </c>
      <c r="BE279" s="149">
        <f>IF(N279="základná",J279,0)</f>
        <v>0</v>
      </c>
      <c r="BF279" s="149">
        <f>IF(N279="znížená",J279,0)</f>
        <v>0</v>
      </c>
      <c r="BG279" s="149">
        <f>IF(N279="zákl. prenesená",J279,0)</f>
        <v>0</v>
      </c>
      <c r="BH279" s="149">
        <f>IF(N279="zníž. prenesená",J279,0)</f>
        <v>0</v>
      </c>
      <c r="BI279" s="149">
        <f>IF(N279="nulová",J279,0)</f>
        <v>0</v>
      </c>
      <c r="BJ279" s="16" t="s">
        <v>169</v>
      </c>
      <c r="BK279" s="150">
        <f>ROUND(I279*H279,3)</f>
        <v>0</v>
      </c>
      <c r="BL279" s="16" t="s">
        <v>271</v>
      </c>
      <c r="BM279" s="16" t="s">
        <v>2474</v>
      </c>
    </row>
    <row r="280" spans="2:65" s="12" customFormat="1" x14ac:dyDescent="0.2">
      <c r="B280" s="159"/>
      <c r="D280" s="152" t="s">
        <v>174</v>
      </c>
      <c r="E280" s="160" t="s">
        <v>1</v>
      </c>
      <c r="F280" s="161" t="s">
        <v>2475</v>
      </c>
      <c r="H280" s="162">
        <v>2</v>
      </c>
      <c r="I280" s="163"/>
      <c r="L280" s="159"/>
      <c r="M280" s="164"/>
      <c r="N280" s="165"/>
      <c r="O280" s="165"/>
      <c r="P280" s="165"/>
      <c r="Q280" s="165"/>
      <c r="R280" s="165"/>
      <c r="S280" s="165"/>
      <c r="T280" s="166"/>
      <c r="AT280" s="160" t="s">
        <v>174</v>
      </c>
      <c r="AU280" s="160" t="s">
        <v>169</v>
      </c>
      <c r="AV280" s="12" t="s">
        <v>169</v>
      </c>
      <c r="AW280" s="12" t="s">
        <v>32</v>
      </c>
      <c r="AX280" s="12" t="s">
        <v>71</v>
      </c>
      <c r="AY280" s="160" t="s">
        <v>162</v>
      </c>
    </row>
    <row r="281" spans="2:65" s="12" customFormat="1" x14ac:dyDescent="0.2">
      <c r="B281" s="159"/>
      <c r="D281" s="152" t="s">
        <v>174</v>
      </c>
      <c r="E281" s="160" t="s">
        <v>1</v>
      </c>
      <c r="F281" s="161" t="s">
        <v>2476</v>
      </c>
      <c r="H281" s="162">
        <v>2</v>
      </c>
      <c r="I281" s="163"/>
      <c r="L281" s="159"/>
      <c r="M281" s="164"/>
      <c r="N281" s="165"/>
      <c r="O281" s="165"/>
      <c r="P281" s="165"/>
      <c r="Q281" s="165"/>
      <c r="R281" s="165"/>
      <c r="S281" s="165"/>
      <c r="T281" s="166"/>
      <c r="AT281" s="160" t="s">
        <v>174</v>
      </c>
      <c r="AU281" s="160" t="s">
        <v>169</v>
      </c>
      <c r="AV281" s="12" t="s">
        <v>169</v>
      </c>
      <c r="AW281" s="12" t="s">
        <v>32</v>
      </c>
      <c r="AX281" s="12" t="s">
        <v>71</v>
      </c>
      <c r="AY281" s="160" t="s">
        <v>162</v>
      </c>
    </row>
    <row r="282" spans="2:65" s="14" customFormat="1" x14ac:dyDescent="0.2">
      <c r="B282" s="175"/>
      <c r="D282" s="152" t="s">
        <v>174</v>
      </c>
      <c r="E282" s="176" t="s">
        <v>1</v>
      </c>
      <c r="F282" s="177" t="s">
        <v>189</v>
      </c>
      <c r="H282" s="178">
        <v>4</v>
      </c>
      <c r="I282" s="179"/>
      <c r="L282" s="175"/>
      <c r="M282" s="180"/>
      <c r="N282" s="181"/>
      <c r="O282" s="181"/>
      <c r="P282" s="181"/>
      <c r="Q282" s="181"/>
      <c r="R282" s="181"/>
      <c r="S282" s="181"/>
      <c r="T282" s="182"/>
      <c r="AT282" s="176" t="s">
        <v>174</v>
      </c>
      <c r="AU282" s="176" t="s">
        <v>169</v>
      </c>
      <c r="AV282" s="14" t="s">
        <v>168</v>
      </c>
      <c r="AW282" s="14" t="s">
        <v>32</v>
      </c>
      <c r="AX282" s="14" t="s">
        <v>79</v>
      </c>
      <c r="AY282" s="176" t="s">
        <v>162</v>
      </c>
    </row>
    <row r="283" spans="2:65" s="1" customFormat="1" ht="16.5" customHeight="1" x14ac:dyDescent="0.2">
      <c r="B283" s="139"/>
      <c r="C283" s="140" t="s">
        <v>476</v>
      </c>
      <c r="D283" s="140" t="s">
        <v>164</v>
      </c>
      <c r="E283" s="327" t="s">
        <v>2477</v>
      </c>
      <c r="F283" s="328"/>
      <c r="G283" s="142" t="s">
        <v>904</v>
      </c>
      <c r="H283" s="144"/>
      <c r="I283" s="144"/>
      <c r="J283" s="143">
        <f>ROUND(I283*H283,3)</f>
        <v>0</v>
      </c>
      <c r="K283" s="141" t="s">
        <v>167</v>
      </c>
      <c r="L283" s="30"/>
      <c r="M283" s="145" t="s">
        <v>1</v>
      </c>
      <c r="N283" s="146" t="s">
        <v>43</v>
      </c>
      <c r="O283" s="49"/>
      <c r="P283" s="147">
        <f>O283*H283</f>
        <v>0</v>
      </c>
      <c r="Q283" s="147">
        <v>0</v>
      </c>
      <c r="R283" s="147">
        <f>Q283*H283</f>
        <v>0</v>
      </c>
      <c r="S283" s="147">
        <v>0</v>
      </c>
      <c r="T283" s="148">
        <f>S283*H283</f>
        <v>0</v>
      </c>
      <c r="AR283" s="16" t="s">
        <v>271</v>
      </c>
      <c r="AT283" s="16" t="s">
        <v>164</v>
      </c>
      <c r="AU283" s="16" t="s">
        <v>169</v>
      </c>
      <c r="AY283" s="16" t="s">
        <v>162</v>
      </c>
      <c r="BE283" s="149">
        <f>IF(N283="základná",J283,0)</f>
        <v>0</v>
      </c>
      <c r="BF283" s="149">
        <f>IF(N283="znížená",J283,0)</f>
        <v>0</v>
      </c>
      <c r="BG283" s="149">
        <f>IF(N283="zákl. prenesená",J283,0)</f>
        <v>0</v>
      </c>
      <c r="BH283" s="149">
        <f>IF(N283="zníž. prenesená",J283,0)</f>
        <v>0</v>
      </c>
      <c r="BI283" s="149">
        <f>IF(N283="nulová",J283,0)</f>
        <v>0</v>
      </c>
      <c r="BJ283" s="16" t="s">
        <v>169</v>
      </c>
      <c r="BK283" s="150">
        <f>ROUND(I283*H283,3)</f>
        <v>0</v>
      </c>
      <c r="BL283" s="16" t="s">
        <v>271</v>
      </c>
      <c r="BM283" s="16" t="s">
        <v>2478</v>
      </c>
    </row>
    <row r="284" spans="2:65" s="10" customFormat="1" ht="22.9" customHeight="1" x14ac:dyDescent="0.2">
      <c r="B284" s="126"/>
      <c r="D284" s="127" t="s">
        <v>70</v>
      </c>
      <c r="E284" s="137" t="s">
        <v>2479</v>
      </c>
      <c r="F284" s="137" t="s">
        <v>2480</v>
      </c>
      <c r="I284" s="129"/>
      <c r="J284" s="138">
        <f>BK284</f>
        <v>0</v>
      </c>
      <c r="L284" s="126"/>
      <c r="M284" s="131"/>
      <c r="N284" s="132"/>
      <c r="O284" s="132"/>
      <c r="P284" s="133">
        <f>SUM(P285:P299)</f>
        <v>0</v>
      </c>
      <c r="Q284" s="132"/>
      <c r="R284" s="133">
        <f>SUM(R285:R299)</f>
        <v>3.4891200000000001E-3</v>
      </c>
      <c r="S284" s="132"/>
      <c r="T284" s="134">
        <f>SUM(T285:T299)</f>
        <v>0</v>
      </c>
      <c r="AR284" s="127" t="s">
        <v>169</v>
      </c>
      <c r="AT284" s="135" t="s">
        <v>70</v>
      </c>
      <c r="AU284" s="135" t="s">
        <v>79</v>
      </c>
      <c r="AY284" s="127" t="s">
        <v>162</v>
      </c>
      <c r="BK284" s="136">
        <f>SUM(BK285:BK299)</f>
        <v>0</v>
      </c>
    </row>
    <row r="285" spans="2:65" s="1" customFormat="1" ht="16.5" customHeight="1" x14ac:dyDescent="0.2">
      <c r="B285" s="139"/>
      <c r="C285" s="140" t="s">
        <v>487</v>
      </c>
      <c r="D285" s="140" t="s">
        <v>164</v>
      </c>
      <c r="E285" s="327" t="s">
        <v>2481</v>
      </c>
      <c r="F285" s="328"/>
      <c r="G285" s="142" t="s">
        <v>273</v>
      </c>
      <c r="H285" s="143">
        <v>14.538</v>
      </c>
      <c r="I285" s="144"/>
      <c r="J285" s="143">
        <f>ROUND(I285*H285,3)</f>
        <v>0</v>
      </c>
      <c r="K285" s="141" t="s">
        <v>167</v>
      </c>
      <c r="L285" s="30"/>
      <c r="M285" s="145" t="s">
        <v>1</v>
      </c>
      <c r="N285" s="146" t="s">
        <v>43</v>
      </c>
      <c r="O285" s="49"/>
      <c r="P285" s="147">
        <f>O285*H285</f>
        <v>0</v>
      </c>
      <c r="Q285" s="147">
        <v>0</v>
      </c>
      <c r="R285" s="147">
        <f>Q285*H285</f>
        <v>0</v>
      </c>
      <c r="S285" s="147">
        <v>0</v>
      </c>
      <c r="T285" s="148">
        <f>S285*H285</f>
        <v>0</v>
      </c>
      <c r="AR285" s="16" t="s">
        <v>271</v>
      </c>
      <c r="AT285" s="16" t="s">
        <v>164</v>
      </c>
      <c r="AU285" s="16" t="s">
        <v>169</v>
      </c>
      <c r="AY285" s="16" t="s">
        <v>162</v>
      </c>
      <c r="BE285" s="149">
        <f>IF(N285="základná",J285,0)</f>
        <v>0</v>
      </c>
      <c r="BF285" s="149">
        <f>IF(N285="znížená",J285,0)</f>
        <v>0</v>
      </c>
      <c r="BG285" s="149">
        <f>IF(N285="zákl. prenesená",J285,0)</f>
        <v>0</v>
      </c>
      <c r="BH285" s="149">
        <f>IF(N285="zníž. prenesená",J285,0)</f>
        <v>0</v>
      </c>
      <c r="BI285" s="149">
        <f>IF(N285="nulová",J285,0)</f>
        <v>0</v>
      </c>
      <c r="BJ285" s="16" t="s">
        <v>169</v>
      </c>
      <c r="BK285" s="150">
        <f>ROUND(I285*H285,3)</f>
        <v>0</v>
      </c>
      <c r="BL285" s="16" t="s">
        <v>271</v>
      </c>
      <c r="BM285" s="16" t="s">
        <v>2482</v>
      </c>
    </row>
    <row r="286" spans="2:65" s="11" customFormat="1" x14ac:dyDescent="0.2">
      <c r="B286" s="151"/>
      <c r="D286" s="152" t="s">
        <v>174</v>
      </c>
      <c r="E286" s="153" t="s">
        <v>1</v>
      </c>
      <c r="F286" s="154" t="s">
        <v>2483</v>
      </c>
      <c r="H286" s="153" t="s">
        <v>1</v>
      </c>
      <c r="I286" s="155"/>
      <c r="L286" s="151"/>
      <c r="M286" s="156"/>
      <c r="N286" s="157"/>
      <c r="O286" s="157"/>
      <c r="P286" s="157"/>
      <c r="Q286" s="157"/>
      <c r="R286" s="157"/>
      <c r="S286" s="157"/>
      <c r="T286" s="158"/>
      <c r="AT286" s="153" t="s">
        <v>174</v>
      </c>
      <c r="AU286" s="153" t="s">
        <v>169</v>
      </c>
      <c r="AV286" s="11" t="s">
        <v>79</v>
      </c>
      <c r="AW286" s="11" t="s">
        <v>32</v>
      </c>
      <c r="AX286" s="11" t="s">
        <v>71</v>
      </c>
      <c r="AY286" s="153" t="s">
        <v>162</v>
      </c>
    </row>
    <row r="287" spans="2:65" s="12" customFormat="1" x14ac:dyDescent="0.2">
      <c r="B287" s="159"/>
      <c r="D287" s="152" t="s">
        <v>174</v>
      </c>
      <c r="E287" s="160" t="s">
        <v>1</v>
      </c>
      <c r="F287" s="161" t="s">
        <v>2484</v>
      </c>
      <c r="H287" s="162">
        <v>3.423</v>
      </c>
      <c r="I287" s="163"/>
      <c r="L287" s="159"/>
      <c r="M287" s="164"/>
      <c r="N287" s="165"/>
      <c r="O287" s="165"/>
      <c r="P287" s="165"/>
      <c r="Q287" s="165"/>
      <c r="R287" s="165"/>
      <c r="S287" s="165"/>
      <c r="T287" s="166"/>
      <c r="AT287" s="160" t="s">
        <v>174</v>
      </c>
      <c r="AU287" s="160" t="s">
        <v>169</v>
      </c>
      <c r="AV287" s="12" t="s">
        <v>169</v>
      </c>
      <c r="AW287" s="12" t="s">
        <v>32</v>
      </c>
      <c r="AX287" s="12" t="s">
        <v>71</v>
      </c>
      <c r="AY287" s="160" t="s">
        <v>162</v>
      </c>
    </row>
    <row r="288" spans="2:65" s="12" customFormat="1" x14ac:dyDescent="0.2">
      <c r="B288" s="159"/>
      <c r="D288" s="152" t="s">
        <v>174</v>
      </c>
      <c r="E288" s="160" t="s">
        <v>1</v>
      </c>
      <c r="F288" s="161" t="s">
        <v>2485</v>
      </c>
      <c r="H288" s="162">
        <v>1.4670000000000001</v>
      </c>
      <c r="I288" s="163"/>
      <c r="L288" s="159"/>
      <c r="M288" s="164"/>
      <c r="N288" s="165"/>
      <c r="O288" s="165"/>
      <c r="P288" s="165"/>
      <c r="Q288" s="165"/>
      <c r="R288" s="165"/>
      <c r="S288" s="165"/>
      <c r="T288" s="166"/>
      <c r="AT288" s="160" t="s">
        <v>174</v>
      </c>
      <c r="AU288" s="160" t="s">
        <v>169</v>
      </c>
      <c r="AV288" s="12" t="s">
        <v>169</v>
      </c>
      <c r="AW288" s="12" t="s">
        <v>32</v>
      </c>
      <c r="AX288" s="12" t="s">
        <v>71</v>
      </c>
      <c r="AY288" s="160" t="s">
        <v>162</v>
      </c>
    </row>
    <row r="289" spans="2:65" s="13" customFormat="1" x14ac:dyDescent="0.2">
      <c r="B289" s="167"/>
      <c r="D289" s="152" t="s">
        <v>174</v>
      </c>
      <c r="E289" s="168" t="s">
        <v>1</v>
      </c>
      <c r="F289" s="169" t="s">
        <v>182</v>
      </c>
      <c r="H289" s="170">
        <v>4.8900000000000006</v>
      </c>
      <c r="I289" s="171"/>
      <c r="L289" s="167"/>
      <c r="M289" s="172"/>
      <c r="N289" s="173"/>
      <c r="O289" s="173"/>
      <c r="P289" s="173"/>
      <c r="Q289" s="173"/>
      <c r="R289" s="173"/>
      <c r="S289" s="173"/>
      <c r="T289" s="174"/>
      <c r="AT289" s="168" t="s">
        <v>174</v>
      </c>
      <c r="AU289" s="168" t="s">
        <v>169</v>
      </c>
      <c r="AV289" s="13" t="s">
        <v>183</v>
      </c>
      <c r="AW289" s="13" t="s">
        <v>32</v>
      </c>
      <c r="AX289" s="13" t="s">
        <v>71</v>
      </c>
      <c r="AY289" s="168" t="s">
        <v>162</v>
      </c>
    </row>
    <row r="290" spans="2:65" s="11" customFormat="1" x14ac:dyDescent="0.2">
      <c r="B290" s="151"/>
      <c r="D290" s="152" t="s">
        <v>174</v>
      </c>
      <c r="E290" s="153" t="s">
        <v>1</v>
      </c>
      <c r="F290" s="154" t="s">
        <v>2486</v>
      </c>
      <c r="H290" s="153" t="s">
        <v>1</v>
      </c>
      <c r="I290" s="155"/>
      <c r="L290" s="151"/>
      <c r="M290" s="156"/>
      <c r="N290" s="157"/>
      <c r="O290" s="157"/>
      <c r="P290" s="157"/>
      <c r="Q290" s="157"/>
      <c r="R290" s="157"/>
      <c r="S290" s="157"/>
      <c r="T290" s="158"/>
      <c r="AT290" s="153" t="s">
        <v>174</v>
      </c>
      <c r="AU290" s="153" t="s">
        <v>169</v>
      </c>
      <c r="AV290" s="11" t="s">
        <v>79</v>
      </c>
      <c r="AW290" s="11" t="s">
        <v>32</v>
      </c>
      <c r="AX290" s="11" t="s">
        <v>71</v>
      </c>
      <c r="AY290" s="153" t="s">
        <v>162</v>
      </c>
    </row>
    <row r="291" spans="2:65" s="12" customFormat="1" x14ac:dyDescent="0.2">
      <c r="B291" s="159"/>
      <c r="D291" s="152" t="s">
        <v>174</v>
      </c>
      <c r="E291" s="160" t="s">
        <v>1</v>
      </c>
      <c r="F291" s="161" t="s">
        <v>2487</v>
      </c>
      <c r="H291" s="162">
        <v>9.6479999999999997</v>
      </c>
      <c r="I291" s="163"/>
      <c r="L291" s="159"/>
      <c r="M291" s="164"/>
      <c r="N291" s="165"/>
      <c r="O291" s="165"/>
      <c r="P291" s="165"/>
      <c r="Q291" s="165"/>
      <c r="R291" s="165"/>
      <c r="S291" s="165"/>
      <c r="T291" s="166"/>
      <c r="AT291" s="160" t="s">
        <v>174</v>
      </c>
      <c r="AU291" s="160" t="s">
        <v>169</v>
      </c>
      <c r="AV291" s="12" t="s">
        <v>169</v>
      </c>
      <c r="AW291" s="12" t="s">
        <v>32</v>
      </c>
      <c r="AX291" s="12" t="s">
        <v>71</v>
      </c>
      <c r="AY291" s="160" t="s">
        <v>162</v>
      </c>
    </row>
    <row r="292" spans="2:65" s="14" customFormat="1" x14ac:dyDescent="0.2">
      <c r="B292" s="175"/>
      <c r="D292" s="152" t="s">
        <v>174</v>
      </c>
      <c r="E292" s="176" t="s">
        <v>1</v>
      </c>
      <c r="F292" s="177" t="s">
        <v>189</v>
      </c>
      <c r="H292" s="178">
        <v>14.538</v>
      </c>
      <c r="I292" s="179"/>
      <c r="L292" s="175"/>
      <c r="M292" s="180"/>
      <c r="N292" s="181"/>
      <c r="O292" s="181"/>
      <c r="P292" s="181"/>
      <c r="Q292" s="181"/>
      <c r="R292" s="181"/>
      <c r="S292" s="181"/>
      <c r="T292" s="182"/>
      <c r="AT292" s="176" t="s">
        <v>174</v>
      </c>
      <c r="AU292" s="176" t="s">
        <v>169</v>
      </c>
      <c r="AV292" s="14" t="s">
        <v>168</v>
      </c>
      <c r="AW292" s="14" t="s">
        <v>32</v>
      </c>
      <c r="AX292" s="14" t="s">
        <v>79</v>
      </c>
      <c r="AY292" s="176" t="s">
        <v>162</v>
      </c>
    </row>
    <row r="293" spans="2:65" s="1" customFormat="1" ht="16.5" customHeight="1" x14ac:dyDescent="0.2">
      <c r="B293" s="139"/>
      <c r="C293" s="140" t="s">
        <v>492</v>
      </c>
      <c r="D293" s="140" t="s">
        <v>164</v>
      </c>
      <c r="E293" s="329" t="s">
        <v>2510</v>
      </c>
      <c r="F293" s="330"/>
      <c r="G293" s="142" t="s">
        <v>273</v>
      </c>
      <c r="H293" s="143">
        <v>14.538</v>
      </c>
      <c r="I293" s="144"/>
      <c r="J293" s="143">
        <f>ROUND(I293*H293,3)</f>
        <v>0</v>
      </c>
      <c r="K293" s="141" t="s">
        <v>1</v>
      </c>
      <c r="L293" s="30"/>
      <c r="M293" s="145" t="s">
        <v>1</v>
      </c>
      <c r="N293" s="146" t="s">
        <v>43</v>
      </c>
      <c r="O293" s="49"/>
      <c r="P293" s="147">
        <f>O293*H293</f>
        <v>0</v>
      </c>
      <c r="Q293" s="147">
        <v>2.4000000000000001E-4</v>
      </c>
      <c r="R293" s="147">
        <f>Q293*H293</f>
        <v>3.4891200000000001E-3</v>
      </c>
      <c r="S293" s="147">
        <v>0</v>
      </c>
      <c r="T293" s="148">
        <f>S293*H293</f>
        <v>0</v>
      </c>
      <c r="AR293" s="16" t="s">
        <v>271</v>
      </c>
      <c r="AT293" s="16" t="s">
        <v>164</v>
      </c>
      <c r="AU293" s="16" t="s">
        <v>169</v>
      </c>
      <c r="AY293" s="16" t="s">
        <v>162</v>
      </c>
      <c r="BE293" s="149">
        <f>IF(N293="základná",J293,0)</f>
        <v>0</v>
      </c>
      <c r="BF293" s="149">
        <f>IF(N293="znížená",J293,0)</f>
        <v>0</v>
      </c>
      <c r="BG293" s="149">
        <f>IF(N293="zákl. prenesená",J293,0)</f>
        <v>0</v>
      </c>
      <c r="BH293" s="149">
        <f>IF(N293="zníž. prenesená",J293,0)</f>
        <v>0</v>
      </c>
      <c r="BI293" s="149">
        <f>IF(N293="nulová",J293,0)</f>
        <v>0</v>
      </c>
      <c r="BJ293" s="16" t="s">
        <v>169</v>
      </c>
      <c r="BK293" s="150">
        <f>ROUND(I293*H293,3)</f>
        <v>0</v>
      </c>
      <c r="BL293" s="16" t="s">
        <v>271</v>
      </c>
      <c r="BM293" s="16" t="s">
        <v>2488</v>
      </c>
    </row>
    <row r="294" spans="2:65" s="11" customFormat="1" x14ac:dyDescent="0.2">
      <c r="B294" s="151"/>
      <c r="D294" s="152" t="s">
        <v>174</v>
      </c>
      <c r="E294" s="153" t="s">
        <v>1</v>
      </c>
      <c r="F294" s="154" t="s">
        <v>2483</v>
      </c>
      <c r="H294" s="153" t="s">
        <v>1</v>
      </c>
      <c r="I294" s="155"/>
      <c r="L294" s="151"/>
      <c r="M294" s="156"/>
      <c r="N294" s="157"/>
      <c r="O294" s="157"/>
      <c r="P294" s="157"/>
      <c r="Q294" s="157"/>
      <c r="R294" s="157"/>
      <c r="S294" s="157"/>
      <c r="T294" s="158"/>
      <c r="AT294" s="153" t="s">
        <v>174</v>
      </c>
      <c r="AU294" s="153" t="s">
        <v>169</v>
      </c>
      <c r="AV294" s="11" t="s">
        <v>79</v>
      </c>
      <c r="AW294" s="11" t="s">
        <v>32</v>
      </c>
      <c r="AX294" s="11" t="s">
        <v>71</v>
      </c>
      <c r="AY294" s="153" t="s">
        <v>162</v>
      </c>
    </row>
    <row r="295" spans="2:65" s="12" customFormat="1" x14ac:dyDescent="0.2">
      <c r="B295" s="159"/>
      <c r="D295" s="152" t="s">
        <v>174</v>
      </c>
      <c r="E295" s="160" t="s">
        <v>1</v>
      </c>
      <c r="F295" s="161" t="s">
        <v>2484</v>
      </c>
      <c r="H295" s="162">
        <v>3.423</v>
      </c>
      <c r="I295" s="163"/>
      <c r="L295" s="159"/>
      <c r="M295" s="164"/>
      <c r="N295" s="165"/>
      <c r="O295" s="165"/>
      <c r="P295" s="165"/>
      <c r="Q295" s="165"/>
      <c r="R295" s="165"/>
      <c r="S295" s="165"/>
      <c r="T295" s="166"/>
      <c r="AT295" s="160" t="s">
        <v>174</v>
      </c>
      <c r="AU295" s="160" t="s">
        <v>169</v>
      </c>
      <c r="AV295" s="12" t="s">
        <v>169</v>
      </c>
      <c r="AW295" s="12" t="s">
        <v>32</v>
      </c>
      <c r="AX295" s="12" t="s">
        <v>71</v>
      </c>
      <c r="AY295" s="160" t="s">
        <v>162</v>
      </c>
    </row>
    <row r="296" spans="2:65" s="12" customFormat="1" x14ac:dyDescent="0.2">
      <c r="B296" s="159"/>
      <c r="D296" s="152" t="s">
        <v>174</v>
      </c>
      <c r="E296" s="160" t="s">
        <v>1</v>
      </c>
      <c r="F296" s="161" t="s">
        <v>2485</v>
      </c>
      <c r="H296" s="162">
        <v>1.4670000000000001</v>
      </c>
      <c r="I296" s="163"/>
      <c r="L296" s="159"/>
      <c r="M296" s="164"/>
      <c r="N296" s="165"/>
      <c r="O296" s="165"/>
      <c r="P296" s="165"/>
      <c r="Q296" s="165"/>
      <c r="R296" s="165"/>
      <c r="S296" s="165"/>
      <c r="T296" s="166"/>
      <c r="AT296" s="160" t="s">
        <v>174</v>
      </c>
      <c r="AU296" s="160" t="s">
        <v>169</v>
      </c>
      <c r="AV296" s="12" t="s">
        <v>169</v>
      </c>
      <c r="AW296" s="12" t="s">
        <v>32</v>
      </c>
      <c r="AX296" s="12" t="s">
        <v>71</v>
      </c>
      <c r="AY296" s="160" t="s">
        <v>162</v>
      </c>
    </row>
    <row r="297" spans="2:65" s="11" customFormat="1" x14ac:dyDescent="0.2">
      <c r="B297" s="151"/>
      <c r="D297" s="152" t="s">
        <v>174</v>
      </c>
      <c r="E297" s="153" t="s">
        <v>1</v>
      </c>
      <c r="F297" s="154" t="s">
        <v>2486</v>
      </c>
      <c r="H297" s="153" t="s">
        <v>1</v>
      </c>
      <c r="I297" s="155"/>
      <c r="L297" s="151"/>
      <c r="M297" s="156"/>
      <c r="N297" s="157"/>
      <c r="O297" s="157"/>
      <c r="P297" s="157"/>
      <c r="Q297" s="157"/>
      <c r="R297" s="157"/>
      <c r="S297" s="157"/>
      <c r="T297" s="158"/>
      <c r="AT297" s="153" t="s">
        <v>174</v>
      </c>
      <c r="AU297" s="153" t="s">
        <v>169</v>
      </c>
      <c r="AV297" s="11" t="s">
        <v>79</v>
      </c>
      <c r="AW297" s="11" t="s">
        <v>32</v>
      </c>
      <c r="AX297" s="11" t="s">
        <v>71</v>
      </c>
      <c r="AY297" s="153" t="s">
        <v>162</v>
      </c>
    </row>
    <row r="298" spans="2:65" s="12" customFormat="1" x14ac:dyDescent="0.2">
      <c r="B298" s="159"/>
      <c r="D298" s="152" t="s">
        <v>174</v>
      </c>
      <c r="E298" s="160" t="s">
        <v>1</v>
      </c>
      <c r="F298" s="161" t="s">
        <v>2487</v>
      </c>
      <c r="H298" s="162">
        <v>9.6479999999999997</v>
      </c>
      <c r="I298" s="163"/>
      <c r="L298" s="159"/>
      <c r="M298" s="164"/>
      <c r="N298" s="165"/>
      <c r="O298" s="165"/>
      <c r="P298" s="165"/>
      <c r="Q298" s="165"/>
      <c r="R298" s="165"/>
      <c r="S298" s="165"/>
      <c r="T298" s="166"/>
      <c r="AT298" s="160" t="s">
        <v>174</v>
      </c>
      <c r="AU298" s="160" t="s">
        <v>169</v>
      </c>
      <c r="AV298" s="12" t="s">
        <v>169</v>
      </c>
      <c r="AW298" s="12" t="s">
        <v>32</v>
      </c>
      <c r="AX298" s="12" t="s">
        <v>71</v>
      </c>
      <c r="AY298" s="160" t="s">
        <v>162</v>
      </c>
    </row>
    <row r="299" spans="2:65" s="14" customFormat="1" x14ac:dyDescent="0.2">
      <c r="B299" s="175"/>
      <c r="D299" s="152" t="s">
        <v>174</v>
      </c>
      <c r="E299" s="176" t="s">
        <v>1</v>
      </c>
      <c r="F299" s="177" t="s">
        <v>189</v>
      </c>
      <c r="H299" s="178">
        <v>14.538</v>
      </c>
      <c r="I299" s="179"/>
      <c r="L299" s="175"/>
      <c r="M299" s="194"/>
      <c r="N299" s="195"/>
      <c r="O299" s="195"/>
      <c r="P299" s="195"/>
      <c r="Q299" s="195"/>
      <c r="R299" s="195"/>
      <c r="S299" s="195"/>
      <c r="T299" s="196"/>
      <c r="AT299" s="176" t="s">
        <v>174</v>
      </c>
      <c r="AU299" s="176" t="s">
        <v>169</v>
      </c>
      <c r="AV299" s="14" t="s">
        <v>168</v>
      </c>
      <c r="AW299" s="14" t="s">
        <v>32</v>
      </c>
      <c r="AX299" s="14" t="s">
        <v>79</v>
      </c>
      <c r="AY299" s="176" t="s">
        <v>162</v>
      </c>
    </row>
    <row r="300" spans="2:65" s="1" customFormat="1" ht="6.95" customHeight="1" x14ac:dyDescent="0.2">
      <c r="B300" s="39"/>
      <c r="C300" s="40"/>
      <c r="D300" s="40"/>
      <c r="E300" s="40"/>
      <c r="F300" s="40"/>
      <c r="G300" s="40"/>
      <c r="H300" s="40"/>
      <c r="I300" s="100"/>
      <c r="J300" s="40"/>
      <c r="K300" s="40"/>
      <c r="L300" s="30"/>
    </row>
  </sheetData>
  <mergeCells count="63">
    <mergeCell ref="E285:F285"/>
    <mergeCell ref="E283:F283"/>
    <mergeCell ref="E293:F293"/>
    <mergeCell ref="E270:F270"/>
    <mergeCell ref="E266:F266"/>
    <mergeCell ref="E277:F277"/>
    <mergeCell ref="E278:F278"/>
    <mergeCell ref="E279:F279"/>
    <mergeCell ref="E264:F264"/>
    <mergeCell ref="E261:F261"/>
    <mergeCell ref="E262:F262"/>
    <mergeCell ref="E268:F268"/>
    <mergeCell ref="E269:F269"/>
    <mergeCell ref="E240:F240"/>
    <mergeCell ref="E243:F243"/>
    <mergeCell ref="E256:F256"/>
    <mergeCell ref="E253:F253"/>
    <mergeCell ref="E250:F250"/>
    <mergeCell ref="E232:F232"/>
    <mergeCell ref="E233:F233"/>
    <mergeCell ref="E235:F235"/>
    <mergeCell ref="E236:F236"/>
    <mergeCell ref="E238:F238"/>
    <mergeCell ref="E204:F204"/>
    <mergeCell ref="E212:F212"/>
    <mergeCell ref="E219:F219"/>
    <mergeCell ref="E223:F223"/>
    <mergeCell ref="E225:F225"/>
    <mergeCell ref="E190:F190"/>
    <mergeCell ref="E193:F193"/>
    <mergeCell ref="E199:F199"/>
    <mergeCell ref="E201:F201"/>
    <mergeCell ref="E202:F202"/>
    <mergeCell ref="E172:F172"/>
    <mergeCell ref="E173:F173"/>
    <mergeCell ref="E176:F176"/>
    <mergeCell ref="E183:F183"/>
    <mergeCell ref="E189:F189"/>
    <mergeCell ref="E135:F135"/>
    <mergeCell ref="E136:F136"/>
    <mergeCell ref="E144:F144"/>
    <mergeCell ref="E152:F152"/>
    <mergeCell ref="E162:F162"/>
    <mergeCell ref="E111:F111"/>
    <mergeCell ref="E112:F112"/>
    <mergeCell ref="E116:F116"/>
    <mergeCell ref="E119:F119"/>
    <mergeCell ref="E122:F122"/>
    <mergeCell ref="E88:F88"/>
    <mergeCell ref="E106:F106"/>
    <mergeCell ref="E107:F107"/>
    <mergeCell ref="E98:F98"/>
    <mergeCell ref="E99:F99"/>
    <mergeCell ref="E92:F92"/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14</vt:i4>
      </vt:variant>
    </vt:vector>
  </HeadingPairs>
  <TitlesOfParts>
    <vt:vector size="23" baseType="lpstr">
      <vt:lpstr>Rekapitulácia stavby</vt:lpstr>
      <vt:lpstr>01 - SO 01 Rodinný dom s ...</vt:lpstr>
      <vt:lpstr>01P - SO 01 Vonkajšie prí...</vt:lpstr>
      <vt:lpstr>02 - SO 02 Prípojka vody ...</vt:lpstr>
      <vt:lpstr>03 - SO 03 Prípojka NN</vt:lpstr>
      <vt:lpstr>04 - SO 04 Telefónna príp...</vt:lpstr>
      <vt:lpstr>05 - SO 05 Sadové úpravy</vt:lpstr>
      <vt:lpstr>06 - SO 06 Parkoviská a k...</vt:lpstr>
      <vt:lpstr>07 - SO 07 Oplotenie</vt:lpstr>
      <vt:lpstr>'01P - SO 01 Vonkajšie prí...'!Názvy_tlače</vt:lpstr>
      <vt:lpstr>'03 - SO 03 Prípojka NN'!Názvy_tlače</vt:lpstr>
      <vt:lpstr>'04 - SO 04 Telefónna príp...'!Názvy_tlače</vt:lpstr>
      <vt:lpstr>'05 - SO 05 Sadové úpravy'!Názvy_tlače</vt:lpstr>
      <vt:lpstr>'06 - SO 06 Parkoviská a k...'!Názvy_tlače</vt:lpstr>
      <vt:lpstr>'07 - SO 07 Oplotenie'!Názvy_tlače</vt:lpstr>
      <vt:lpstr>'Rekapitulácia stavby'!Názvy_tlače</vt:lpstr>
      <vt:lpstr>'01P - SO 01 Vonkajšie prí...'!Oblasť_tlače</vt:lpstr>
      <vt:lpstr>'03 - SO 03 Prípojka NN'!Oblasť_tlače</vt:lpstr>
      <vt:lpstr>'04 - SO 04 Telefónna príp...'!Oblasť_tlače</vt:lpstr>
      <vt:lpstr>'05 - SO 05 Sadové úpravy'!Oblasť_tlače</vt:lpstr>
      <vt:lpstr>'06 - SO 06 Parkoviská a k...'!Oblasť_tlače</vt:lpstr>
      <vt:lpstr>'07 - SO 07 Oplotenie'!Oblasť_tlače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masnicova</dc:creator>
  <cp:lastModifiedBy>Eva</cp:lastModifiedBy>
  <dcterms:created xsi:type="dcterms:W3CDTF">2019-01-09T13:55:35Z</dcterms:created>
  <dcterms:modified xsi:type="dcterms:W3CDTF">2020-07-22T11:07:45Z</dcterms:modified>
</cp:coreProperties>
</file>