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ťažba DNS Karpaty 2022\Čiastkové zákazky\Výzva č. 14 LS Majdan\súťaž\"/>
    </mc:Choice>
  </mc:AlternateContent>
  <xr:revisionPtr revIDLastSave="0" documentId="13_ncr:1_{7B3E7F51-D22B-4D72-93D7-7D6E6015A4E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Vysvetlívky" sheetId="3" r:id="rId1"/>
    <sheet name=" LO DOĽANY" sheetId="4" r:id="rId2"/>
  </sheets>
  <definedNames>
    <definedName name="_xlnm.Print_Area" localSheetId="1">' LO DOĽANY'!$A$1:$O$56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4" l="1"/>
  <c r="G39" i="4"/>
  <c r="F39" i="4"/>
  <c r="O34" i="4" l="1"/>
  <c r="O35" i="4"/>
  <c r="O36" i="4"/>
  <c r="O37" i="4"/>
  <c r="O38" i="4"/>
  <c r="P38" i="4" s="1"/>
  <c r="L41" i="4"/>
  <c r="O33" i="4"/>
  <c r="P33" i="4" s="1"/>
  <c r="O32" i="4"/>
  <c r="P32" i="4" s="1"/>
  <c r="O31" i="4"/>
  <c r="P31" i="4" s="1"/>
  <c r="O30" i="4" l="1"/>
  <c r="P30" i="4" s="1"/>
  <c r="O29" i="4"/>
  <c r="P29" i="4" s="1"/>
  <c r="O28" i="4"/>
  <c r="P28" i="4" s="1"/>
  <c r="O27" i="4"/>
  <c r="P27" i="4" s="1"/>
  <c r="O26" i="4"/>
  <c r="P26" i="4" s="1"/>
  <c r="O25" i="4"/>
  <c r="P25" i="4" s="1"/>
  <c r="O24" i="4"/>
  <c r="P24" i="4" s="1"/>
  <c r="O23" i="4"/>
  <c r="P23" i="4" s="1"/>
  <c r="O39" i="4" l="1"/>
  <c r="P39" i="4" s="1"/>
  <c r="O22" i="4"/>
  <c r="P22" i="4" s="1"/>
  <c r="O21" i="4"/>
  <c r="P21" i="4" s="1"/>
  <c r="O20" i="4"/>
  <c r="P20" i="4" s="1"/>
  <c r="O19" i="4"/>
  <c r="P19" i="4" s="1"/>
  <c r="O18" i="4"/>
  <c r="P18" i="4" s="1"/>
  <c r="O17" i="4"/>
  <c r="P17" i="4" s="1"/>
  <c r="O16" i="4"/>
  <c r="P16" i="4" s="1"/>
  <c r="O15" i="4"/>
  <c r="P15" i="4" s="1"/>
  <c r="O14" i="4"/>
  <c r="P14" i="4" s="1"/>
  <c r="O13" i="4"/>
  <c r="P13" i="4" s="1"/>
  <c r="O12" i="4"/>
  <c r="P12" i="4" s="1"/>
  <c r="O41" i="4" l="1"/>
  <c r="O43" i="4" s="1"/>
  <c r="O42" i="4" l="1"/>
  <c r="P41" i="4"/>
</calcChain>
</file>

<file path=xl/sharedStrings.xml><?xml version="1.0" encoding="utf-8"?>
<sst xmlns="http://schemas.openxmlformats.org/spreadsheetml/2006/main" count="183" uniqueCount="107">
  <si>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</si>
  <si>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</si>
  <si>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</si>
  <si>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</si>
  <si>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</si>
  <si>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</si>
  <si>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</si>
  <si>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</si>
  <si>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</si>
  <si>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</si>
  <si>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</si>
  <si>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</si>
  <si>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</si>
  <si>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</si>
  <si>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</si>
  <si>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</si>
  <si>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</si>
  <si>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</si>
  <si>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</si>
  <si>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</si>
  <si>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</si>
  <si>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</si>
  <si>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</si>
  <si>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</si>
  <si>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</si>
  <si>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</si>
  <si>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</si>
  <si>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</si>
  <si>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</si>
  <si>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</si>
  <si>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</si>
  <si>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</si>
  <si>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</si>
  <si>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</si>
  <si>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</si>
  <si>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</si>
  <si>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</si>
  <si>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</si>
  <si>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</si>
  <si>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</si>
  <si>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</si>
  <si>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</si>
  <si>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</si>
  <si>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</si>
  <si>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</si>
  <si>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</si>
  <si>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</si>
  <si>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</si>
  <si>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</si>
  <si>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</si>
  <si>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</si>
  <si>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</si>
  <si>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</si>
  <si>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</si>
  <si>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</si>
  <si>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</si>
  <si>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</si>
  <si>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</si>
  <si>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</si>
  <si>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</si>
  <si>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</si>
  <si>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</si>
  <si>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</si>
  <si>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</si>
  <si>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</si>
  <si>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</si>
  <si>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</si>
  <si>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LO (ES)</t>
  </si>
  <si>
    <t>1,2,4a,6,7</t>
  </si>
  <si>
    <t>výrezy</t>
  </si>
  <si>
    <t>Skm</t>
  </si>
  <si>
    <t>Približovacia vzdialenosť P-VM | VM-OM | P-OM (m)</t>
  </si>
  <si>
    <t>Doľany</t>
  </si>
  <si>
    <t>OU</t>
  </si>
  <si>
    <t>0/0/300</t>
  </si>
  <si>
    <t xml:space="preserve"> Ing. Róbert Smolarčík</t>
  </si>
  <si>
    <t>0/0/120</t>
  </si>
  <si>
    <t>0/0/320</t>
  </si>
  <si>
    <t>0/0/150</t>
  </si>
  <si>
    <t>288 1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</si>
  <si>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 Požadovaný termín vykonania zákazky : január 2026 -jún 2026 .Ťažba a výroba sortimentov z lokality peň na vývozné (odvozné) miesto požadovanou kombináciou technológii ( UKT,LKT. )Objednávateľ na požiadanie dodávateľa prác umožní obhliadku porastov. Kontaktná osoba: Ing. Michal Kráľovič : 0918333087</t>
    </r>
  </si>
  <si>
    <t>DPH 23%</t>
  </si>
  <si>
    <t>AV</t>
  </si>
  <si>
    <t>príloha č. 5 Zmluvy o dielo</t>
  </si>
  <si>
    <t>Lesnícke služby v ťažbovom procese na OZ Karpaty, VC Doľany</t>
  </si>
  <si>
    <t>OZ Karpaty</t>
  </si>
  <si>
    <t>Lesnícke služby v ťažbovom procese na OZ Karpaty na roky 2022-2026 - výzva DNS č. 14/2026 LS Majdan</t>
  </si>
  <si>
    <t>209 1</t>
  </si>
  <si>
    <t>0/0/500</t>
  </si>
  <si>
    <t>210 1</t>
  </si>
  <si>
    <t>220C0</t>
  </si>
  <si>
    <t>222A0</t>
  </si>
  <si>
    <t>VU+50</t>
  </si>
  <si>
    <t>222B0</t>
  </si>
  <si>
    <t>230A0</t>
  </si>
  <si>
    <t>0/0/350</t>
  </si>
  <si>
    <t>245 1</t>
  </si>
  <si>
    <t>249 1</t>
  </si>
  <si>
    <t>0/0/1050</t>
  </si>
  <si>
    <t>265 1</t>
  </si>
  <si>
    <t>0/0/280</t>
  </si>
  <si>
    <t>299 0</t>
  </si>
  <si>
    <t>285 1</t>
  </si>
  <si>
    <t>0/0/780</t>
  </si>
  <si>
    <t>0/0/750</t>
  </si>
  <si>
    <t>295 0</t>
  </si>
  <si>
    <t>0/0/950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</si>
</sst>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33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13" fillId="0" borderId="0" xfId="0" applyFont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right"/>
    </xf>
    <xf numFmtId="0" fontId="3" fillId="3" borderId="0" xfId="0" applyFont="1" applyFill="1"/>
    <xf numFmtId="0" fontId="12" fillId="3" borderId="0" xfId="0" applyFont="1" applyFill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4" fontId="6" fillId="3" borderId="15" xfId="0" applyNumberFormat="1" applyFont="1" applyFill="1" applyBorder="1" applyAlignment="1">
      <alignment horizontal="center" vertical="center"/>
    </xf>
    <xf numFmtId="4" fontId="6" fillId="3" borderId="23" xfId="0" applyNumberFormat="1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3" fontId="10" fillId="3" borderId="30" xfId="0" applyNumberFormat="1" applyFont="1" applyFill="1" applyBorder="1" applyAlignment="1">
      <alignment horizontal="right" vertical="center"/>
    </xf>
    <xf numFmtId="0" fontId="10" fillId="3" borderId="30" xfId="0" applyFont="1" applyFill="1" applyBorder="1" applyAlignment="1">
      <alignment horizontal="center" vertical="center"/>
    </xf>
    <xf numFmtId="4" fontId="6" fillId="3" borderId="32" xfId="0" applyNumberFormat="1" applyFont="1" applyFill="1" applyBorder="1" applyAlignment="1">
      <alignment horizontal="center" vertical="center"/>
    </xf>
    <xf numFmtId="4" fontId="6" fillId="3" borderId="31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vertical="center"/>
    </xf>
    <xf numFmtId="4" fontId="6" fillId="3" borderId="12" xfId="0" applyNumberFormat="1" applyFont="1" applyFill="1" applyBorder="1" applyAlignment="1">
      <alignment horizontal="center" vertical="center"/>
    </xf>
    <xf numFmtId="4" fontId="6" fillId="3" borderId="28" xfId="0" applyNumberFormat="1" applyFont="1" applyFill="1" applyBorder="1" applyAlignment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17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5" fillId="3" borderId="1" xfId="0" applyFont="1" applyFill="1" applyBorder="1"/>
    <xf numFmtId="0" fontId="0" fillId="0" borderId="1" xfId="0" applyBorder="1" applyAlignment="1">
      <alignment wrapText="1"/>
    </xf>
    <xf numFmtId="0" fontId="3" fillId="3" borderId="32" xfId="0" applyFont="1" applyFill="1" applyBorder="1"/>
    <xf numFmtId="0" fontId="0" fillId="3" borderId="29" xfId="0" applyFill="1" applyBorder="1"/>
    <xf numFmtId="0" fontId="10" fillId="3" borderId="20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0" fillId="3" borderId="42" xfId="0" applyFont="1" applyFill="1" applyBorder="1" applyAlignment="1">
      <alignment horizontal="right" vertical="center" wrapText="1"/>
    </xf>
    <xf numFmtId="4" fontId="10" fillId="3" borderId="15" xfId="0" applyNumberFormat="1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vertical="center" wrapText="1"/>
    </xf>
    <xf numFmtId="0" fontId="10" fillId="3" borderId="38" xfId="0" applyFont="1" applyFill="1" applyBorder="1" applyAlignment="1">
      <alignment horizontal="right" vertical="center" wrapText="1"/>
    </xf>
    <xf numFmtId="0" fontId="10" fillId="3" borderId="22" xfId="0" applyFont="1" applyFill="1" applyBorder="1" applyAlignment="1">
      <alignment horizontal="right" vertical="center" wrapText="1"/>
    </xf>
    <xf numFmtId="0" fontId="10" fillId="3" borderId="43" xfId="0" applyFont="1" applyFill="1" applyBorder="1" applyAlignment="1">
      <alignment horizontal="right" vertical="center" wrapText="1"/>
    </xf>
    <xf numFmtId="4" fontId="10" fillId="3" borderId="28" xfId="0" applyNumberFormat="1" applyFont="1" applyFill="1" applyBorder="1" applyAlignment="1">
      <alignment horizontal="center" vertical="center"/>
    </xf>
    <xf numFmtId="4" fontId="6" fillId="3" borderId="44" xfId="0" applyNumberFormat="1" applyFont="1" applyFill="1" applyBorder="1" applyAlignment="1" applyProtection="1">
      <alignment horizontal="center" vertical="center"/>
      <protection locked="0"/>
    </xf>
    <xf numFmtId="0" fontId="6" fillId="3" borderId="18" xfId="0" applyFont="1" applyFill="1" applyBorder="1" applyAlignment="1">
      <alignment horizontal="left" vertical="center"/>
    </xf>
    <xf numFmtId="14" fontId="10" fillId="3" borderId="0" xfId="0" applyNumberFormat="1" applyFont="1" applyFill="1" applyAlignment="1">
      <alignment horizontal="left" vertical="center"/>
    </xf>
    <xf numFmtId="0" fontId="0" fillId="0" borderId="22" xfId="0" applyBorder="1" applyAlignment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4" fontId="6" fillId="3" borderId="5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3" fontId="10" fillId="3" borderId="1" xfId="0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3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4" fontId="6" fillId="3" borderId="51" xfId="0" applyNumberFormat="1" applyFont="1" applyFill="1" applyBorder="1" applyAlignment="1">
      <alignment horizontal="center" vertical="center"/>
    </xf>
    <xf numFmtId="4" fontId="10" fillId="3" borderId="10" xfId="0" applyNumberFormat="1" applyFont="1" applyFill="1" applyBorder="1" applyAlignment="1">
      <alignment horizontal="center" vertical="center"/>
    </xf>
    <xf numFmtId="0" fontId="10" fillId="3" borderId="52" xfId="0" applyFont="1" applyFill="1" applyBorder="1" applyAlignment="1">
      <alignment horizontal="right" vertical="center" wrapText="1"/>
    </xf>
    <xf numFmtId="0" fontId="6" fillId="3" borderId="32" xfId="0" applyFont="1" applyFill="1" applyBorder="1" applyAlignment="1">
      <alignment horizontal="right" vertical="center" wrapText="1"/>
    </xf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0" fillId="3" borderId="35" xfId="0" applyFill="1" applyBorder="1" applyAlignment="1">
      <alignment horizontal="center" vertical="top" wrapText="1"/>
    </xf>
    <xf numFmtId="0" fontId="0" fillId="3" borderId="16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0" xfId="0" applyFill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9" xfId="0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textRotation="90"/>
    </xf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0" fillId="2" borderId="19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16" fillId="0" borderId="48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6" fillId="3" borderId="6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right" vertical="center" indent="2"/>
    </xf>
    <xf numFmtId="0" fontId="6" fillId="3" borderId="6" xfId="0" applyFont="1" applyFill="1" applyBorder="1" applyAlignment="1">
      <alignment horizontal="right" vertical="center" indent="2"/>
    </xf>
    <xf numFmtId="0" fontId="6" fillId="3" borderId="7" xfId="0" applyFont="1" applyFill="1" applyBorder="1" applyAlignment="1">
      <alignment horizontal="right" vertical="center" indent="2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4" fillId="2" borderId="0" xfId="0" applyFont="1" applyFill="1"/>
    <xf numFmtId="0" fontId="0" fillId="2" borderId="0" xfId="0" applyFill="1"/>
    <xf numFmtId="0" fontId="5" fillId="2" borderId="1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0" fillId="0" borderId="3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0" fillId="3" borderId="38" xfId="0" applyFont="1" applyFill="1" applyBorder="1" applyAlignment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19"/>
  <sheetViews>
    <sheetView view="pageBreakPreview" zoomScaleNormal="100" zoomScaleSheetLayoutView="100" workbookViewId="0">
      <selection activeCell="B4" sqref="B4:N4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52" t="s">
        <v>49</v>
      </c>
      <c r="M2" s="152"/>
    </row>
    <row r="3" spans="1:14" x14ac:dyDescent="0.25">
      <c r="A3" s="5" t="s">
        <v>23</v>
      </c>
      <c r="B3" s="149" t="s">
        <v>24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</row>
    <row r="4" spans="1:14" x14ac:dyDescent="0.25">
      <c r="A4" s="5" t="s">
        <v>25</v>
      </c>
      <c r="B4" s="149" t="s">
        <v>26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</row>
    <row r="5" spans="1:14" x14ac:dyDescent="0.25">
      <c r="A5" s="5" t="s">
        <v>7</v>
      </c>
      <c r="B5" s="149" t="s">
        <v>27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</row>
    <row r="6" spans="1:14" x14ac:dyDescent="0.25">
      <c r="A6" s="5" t="s">
        <v>2</v>
      </c>
      <c r="B6" s="149" t="s">
        <v>28</v>
      </c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</row>
    <row r="7" spans="1:14" x14ac:dyDescent="0.25">
      <c r="A7" s="6" t="s">
        <v>29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1"/>
    </row>
    <row r="8" spans="1:14" x14ac:dyDescent="0.25">
      <c r="A8" s="5" t="s">
        <v>11</v>
      </c>
      <c r="B8" s="149" t="s">
        <v>30</v>
      </c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1:14" x14ac:dyDescent="0.25">
      <c r="A9" s="5" t="s">
        <v>31</v>
      </c>
      <c r="B9" s="149" t="s">
        <v>32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</row>
    <row r="10" spans="1:14" x14ac:dyDescent="0.25">
      <c r="A10" s="5" t="s">
        <v>33</v>
      </c>
      <c r="B10" s="149" t="s">
        <v>34</v>
      </c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</row>
    <row r="11" spans="1:14" x14ac:dyDescent="0.25">
      <c r="A11" s="7" t="s">
        <v>35</v>
      </c>
      <c r="B11" s="149" t="s">
        <v>36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</row>
    <row r="12" spans="1:14" x14ac:dyDescent="0.25">
      <c r="A12" s="8" t="s">
        <v>37</v>
      </c>
      <c r="B12" s="149" t="s">
        <v>38</v>
      </c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</row>
    <row r="13" spans="1:14" ht="24" customHeight="1" x14ac:dyDescent="0.25">
      <c r="A13" s="7" t="s">
        <v>39</v>
      </c>
      <c r="B13" s="149" t="s">
        <v>40</v>
      </c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</row>
    <row r="14" spans="1:14" ht="16.5" customHeight="1" x14ac:dyDescent="0.25">
      <c r="A14" s="7" t="s">
        <v>5</v>
      </c>
      <c r="B14" s="149" t="s">
        <v>50</v>
      </c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</row>
    <row r="15" spans="1:14" x14ac:dyDescent="0.25">
      <c r="A15" s="7" t="s">
        <v>41</v>
      </c>
      <c r="B15" s="149" t="s">
        <v>42</v>
      </c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</row>
    <row r="16" spans="1:14" ht="38.25" x14ac:dyDescent="0.25">
      <c r="A16" s="9" t="s">
        <v>43</v>
      </c>
      <c r="B16" s="149" t="s">
        <v>44</v>
      </c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</row>
    <row r="17" spans="1:14" ht="28.5" customHeight="1" x14ac:dyDescent="0.25">
      <c r="A17" s="9" t="s">
        <v>45</v>
      </c>
      <c r="B17" s="149" t="s">
        <v>46</v>
      </c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</row>
    <row r="18" spans="1:14" ht="27" customHeight="1" x14ac:dyDescent="0.25">
      <c r="A18" s="7" t="s">
        <v>47</v>
      </c>
      <c r="B18" s="149" t="s">
        <v>48</v>
      </c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</row>
    <row r="19" spans="1:14" ht="75" customHeight="1" x14ac:dyDescent="0.25">
      <c r="A19" s="46" t="s">
        <v>60</v>
      </c>
      <c r="B19" s="148" t="s">
        <v>61</v>
      </c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6"/>
  <sheetViews>
    <sheetView tabSelected="1" view="pageBreakPreview" topLeftCell="A16" zoomScaleNormal="100" zoomScaleSheetLayoutView="100" workbookViewId="0">
      <selection activeCell="N13" sqref="N13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6" customWidth="1"/>
    <col min="7" max="7" width="11.85546875" customWidth="1"/>
    <col min="11" max="11" width="13.5703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43" t="s">
        <v>62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" t="s">
        <v>66</v>
      </c>
      <c r="O1" s="13"/>
    </row>
    <row r="2" spans="1:16" ht="11.2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4" t="s">
        <v>83</v>
      </c>
      <c r="O2" s="13"/>
    </row>
    <row r="3" spans="1:16" ht="18" x14ac:dyDescent="0.25">
      <c r="A3" s="15" t="s">
        <v>0</v>
      </c>
      <c r="B3" s="11"/>
      <c r="C3" s="144" t="s">
        <v>86</v>
      </c>
      <c r="D3" s="145"/>
      <c r="E3" s="145"/>
      <c r="F3" s="145"/>
      <c r="G3" s="145"/>
      <c r="H3" s="145"/>
      <c r="I3" s="145"/>
      <c r="J3" s="145"/>
      <c r="K3" s="145"/>
      <c r="L3" s="11"/>
      <c r="N3" s="12"/>
      <c r="O3" s="13"/>
    </row>
    <row r="4" spans="1:16" ht="10.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  <c r="O4" s="13"/>
    </row>
    <row r="5" spans="1:16" x14ac:dyDescent="0.25">
      <c r="A5" s="16"/>
      <c r="B5" s="146" t="s">
        <v>84</v>
      </c>
      <c r="C5" s="146"/>
      <c r="D5" s="146"/>
      <c r="E5" s="146"/>
      <c r="F5" s="146"/>
      <c r="G5" s="17"/>
      <c r="H5" s="16"/>
      <c r="I5" s="16"/>
      <c r="J5" s="16"/>
      <c r="K5" s="16"/>
      <c r="L5" s="16"/>
      <c r="M5" s="16"/>
      <c r="N5" s="16"/>
      <c r="O5" s="16"/>
    </row>
    <row r="6" spans="1:16" x14ac:dyDescent="0.25">
      <c r="A6" s="18" t="s">
        <v>1</v>
      </c>
      <c r="B6" t="s">
        <v>85</v>
      </c>
      <c r="G6" s="17"/>
      <c r="H6" s="16"/>
      <c r="I6" s="16"/>
      <c r="J6" s="16"/>
      <c r="K6" s="16"/>
      <c r="L6" s="16"/>
      <c r="M6" s="16"/>
      <c r="N6" s="16"/>
      <c r="O6" s="16"/>
    </row>
    <row r="7" spans="1:16" ht="6" customHeight="1" thickBot="1" x14ac:dyDescent="0.3">
      <c r="A7" s="17"/>
      <c r="B7" s="147"/>
      <c r="C7" s="147"/>
      <c r="D7" s="147"/>
      <c r="E7" s="147"/>
      <c r="F7" s="147"/>
      <c r="G7" s="17"/>
      <c r="H7" s="16"/>
      <c r="I7" s="16"/>
      <c r="J7" s="16"/>
      <c r="K7" s="16"/>
      <c r="L7" s="16"/>
      <c r="M7" s="16"/>
      <c r="N7" s="16"/>
      <c r="O7" s="16"/>
    </row>
    <row r="8" spans="1:16" ht="16.5" customHeight="1" thickBot="1" x14ac:dyDescent="0.3">
      <c r="A8" s="141" t="s">
        <v>64</v>
      </c>
      <c r="B8" s="142"/>
      <c r="C8" s="19"/>
      <c r="D8" s="16"/>
      <c r="E8" s="16"/>
      <c r="F8" s="16"/>
      <c r="G8" s="17"/>
      <c r="H8" s="16"/>
      <c r="I8" s="16"/>
      <c r="J8" s="16"/>
      <c r="K8" s="16"/>
      <c r="L8" s="16"/>
      <c r="M8" s="16"/>
      <c r="N8" s="16"/>
      <c r="O8" s="16"/>
    </row>
    <row r="9" spans="1:16" ht="21" customHeight="1" thickBot="1" x14ac:dyDescent="0.3">
      <c r="A9" s="47" t="s">
        <v>67</v>
      </c>
      <c r="B9" s="110" t="s">
        <v>2</v>
      </c>
      <c r="C9" s="130" t="s">
        <v>51</v>
      </c>
      <c r="D9" s="131"/>
      <c r="E9" s="132" t="s">
        <v>3</v>
      </c>
      <c r="F9" s="133"/>
      <c r="G9" s="134"/>
      <c r="H9" s="135" t="s">
        <v>4</v>
      </c>
      <c r="I9" s="104" t="s">
        <v>5</v>
      </c>
      <c r="J9" s="138" t="s">
        <v>6</v>
      </c>
      <c r="K9" s="101" t="s">
        <v>71</v>
      </c>
      <c r="L9" s="104" t="s">
        <v>52</v>
      </c>
      <c r="M9" s="104" t="s">
        <v>58</v>
      </c>
      <c r="N9" s="107" t="s">
        <v>56</v>
      </c>
      <c r="O9" s="119" t="s">
        <v>57</v>
      </c>
    </row>
    <row r="10" spans="1:16" ht="21.75" customHeight="1" thickBot="1" x14ac:dyDescent="0.3">
      <c r="A10" s="20"/>
      <c r="B10" s="111"/>
      <c r="C10" s="122" t="s">
        <v>65</v>
      </c>
      <c r="D10" s="123"/>
      <c r="E10" s="122" t="s">
        <v>8</v>
      </c>
      <c r="F10" s="126" t="s">
        <v>9</v>
      </c>
      <c r="G10" s="128" t="s">
        <v>10</v>
      </c>
      <c r="H10" s="136"/>
      <c r="I10" s="105"/>
      <c r="J10" s="139"/>
      <c r="K10" s="102"/>
      <c r="L10" s="105"/>
      <c r="M10" s="105"/>
      <c r="N10" s="108"/>
      <c r="O10" s="120"/>
    </row>
    <row r="11" spans="1:16" ht="50.25" customHeight="1" thickBot="1" x14ac:dyDescent="0.3">
      <c r="A11" s="64"/>
      <c r="B11" s="112"/>
      <c r="C11" s="124"/>
      <c r="D11" s="125"/>
      <c r="E11" s="124"/>
      <c r="F11" s="127"/>
      <c r="G11" s="129"/>
      <c r="H11" s="137"/>
      <c r="I11" s="106"/>
      <c r="J11" s="140"/>
      <c r="K11" s="103"/>
      <c r="L11" s="106"/>
      <c r="M11" s="106"/>
      <c r="N11" s="109"/>
      <c r="O11" s="121"/>
    </row>
    <row r="12" spans="1:16" x14ac:dyDescent="0.25">
      <c r="A12" s="54" t="s">
        <v>72</v>
      </c>
      <c r="B12" s="67" t="s">
        <v>87</v>
      </c>
      <c r="C12" s="62" t="s">
        <v>68</v>
      </c>
      <c r="D12" s="65" t="s">
        <v>70</v>
      </c>
      <c r="E12" s="55">
        <v>0</v>
      </c>
      <c r="F12" s="56">
        <v>169.52</v>
      </c>
      <c r="G12" s="51">
        <v>169.52</v>
      </c>
      <c r="H12" s="49" t="s">
        <v>73</v>
      </c>
      <c r="I12" s="24">
        <v>25</v>
      </c>
      <c r="J12" s="24">
        <v>2.52</v>
      </c>
      <c r="K12" s="76" t="s">
        <v>88</v>
      </c>
      <c r="L12" s="79">
        <v>2288.71</v>
      </c>
      <c r="M12" s="23" t="s">
        <v>59</v>
      </c>
      <c r="N12" s="63"/>
      <c r="O12" s="22">
        <f t="shared" ref="O12:O38" si="0">SUM(N12*G12)</f>
        <v>0</v>
      </c>
      <c r="P12" s="10" t="str">
        <f t="shared" ref="P12:P39" si="1">IF( O12=0," ", IF(100-((L12/O12)*100)&gt;20,"viac ako 20%",0))</f>
        <v xml:space="preserve"> </v>
      </c>
    </row>
    <row r="13" spans="1:16" x14ac:dyDescent="0.25">
      <c r="A13" s="54"/>
      <c r="B13" s="67"/>
      <c r="C13" s="153"/>
      <c r="D13" s="65" t="s">
        <v>69</v>
      </c>
      <c r="E13" s="55">
        <v>0</v>
      </c>
      <c r="F13" s="56">
        <v>113.02</v>
      </c>
      <c r="G13" s="51">
        <v>113.02</v>
      </c>
      <c r="H13" s="49"/>
      <c r="I13" s="24"/>
      <c r="J13" s="24"/>
      <c r="K13" s="66"/>
      <c r="L13" s="52">
        <v>2094.39</v>
      </c>
      <c r="M13" s="23" t="s">
        <v>59</v>
      </c>
      <c r="N13" s="63"/>
      <c r="O13" s="22">
        <f t="shared" si="0"/>
        <v>0</v>
      </c>
      <c r="P13" s="10" t="str">
        <f t="shared" si="1"/>
        <v xml:space="preserve"> </v>
      </c>
    </row>
    <row r="14" spans="1:16" x14ac:dyDescent="0.25">
      <c r="A14" s="54"/>
      <c r="B14" s="67" t="s">
        <v>89</v>
      </c>
      <c r="C14" s="62" t="s">
        <v>68</v>
      </c>
      <c r="D14" s="65" t="s">
        <v>70</v>
      </c>
      <c r="E14" s="55">
        <v>0</v>
      </c>
      <c r="F14" s="56">
        <v>28.17</v>
      </c>
      <c r="G14" s="56">
        <v>28.17</v>
      </c>
      <c r="H14" s="49" t="s">
        <v>82</v>
      </c>
      <c r="I14" s="24">
        <v>45</v>
      </c>
      <c r="J14" s="24">
        <v>1.25</v>
      </c>
      <c r="K14" s="77" t="s">
        <v>77</v>
      </c>
      <c r="L14" s="52">
        <v>424.89</v>
      </c>
      <c r="M14" s="23" t="s">
        <v>59</v>
      </c>
      <c r="N14" s="63"/>
      <c r="O14" s="22">
        <f t="shared" si="0"/>
        <v>0</v>
      </c>
      <c r="P14" s="10" t="str">
        <f t="shared" si="1"/>
        <v xml:space="preserve"> </v>
      </c>
    </row>
    <row r="15" spans="1:16" x14ac:dyDescent="0.25">
      <c r="A15" s="54"/>
      <c r="B15" s="67"/>
      <c r="C15" s="153"/>
      <c r="D15" s="65" t="s">
        <v>69</v>
      </c>
      <c r="E15" s="55">
        <v>0</v>
      </c>
      <c r="F15" s="56">
        <v>28.17</v>
      </c>
      <c r="G15" s="51">
        <v>28.17</v>
      </c>
      <c r="H15" s="49"/>
      <c r="I15" s="24"/>
      <c r="J15" s="24"/>
      <c r="K15" s="66"/>
      <c r="L15" s="52">
        <v>561.07000000000005</v>
      </c>
      <c r="M15" s="23" t="s">
        <v>59</v>
      </c>
      <c r="N15" s="63"/>
      <c r="O15" s="22">
        <f t="shared" si="0"/>
        <v>0</v>
      </c>
      <c r="P15" s="10" t="str">
        <f t="shared" si="1"/>
        <v xml:space="preserve"> </v>
      </c>
    </row>
    <row r="16" spans="1:16" x14ac:dyDescent="0.25">
      <c r="A16" s="54"/>
      <c r="B16" s="67" t="s">
        <v>90</v>
      </c>
      <c r="C16" s="62" t="s">
        <v>68</v>
      </c>
      <c r="D16" s="65" t="s">
        <v>70</v>
      </c>
      <c r="E16" s="55">
        <v>0</v>
      </c>
      <c r="F16" s="56">
        <v>20.95</v>
      </c>
      <c r="G16" s="51">
        <v>20.95</v>
      </c>
      <c r="H16" s="49" t="s">
        <v>82</v>
      </c>
      <c r="I16" s="24">
        <v>40</v>
      </c>
      <c r="J16" s="24">
        <v>2.1</v>
      </c>
      <c r="K16" s="77" t="s">
        <v>76</v>
      </c>
      <c r="L16" s="52">
        <v>316.61</v>
      </c>
      <c r="M16" s="23" t="s">
        <v>59</v>
      </c>
      <c r="N16" s="63"/>
      <c r="O16" s="22">
        <f t="shared" si="0"/>
        <v>0</v>
      </c>
      <c r="P16" s="10" t="str">
        <f t="shared" si="1"/>
        <v xml:space="preserve"> </v>
      </c>
    </row>
    <row r="17" spans="1:16" x14ac:dyDescent="0.25">
      <c r="A17" s="54"/>
      <c r="B17" s="67"/>
      <c r="C17" s="153"/>
      <c r="D17" s="65" t="s">
        <v>69</v>
      </c>
      <c r="E17" s="55">
        <v>0</v>
      </c>
      <c r="F17" s="56">
        <v>20.95</v>
      </c>
      <c r="G17" s="51">
        <v>20.95</v>
      </c>
      <c r="H17" s="49"/>
      <c r="I17" s="24"/>
      <c r="J17" s="24"/>
      <c r="K17" s="66"/>
      <c r="L17" s="52">
        <v>417.88</v>
      </c>
      <c r="M17" s="23" t="s">
        <v>59</v>
      </c>
      <c r="N17" s="63"/>
      <c r="O17" s="22">
        <f t="shared" si="0"/>
        <v>0</v>
      </c>
      <c r="P17" s="10" t="str">
        <f t="shared" si="1"/>
        <v xml:space="preserve"> </v>
      </c>
    </row>
    <row r="18" spans="1:16" x14ac:dyDescent="0.25">
      <c r="A18" s="54"/>
      <c r="B18" s="67" t="s">
        <v>91</v>
      </c>
      <c r="C18" s="62" t="s">
        <v>68</v>
      </c>
      <c r="D18" s="65" t="s">
        <v>70</v>
      </c>
      <c r="E18" s="55">
        <v>0</v>
      </c>
      <c r="F18" s="56">
        <v>5.22</v>
      </c>
      <c r="G18" s="51">
        <v>5.22</v>
      </c>
      <c r="H18" s="49" t="s">
        <v>92</v>
      </c>
      <c r="I18" s="24">
        <v>45</v>
      </c>
      <c r="J18" s="24">
        <v>0.39</v>
      </c>
      <c r="K18" s="77" t="s">
        <v>78</v>
      </c>
      <c r="L18" s="52">
        <v>111.74</v>
      </c>
      <c r="M18" s="23" t="s">
        <v>59</v>
      </c>
      <c r="N18" s="63"/>
      <c r="O18" s="22">
        <f t="shared" si="0"/>
        <v>0</v>
      </c>
      <c r="P18" s="10" t="str">
        <f t="shared" si="1"/>
        <v xml:space="preserve"> </v>
      </c>
    </row>
    <row r="19" spans="1:16" x14ac:dyDescent="0.25">
      <c r="A19" s="54"/>
      <c r="B19" s="67"/>
      <c r="C19" s="62"/>
      <c r="D19" s="65" t="s">
        <v>69</v>
      </c>
      <c r="E19" s="55">
        <v>0</v>
      </c>
      <c r="F19" s="56">
        <v>46.97</v>
      </c>
      <c r="G19" s="51">
        <v>46.97</v>
      </c>
      <c r="H19" s="49"/>
      <c r="I19" s="24"/>
      <c r="J19" s="24"/>
      <c r="K19" s="77"/>
      <c r="L19" s="52">
        <v>1271.1099999999999</v>
      </c>
      <c r="M19" s="23" t="s">
        <v>59</v>
      </c>
      <c r="N19" s="63"/>
      <c r="O19" s="22">
        <f t="shared" si="0"/>
        <v>0</v>
      </c>
      <c r="P19" s="10" t="str">
        <f t="shared" si="1"/>
        <v xml:space="preserve"> </v>
      </c>
    </row>
    <row r="20" spans="1:16" x14ac:dyDescent="0.25">
      <c r="A20" s="54"/>
      <c r="B20" s="67" t="s">
        <v>93</v>
      </c>
      <c r="C20" s="62" t="s">
        <v>68</v>
      </c>
      <c r="D20" s="65" t="s">
        <v>69</v>
      </c>
      <c r="E20" s="55">
        <v>0</v>
      </c>
      <c r="F20" s="56">
        <v>42.13</v>
      </c>
      <c r="G20" s="51">
        <v>42.13</v>
      </c>
      <c r="H20" s="49" t="s">
        <v>92</v>
      </c>
      <c r="I20" s="24">
        <v>40</v>
      </c>
      <c r="J20" s="24">
        <v>0.18</v>
      </c>
      <c r="K20" s="66" t="s">
        <v>76</v>
      </c>
      <c r="L20" s="52">
        <v>1605.63</v>
      </c>
      <c r="M20" s="23" t="s">
        <v>59</v>
      </c>
      <c r="N20" s="63"/>
      <c r="O20" s="22">
        <f t="shared" si="0"/>
        <v>0</v>
      </c>
      <c r="P20" s="10" t="str">
        <f t="shared" si="1"/>
        <v xml:space="preserve"> </v>
      </c>
    </row>
    <row r="21" spans="1:16" x14ac:dyDescent="0.25">
      <c r="A21" s="60"/>
      <c r="B21" s="68" t="s">
        <v>94</v>
      </c>
      <c r="C21" s="62" t="s">
        <v>68</v>
      </c>
      <c r="D21" s="65" t="s">
        <v>70</v>
      </c>
      <c r="E21" s="55">
        <v>0</v>
      </c>
      <c r="F21" s="56">
        <v>24.06</v>
      </c>
      <c r="G21" s="51">
        <v>24.06</v>
      </c>
      <c r="H21" s="49" t="s">
        <v>92</v>
      </c>
      <c r="I21" s="21">
        <v>25</v>
      </c>
      <c r="J21" s="21">
        <v>0.44</v>
      </c>
      <c r="K21" s="77" t="s">
        <v>95</v>
      </c>
      <c r="L21" s="52">
        <v>559.95000000000005</v>
      </c>
      <c r="M21" s="23" t="s">
        <v>59</v>
      </c>
      <c r="N21" s="63"/>
      <c r="O21" s="22">
        <f t="shared" si="0"/>
        <v>0</v>
      </c>
      <c r="P21" s="10" t="str">
        <f t="shared" si="1"/>
        <v xml:space="preserve"> </v>
      </c>
    </row>
    <row r="22" spans="1:16" x14ac:dyDescent="0.25">
      <c r="A22" s="60"/>
      <c r="B22" s="69"/>
      <c r="C22" s="62"/>
      <c r="D22" s="65" t="s">
        <v>69</v>
      </c>
      <c r="E22" s="154">
        <v>0</v>
      </c>
      <c r="F22" s="56">
        <v>216.53</v>
      </c>
      <c r="G22" s="51">
        <v>216.53</v>
      </c>
      <c r="H22" s="49"/>
      <c r="I22" s="24"/>
      <c r="J22" s="24"/>
      <c r="K22" s="77"/>
      <c r="L22" s="52">
        <v>6332.45</v>
      </c>
      <c r="M22" s="23" t="s">
        <v>59</v>
      </c>
      <c r="N22" s="63"/>
      <c r="O22" s="22">
        <f t="shared" si="0"/>
        <v>0</v>
      </c>
      <c r="P22" s="10" t="str">
        <f t="shared" si="1"/>
        <v xml:space="preserve"> </v>
      </c>
    </row>
    <row r="23" spans="1:16" x14ac:dyDescent="0.25">
      <c r="A23" s="60"/>
      <c r="B23" s="69" t="s">
        <v>96</v>
      </c>
      <c r="C23" s="62" t="s">
        <v>68</v>
      </c>
      <c r="D23" s="65" t="s">
        <v>70</v>
      </c>
      <c r="E23" s="154">
        <v>0</v>
      </c>
      <c r="F23" s="56">
        <v>20.64</v>
      </c>
      <c r="G23" s="51">
        <v>20.64</v>
      </c>
      <c r="H23" s="49" t="s">
        <v>82</v>
      </c>
      <c r="I23" s="24">
        <v>20</v>
      </c>
      <c r="J23" s="24">
        <v>1.18</v>
      </c>
      <c r="K23" s="77" t="s">
        <v>76</v>
      </c>
      <c r="L23" s="52">
        <v>317.95</v>
      </c>
      <c r="M23" s="23" t="s">
        <v>59</v>
      </c>
      <c r="N23" s="63"/>
      <c r="O23" s="22">
        <f t="shared" si="0"/>
        <v>0</v>
      </c>
      <c r="P23" s="10" t="str">
        <f t="shared" si="1"/>
        <v xml:space="preserve"> </v>
      </c>
    </row>
    <row r="24" spans="1:16" x14ac:dyDescent="0.25">
      <c r="A24" s="60"/>
      <c r="B24" s="69"/>
      <c r="C24" s="62"/>
      <c r="D24" s="65" t="s">
        <v>69</v>
      </c>
      <c r="E24" s="154">
        <v>0</v>
      </c>
      <c r="F24" s="56">
        <v>20.64</v>
      </c>
      <c r="G24" s="51">
        <v>20.64</v>
      </c>
      <c r="H24" s="49"/>
      <c r="I24" s="24"/>
      <c r="J24" s="24"/>
      <c r="K24" s="77"/>
      <c r="L24" s="52">
        <v>417.7</v>
      </c>
      <c r="M24" s="23" t="s">
        <v>59</v>
      </c>
      <c r="N24" s="63"/>
      <c r="O24" s="22">
        <f t="shared" si="0"/>
        <v>0</v>
      </c>
      <c r="P24" s="10" t="str">
        <f t="shared" si="1"/>
        <v xml:space="preserve"> </v>
      </c>
    </row>
    <row r="25" spans="1:16" x14ac:dyDescent="0.25">
      <c r="A25" s="60"/>
      <c r="B25" s="69" t="s">
        <v>97</v>
      </c>
      <c r="C25" s="62" t="s">
        <v>68</v>
      </c>
      <c r="D25" s="65" t="s">
        <v>70</v>
      </c>
      <c r="E25" s="154">
        <v>0</v>
      </c>
      <c r="F25" s="56">
        <v>22.28</v>
      </c>
      <c r="G25" s="51">
        <v>22.28</v>
      </c>
      <c r="H25" s="49" t="s">
        <v>82</v>
      </c>
      <c r="I25" s="24">
        <v>15</v>
      </c>
      <c r="J25" s="24">
        <v>1.2</v>
      </c>
      <c r="K25" s="77" t="s">
        <v>98</v>
      </c>
      <c r="L25" s="52">
        <v>390.31</v>
      </c>
      <c r="M25" s="23" t="s">
        <v>59</v>
      </c>
      <c r="N25" s="63"/>
      <c r="O25" s="22">
        <f t="shared" si="0"/>
        <v>0</v>
      </c>
      <c r="P25" s="10" t="str">
        <f t="shared" si="1"/>
        <v xml:space="preserve"> </v>
      </c>
    </row>
    <row r="26" spans="1:16" x14ac:dyDescent="0.25">
      <c r="A26" s="60"/>
      <c r="B26" s="69"/>
      <c r="C26" s="62"/>
      <c r="D26" s="65" t="s">
        <v>69</v>
      </c>
      <c r="E26" s="154">
        <v>0</v>
      </c>
      <c r="F26" s="56">
        <v>22.28</v>
      </c>
      <c r="G26" s="51">
        <v>22.28</v>
      </c>
      <c r="H26" s="49"/>
      <c r="I26" s="24"/>
      <c r="J26" s="24"/>
      <c r="K26" s="77"/>
      <c r="L26" s="52">
        <v>498</v>
      </c>
      <c r="M26" s="23" t="s">
        <v>59</v>
      </c>
      <c r="N26" s="63"/>
      <c r="O26" s="22">
        <f t="shared" si="0"/>
        <v>0</v>
      </c>
      <c r="P26" s="10" t="str">
        <f t="shared" si="1"/>
        <v xml:space="preserve"> </v>
      </c>
    </row>
    <row r="27" spans="1:16" x14ac:dyDescent="0.25">
      <c r="A27" s="60"/>
      <c r="B27" s="69" t="s">
        <v>99</v>
      </c>
      <c r="C27" s="62" t="s">
        <v>68</v>
      </c>
      <c r="D27" s="65" t="s">
        <v>70</v>
      </c>
      <c r="E27" s="154">
        <v>0</v>
      </c>
      <c r="F27" s="56">
        <v>51.92</v>
      </c>
      <c r="G27" s="51">
        <v>51.92</v>
      </c>
      <c r="H27" s="49" t="s">
        <v>82</v>
      </c>
      <c r="I27" s="24">
        <v>30</v>
      </c>
      <c r="J27" s="24">
        <v>1.27</v>
      </c>
      <c r="K27" s="77" t="s">
        <v>100</v>
      </c>
      <c r="L27" s="52">
        <v>800.61</v>
      </c>
      <c r="M27" s="23" t="s">
        <v>59</v>
      </c>
      <c r="N27" s="63"/>
      <c r="O27" s="22">
        <f t="shared" si="0"/>
        <v>0</v>
      </c>
      <c r="P27" s="10" t="str">
        <f t="shared" si="1"/>
        <v xml:space="preserve"> </v>
      </c>
    </row>
    <row r="28" spans="1:16" x14ac:dyDescent="0.25">
      <c r="A28" s="60"/>
      <c r="B28" s="69"/>
      <c r="C28" s="62"/>
      <c r="D28" s="65" t="s">
        <v>69</v>
      </c>
      <c r="E28" s="154">
        <v>0</v>
      </c>
      <c r="F28" s="56">
        <v>77.86</v>
      </c>
      <c r="G28" s="51">
        <v>77.86</v>
      </c>
      <c r="H28" s="49"/>
      <c r="I28" s="24"/>
      <c r="J28" s="24"/>
      <c r="K28" s="77"/>
      <c r="L28" s="52">
        <v>1575.79</v>
      </c>
      <c r="M28" s="23" t="s">
        <v>59</v>
      </c>
      <c r="N28" s="63"/>
      <c r="O28" s="22">
        <f t="shared" si="0"/>
        <v>0</v>
      </c>
      <c r="P28" s="10" t="str">
        <f t="shared" si="1"/>
        <v xml:space="preserve"> </v>
      </c>
    </row>
    <row r="29" spans="1:16" x14ac:dyDescent="0.25">
      <c r="A29" s="60"/>
      <c r="B29" s="69" t="s">
        <v>101</v>
      </c>
      <c r="C29" s="62" t="s">
        <v>68</v>
      </c>
      <c r="D29" s="65" t="s">
        <v>70</v>
      </c>
      <c r="E29" s="154">
        <v>1.6</v>
      </c>
      <c r="F29" s="56">
        <v>157.12</v>
      </c>
      <c r="G29" s="51">
        <v>158.72</v>
      </c>
      <c r="H29" s="49" t="s">
        <v>92</v>
      </c>
      <c r="I29" s="24">
        <v>35</v>
      </c>
      <c r="J29" s="24">
        <v>1.18</v>
      </c>
      <c r="K29" s="77" t="s">
        <v>74</v>
      </c>
      <c r="L29" s="52">
        <v>2390.69</v>
      </c>
      <c r="M29" s="23" t="s">
        <v>59</v>
      </c>
      <c r="N29" s="63"/>
      <c r="O29" s="22">
        <f t="shared" si="0"/>
        <v>0</v>
      </c>
      <c r="P29" s="10" t="str">
        <f t="shared" si="1"/>
        <v xml:space="preserve"> </v>
      </c>
    </row>
    <row r="30" spans="1:16" x14ac:dyDescent="0.25">
      <c r="A30" s="60"/>
      <c r="B30" s="69"/>
      <c r="C30" s="62"/>
      <c r="D30" s="65" t="s">
        <v>69</v>
      </c>
      <c r="E30" s="154">
        <v>2.98</v>
      </c>
      <c r="F30" s="56">
        <v>367.39</v>
      </c>
      <c r="G30" s="51">
        <v>370.37</v>
      </c>
      <c r="H30" s="49"/>
      <c r="I30" s="24"/>
      <c r="J30" s="24"/>
      <c r="K30" s="77"/>
      <c r="L30" s="52">
        <v>7335.7</v>
      </c>
      <c r="M30" s="23" t="s">
        <v>59</v>
      </c>
      <c r="N30" s="63"/>
      <c r="O30" s="22">
        <f t="shared" si="0"/>
        <v>0</v>
      </c>
      <c r="P30" s="10" t="str">
        <f t="shared" si="1"/>
        <v xml:space="preserve"> </v>
      </c>
    </row>
    <row r="31" spans="1:16" x14ac:dyDescent="0.25">
      <c r="A31" s="71"/>
      <c r="B31" s="69" t="s">
        <v>102</v>
      </c>
      <c r="C31" s="62" t="s">
        <v>68</v>
      </c>
      <c r="D31" s="65" t="s">
        <v>70</v>
      </c>
      <c r="E31" s="154">
        <v>0</v>
      </c>
      <c r="F31" s="56">
        <v>32.61</v>
      </c>
      <c r="G31" s="73">
        <v>32.61</v>
      </c>
      <c r="H31" s="49" t="s">
        <v>82</v>
      </c>
      <c r="I31" s="24">
        <v>25</v>
      </c>
      <c r="J31" s="24">
        <v>1.67</v>
      </c>
      <c r="K31" s="77" t="s">
        <v>103</v>
      </c>
      <c r="L31" s="52">
        <v>477.24</v>
      </c>
      <c r="M31" s="23" t="s">
        <v>59</v>
      </c>
      <c r="N31" s="75"/>
      <c r="O31" s="70">
        <f t="shared" si="0"/>
        <v>0</v>
      </c>
      <c r="P31" s="10" t="str">
        <f t="shared" si="1"/>
        <v xml:space="preserve"> </v>
      </c>
    </row>
    <row r="32" spans="1:16" x14ac:dyDescent="0.25">
      <c r="A32" s="71"/>
      <c r="B32" s="69"/>
      <c r="C32" s="62"/>
      <c r="D32" s="65" t="s">
        <v>69</v>
      </c>
      <c r="E32" s="154">
        <v>0</v>
      </c>
      <c r="F32" s="56">
        <v>32.61</v>
      </c>
      <c r="G32" s="73">
        <v>32.61</v>
      </c>
      <c r="H32" s="49"/>
      <c r="I32" s="24"/>
      <c r="J32" s="24"/>
      <c r="K32" s="77"/>
      <c r="L32" s="52">
        <v>634.86</v>
      </c>
      <c r="M32" s="23" t="s">
        <v>59</v>
      </c>
      <c r="N32" s="75"/>
      <c r="O32" s="70">
        <f t="shared" si="0"/>
        <v>0</v>
      </c>
      <c r="P32" s="10" t="str">
        <f t="shared" si="1"/>
        <v xml:space="preserve"> </v>
      </c>
    </row>
    <row r="33" spans="1:16" x14ac:dyDescent="0.25">
      <c r="A33" s="71"/>
      <c r="B33" s="69" t="s">
        <v>79</v>
      </c>
      <c r="C33" s="62" t="s">
        <v>68</v>
      </c>
      <c r="D33" s="65" t="s">
        <v>70</v>
      </c>
      <c r="E33" s="154">
        <v>0</v>
      </c>
      <c r="F33" s="56">
        <v>23.6</v>
      </c>
      <c r="G33" s="73">
        <v>23.6</v>
      </c>
      <c r="H33" s="49" t="s">
        <v>82</v>
      </c>
      <c r="I33" s="24">
        <v>40</v>
      </c>
      <c r="J33" s="24">
        <v>1.63</v>
      </c>
      <c r="K33" s="77" t="s">
        <v>104</v>
      </c>
      <c r="L33" s="52">
        <v>332.29</v>
      </c>
      <c r="M33" s="23" t="s">
        <v>59</v>
      </c>
      <c r="N33" s="75"/>
      <c r="O33" s="70">
        <f t="shared" si="0"/>
        <v>0</v>
      </c>
      <c r="P33" s="10" t="str">
        <f t="shared" si="1"/>
        <v xml:space="preserve"> </v>
      </c>
    </row>
    <row r="34" spans="1:16" x14ac:dyDescent="0.25">
      <c r="A34" s="71"/>
      <c r="B34" s="69"/>
      <c r="C34" s="62"/>
      <c r="D34" s="65" t="s">
        <v>69</v>
      </c>
      <c r="E34" s="154">
        <v>0</v>
      </c>
      <c r="F34" s="56">
        <v>23.6</v>
      </c>
      <c r="G34" s="73">
        <v>23.6</v>
      </c>
      <c r="H34" s="49"/>
      <c r="I34" s="24"/>
      <c r="J34" s="24"/>
      <c r="K34" s="77"/>
      <c r="L34" s="52">
        <v>426.3</v>
      </c>
      <c r="M34" s="23" t="s">
        <v>59</v>
      </c>
      <c r="N34" s="75"/>
      <c r="O34" s="70">
        <f t="shared" si="0"/>
        <v>0</v>
      </c>
      <c r="P34" s="10"/>
    </row>
    <row r="35" spans="1:16" x14ac:dyDescent="0.25">
      <c r="A35" s="71"/>
      <c r="B35" s="69" t="s">
        <v>105</v>
      </c>
      <c r="C35" s="62" t="s">
        <v>68</v>
      </c>
      <c r="D35" s="65" t="s">
        <v>70</v>
      </c>
      <c r="E35" s="154">
        <v>0</v>
      </c>
      <c r="F35" s="56">
        <v>10</v>
      </c>
      <c r="G35" s="73">
        <v>10</v>
      </c>
      <c r="H35" s="49" t="s">
        <v>82</v>
      </c>
      <c r="I35" s="24">
        <v>30</v>
      </c>
      <c r="J35" s="24">
        <v>1.43</v>
      </c>
      <c r="K35" s="77" t="s">
        <v>106</v>
      </c>
      <c r="L35" s="52">
        <v>160</v>
      </c>
      <c r="M35" s="23" t="s">
        <v>59</v>
      </c>
      <c r="N35" s="75"/>
      <c r="O35" s="70">
        <f t="shared" si="0"/>
        <v>0</v>
      </c>
      <c r="P35" s="10"/>
    </row>
    <row r="36" spans="1:16" x14ac:dyDescent="0.25">
      <c r="A36" s="71"/>
      <c r="B36" s="69"/>
      <c r="C36" s="62"/>
      <c r="D36" s="65" t="s">
        <v>69</v>
      </c>
      <c r="E36" s="154">
        <v>0</v>
      </c>
      <c r="F36" s="56">
        <v>10</v>
      </c>
      <c r="G36" s="73">
        <v>10</v>
      </c>
      <c r="H36" s="49"/>
      <c r="I36" s="24"/>
      <c r="J36" s="24"/>
      <c r="K36" s="77"/>
      <c r="L36" s="52">
        <v>208.33</v>
      </c>
      <c r="M36" s="23" t="s">
        <v>59</v>
      </c>
      <c r="N36" s="75"/>
      <c r="O36" s="70">
        <f t="shared" si="0"/>
        <v>0</v>
      </c>
      <c r="P36" s="10"/>
    </row>
    <row r="37" spans="1:16" x14ac:dyDescent="0.25">
      <c r="A37" s="71"/>
      <c r="B37" s="68"/>
      <c r="C37" s="62"/>
      <c r="D37" s="65"/>
      <c r="E37" s="72"/>
      <c r="F37" s="73"/>
      <c r="G37" s="73"/>
      <c r="H37" s="74"/>
      <c r="I37" s="21"/>
      <c r="J37" s="21"/>
      <c r="K37" s="77"/>
      <c r="L37" s="52"/>
      <c r="M37" s="23" t="s">
        <v>59</v>
      </c>
      <c r="N37" s="75"/>
      <c r="O37" s="70">
        <f t="shared" si="0"/>
        <v>0</v>
      </c>
      <c r="P37" s="10"/>
    </row>
    <row r="38" spans="1:16" ht="15.75" thickBot="1" x14ac:dyDescent="0.3">
      <c r="A38" s="71"/>
      <c r="B38" s="68"/>
      <c r="C38" s="62"/>
      <c r="D38" s="65"/>
      <c r="E38" s="72"/>
      <c r="F38" s="73"/>
      <c r="G38" s="80"/>
      <c r="H38" s="74"/>
      <c r="I38" s="21"/>
      <c r="J38" s="21"/>
      <c r="K38" s="77"/>
      <c r="L38" s="52"/>
      <c r="M38" s="23" t="s">
        <v>59</v>
      </c>
      <c r="N38" s="75"/>
      <c r="O38" s="70">
        <f t="shared" si="0"/>
        <v>0</v>
      </c>
      <c r="P38" s="10" t="str">
        <f t="shared" si="1"/>
        <v xml:space="preserve"> </v>
      </c>
    </row>
    <row r="39" spans="1:16" ht="15.75" thickBot="1" x14ac:dyDescent="0.3">
      <c r="A39" s="25"/>
      <c r="B39" s="26"/>
      <c r="C39" s="113"/>
      <c r="D39" s="114"/>
      <c r="E39" s="57">
        <f>SUM(E12:E38)</f>
        <v>4.58</v>
      </c>
      <c r="F39" s="57">
        <f>SUM(F12:F38)</f>
        <v>1588.2399999999993</v>
      </c>
      <c r="G39" s="81">
        <f>SUM(G12:G38)</f>
        <v>1592.8199999999997</v>
      </c>
      <c r="H39" s="50"/>
      <c r="I39" s="26"/>
      <c r="J39" s="26"/>
      <c r="K39" s="53"/>
      <c r="L39" s="58"/>
      <c r="M39" s="78" t="s">
        <v>59</v>
      </c>
      <c r="N39" s="59"/>
      <c r="O39" s="37">
        <f>SUM(N39*G39)</f>
        <v>0</v>
      </c>
      <c r="P39" s="10" t="str">
        <f t="shared" si="1"/>
        <v xml:space="preserve"> </v>
      </c>
    </row>
    <row r="40" spans="1:16" ht="15.75" thickBot="1" x14ac:dyDescent="0.3">
      <c r="A40" s="27"/>
      <c r="B40" s="28"/>
      <c r="C40" s="29"/>
      <c r="D40" s="30"/>
      <c r="E40" s="31"/>
      <c r="F40" s="31"/>
      <c r="G40" s="31"/>
      <c r="H40" s="32"/>
      <c r="I40" s="28"/>
      <c r="J40" s="28"/>
      <c r="K40" s="29"/>
      <c r="L40" s="39"/>
      <c r="M40" s="34"/>
      <c r="N40" s="38"/>
      <c r="O40" s="39"/>
      <c r="P40" s="10"/>
    </row>
    <row r="41" spans="1:16" ht="15.75" thickBot="1" x14ac:dyDescent="0.3">
      <c r="A41" s="48"/>
      <c r="B41" s="35"/>
      <c r="C41" s="35"/>
      <c r="D41" s="35"/>
      <c r="E41" s="35"/>
      <c r="F41" s="35"/>
      <c r="G41" s="35"/>
      <c r="H41" s="35"/>
      <c r="I41" s="35"/>
      <c r="J41" s="115" t="s">
        <v>12</v>
      </c>
      <c r="K41" s="115"/>
      <c r="L41" s="39">
        <f>SUM(L12:L38)</f>
        <v>31950.200000000008</v>
      </c>
      <c r="M41" s="36"/>
      <c r="N41" s="40" t="s">
        <v>13</v>
      </c>
      <c r="O41" s="33">
        <f>SUM(O12:O39)</f>
        <v>0</v>
      </c>
      <c r="P41" s="10" t="str">
        <f>IF(O41&gt;L41,"prekročená cena","nižšia ako stanovená")</f>
        <v>nižšia ako stanovená</v>
      </c>
    </row>
    <row r="42" spans="1:16" ht="15.75" thickBot="1" x14ac:dyDescent="0.3">
      <c r="A42" s="116" t="s">
        <v>81</v>
      </c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8"/>
      <c r="O42" s="33">
        <f>O43-O41</f>
        <v>0</v>
      </c>
    </row>
    <row r="43" spans="1:16" ht="15.75" thickBot="1" x14ac:dyDescent="0.3">
      <c r="A43" s="116" t="s">
        <v>14</v>
      </c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8"/>
      <c r="O43" s="33">
        <f>IF("nie"=MID(I51,1,3),O41,(O41*1.23))</f>
        <v>0</v>
      </c>
    </row>
    <row r="44" spans="1:16" x14ac:dyDescent="0.25">
      <c r="A44" s="100" t="s">
        <v>15</v>
      </c>
      <c r="B44" s="100"/>
      <c r="C44" s="100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</row>
    <row r="45" spans="1:16" x14ac:dyDescent="0.25">
      <c r="A45" s="82" t="s">
        <v>63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</row>
    <row r="46" spans="1:16" ht="25.5" customHeight="1" x14ac:dyDescent="0.25">
      <c r="A46" s="42" t="s">
        <v>55</v>
      </c>
      <c r="B46" s="42"/>
      <c r="C46" s="42"/>
      <c r="D46" s="42"/>
      <c r="E46" s="42"/>
      <c r="F46" s="42"/>
      <c r="G46" s="43" t="s">
        <v>53</v>
      </c>
      <c r="H46" s="42"/>
      <c r="I46" s="42"/>
      <c r="J46" s="44"/>
      <c r="K46" s="44"/>
      <c r="L46" s="44"/>
      <c r="M46" s="44"/>
      <c r="N46" s="44"/>
      <c r="O46" s="44"/>
    </row>
    <row r="47" spans="1:16" ht="15" customHeight="1" x14ac:dyDescent="0.25">
      <c r="A47" s="84" t="s">
        <v>80</v>
      </c>
      <c r="B47" s="85"/>
      <c r="C47" s="85"/>
      <c r="D47" s="85"/>
      <c r="E47" s="86"/>
      <c r="F47" s="93" t="s">
        <v>54</v>
      </c>
      <c r="G47" s="45" t="s">
        <v>16</v>
      </c>
      <c r="H47" s="94"/>
      <c r="I47" s="95"/>
      <c r="J47" s="95"/>
      <c r="K47" s="95"/>
      <c r="L47" s="95"/>
      <c r="M47" s="95"/>
      <c r="N47" s="95"/>
      <c r="O47" s="96"/>
    </row>
    <row r="48" spans="1:16" x14ac:dyDescent="0.25">
      <c r="A48" s="87"/>
      <c r="B48" s="88"/>
      <c r="C48" s="88"/>
      <c r="D48" s="88"/>
      <c r="E48" s="89"/>
      <c r="F48" s="93"/>
      <c r="G48" s="45" t="s">
        <v>17</v>
      </c>
      <c r="H48" s="94"/>
      <c r="I48" s="95"/>
      <c r="J48" s="95"/>
      <c r="K48" s="95"/>
      <c r="L48" s="95"/>
      <c r="M48" s="95"/>
      <c r="N48" s="95"/>
      <c r="O48" s="96"/>
    </row>
    <row r="49" spans="1:15" ht="18" customHeight="1" x14ac:dyDescent="0.25">
      <c r="A49" s="87"/>
      <c r="B49" s="88"/>
      <c r="C49" s="88"/>
      <c r="D49" s="88"/>
      <c r="E49" s="89"/>
      <c r="F49" s="93"/>
      <c r="G49" s="45" t="s">
        <v>18</v>
      </c>
      <c r="H49" s="94"/>
      <c r="I49" s="95"/>
      <c r="J49" s="95"/>
      <c r="K49" s="95"/>
      <c r="L49" s="95"/>
      <c r="M49" s="95"/>
      <c r="N49" s="95"/>
      <c r="O49" s="96"/>
    </row>
    <row r="50" spans="1:15" x14ac:dyDescent="0.25">
      <c r="A50" s="87"/>
      <c r="B50" s="88"/>
      <c r="C50" s="88"/>
      <c r="D50" s="88"/>
      <c r="E50" s="89"/>
      <c r="F50" s="93"/>
      <c r="G50" s="45" t="s">
        <v>19</v>
      </c>
      <c r="H50" s="94"/>
      <c r="I50" s="95"/>
      <c r="J50" s="95"/>
      <c r="K50" s="95"/>
      <c r="L50" s="95"/>
      <c r="M50" s="95"/>
      <c r="N50" s="95"/>
      <c r="O50" s="96"/>
    </row>
    <row r="51" spans="1:15" x14ac:dyDescent="0.25">
      <c r="A51" s="87"/>
      <c r="B51" s="88"/>
      <c r="C51" s="88"/>
      <c r="D51" s="88"/>
      <c r="E51" s="89"/>
      <c r="F51" s="93"/>
      <c r="G51" s="45" t="s">
        <v>20</v>
      </c>
      <c r="H51" s="94"/>
      <c r="I51" s="95"/>
      <c r="J51" s="95"/>
      <c r="K51" s="95"/>
      <c r="L51" s="95"/>
      <c r="M51" s="95"/>
      <c r="N51" s="95"/>
      <c r="O51" s="96"/>
    </row>
    <row r="52" spans="1:15" x14ac:dyDescent="0.25">
      <c r="A52" s="87"/>
      <c r="B52" s="88"/>
      <c r="C52" s="88"/>
      <c r="D52" s="88"/>
      <c r="E52" s="89"/>
      <c r="F52" s="16"/>
      <c r="G52" s="16"/>
      <c r="H52" s="16"/>
      <c r="I52" s="16"/>
      <c r="J52" s="16"/>
      <c r="K52" s="16"/>
      <c r="L52" s="16"/>
      <c r="M52" s="16"/>
      <c r="N52" s="16"/>
      <c r="O52" s="16"/>
    </row>
    <row r="53" spans="1:15" x14ac:dyDescent="0.25">
      <c r="A53" s="87"/>
      <c r="B53" s="88"/>
      <c r="C53" s="88"/>
      <c r="D53" s="88"/>
      <c r="E53" s="89"/>
      <c r="F53" s="16"/>
      <c r="G53" s="16"/>
      <c r="H53" s="16"/>
      <c r="I53" s="16"/>
      <c r="J53" s="16"/>
      <c r="K53" s="16"/>
      <c r="L53" s="16"/>
      <c r="M53" s="16"/>
      <c r="N53" s="16"/>
      <c r="O53" s="16"/>
    </row>
    <row r="54" spans="1:15" x14ac:dyDescent="0.25">
      <c r="A54" s="90"/>
      <c r="B54" s="91"/>
      <c r="C54" s="91"/>
      <c r="D54" s="91"/>
      <c r="E54" s="92"/>
      <c r="F54" s="44"/>
      <c r="G54" s="16"/>
      <c r="H54" s="16"/>
      <c r="I54" s="16"/>
      <c r="J54" s="16" t="s">
        <v>21</v>
      </c>
      <c r="K54" s="16"/>
      <c r="L54" s="97"/>
      <c r="M54" s="98"/>
      <c r="N54" s="99"/>
      <c r="O54" s="16"/>
    </row>
    <row r="55" spans="1:15" x14ac:dyDescent="0.25">
      <c r="A55" s="61" t="s">
        <v>75</v>
      </c>
      <c r="B55" s="44"/>
      <c r="C55" s="44"/>
      <c r="D55" s="44"/>
      <c r="E55" s="44"/>
      <c r="F55" s="44"/>
      <c r="G55" s="16"/>
      <c r="H55" s="16"/>
      <c r="I55" s="16"/>
      <c r="J55" s="16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</row>
  </sheetData>
  <mergeCells count="34">
    <mergeCell ref="A8:B8"/>
    <mergeCell ref="A1:L1"/>
    <mergeCell ref="C3:K3"/>
    <mergeCell ref="B5:F5"/>
    <mergeCell ref="B7:F7"/>
    <mergeCell ref="O9:O11"/>
    <mergeCell ref="C10:D11"/>
    <mergeCell ref="E10:E11"/>
    <mergeCell ref="F10:F11"/>
    <mergeCell ref="G10:G11"/>
    <mergeCell ref="C9:D9"/>
    <mergeCell ref="E9:G9"/>
    <mergeCell ref="H9:H11"/>
    <mergeCell ref="I9:I11"/>
    <mergeCell ref="J9:J11"/>
    <mergeCell ref="A44:C44"/>
    <mergeCell ref="K9:K11"/>
    <mergeCell ref="L9:L11"/>
    <mergeCell ref="M9:M11"/>
    <mergeCell ref="N9:N11"/>
    <mergeCell ref="B9:B11"/>
    <mergeCell ref="C39:D39"/>
    <mergeCell ref="J41:K41"/>
    <mergeCell ref="A42:N42"/>
    <mergeCell ref="A43:N43"/>
    <mergeCell ref="A45:O45"/>
    <mergeCell ref="A47:E54"/>
    <mergeCell ref="F47:F51"/>
    <mergeCell ref="H47:O47"/>
    <mergeCell ref="H48:O48"/>
    <mergeCell ref="H49:O49"/>
    <mergeCell ref="H50:O50"/>
    <mergeCell ref="H51:O51"/>
    <mergeCell ref="L54:N54"/>
  </mergeCells>
  <pageMargins left="0.23622047244094491" right="0.23622047244094491" top="0" bottom="0" header="0.31496062992125984" footer="0.31496062992125984"/>
  <pageSetup paperSize="9" scale="65" orientation="landscape" r:id="rId1"/>
  <headerFooter>
    <oddFooter>&amp;RStrana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Vysvetlívky</vt:lpstr>
      <vt:lpstr> LO DOĽANY</vt:lpstr>
      <vt:lpstr>' LO DOĽANY'!Oblasť_tlače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Tabernaus, Marek</cp:lastModifiedBy>
  <cp:lastPrinted>2025-11-13T07:40:28Z</cp:lastPrinted>
  <dcterms:created xsi:type="dcterms:W3CDTF">2012-08-13T12:29:09Z</dcterms:created>
  <dcterms:modified xsi:type="dcterms:W3CDTF">2026-06-18T11:54:57Z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