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.0 - Demolice, kácení a..." sheetId="2" r:id="rId2"/>
    <sheet name="01.1 - Krajinářské řešení..." sheetId="3" r:id="rId3"/>
    <sheet name="01.2 - Krajinářské řešení..." sheetId="4" r:id="rId4"/>
    <sheet name="01.3 - Krajinářské řešení..." sheetId="5" r:id="rId5"/>
    <sheet name="01.4 - Krajinářské řešení..." sheetId="6" r:id="rId6"/>
    <sheet name="VRN - Ostatní a vedlejší ..." sheetId="7" r:id="rId7"/>
    <sheet name="Pokyny pro vyplnění" sheetId="8" r:id="rId8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'01.0 - Demolice, kácení a...'!$C$91:$K$180</definedName>
    <definedName name="_xlnm.Print_Area" localSheetId="1">'01.0 - Demolice, kácení a...'!$C$4:$J$41,'01.0 - Demolice, kácení a...'!$C$47:$J$71,'01.0 - Demolice, kácení a...'!$C$77:$K$180</definedName>
    <definedName name="_xlnm.Print_Titles" localSheetId="1">'01.0 - Demolice, kácení a...'!$91:$91</definedName>
    <definedName name="_xlnm._FilterDatabase" localSheetId="2" hidden="1">'01.1 - Krajinářské řešení...'!$C$85:$K$142</definedName>
    <definedName name="_xlnm.Print_Area" localSheetId="2">'01.1 - Krajinářské řešení...'!$C$4:$J$41,'01.1 - Krajinářské řešení...'!$C$47:$J$65,'01.1 - Krajinářské řešení...'!$C$71:$K$142</definedName>
    <definedName name="_xlnm.Print_Titles" localSheetId="2">'01.1 - Krajinářské řešení...'!$85:$85</definedName>
    <definedName name="_xlnm._FilterDatabase" localSheetId="3" hidden="1">'01.2 - Krajinářské řešení...'!$C$91:$K$176</definedName>
    <definedName name="_xlnm.Print_Area" localSheetId="3">'01.2 - Krajinářské řešení...'!$C$4:$J$41,'01.2 - Krajinářské řešení...'!$C$47:$J$71,'01.2 - Krajinářské řešení...'!$C$77:$K$176</definedName>
    <definedName name="_xlnm.Print_Titles" localSheetId="3">'01.2 - Krajinářské řešení...'!$91:$91</definedName>
    <definedName name="_xlnm._FilterDatabase" localSheetId="4" hidden="1">'01.3 - Krajinářské řešení...'!$C$92:$K$174</definedName>
    <definedName name="_xlnm.Print_Area" localSheetId="4">'01.3 - Krajinářské řešení...'!$C$4:$J$41,'01.3 - Krajinářské řešení...'!$C$47:$J$72,'01.3 - Krajinářské řešení...'!$C$78:$K$174</definedName>
    <definedName name="_xlnm.Print_Titles" localSheetId="4">'01.3 - Krajinářské řešení...'!$92:$92</definedName>
    <definedName name="_xlnm._FilterDatabase" localSheetId="5" hidden="1">'01.4 - Krajinářské řešení...'!$C$87:$K$250</definedName>
    <definedName name="_xlnm.Print_Area" localSheetId="5">'01.4 - Krajinářské řešení...'!$C$4:$J$41,'01.4 - Krajinářské řešení...'!$C$47:$J$67,'01.4 - Krajinářské řešení...'!$C$73:$K$250</definedName>
    <definedName name="_xlnm.Print_Titles" localSheetId="5">'01.4 - Krajinářské řešení...'!$87:$87</definedName>
    <definedName name="_xlnm._FilterDatabase" localSheetId="6" hidden="1">'VRN - Ostatní a vedlejší ...'!$C$86:$K$97</definedName>
    <definedName name="_xlnm.Print_Area" localSheetId="6">'VRN - Ostatní a vedlejší ...'!$C$4:$J$41,'VRN - Ostatní a vedlejší ...'!$C$47:$J$66,'VRN - Ostatní a vedlejší ...'!$C$72:$K$97</definedName>
    <definedName name="_xlnm.Print_Titles" localSheetId="6">'VRN - Ostatní a vedlejší ...'!$86:$86</definedName>
    <definedName name="_xlnm.Print_Area" localSheetId="7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7" l="1" r="J39"/>
  <c r="J38"/>
  <c i="1" r="AY61"/>
  <c i="7" r="J37"/>
  <c i="1" r="AX61"/>
  <c i="7"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P88"/>
  <c r="F81"/>
  <c r="E79"/>
  <c r="F56"/>
  <c r="E54"/>
  <c r="J26"/>
  <c r="E26"/>
  <c r="J84"/>
  <c r="J25"/>
  <c r="J23"/>
  <c r="E23"/>
  <c r="J83"/>
  <c r="J22"/>
  <c r="J20"/>
  <c r="E20"/>
  <c r="F59"/>
  <c r="J19"/>
  <c r="J17"/>
  <c r="E17"/>
  <c r="F83"/>
  <c r="J16"/>
  <c r="J14"/>
  <c r="J81"/>
  <c r="E7"/>
  <c r="E50"/>
  <c i="6" r="J39"/>
  <c r="J38"/>
  <c i="1" r="AY60"/>
  <c i="6" r="J37"/>
  <c i="1" r="AX60"/>
  <c i="6" r="BI249"/>
  <c r="BH249"/>
  <c r="BG249"/>
  <c r="BF249"/>
  <c r="T249"/>
  <c r="T248"/>
  <c r="R249"/>
  <c r="R248"/>
  <c r="P249"/>
  <c r="P248"/>
  <c r="BI247"/>
  <c r="BH247"/>
  <c r="BG247"/>
  <c r="BF247"/>
  <c r="T247"/>
  <c r="R247"/>
  <c r="P247"/>
  <c r="BI246"/>
  <c r="BH246"/>
  <c r="BG246"/>
  <c r="BF246"/>
  <c r="T246"/>
  <c r="R246"/>
  <c r="P246"/>
  <c r="BI240"/>
  <c r="BH240"/>
  <c r="BG240"/>
  <c r="BF240"/>
  <c r="T240"/>
  <c r="R240"/>
  <c r="P240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4"/>
  <c r="BH204"/>
  <c r="BG204"/>
  <c r="BF204"/>
  <c r="T204"/>
  <c r="R204"/>
  <c r="P204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74"/>
  <c r="BH174"/>
  <c r="BG174"/>
  <c r="BF174"/>
  <c r="T174"/>
  <c r="R174"/>
  <c r="P174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4"/>
  <c r="BH124"/>
  <c r="BG124"/>
  <c r="BF124"/>
  <c r="T124"/>
  <c r="R124"/>
  <c r="P124"/>
  <c r="BI120"/>
  <c r="BH120"/>
  <c r="BG120"/>
  <c r="BF120"/>
  <c r="T120"/>
  <c r="R120"/>
  <c r="P120"/>
  <c r="BI115"/>
  <c r="BH115"/>
  <c r="BG115"/>
  <c r="BF115"/>
  <c r="T115"/>
  <c r="R115"/>
  <c r="P115"/>
  <c r="BI111"/>
  <c r="BH111"/>
  <c r="BG111"/>
  <c r="BF111"/>
  <c r="T111"/>
  <c r="R111"/>
  <c r="P111"/>
  <c r="BI105"/>
  <c r="BH105"/>
  <c r="BG105"/>
  <c r="BF105"/>
  <c r="T105"/>
  <c r="R105"/>
  <c r="P105"/>
  <c r="BI97"/>
  <c r="BH97"/>
  <c r="BG97"/>
  <c r="BF97"/>
  <c r="T97"/>
  <c r="R97"/>
  <c r="P97"/>
  <c r="BI91"/>
  <c r="BH91"/>
  <c r="BG91"/>
  <c r="BF91"/>
  <c r="T91"/>
  <c r="R91"/>
  <c r="P91"/>
  <c r="F82"/>
  <c r="E80"/>
  <c r="F56"/>
  <c r="E54"/>
  <c r="J26"/>
  <c r="E26"/>
  <c r="J85"/>
  <c r="J25"/>
  <c r="J23"/>
  <c r="E23"/>
  <c r="J84"/>
  <c r="J22"/>
  <c r="J20"/>
  <c r="E20"/>
  <c r="F59"/>
  <c r="J19"/>
  <c r="J17"/>
  <c r="E17"/>
  <c r="F84"/>
  <c r="J16"/>
  <c r="J14"/>
  <c r="J82"/>
  <c r="E7"/>
  <c r="E50"/>
  <c i="5" r="J39"/>
  <c r="J38"/>
  <c i="1" r="AY59"/>
  <c i="5" r="J37"/>
  <c i="1" r="AX59"/>
  <c i="5" r="BI173"/>
  <c r="BH173"/>
  <c r="BG173"/>
  <c r="BF173"/>
  <c r="T173"/>
  <c r="R173"/>
  <c r="P173"/>
  <c r="BI169"/>
  <c r="BH169"/>
  <c r="BG169"/>
  <c r="BF169"/>
  <c r="T169"/>
  <c r="R169"/>
  <c r="P169"/>
  <c r="BI166"/>
  <c r="BH166"/>
  <c r="BG166"/>
  <c r="BF166"/>
  <c r="T166"/>
  <c r="R166"/>
  <c r="P166"/>
  <c r="BI161"/>
  <c r="BH161"/>
  <c r="BG161"/>
  <c r="BF161"/>
  <c r="T161"/>
  <c r="R161"/>
  <c r="P161"/>
  <c r="BI157"/>
  <c r="BH157"/>
  <c r="BG157"/>
  <c r="BF157"/>
  <c r="T157"/>
  <c r="T156"/>
  <c r="R157"/>
  <c r="R156"/>
  <c r="P157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7"/>
  <c r="BH137"/>
  <c r="BG137"/>
  <c r="BF137"/>
  <c r="T137"/>
  <c r="R137"/>
  <c r="P137"/>
  <c r="BI117"/>
  <c r="BH117"/>
  <c r="BG117"/>
  <c r="BF117"/>
  <c r="T117"/>
  <c r="R117"/>
  <c r="P117"/>
  <c r="BI111"/>
  <c r="BH111"/>
  <c r="BG111"/>
  <c r="BF111"/>
  <c r="T111"/>
  <c r="R111"/>
  <c r="P111"/>
  <c r="BI106"/>
  <c r="BH106"/>
  <c r="BG106"/>
  <c r="BF106"/>
  <c r="T106"/>
  <c r="R106"/>
  <c r="P106"/>
  <c r="BI101"/>
  <c r="BH101"/>
  <c r="BG101"/>
  <c r="BF101"/>
  <c r="T101"/>
  <c r="T95"/>
  <c r="R101"/>
  <c r="R95"/>
  <c r="P101"/>
  <c r="BI96"/>
  <c r="BH96"/>
  <c r="BG96"/>
  <c r="BF96"/>
  <c r="T96"/>
  <c r="R96"/>
  <c r="P96"/>
  <c r="F87"/>
  <c r="E85"/>
  <c r="F56"/>
  <c r="E54"/>
  <c r="J26"/>
  <c r="E26"/>
  <c r="J59"/>
  <c r="J25"/>
  <c r="J23"/>
  <c r="E23"/>
  <c r="J89"/>
  <c r="J22"/>
  <c r="J20"/>
  <c r="E20"/>
  <c r="F90"/>
  <c r="J19"/>
  <c r="J17"/>
  <c r="E17"/>
  <c r="F58"/>
  <c r="J16"/>
  <c r="J14"/>
  <c r="J87"/>
  <c r="E7"/>
  <c r="E81"/>
  <c i="4" r="J39"/>
  <c r="J38"/>
  <c i="1" r="AY58"/>
  <c i="4" r="J37"/>
  <c i="1" r="AX58"/>
  <c i="4" r="BI175"/>
  <c r="BH175"/>
  <c r="BG175"/>
  <c r="BF175"/>
  <c r="T175"/>
  <c r="T174"/>
  <c r="R175"/>
  <c r="R174"/>
  <c r="P175"/>
  <c r="P174"/>
  <c r="BI170"/>
  <c r="BH170"/>
  <c r="BG170"/>
  <c r="BF170"/>
  <c r="T170"/>
  <c r="R170"/>
  <c r="P170"/>
  <c r="BI165"/>
  <c r="BH165"/>
  <c r="BG165"/>
  <c r="BF165"/>
  <c r="T165"/>
  <c r="R165"/>
  <c r="P165"/>
  <c r="BI161"/>
  <c r="BH161"/>
  <c r="BG161"/>
  <c r="BF161"/>
  <c r="T161"/>
  <c r="R161"/>
  <c r="P161"/>
  <c r="BI156"/>
  <c r="BH156"/>
  <c r="BG156"/>
  <c r="BF156"/>
  <c r="T156"/>
  <c r="R156"/>
  <c r="P156"/>
  <c r="BI151"/>
  <c r="BH151"/>
  <c r="BG151"/>
  <c r="BF151"/>
  <c r="T151"/>
  <c r="R151"/>
  <c r="P151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4"/>
  <c r="BH124"/>
  <c r="BG124"/>
  <c r="BF124"/>
  <c r="T124"/>
  <c r="T118"/>
  <c r="R124"/>
  <c r="R118"/>
  <c r="P124"/>
  <c r="P118"/>
  <c r="BI119"/>
  <c r="BH119"/>
  <c r="BG119"/>
  <c r="BF119"/>
  <c r="T119"/>
  <c r="R119"/>
  <c r="P119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0"/>
  <c r="BH100"/>
  <c r="BG100"/>
  <c r="BF100"/>
  <c r="T100"/>
  <c r="R100"/>
  <c r="P100"/>
  <c r="BI95"/>
  <c r="BH95"/>
  <c r="BG95"/>
  <c r="BF95"/>
  <c r="T95"/>
  <c r="R95"/>
  <c r="P95"/>
  <c r="F86"/>
  <c r="E84"/>
  <c r="F56"/>
  <c r="E54"/>
  <c r="J26"/>
  <c r="E26"/>
  <c r="J89"/>
  <c r="J25"/>
  <c r="J23"/>
  <c r="E23"/>
  <c r="J88"/>
  <c r="J22"/>
  <c r="J20"/>
  <c r="E20"/>
  <c r="F89"/>
  <c r="J19"/>
  <c r="J17"/>
  <c r="E17"/>
  <c r="F88"/>
  <c r="J16"/>
  <c r="J14"/>
  <c r="J56"/>
  <c r="E7"/>
  <c r="E50"/>
  <c i="3" r="J39"/>
  <c r="J38"/>
  <c i="1" r="AY57"/>
  <c i="3" r="J37"/>
  <c i="1" r="AX57"/>
  <c i="3"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BI131"/>
  <c r="BH131"/>
  <c r="BG131"/>
  <c r="BF131"/>
  <c r="T131"/>
  <c r="R131"/>
  <c r="P131"/>
  <c r="BI120"/>
  <c r="BH120"/>
  <c r="BG120"/>
  <c r="BF120"/>
  <c r="T120"/>
  <c r="R120"/>
  <c r="P120"/>
  <c r="BI113"/>
  <c r="BH113"/>
  <c r="BG113"/>
  <c r="BF113"/>
  <c r="T113"/>
  <c r="R113"/>
  <c r="P113"/>
  <c r="BI109"/>
  <c r="BH109"/>
  <c r="BG109"/>
  <c r="BF109"/>
  <c r="T109"/>
  <c r="R109"/>
  <c r="P109"/>
  <c r="BI102"/>
  <c r="BH102"/>
  <c r="BG102"/>
  <c r="BF102"/>
  <c r="T102"/>
  <c r="R102"/>
  <c r="P102"/>
  <c r="BI97"/>
  <c r="BH97"/>
  <c r="BG97"/>
  <c r="BF97"/>
  <c r="T97"/>
  <c r="R97"/>
  <c r="P97"/>
  <c r="BI88"/>
  <c r="BH88"/>
  <c r="BG88"/>
  <c r="BF88"/>
  <c r="T88"/>
  <c r="R88"/>
  <c r="P88"/>
  <c r="F80"/>
  <c r="E78"/>
  <c r="F56"/>
  <c r="E54"/>
  <c r="J26"/>
  <c r="E26"/>
  <c r="J59"/>
  <c r="J25"/>
  <c r="J23"/>
  <c r="E23"/>
  <c r="J58"/>
  <c r="J22"/>
  <c r="J20"/>
  <c r="E20"/>
  <c r="F83"/>
  <c r="J19"/>
  <c r="J17"/>
  <c r="E17"/>
  <c r="F82"/>
  <c r="J16"/>
  <c r="J14"/>
  <c r="J80"/>
  <c r="E7"/>
  <c r="E74"/>
  <c i="2" r="J39"/>
  <c r="J38"/>
  <c i="1" r="AY56"/>
  <c i="2" r="J37"/>
  <c i="1" r="AX56"/>
  <c i="2" r="BI179"/>
  <c r="BH179"/>
  <c r="BG179"/>
  <c r="BF179"/>
  <c r="T179"/>
  <c r="T178"/>
  <c r="T177"/>
  <c r="R179"/>
  <c r="R178"/>
  <c r="R177"/>
  <c r="P179"/>
  <c r="P178"/>
  <c r="P177"/>
  <c r="BI175"/>
  <c r="BH175"/>
  <c r="BG175"/>
  <c r="BF175"/>
  <c r="T175"/>
  <c r="R175"/>
  <c r="P175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39"/>
  <c r="BH139"/>
  <c r="BG139"/>
  <c r="BF139"/>
  <c r="T139"/>
  <c r="R139"/>
  <c r="P139"/>
  <c r="BI133"/>
  <c r="BH133"/>
  <c r="BG133"/>
  <c r="BF133"/>
  <c r="T133"/>
  <c r="R133"/>
  <c r="P133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1"/>
  <c r="BH121"/>
  <c r="BG121"/>
  <c r="BF121"/>
  <c r="T121"/>
  <c r="R121"/>
  <c r="P121"/>
  <c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7"/>
  <c r="BH107"/>
  <c r="BG107"/>
  <c r="BF107"/>
  <c r="T107"/>
  <c r="R107"/>
  <c r="P107"/>
  <c r="BI103"/>
  <c r="BH103"/>
  <c r="BG103"/>
  <c r="BF103"/>
  <c r="T103"/>
  <c r="R103"/>
  <c r="P103"/>
  <c r="BI98"/>
  <c r="BH98"/>
  <c r="BG98"/>
  <c r="BF98"/>
  <c r="T98"/>
  <c r="R98"/>
  <c r="P98"/>
  <c r="BI95"/>
  <c r="BH95"/>
  <c r="BG95"/>
  <c r="BF95"/>
  <c r="T95"/>
  <c r="R95"/>
  <c r="P95"/>
  <c r="F86"/>
  <c r="E84"/>
  <c r="F56"/>
  <c r="E54"/>
  <c r="J26"/>
  <c r="E26"/>
  <c r="J89"/>
  <c r="J25"/>
  <c r="J23"/>
  <c r="E23"/>
  <c r="J88"/>
  <c r="J22"/>
  <c r="J20"/>
  <c r="E20"/>
  <c r="F59"/>
  <c r="J19"/>
  <c r="J17"/>
  <c r="E17"/>
  <c r="F88"/>
  <c r="J16"/>
  <c r="J14"/>
  <c r="J56"/>
  <c r="E7"/>
  <c r="E50"/>
  <c i="1" r="L50"/>
  <c r="AM50"/>
  <c r="AM49"/>
  <c r="L49"/>
  <c r="AM47"/>
  <c r="L47"/>
  <c r="L45"/>
  <c r="L44"/>
  <c i="7" r="J93"/>
  <c i="6" r="J185"/>
  <c r="BK144"/>
  <c i="7" r="BK90"/>
  <c i="6" r="BK232"/>
  <c r="BK218"/>
  <c r="J192"/>
  <c r="BK247"/>
  <c r="BK203"/>
  <c r="BK200"/>
  <c r="BK137"/>
  <c r="BK124"/>
  <c r="J97"/>
  <c i="5" r="BK155"/>
  <c r="J140"/>
  <c i="6" r="BK154"/>
  <c r="J141"/>
  <c r="J105"/>
  <c i="5" r="J152"/>
  <c r="BK141"/>
  <c i="2" r="BK166"/>
  <c i="5" r="BK153"/>
  <c i="4" r="BK119"/>
  <c i="2" r="BK133"/>
  <c i="5" r="J154"/>
  <c r="BK147"/>
  <c i="4" r="J170"/>
  <c r="J100"/>
  <c i="3" r="BK97"/>
  <c i="2" r="BK139"/>
  <c i="5" r="BK149"/>
  <c i="4" r="J175"/>
  <c i="3" r="BK113"/>
  <c i="2" r="J115"/>
  <c i="5" r="BK146"/>
  <c i="2" r="J149"/>
  <c i="4" r="J156"/>
  <c i="5" r="J36"/>
  <c i="2" r="J129"/>
  <c i="7" r="BK96"/>
  <c i="6" r="J214"/>
  <c r="J160"/>
  <c i="7" r="J95"/>
  <c r="J90"/>
  <c i="6" r="J224"/>
  <c r="J174"/>
  <c r="BK249"/>
  <c r="J240"/>
  <c r="BK133"/>
  <c i="7" r="BK95"/>
  <c i="6" r="BK174"/>
  <c r="J157"/>
  <c i="7" r="J96"/>
  <c r="J97"/>
  <c r="BK93"/>
  <c i="6" r="BK188"/>
  <c r="J204"/>
  <c i="7" r="J89"/>
  <c i="6" r="BK214"/>
  <c r="BK139"/>
  <c r="BK185"/>
  <c r="J140"/>
  <c r="J133"/>
  <c r="J115"/>
  <c i="5" r="BK169"/>
  <c r="BK142"/>
  <c i="4" r="J135"/>
  <c i="6" r="BK142"/>
  <c r="BK111"/>
  <c i="5" r="J155"/>
  <c r="J106"/>
  <c i="4" r="J151"/>
  <c i="2" r="J147"/>
  <c i="4" r="BK95"/>
  <c i="5" r="J166"/>
  <c r="J157"/>
  <c r="BK101"/>
  <c i="2" r="BK164"/>
  <c i="5" r="J153"/>
  <c i="4" r="BK161"/>
  <c i="3" r="BK102"/>
  <c i="2" r="J133"/>
  <c i="6" r="BK240"/>
  <c r="BK163"/>
  <c i="7" r="BK97"/>
  <c r="BK94"/>
  <c i="6" r="BK192"/>
  <c r="BK160"/>
  <c r="BK210"/>
  <c r="J200"/>
  <c r="J143"/>
  <c r="J137"/>
  <c r="J124"/>
  <c r="BK105"/>
  <c i="5" r="J173"/>
  <c r="BK154"/>
  <c i="4" r="J165"/>
  <c i="6" r="J144"/>
  <c r="J139"/>
  <c r="BK97"/>
  <c i="5" r="BK144"/>
  <c i="4" r="J161"/>
  <c i="3" r="J133"/>
  <c i="2" r="J107"/>
  <c i="5" r="J111"/>
  <c i="2" r="J95"/>
  <c i="5" r="J161"/>
  <c r="BK157"/>
  <c i="4" r="BK156"/>
  <c i="3" r="J113"/>
  <c i="2" r="BK168"/>
  <c r="J126"/>
  <c i="5" r="BK106"/>
  <c i="4" r="BK140"/>
  <c i="2" r="J170"/>
  <c i="5" r="J149"/>
  <c i="3" r="J141"/>
  <c i="2" r="BK154"/>
  <c i="4" r="J140"/>
  <c i="2" r="J159"/>
  <c i="3" r="BK137"/>
  <c i="2" r="J179"/>
  <c i="4" r="BK124"/>
  <c i="3" r="J131"/>
  <c i="2" r="BK115"/>
  <c r="J168"/>
  <c r="BK162"/>
  <c r="BK95"/>
  <c r="BK98"/>
  <c i="6" r="BK196"/>
  <c r="J154"/>
  <c r="J236"/>
  <c i="7" r="BK91"/>
  <c i="6" r="J210"/>
  <c r="J203"/>
  <c r="J170"/>
  <c r="J246"/>
  <c r="BK246"/>
  <c r="J166"/>
  <c r="BK138"/>
  <c r="BK129"/>
  <c r="BK115"/>
  <c i="5" r="BK166"/>
  <c r="J117"/>
  <c i="6" r="J163"/>
  <c r="BK143"/>
  <c r="J218"/>
  <c i="5" r="J151"/>
  <c r="J142"/>
  <c i="4" r="BK165"/>
  <c r="J104"/>
  <c i="2" r="J154"/>
  <c i="5" r="BK143"/>
  <c r="BK173"/>
  <c r="BK161"/>
  <c r="J145"/>
  <c i="4" r="BK145"/>
  <c i="3" r="J109"/>
  <c i="2" r="BK152"/>
  <c i="5" r="BK137"/>
  <c i="4" r="BK151"/>
  <c i="2" r="J152"/>
  <c i="5" r="BK151"/>
  <c r="J143"/>
  <c i="3" r="BK109"/>
  <c i="2" r="J119"/>
  <c i="4" r="BK135"/>
  <c i="3" r="J88"/>
  <c i="4" r="BK170"/>
  <c i="2" r="BK119"/>
  <c r="J128"/>
  <c i="3" r="BK141"/>
  <c i="4" r="J124"/>
  <c i="2" r="BK103"/>
  <c r="BK157"/>
  <c r="BK121"/>
  <c r="J103"/>
  <c i="6" r="J228"/>
  <c r="BK170"/>
  <c r="BK149"/>
  <c i="7" r="J91"/>
  <c i="6" r="J247"/>
  <c r="BK168"/>
  <c r="J196"/>
  <c r="BK157"/>
  <c r="BK224"/>
  <c r="J188"/>
  <c r="J183"/>
  <c r="J142"/>
  <c r="J138"/>
  <c r="BK120"/>
  <c i="5" r="J147"/>
  <c r="J169"/>
  <c i="4" r="BK130"/>
  <c i="2" r="J139"/>
  <c i="7" r="J94"/>
  <c i="6" r="J168"/>
  <c r="BK140"/>
  <c r="J249"/>
  <c r="BK236"/>
  <c i="7" r="BK89"/>
  <c i="6" r="BK183"/>
  <c r="BK204"/>
  <c r="BK228"/>
  <c r="J232"/>
  <c r="BK141"/>
  <c r="J129"/>
  <c r="J111"/>
  <c r="BK91"/>
  <c i="5" r="J148"/>
  <c i="4" r="BK175"/>
  <c i="6" r="J149"/>
  <c r="BK166"/>
  <c r="J91"/>
  <c i="5" r="J96"/>
  <c i="4" r="BK112"/>
  <c i="2" r="BK159"/>
  <c i="5" r="BK150"/>
  <c i="3" r="BK131"/>
  <c i="6" r="J120"/>
  <c i="5" r="BK152"/>
  <c r="J141"/>
  <c i="4" r="J119"/>
  <c i="2" r="BK170"/>
  <c r="J121"/>
  <c i="5" r="BK145"/>
  <c i="4" r="J108"/>
  <c i="2" r="BK145"/>
  <c i="5" r="J150"/>
  <c i="4" r="BK104"/>
  <c i="2" r="J175"/>
  <c r="BK107"/>
  <c i="4" r="J130"/>
  <c i="5" r="BK117"/>
  <c i="2" r="BK179"/>
  <c i="5" r="BK140"/>
  <c r="BK96"/>
  <c i="3" r="J137"/>
  <c i="2" r="BK149"/>
  <c r="J164"/>
  <c r="BK128"/>
  <c r="BK111"/>
  <c i="4" r="BK108"/>
  <c i="2" r="J144"/>
  <c i="5" r="J144"/>
  <c i="4" r="J145"/>
  <c i="3" r="BK88"/>
  <c i="2" r="BK129"/>
  <c i="5" r="BK148"/>
  <c i="3" r="BK133"/>
  <c i="2" r="J145"/>
  <c i="4" r="J112"/>
  <c i="5" r="BK111"/>
  <c i="2" r="J162"/>
  <c r="J157"/>
  <c i="4" r="J95"/>
  <c i="3" r="J102"/>
  <c i="2" r="BK147"/>
  <c r="J166"/>
  <c r="BK126"/>
  <c i="3" r="BK120"/>
  <c i="5" r="J146"/>
  <c i="2" r="BK175"/>
  <c r="J111"/>
  <c i="5" r="J101"/>
  <c i="2" r="BK144"/>
  <c i="3" r="J120"/>
  <c i="4" r="BK100"/>
  <c i="5" r="J137"/>
  <c i="2" r="J98"/>
  <c i="3" r="J97"/>
  <c i="1" r="AS55"/>
  <c i="5" l="1" r="T160"/>
  <c i="7" r="R88"/>
  <c i="5" r="P95"/>
  <c i="2" r="P94"/>
  <c r="BK138"/>
  <c r="J138"/>
  <c r="J67"/>
  <c r="P146"/>
  <c r="BK146"/>
  <c r="J146"/>
  <c r="J68"/>
  <c i="4" r="R94"/>
  <c r="T129"/>
  <c i="2" r="P138"/>
  <c r="P137"/>
  <c i="3" r="P87"/>
  <c r="P86"/>
  <c i="1" r="AU57"/>
  <c i="4" r="T94"/>
  <c r="T150"/>
  <c r="T149"/>
  <c i="2" r="R146"/>
  <c r="T94"/>
  <c r="T93"/>
  <c r="T92"/>
  <c r="T146"/>
  <c i="3" r="T87"/>
  <c r="T86"/>
  <c i="4" r="P94"/>
  <c r="R150"/>
  <c r="R149"/>
  <c i="2" r="R94"/>
  <c r="T138"/>
  <c r="T137"/>
  <c i="4" r="R129"/>
  <c i="2" r="R138"/>
  <c r="R137"/>
  <c i="3" r="R87"/>
  <c r="R86"/>
  <c i="4" r="BK150"/>
  <c r="BK149"/>
  <c r="J149"/>
  <c r="J68"/>
  <c i="5" r="P105"/>
  <c r="T105"/>
  <c r="R116"/>
  <c r="BK168"/>
  <c r="J168"/>
  <c r="J71"/>
  <c r="P168"/>
  <c i="2" r="BK94"/>
  <c r="J94"/>
  <c r="J65"/>
  <c i="4" r="BK129"/>
  <c r="J129"/>
  <c r="J67"/>
  <c i="3" r="BK87"/>
  <c r="BK86"/>
  <c r="J86"/>
  <c r="J63"/>
  <c i="4" r="P150"/>
  <c r="P149"/>
  <c i="5" r="BK116"/>
  <c r="J116"/>
  <c r="J67"/>
  <c r="T116"/>
  <c r="R160"/>
  <c r="R168"/>
  <c i="7" r="BK88"/>
  <c i="4" r="BK94"/>
  <c r="J94"/>
  <c r="J65"/>
  <c r="P129"/>
  <c i="5" r="BK105"/>
  <c r="J105"/>
  <c r="J66"/>
  <c r="R105"/>
  <c r="R94"/>
  <c r="P116"/>
  <c r="BK160"/>
  <c r="J160"/>
  <c r="J70"/>
  <c r="P160"/>
  <c r="P159"/>
  <c r="T168"/>
  <c i="6" r="T90"/>
  <c r="T89"/>
  <c r="T88"/>
  <c r="R90"/>
  <c r="R89"/>
  <c r="R88"/>
  <c i="7" r="BK92"/>
  <c r="J92"/>
  <c r="J65"/>
  <c r="T88"/>
  <c r="P92"/>
  <c r="P87"/>
  <c i="1" r="AU61"/>
  <c i="6" r="P90"/>
  <c r="P89"/>
  <c r="P88"/>
  <c i="1" r="AU60"/>
  <c i="7" r="R92"/>
  <c r="R87"/>
  <c i="6" r="BK90"/>
  <c r="J90"/>
  <c r="J65"/>
  <c i="7" r="T92"/>
  <c i="2" r="BE95"/>
  <c r="BE115"/>
  <c r="BE121"/>
  <c r="BE126"/>
  <c r="BE128"/>
  <c r="BE129"/>
  <c r="BE145"/>
  <c r="J59"/>
  <c r="BE107"/>
  <c r="BE111"/>
  <c r="BE144"/>
  <c i="3" r="BE97"/>
  <c i="2" r="F58"/>
  <c r="E80"/>
  <c r="BE119"/>
  <c r="BE133"/>
  <c r="J58"/>
  <c r="F89"/>
  <c r="BE147"/>
  <c i="4" r="BE112"/>
  <c i="2" r="BK178"/>
  <c r="J178"/>
  <c r="J70"/>
  <c i="3" r="E50"/>
  <c r="J82"/>
  <c r="BE120"/>
  <c r="BE137"/>
  <c i="4" r="F59"/>
  <c r="BE100"/>
  <c r="BE119"/>
  <c i="2" r="BE159"/>
  <c r="BE164"/>
  <c r="BE179"/>
  <c i="4" r="J86"/>
  <c r="BE104"/>
  <c i="5" r="BE161"/>
  <c i="4" r="BK174"/>
  <c r="J174"/>
  <c r="J70"/>
  <c i="2" r="BE157"/>
  <c r="BE168"/>
  <c i="4" r="J58"/>
  <c r="BE165"/>
  <c i="5" r="J56"/>
  <c r="F89"/>
  <c r="BE96"/>
  <c r="BE106"/>
  <c r="J58"/>
  <c i="2" r="BE139"/>
  <c r="BE152"/>
  <c i="3" r="J56"/>
  <c r="F59"/>
  <c r="BE102"/>
  <c i="4" r="E80"/>
  <c i="5" r="BE111"/>
  <c r="BE140"/>
  <c r="BE142"/>
  <c r="BE144"/>
  <c r="BE145"/>
  <c i="2" r="BE149"/>
  <c r="BE162"/>
  <c r="BE166"/>
  <c i="3" r="F58"/>
  <c r="J83"/>
  <c r="BE88"/>
  <c r="BE109"/>
  <c i="4" r="J59"/>
  <c r="BE108"/>
  <c r="BE156"/>
  <c r="BE175"/>
  <c i="5" r="E50"/>
  <c r="BE117"/>
  <c r="BE141"/>
  <c r="BE147"/>
  <c r="BE148"/>
  <c i="2" r="BE154"/>
  <c i="3" r="BE131"/>
  <c r="BE133"/>
  <c i="4" r="F58"/>
  <c r="BE95"/>
  <c r="BE124"/>
  <c r="BE135"/>
  <c r="BE140"/>
  <c r="BE151"/>
  <c i="5" r="J90"/>
  <c r="BE137"/>
  <c r="BE143"/>
  <c r="BE153"/>
  <c r="BE155"/>
  <c r="BE152"/>
  <c r="BE173"/>
  <c i="1" r="AW59"/>
  <c i="6" r="J58"/>
  <c r="E76"/>
  <c r="F85"/>
  <c r="BE97"/>
  <c i="2" r="J86"/>
  <c r="BE98"/>
  <c r="BE103"/>
  <c r="BE175"/>
  <c i="3" r="BE113"/>
  <c i="4" r="BE130"/>
  <c r="BE161"/>
  <c i="5" r="BE146"/>
  <c r="BE154"/>
  <c r="BE169"/>
  <c i="6" r="BE183"/>
  <c r="BE143"/>
  <c i="7" r="BE94"/>
  <c i="2" r="BE170"/>
  <c i="3" r="BE141"/>
  <c i="5" r="F59"/>
  <c r="BE150"/>
  <c r="BE151"/>
  <c r="BE157"/>
  <c r="BK95"/>
  <c i="6" r="F58"/>
  <c r="J59"/>
  <c r="BE91"/>
  <c r="BE115"/>
  <c r="BE139"/>
  <c r="BE144"/>
  <c r="BE157"/>
  <c r="BE210"/>
  <c r="BE141"/>
  <c r="BE166"/>
  <c i="4" r="BE145"/>
  <c r="BE170"/>
  <c r="BK118"/>
  <c r="J118"/>
  <c r="J66"/>
  <c i="5" r="BE101"/>
  <c r="BE149"/>
  <c r="BE166"/>
  <c r="BK156"/>
  <c r="J156"/>
  <c r="J68"/>
  <c i="6" r="J56"/>
  <c r="BE105"/>
  <c r="BE111"/>
  <c r="BE120"/>
  <c r="BE124"/>
  <c r="BE129"/>
  <c r="BE133"/>
  <c r="BE137"/>
  <c r="BE138"/>
  <c r="BE140"/>
  <c r="BE149"/>
  <c r="BE154"/>
  <c r="BE163"/>
  <c r="BE174"/>
  <c r="BE196"/>
  <c r="BE204"/>
  <c r="BE214"/>
  <c r="BE228"/>
  <c r="BE224"/>
  <c r="BE240"/>
  <c r="BE185"/>
  <c r="BE232"/>
  <c r="BE247"/>
  <c i="7" r="J56"/>
  <c r="J58"/>
  <c r="BE90"/>
  <c i="6" r="BE168"/>
  <c r="BE200"/>
  <c i="7" r="E75"/>
  <c i="6" r="BE170"/>
  <c r="BE188"/>
  <c r="BE203"/>
  <c r="BE218"/>
  <c r="BE246"/>
  <c i="7" r="F58"/>
  <c r="F84"/>
  <c r="BE96"/>
  <c r="BE97"/>
  <c i="6" r="BE236"/>
  <c r="BE249"/>
  <c i="7" r="J59"/>
  <c r="BE89"/>
  <c r="BE93"/>
  <c r="BE95"/>
  <c i="6" r="BE142"/>
  <c r="BE160"/>
  <c r="BE192"/>
  <c r="BK248"/>
  <c r="J248"/>
  <c r="J66"/>
  <c i="7" r="BE91"/>
  <c r="F36"/>
  <c i="1" r="BA61"/>
  <c i="2" r="F36"/>
  <c i="1" r="BA56"/>
  <c i="6" r="F39"/>
  <c i="1" r="BD60"/>
  <c i="3" r="F39"/>
  <c i="1" r="BD57"/>
  <c i="2" r="F38"/>
  <c i="1" r="BC56"/>
  <c i="7" r="F37"/>
  <c i="1" r="BB61"/>
  <c i="4" r="F36"/>
  <c i="1" r="BA58"/>
  <c i="4" r="F39"/>
  <c i="1" r="BD58"/>
  <c i="3" r="F38"/>
  <c i="1" r="BC57"/>
  <c i="6" r="F37"/>
  <c i="1" r="BB60"/>
  <c i="2" r="F37"/>
  <c i="1" r="BB56"/>
  <c i="4" r="F37"/>
  <c i="1" r="BB58"/>
  <c i="6" r="J36"/>
  <c i="1" r="AW60"/>
  <c i="2" r="F39"/>
  <c i="1" r="BD56"/>
  <c i="3" r="J36"/>
  <c i="1" r="AW57"/>
  <c i="6" r="F36"/>
  <c i="1" r="BA60"/>
  <c i="4" r="F38"/>
  <c i="1" r="BC58"/>
  <c i="5" r="F38"/>
  <c i="1" r="BC59"/>
  <c i="3" r="F36"/>
  <c i="1" r="BA57"/>
  <c i="2" r="J36"/>
  <c i="1" r="AW56"/>
  <c i="7" r="F39"/>
  <c i="1" r="BD61"/>
  <c i="7" r="F38"/>
  <c i="1" r="BC61"/>
  <c i="4" r="J36"/>
  <c i="1" r="AW58"/>
  <c i="5" r="F36"/>
  <c i="1" r="BA59"/>
  <c i="3" r="F37"/>
  <c i="1" r="BB57"/>
  <c r="AS54"/>
  <c i="5" r="F37"/>
  <c i="1" r="BB59"/>
  <c i="7" r="J36"/>
  <c i="1" r="AW61"/>
  <c i="5" r="F39"/>
  <c i="1" r="BD59"/>
  <c i="6" r="F38"/>
  <c i="1" r="BC60"/>
  <c i="5" l="1" r="P94"/>
  <c r="P93"/>
  <c i="1" r="AU59"/>
  <c i="5" r="T94"/>
  <c r="T159"/>
  <c r="T93"/>
  <c r="R159"/>
  <c r="R93"/>
  <c i="7" r="T87"/>
  <c i="2" r="R93"/>
  <c r="R92"/>
  <c i="4" r="T93"/>
  <c r="T92"/>
  <c i="2" r="P93"/>
  <c r="P92"/>
  <c i="1" r="AU56"/>
  <c i="5" r="BK94"/>
  <c r="J94"/>
  <c r="J64"/>
  <c i="7" r="BK87"/>
  <c r="J87"/>
  <c r="J63"/>
  <c i="4" r="P93"/>
  <c r="P92"/>
  <c i="1" r="AU58"/>
  <c i="4" r="R93"/>
  <c r="R92"/>
  <c i="3" r="J87"/>
  <c r="J64"/>
  <c i="2" r="BK177"/>
  <c r="J177"/>
  <c r="J69"/>
  <c i="4" r="BK93"/>
  <c r="J93"/>
  <c r="J64"/>
  <c r="J150"/>
  <c r="J69"/>
  <c i="2" r="BK137"/>
  <c r="J137"/>
  <c r="J66"/>
  <c i="5" r="BK159"/>
  <c r="J159"/>
  <c r="J69"/>
  <c r="J95"/>
  <c r="J65"/>
  <c i="7" r="J88"/>
  <c r="J64"/>
  <c i="6" r="BK89"/>
  <c r="J89"/>
  <c r="J64"/>
  <c i="2" r="J35"/>
  <c i="1" r="AV56"/>
  <c r="AT56"/>
  <c i="3" r="J32"/>
  <c i="1" r="AG57"/>
  <c i="5" r="J35"/>
  <c i="1" r="AV59"/>
  <c r="AT59"/>
  <c i="7" r="J35"/>
  <c i="1" r="AV61"/>
  <c r="AT61"/>
  <c i="6" r="J35"/>
  <c i="1" r="AV60"/>
  <c r="AT60"/>
  <c i="6" r="F35"/>
  <c i="1" r="AZ60"/>
  <c i="3" r="F35"/>
  <c i="1" r="AZ57"/>
  <c r="BA55"/>
  <c r="AW55"/>
  <c i="4" r="F35"/>
  <c i="1" r="AZ58"/>
  <c r="BB55"/>
  <c r="BB54"/>
  <c r="W31"/>
  <c r="BC55"/>
  <c r="AY55"/>
  <c i="5" r="F35"/>
  <c i="1" r="AZ59"/>
  <c r="BD55"/>
  <c r="BD54"/>
  <c r="W33"/>
  <c i="3" r="J35"/>
  <c i="1" r="AV57"/>
  <c r="AT57"/>
  <c i="2" r="F35"/>
  <c i="1" r="AZ56"/>
  <c i="4" r="J35"/>
  <c i="1" r="AV58"/>
  <c r="AT58"/>
  <c i="7" r="F35"/>
  <c i="1" r="AZ61"/>
  <c i="3" l="1" r="J41"/>
  <c i="2" r="BK93"/>
  <c r="J93"/>
  <c r="J64"/>
  <c i="4" r="BK92"/>
  <c r="J92"/>
  <c i="5" r="BK93"/>
  <c r="J93"/>
  <c i="6" r="BK88"/>
  <c r="J88"/>
  <c r="J63"/>
  <c i="1" r="AN57"/>
  <c r="AX54"/>
  <c i="7" r="J32"/>
  <c i="1" r="AG61"/>
  <c r="AN61"/>
  <c i="5" r="J32"/>
  <c i="1" r="AG59"/>
  <c r="AN59"/>
  <c r="AU55"/>
  <c r="AU54"/>
  <c r="AZ55"/>
  <c r="AZ54"/>
  <c r="AV54"/>
  <c r="AK29"/>
  <c i="4" r="J32"/>
  <c i="1" r="AG58"/>
  <c r="AN58"/>
  <c r="AX55"/>
  <c r="BA54"/>
  <c r="W30"/>
  <c r="BC54"/>
  <c r="W32"/>
  <c i="2" l="1" r="BK92"/>
  <c r="J92"/>
  <c i="4" r="J41"/>
  <c i="5" r="J41"/>
  <c i="4" r="J63"/>
  <c i="5" r="J63"/>
  <c i="7" r="J41"/>
  <c i="2" r="J32"/>
  <c i="1" r="AG56"/>
  <c r="AN56"/>
  <c i="6" r="J32"/>
  <c i="1" r="AG60"/>
  <c r="AN60"/>
  <c r="AY54"/>
  <c r="W29"/>
  <c r="AW54"/>
  <c r="AK30"/>
  <c r="AV55"/>
  <c r="AT55"/>
  <c i="2" l="1" r="J63"/>
  <c i="6" r="J41"/>
  <c i="2" r="J41"/>
  <c i="1" r="AG55"/>
  <c r="AN55"/>
  <c r="AT54"/>
  <c l="1" r="AG54"/>
  <c r="AN54"/>
  <c l="1"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<sst xmlns="http://schemas.openxmlformats.org/spreadsheetml/2006/main">
  <si>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</si>
  <si>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</si>
  <si>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</si>
  <si>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</si>
  <si>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</si>
  <si>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{455d5795-d380-4197-8201-0c0e54a65213}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</si>
  <si>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</si>
  <si>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</si>
  <si>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</si>
  <si>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</si>
  <si>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</si>
  <si>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</si>
  <si>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</si>
  <si>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</si>
  <si>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</si>
  <si>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</si>
  <si>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</si>
  <si>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</si>
  <si>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Revitalizace areálu u rybníka Stráž</t>
  </si>
  <si>
    <t>KSO:</t>
  </si>
  <si>
    <t>CC-CZ:</t>
  </si>
  <si>
    <t>Místo:</t>
  </si>
  <si>
    <t xml:space="preserve"> </t>
  </si>
  <si>
    <t>Datum:</t>
  </si>
  <si>
    <t>10. 6. 2026</t>
  </si>
  <si>
    <t>Zadavatel:</t>
  </si>
  <si>
    <t>IČ: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</si>
  <si>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</si>
  <si>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</si>
  <si>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</si>
  <si>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</si>
  <si>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</si>
  <si>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</si>
  <si>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</si>
  <si>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</si>
  <si>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</si>
  <si>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</si>
  <si>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</si>
  <si>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</si>
  <si>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</si>
  <si>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</si>
  <si>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</si>
  <si>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</si>
  <si>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</si>
  <si>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</si>
  <si>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</si>
  <si>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</si>
  <si>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</si>
  <si>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</si>
  <si>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</si>
  <si>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</si>
  <si>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</si>
  <si>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</si>
  <si>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</si>
  <si>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</si>
  <si>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</si>
  <si>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</si>
  <si>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</si>
  <si>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</si>
  <si>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</si>
  <si>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</si>
  <si>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</si>
  <si>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</si>
  <si>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</si>
  <si>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</si>
  <si>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</si>
  <si>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</si>
  <si>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</si>
  <si>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</si>
  <si>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</si>
  <si>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</si>
  <si>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</si>
  <si>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</si>
  <si>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Krajinářské řešení - 1. část dětské hřiště a terénní modelace okolí cyklostezky</t>
  </si>
  <si>
    <t>STA</t>
  </si>
  <si>
    <t>{27a28eb6-d763-457f-b5d2-7896b3aa7ac0}</t>
  </si>
  <si>
    <t>2</t>
  </si>
  <si>
    <t>/</t>
  </si>
  <si>
    <t>01.0</t>
  </si>
  <si>
    <t>Demolice, kácení a odstraňování vegetace, ochrana při stavební činnosti - 1.část - dětské hřiště</t>
  </si>
  <si>
    <t>Soupis</t>
  </si>
  <si>
    <t>{a04df35c-20a9-4735-bfef-364beb7b6d3f}</t>
  </si>
  <si>
    <t>01.1</t>
  </si>
  <si>
    <t>Krajinářské řešení - dětské hřiště - terénní úpravy</t>
  </si>
  <si>
    <t>{fc5e1075-0219-4ff8-a62b-4838afffdb10}</t>
  </si>
  <si>
    <t>01.2</t>
  </si>
  <si>
    <t>Krajinářské řešení - dětské hřiště - povrchy</t>
  </si>
  <si>
    <t>{ba6bfb79-6a09-4858-abe6-947b594fbe64}</t>
  </si>
  <si>
    <t>01.3</t>
  </si>
  <si>
    <t>Krajinářské řešení - dětské hřiště - mobiliář a prvky</t>
  </si>
  <si>
    <t>{30a904eb-bbcc-43a5-b497-9d953b3ccb4f}</t>
  </si>
  <si>
    <t>01.4</t>
  </si>
  <si>
    <t>Krajinářské řešení - dětské hřiště - vegetační úpravy</t>
  </si>
  <si>
    <t>{dc8e3cf7-523d-4ad3-94b8-61a600408ae4}</t>
  </si>
  <si>
    <t>VRN</t>
  </si>
  <si>
    <t>Ostatní a vedlejší náklady</t>
  </si>
  <si>
    <t>{a3e2a27d-10f2-453f-8b5e-add0ed653f21}</t>
  </si>
  <si>
    <t>KRYCÍ LIST SOUPISU PRACÍ</t>
  </si>
  <si>
    <t>Objekt:</t>
  </si>
  <si>
    <t>1 - Krajinářské řešení - 1. část dětské hřiště a terénní modelace okolí cyklostezky</t>
  </si>
  <si>
    <t>Soupis:</t>
  </si>
  <si>
    <t>01.0 - Demolice, kácení a odstraňování vegetace, ochrana při stavební činnosti - 1.část - dětské hřiště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</si>
  <si>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</si>
  <si>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</si>
  <si>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</si>
  <si>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</si>
  <si>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</si>
  <si>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</si>
  <si>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</si>
  <si>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  96 - Bourání konstrukcí</t>
  </si>
  <si>
    <t xml:space="preserve">    997 - Doprava suti a vybouraných hmot</t>
  </si>
  <si>
    <t>PSV - Práce a dodávky PSV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</si>
  <si>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</si>
  <si>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</si>
  <si>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</si>
  <si>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</si>
  <si>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</si>
  <si>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</si>
  <si>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</si>
  <si>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</si>
  <si>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</si>
  <si>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</si>
  <si>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</si>
  <si>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</si>
  <si>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</si>
  <si>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</si>
  <si>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</si>
  <si>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</si>
  <si>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</si>
  <si>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</si>
  <si>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</si>
  <si>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112251211</t>
  </si>
  <si>
    <t>Odstranění pařezu odfrézováním nebo odvrtáním hloubky do 200 mm v rovině nebo na svahu do 1:5</t>
  </si>
  <si>
    <t>m2</t>
  </si>
  <si>
    <t>CS ÚRS 2026 01</t>
  </si>
  <si>
    <t>4</t>
  </si>
  <si>
    <t>1929037528</t>
  </si>
  <si>
    <t>Online PSC</t>
  </si>
  <si>
    <t>https://podminky.urs.cz/item/CS_URS_2026_01/112251211</t>
  </si>
  <si>
    <t>VV</t>
  </si>
  <si>
    <t>0,3*0,3*13</t>
  </si>
  <si>
    <t>112101121</t>
  </si>
  <si>
    <t>Odstranění stromů s odřezáním kmene a s odvětvením jehličnatých bez odkornění, průměru kmene přes 100 do 300 mm</t>
  </si>
  <si>
    <t>kus</t>
  </si>
  <si>
    <t>6</t>
  </si>
  <si>
    <t>https://podminky.urs.cz/item/CS_URS_2026_01/112101121</t>
  </si>
  <si>
    <t>dle TZ, smrk ztepilý, č. 202, 203, 204, 205, 207, 209, 210, 211, 212, 213, 214, 215, 216 :</t>
  </si>
  <si>
    <t>13</t>
  </si>
  <si>
    <t>Součet</t>
  </si>
  <si>
    <t>3</t>
  </si>
  <si>
    <t>121151123</t>
  </si>
  <si>
    <t>Sejmutí ornice strojně při souvislé ploše přes 500 m2, tl. vrstvy do 200 mm</t>
  </si>
  <si>
    <t>8</t>
  </si>
  <si>
    <t>https://podminky.urs.cz/item/CS_URS_2026_01/121151123</t>
  </si>
  <si>
    <t>2666,0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</si>
  <si>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</si>
  <si>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</si>
  <si>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m3</t>
  </si>
  <si>
    <t>-1547161262</t>
  </si>
  <si>
    <t>https://podminky.urs.cz/item/CS_URS_2026_01/162351103</t>
  </si>
  <si>
    <t>ornice na deponii a zpět k rozhrnutí</t>
  </si>
  <si>
    <t>266,6*2</t>
  </si>
  <si>
    <t>5</t>
  </si>
  <si>
    <t>167151111</t>
  </si>
  <si>
    <t>Nakládání, skládání a překládání neulehlého výkopku nebo sypaniny strojně nakládání, množství přes 100 m3, z hornin třídy těžitelnosti I, skupiny 1 až 3</t>
  </si>
  <si>
    <t>856789049</t>
  </si>
  <si>
    <t>https://podminky.urs.cz/item/CS_URS_2026_01/167151111</t>
  </si>
  <si>
    <t xml:space="preserve">ornice na deponii </t>
  </si>
  <si>
    <t>266,6</t>
  </si>
  <si>
    <t>111301111</t>
  </si>
  <si>
    <t>Sejmutí drnu tl. do 100 mm, v jakékoliv ploše</t>
  </si>
  <si>
    <t>-1218098752</t>
  </si>
  <si>
    <t>https://podminky.urs.cz/item/CS_URS_2026_01/111301111</t>
  </si>
  <si>
    <t>7</t>
  </si>
  <si>
    <t>162702111</t>
  </si>
  <si>
    <t>Vodorovné přemístění drnu na suchu na vzdálenost přes 5000 do 6000 m</t>
  </si>
  <si>
    <t>10</t>
  </si>
  <si>
    <t>https://podminky.urs.cz/item/CS_URS_2026_01/162702111</t>
  </si>
  <si>
    <t>162702119</t>
  </si>
  <si>
    <t>Vodorovné přemístění drnu na suchu Příplatek k ceně za každých dalších i započatých 1000 m</t>
  </si>
  <si>
    <t>14</t>
  </si>
  <si>
    <t>https://podminky.urs.cz/item/CS_URS_2026_01/162702119</t>
  </si>
  <si>
    <t>do 10 km :</t>
  </si>
  <si>
    <t>2666,0*4</t>
  </si>
  <si>
    <t>9</t>
  </si>
  <si>
    <t>167102111</t>
  </si>
  <si>
    <t>Nakládání drnu ze skládky</t>
  </si>
  <si>
    <t>https://podminky.urs.cz/item/CS_URS_2026_01/167102111</t>
  </si>
  <si>
    <t>Pol8</t>
  </si>
  <si>
    <t>Poplatek za skládku drnu</t>
  </si>
  <si>
    <t>16</t>
  </si>
  <si>
    <t>11</t>
  </si>
  <si>
    <t>113107153</t>
  </si>
  <si>
    <t>Odstranění podkladů nebo krytů strojně plochy jednotlivě přes 50 m2 do 200 m2 s přemístěním hmot na skládku na vzdálenost do 20 m nebo s naložením na dopravní prostředek z kameniva těženého, o tl. vrstvy přes 200 do 300 mm</t>
  </si>
  <si>
    <t>-801895746</t>
  </si>
  <si>
    <t>https://podminky.urs.cz/item/CS_URS_2026_01/113107153</t>
  </si>
  <si>
    <t xml:space="preserve">odstranění pískové dopadové plochy po dětském hřišti o ploše 74 m2, předpokládáný objem 22,2 m3 dle TZ : </t>
  </si>
  <si>
    <t>74,0</t>
  </si>
  <si>
    <t>Pol18</t>
  </si>
  <si>
    <t>Drcení ořezaných větví průměru do 10 cm</t>
  </si>
  <si>
    <t>36</t>
  </si>
  <si>
    <t xml:space="preserve">předpoklad - odhad cca 10 m3 : </t>
  </si>
  <si>
    <t>10,0</t>
  </si>
  <si>
    <t>Ostatní konstrukce a práce, bourání</t>
  </si>
  <si>
    <t>96</t>
  </si>
  <si>
    <t>Bourání konstrukcí</t>
  </si>
  <si>
    <t>961044111</t>
  </si>
  <si>
    <t>Bourání základů z betonu prostého</t>
  </si>
  <si>
    <t>20</t>
  </si>
  <si>
    <t>https://podminky.urs.cz/item/CS_URS_2026_01/961044111</t>
  </si>
  <si>
    <t>Bourání konstrukcí z prostého betonu - odbourání opěrné zdi podél komunikace v celé její délce</t>
  </si>
  <si>
    <t>55,0*0,2*0,5</t>
  </si>
  <si>
    <t>Pol12</t>
  </si>
  <si>
    <t>Demontáž a uskladnění kuličkodráhy (pro zpětnou montáž) + zpětná montáž</t>
  </si>
  <si>
    <t>komplet</t>
  </si>
  <si>
    <t>24</t>
  </si>
  <si>
    <t>15</t>
  </si>
  <si>
    <t>Pol9</t>
  </si>
  <si>
    <t>Demontáž herních prvků a mobiliáře vč. odstranění jejich základů</t>
  </si>
  <si>
    <t>18</t>
  </si>
  <si>
    <t>997</t>
  </si>
  <si>
    <t>Doprava suti a vybouraných hmot</t>
  </si>
  <si>
    <t>997221551</t>
  </si>
  <si>
    <t>Vodorovná doprava suti bez naložení, ale se složením a s hrubým urovnáním ze sypkých materiálů, na vzdálenost do 1 km</t>
  </si>
  <si>
    <t>t</t>
  </si>
  <si>
    <t>1101874679</t>
  </si>
  <si>
    <t>https://podminky.urs.cz/item/CS_URS_2026_01/997221551</t>
  </si>
  <si>
    <t>17</t>
  </si>
  <si>
    <t>997221559</t>
  </si>
  <si>
    <t>Vodorovná doprava suti bez naložení, ale se složením a s hrubým urovnáním ze sypkých materiálů, na vzdálenost Příplatek k ceně za každý další započatý 1 km přes 1 km</t>
  </si>
  <si>
    <t>1437282061</t>
  </si>
  <si>
    <t>https://podminky.urs.cz/item/CS_URS_2026_01/997221559</t>
  </si>
  <si>
    <t>37*15 'Přepočtené koeficientem množství</t>
  </si>
  <si>
    <t>997221561</t>
  </si>
  <si>
    <t>Vodorovná doprava suti bez naložení, ale se složením a s hrubým urovnáním z kusových materiálů, na vzdálenost do 1 km</t>
  </si>
  <si>
    <t>-56919967</t>
  </si>
  <si>
    <t>https://podminky.urs.cz/item/CS_URS_2026_01/997221561</t>
  </si>
  <si>
    <t>19</t>
  </si>
  <si>
    <t>997221569</t>
  </si>
  <si>
    <t>Vodorovná doprava suti bez naložení, ale se složením a s hrubým urovnáním z kusových materiálů, na vzdálenost Příplatek k ceně za každý další započatý 1 km přes 1 km</t>
  </si>
  <si>
    <t>-43448698</t>
  </si>
  <si>
    <t>https://podminky.urs.cz/item/CS_URS_2026_01/997221569</t>
  </si>
  <si>
    <t>11*15 'Přepočtené koeficientem množství</t>
  </si>
  <si>
    <t>997221571</t>
  </si>
  <si>
    <t>Vodorovná doprava vybouraných hmot bez naložení, ale se složením a s hrubým urovnáním na vzdálenost do 1 km</t>
  </si>
  <si>
    <t>1004809613</t>
  </si>
  <si>
    <t>https://podminky.urs.cz/item/CS_URS_2026_01/997221571</t>
  </si>
  <si>
    <t>997221579</t>
  </si>
  <si>
    <t>Vodorovná doprava vybouraných hmot bez naložení, ale se složením a s hrubým urovnáním na vzdálenost Příplatek k ceně za každý další započatý 1 km přes 1 km</t>
  </si>
  <si>
    <t>-1546060623</t>
  </si>
  <si>
    <t>https://podminky.urs.cz/item/CS_URS_2026_01/997221579</t>
  </si>
  <si>
    <t>11,65*15 'Přepočtené koeficientem množství</t>
  </si>
  <si>
    <t>22</t>
  </si>
  <si>
    <t>997221611</t>
  </si>
  <si>
    <t>Nakládání na dopravní prostředky pro vodorovnou dopravu suti</t>
  </si>
  <si>
    <t>1984065188</t>
  </si>
  <si>
    <t>https://podminky.urs.cz/item/CS_URS_2026_01/997221611</t>
  </si>
  <si>
    <t>23</t>
  </si>
  <si>
    <t>997221612</t>
  </si>
  <si>
    <t>Nakládání na dopravní prostředky pro vodorovnou dopravu vybouraných hmot</t>
  </si>
  <si>
    <t>-425116089</t>
  </si>
  <si>
    <t>https://podminky.urs.cz/item/CS_URS_2026_01/997221612</t>
  </si>
  <si>
    <t>997221861</t>
  </si>
  <si>
    <t>Poplatek za předání stavebního odpadu recyklačnímu zařízení z prostého betonu zatříděného do Katalogu odpadů pod kódem 17 01 01</t>
  </si>
  <si>
    <t>1993259510</t>
  </si>
  <si>
    <t>https://podminky.urs.cz/item/CS_URS_2026_01/997221861</t>
  </si>
  <si>
    <t>25</t>
  </si>
  <si>
    <t>997221873</t>
  </si>
  <si>
    <t>Poplatek za předání stavebního odpadu recyklačnímu zařízení zeminy a kamení zatříděného do Katalogu odpadů pod kódem 17 05 04</t>
  </si>
  <si>
    <t>408278614</t>
  </si>
  <si>
    <t>https://podminky.urs.cz/item/CS_URS_2026_01/997221873</t>
  </si>
  <si>
    <t>26</t>
  </si>
  <si>
    <t>Pol17</t>
  </si>
  <si>
    <t>Výkup kovů - železný šrot tl. do 4 mm</t>
  </si>
  <si>
    <t>34</t>
  </si>
  <si>
    <t>Pro vyjádření výnosu ve prospěch zhotovitele je nutné jednotkovou cenu uvést se záporným znaménkem. (Získaná částka ponižuje náklad stavby.)</t>
  </si>
  <si>
    <t xml:space="preserve">demontované zábradlí z opěrné stěny : </t>
  </si>
  <si>
    <t>1,65</t>
  </si>
  <si>
    <t>27</t>
  </si>
  <si>
    <t>997013631</t>
  </si>
  <si>
    <t>Poplatek za uložení stavebního odpadu na skládce (skládkovné) směsného stavebního a demoličního zatříděného do Katalogu odpadů pod kódem 17 09 04</t>
  </si>
  <si>
    <t>-1569238200</t>
  </si>
  <si>
    <t>https://podminky.urs.cz/item/CS_URS_2026_01/997013631</t>
  </si>
  <si>
    <t>PSV</t>
  </si>
  <si>
    <t>Práce a dodávky PSV</t>
  </si>
  <si>
    <t>767</t>
  </si>
  <si>
    <t>Konstrukce zámečnické</t>
  </si>
  <si>
    <t>28</t>
  </si>
  <si>
    <t>767996801</t>
  </si>
  <si>
    <t>Demontáž ostatních zámečnických konstrukcí rozebráním o hmotnosti jednotlivých dílů do 50 kg</t>
  </si>
  <si>
    <t>kg</t>
  </si>
  <si>
    <t>https://podminky.urs.cz/item/CS_URS_2026_01/767996801</t>
  </si>
  <si>
    <t>01.1 - Krajinářské řešení - dětské hřiště - terénní úpravy</t>
  </si>
  <si>
    <t>D1 - Zemní práce</t>
  </si>
  <si>
    <t>D1</t>
  </si>
  <si>
    <t>122251104</t>
  </si>
  <si>
    <t>Odkopávky a prokopávky nezapažené strojně v hornině třídy těžitelnosti I skupiny 3 přes 100 do 500 m3</t>
  </si>
  <si>
    <t>https://podminky.urs.cz/item/CS_URS_2026_01/122251104</t>
  </si>
  <si>
    <t xml:space="preserve">pro skladbu P4, pískovou dopadovou plochu : </t>
  </si>
  <si>
    <t>93,0*0,1</t>
  </si>
  <si>
    <t xml:space="preserve">Mlatová plocha - skladba P5 : </t>
  </si>
  <si>
    <t>276,0*0,3</t>
  </si>
  <si>
    <t>štěrkotrávník podél cyklostezky</t>
  </si>
  <si>
    <t>44,0*0,4</t>
  </si>
  <si>
    <t>132251102</t>
  </si>
  <si>
    <t>Hloubení nezapažených rýh šířky do 800 mm strojně s urovnáním dna do předepsaného profilu a spádu v hornině třídy těžitelnosti I skupiny 3 přes 20 do 50 m3</t>
  </si>
  <si>
    <t>https://podminky.urs.cz/item/CS_URS_2026_01/132251102</t>
  </si>
  <si>
    <t xml:space="preserve">pod sedací zídky : </t>
  </si>
  <si>
    <t>95,0*0,6*(0,25+0,5)</t>
  </si>
  <si>
    <t>131251104</t>
  </si>
  <si>
    <t>Hloubení nezapažených jam a zářezů strojně s urovnáním dna do předepsaného profilu a spádu v hornině třídy těžitelnosti I skupiny 3 přes 100 do 500 m3</t>
  </si>
  <si>
    <t>-1295139786</t>
  </si>
  <si>
    <t>https://podminky.urs.cz/item/CS_URS_2026_01/131251104</t>
  </si>
  <si>
    <t>stráň podél cyklostezky</t>
  </si>
  <si>
    <t>13,0</t>
  </si>
  <si>
    <t>úpravy plošné</t>
  </si>
  <si>
    <t>111,0</t>
  </si>
  <si>
    <t>na deponii a zpět</t>
  </si>
  <si>
    <t>(109,7+42,75+124,0)*2</t>
  </si>
  <si>
    <t>naložení z deponie</t>
  </si>
  <si>
    <t>(109,7+42,75+124,0)</t>
  </si>
  <si>
    <t>dovoz zeminy</t>
  </si>
  <si>
    <t>66,0</t>
  </si>
  <si>
    <t>171151103</t>
  </si>
  <si>
    <t>Uložení sypanin do násypů strojně s rozprostřením sypaniny ve vrstvách a s hrubým urovnáním zhutněných z hornin soudržných jakékoliv třídy těžitelnosti</t>
  </si>
  <si>
    <t>-1719222796</t>
  </si>
  <si>
    <t>https://podminky.urs.cz/item/CS_URS_2026_01/171151103</t>
  </si>
  <si>
    <t>svah u komunikace</t>
  </si>
  <si>
    <t>133,0</t>
  </si>
  <si>
    <t>stráň podel cyklostezky</t>
  </si>
  <si>
    <t>kopečky na hřišti</t>
  </si>
  <si>
    <t>85,0</t>
  </si>
  <si>
    <t>plošná úprava</t>
  </si>
  <si>
    <t>182251101</t>
  </si>
  <si>
    <t>Svahování trvalých svahů do projektovaných profilů strojně s potřebným přemístěním výkopku při svahování násypů v jakékoliv hornině</t>
  </si>
  <si>
    <t>1383512472</t>
  </si>
  <si>
    <t>https://podminky.urs.cz/item/CS_URS_2026_01/182251101</t>
  </si>
  <si>
    <t>181151321</t>
  </si>
  <si>
    <t>Plošná úprava terénu v zemině skupiny 1 až 4 s urovnáním povrchu bez doplnění ornice souvislé plochy přes 500 m2 při nerovnostech terénu přes 100 do 150 mm v rovině nebo na svahu do 1:5</t>
  </si>
  <si>
    <t>https://podminky.urs.cz/item/CS_URS_2026_01/181151321</t>
  </si>
  <si>
    <t>1478,0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</si>
  <si>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</si>
  <si>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</si>
  <si>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200437730</t>
  </si>
  <si>
    <t>https://podminky.urs.cz/item/CS_URS_2026_01/162751117</t>
  </si>
  <si>
    <t>M</t>
  </si>
  <si>
    <t>10364100</t>
  </si>
  <si>
    <t>zemina pro terénní úpravy - tříděná</t>
  </si>
  <si>
    <t>1261370492</t>
  </si>
  <si>
    <t>66*2 'Přepočtené koeficientem množství</t>
  </si>
  <si>
    <t>01.2 - Krajinářské řešení - dětské hřiště - povrchy</t>
  </si>
  <si>
    <t xml:space="preserve">    2 - Zakládání</t>
  </si>
  <si>
    <t xml:space="preserve">    5 - Komunikace pozemní</t>
  </si>
  <si>
    <t xml:space="preserve">      91 - Doplňující konstrukce a práce pozemních komunikací, letišť a ploch</t>
  </si>
  <si>
    <t xml:space="preserve">    998 - Přesun hmot</t>
  </si>
  <si>
    <t>171251101</t>
  </si>
  <si>
    <t>Uložení sypanin do násypů strojně s rozprostřením sypaniny ve vrstvách a s hrubým urovnáním nezhutněných jakékoliv třídy těžitelnosti</t>
  </si>
  <si>
    <t>-2076840856</t>
  </si>
  <si>
    <t>https://podminky.urs.cz/item/CS_URS_2026_01/171251101</t>
  </si>
  <si>
    <t>skladba P4, dopadová plocha :</t>
  </si>
  <si>
    <t>93,0*0,30</t>
  </si>
  <si>
    <t>Pol32</t>
  </si>
  <si>
    <t>kamenivo těžené 0/4 - písek certifikovaný pro dětská pískoviště</t>
  </si>
  <si>
    <t>-1711718388</t>
  </si>
  <si>
    <t xml:space="preserve">skladba P4, dopadová plocha : </t>
  </si>
  <si>
    <t xml:space="preserve"> 93,0*0,30*1,8</t>
  </si>
  <si>
    <t>Pol30</t>
  </si>
  <si>
    <t>Ochrana stromu bedněním - zřízení</t>
  </si>
  <si>
    <t>255261700</t>
  </si>
  <si>
    <t xml:space="preserve">ochrana stromu v trase skladby P5 : </t>
  </si>
  <si>
    <t>Pol31</t>
  </si>
  <si>
    <t>Ochrana stromu bedněním - odstranění</t>
  </si>
  <si>
    <t>-1447144449</t>
  </si>
  <si>
    <t>181951112-2</t>
  </si>
  <si>
    <t>Úprava pláně vyrovnáním výškových rozdílů strojně v hornině třídy těžitelnosti I, skupiny 1 až 3 se zhutněním na 30 MPa</t>
  </si>
  <si>
    <t>94124287</t>
  </si>
  <si>
    <t xml:space="preserve">Písková dopadová plocha, skladba P4 : </t>
  </si>
  <si>
    <t>93,0</t>
  </si>
  <si>
    <t>276,0</t>
  </si>
  <si>
    <t>Zakládání</t>
  </si>
  <si>
    <t>273351121</t>
  </si>
  <si>
    <t>Bednění základů desek zřízení</t>
  </si>
  <si>
    <t>1836214400</t>
  </si>
  <si>
    <t>https://podminky.urs.cz/item/CS_URS_2026_01/273351121</t>
  </si>
  <si>
    <t xml:space="preserve">bednění - provizorní fixace dopadové plochy, dl. 50 bm : </t>
  </si>
  <si>
    <t>50,0*0,3</t>
  </si>
  <si>
    <t>273351122</t>
  </si>
  <si>
    <t>Bednění základů desek odstranění</t>
  </si>
  <si>
    <t>-1567823655</t>
  </si>
  <si>
    <t>https://podminky.urs.cz/item/CS_URS_2026_01/273351122</t>
  </si>
  <si>
    <t>Komunikace pozemní</t>
  </si>
  <si>
    <t>564811112</t>
  </si>
  <si>
    <t>Podklad ze štěrkodrti ŠD s rozprostřením a zhutněním plochy přes 100 m2, po zhutnění tl. 60 mm</t>
  </si>
  <si>
    <t>806487375</t>
  </si>
  <si>
    <t>https://podminky.urs.cz/item/CS_URS_2026_01/564811112</t>
  </si>
  <si>
    <t xml:space="preserve">Mlatová plocha - , skladba P5 : </t>
  </si>
  <si>
    <t>564861111</t>
  </si>
  <si>
    <t>Podklad ze štěrkodrti ŠD s rozprostřením a zhutněním plochy přes 100 m2, po zhutnění tl. 200 mm</t>
  </si>
  <si>
    <t>-521821456</t>
  </si>
  <si>
    <t>https://podminky.urs.cz/item/CS_URS_2026_01/564861111</t>
  </si>
  <si>
    <t>564851111</t>
  </si>
  <si>
    <t>Podklad ze štěrkodrti ŠD s rozprostřením a zhutněním plochy přes 100 m2, po zhutnění tl. 150 mm</t>
  </si>
  <si>
    <t>290885129</t>
  </si>
  <si>
    <t>https://podminky.urs.cz/item/CS_URS_2026_01/564851111</t>
  </si>
  <si>
    <t>Pol40</t>
  </si>
  <si>
    <t>D+M mlatový kryt z mech.zpevněného kameniva tl. 4 cm prosívka fr.0-5 mm</t>
  </si>
  <si>
    <t>800573320</t>
  </si>
  <si>
    <t>Mlatová plocha - skladba P5 :</t>
  </si>
  <si>
    <t>91</t>
  </si>
  <si>
    <t>Doplňující konstrukce a práce pozemních komunikací, letišť a ploch</t>
  </si>
  <si>
    <t>919724131</t>
  </si>
  <si>
    <t>Drenážní geosyntetikum s tuhým jádrem laminované geotextilií a fólií</t>
  </si>
  <si>
    <t>188097534</t>
  </si>
  <si>
    <t>https://podminky.urs.cz/item/CS_URS_2026_01/919724131</t>
  </si>
  <si>
    <t xml:space="preserve">Mlatová plocha -, skladba P5 : </t>
  </si>
  <si>
    <t>916371212</t>
  </si>
  <si>
    <t>Osazení skrytého zahradního obrubníku jednostranným odkopáním kovového</t>
  </si>
  <si>
    <t>m</t>
  </si>
  <si>
    <t>-1801953993</t>
  </si>
  <si>
    <t>https://podminky.urs.cz/item/CS_URS_2026_01/916371212</t>
  </si>
  <si>
    <t xml:space="preserve">osazení zapuštěného obrubníku mezi P5 a travnatými povrchy : </t>
  </si>
  <si>
    <t xml:space="preserve"> 110,0</t>
  </si>
  <si>
    <t>Pol42</t>
  </si>
  <si>
    <t>obrubník - ocelová pásovina 8x150 s navařenými trny</t>
  </si>
  <si>
    <t>2098566880</t>
  </si>
  <si>
    <t xml:space="preserve">obrubník mezi P5 a travnatými povrchy : </t>
  </si>
  <si>
    <t xml:space="preserve"> 110,0*1,10</t>
  </si>
  <si>
    <t>919726123</t>
  </si>
  <si>
    <t>Geotextilie netkaná pro ochranu, separaci nebo filtraci měrná hmotnost přes 300 do 500 g/m2</t>
  </si>
  <si>
    <t>-596542713</t>
  </si>
  <si>
    <t>https://podminky.urs.cz/item/CS_URS_2026_01/919726123</t>
  </si>
  <si>
    <t>K003</t>
  </si>
  <si>
    <t>Příplatek za kotvení geotextilie skobami</t>
  </si>
  <si>
    <t>-805685899</t>
  </si>
  <si>
    <t>998</t>
  </si>
  <si>
    <t>Přesun hmot</t>
  </si>
  <si>
    <t>998225111</t>
  </si>
  <si>
    <t>Přesun hmot pro komunikace s krytem z kameniva, monolitickým betonovým nebo živičným dopravní vzdálenost do 200 m jakékoliv délky objektu</t>
  </si>
  <si>
    <t>853163835</t>
  </si>
  <si>
    <t>https://podminky.urs.cz/item/CS_URS_2026_01/998225111</t>
  </si>
  <si>
    <t>01.3 - Krajinářské řešení - dětské hřiště - mobiliář a prvky</t>
  </si>
  <si>
    <t xml:space="preserve">    3 - Svislé a kompletní konstrukce</t>
  </si>
  <si>
    <t xml:space="preserve">    762 - Konstrukce tesařské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</si>
  <si>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</si>
  <si>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</si>
  <si>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https://podminky.urs.cz/item/CS_URS_2026_01/175151201</t>
  </si>
  <si>
    <t xml:space="preserve">zásyp sedacích zídek držících svah, zídky č. 05, 06, 07 : </t>
  </si>
  <si>
    <t>(4,0+7,0+16,0)*0,25*0,45</t>
  </si>
  <si>
    <t>58343872</t>
  </si>
  <si>
    <t>kamenivo drcené hrubé frakce 8/16</t>
  </si>
  <si>
    <t>195735947</t>
  </si>
  <si>
    <t>zásyp sedacích zídek držících svah, zídky č. 05, 06, 07 :</t>
  </si>
  <si>
    <t>(4,0+7,0+16,0)*0,25*0,45*1,8</t>
  </si>
  <si>
    <t>271532213</t>
  </si>
  <si>
    <t>Podsyp pod základové konstrukce se zhutněním a urovnáním povrchu z kameniva hrubého, frakce 8 - 16 mm</t>
  </si>
  <si>
    <t>https://podminky.urs.cz/item/CS_URS_2026_01/271532213</t>
  </si>
  <si>
    <t xml:space="preserve">podkladní kamenivo pod betonvé bloky : </t>
  </si>
  <si>
    <t>95,0*0,6*0,65</t>
  </si>
  <si>
    <t>919726122</t>
  </si>
  <si>
    <t>Geotextilie netkaná pro ochranu, separaci nebo filtraci měrná hmotnost přes 200 do 300 g/m2</t>
  </si>
  <si>
    <t>https://podminky.urs.cz/item/CS_URS_2026_01/919726122</t>
  </si>
  <si>
    <t>geotextilie za zídkami 05, 06, 07 :</t>
  </si>
  <si>
    <t>(4,0+7,0+16,0)*1,0</t>
  </si>
  <si>
    <t>Svislé a kompletní konstrukce</t>
  </si>
  <si>
    <t>320101111</t>
  </si>
  <si>
    <t>Osazení betonových a železobetonových prefabrikátů hmotnosti jednotlivě do 1 000 kg</t>
  </si>
  <si>
    <t>https://podminky.urs.cz/item/CS_URS_2026_01/320101111</t>
  </si>
  <si>
    <t xml:space="preserve">betonové sedací zídky o celkových rozměrech: : </t>
  </si>
  <si>
    <t xml:space="preserve">zídka 01 : </t>
  </si>
  <si>
    <t>(12,0+11,0)*0,4*0,6</t>
  </si>
  <si>
    <t xml:space="preserve">zídka 02 : </t>
  </si>
  <si>
    <t>24,0*0,4*0,6</t>
  </si>
  <si>
    <t>zídka 03 :</t>
  </si>
  <si>
    <t>15,0*0,4*0,6</t>
  </si>
  <si>
    <t xml:space="preserve">zídka 04 : </t>
  </si>
  <si>
    <t>5,0*0,4*0,6</t>
  </si>
  <si>
    <t>zídka 05:</t>
  </si>
  <si>
    <t>4,0*0,4*0,6</t>
  </si>
  <si>
    <t>zídka 06 :</t>
  </si>
  <si>
    <t xml:space="preserve"> 7,0*0,4*0,6</t>
  </si>
  <si>
    <t xml:space="preserve">zídka 07 : </t>
  </si>
  <si>
    <t>16,0*0,4*0,6</t>
  </si>
  <si>
    <t>ostatní</t>
  </si>
  <si>
    <t>Pol49</t>
  </si>
  <si>
    <t>Betonový blok 1000 x 400 x 600, hladký</t>
  </si>
  <si>
    <t>bm</t>
  </si>
  <si>
    <t>-447073097</t>
  </si>
  <si>
    <t xml:space="preserve">betonové sedací zídky : </t>
  </si>
  <si>
    <t>(12+11)+24+15+5+4+7+16+4</t>
  </si>
  <si>
    <t>Pol50</t>
  </si>
  <si>
    <t>Příplatek za atypické tvarování betonových bloků</t>
  </si>
  <si>
    <t>Pol502</t>
  </si>
  <si>
    <t>Příplatek za seříznutí betonových bloků</t>
  </si>
  <si>
    <t>-1070362230</t>
  </si>
  <si>
    <t>K002</t>
  </si>
  <si>
    <t>D+M propojení bloků mezi sebou propojeny žárově zinkovanými ocelovými příložkami v počtu min. 2 ks na spoj, kotvenými chemickými kotvami.</t>
  </si>
  <si>
    <t>spoj</t>
  </si>
  <si>
    <t>710946546</t>
  </si>
  <si>
    <t>K001</t>
  </si>
  <si>
    <t>D+M sedák s konstrukcí 1 x 0,4 x 0,08 m- viz. PD</t>
  </si>
  <si>
    <t>1341128875</t>
  </si>
  <si>
    <t>Pol56</t>
  </si>
  <si>
    <t xml:space="preserve">01-13-01 D+M Dvě věže s výlezy, lezeckou tyčí a skluzavkou spojené žebříkem vč. dodávky kotvení a základů_x000d_
specifikace: skluzavka, lanový žebřík 3x, pochozí st 2x, plošina, zábradlí bariéra 4x, madla 2x, hasičská tyč, lanový výlez, žebříkový výlez 2x				_x000d_
materiál: dřevo, ocel, lana s pícepramenným ocelovým jádrem opleteným polypropylénovou nebo polyesterovou přízí, vodoodpudivá překližka				_x000d_
povrchová úprava: dřevěné části opatřeny nátěrem s UV absorbérem, kovové části opatřeny barevným práškovým lakem, pod lakem pozinkováno				_x000d_
rozměry: 5800x4200x2900 mm				_x000d_
max. výška pádu 2,3 m				_x000d_
kotvení: do betonových patek dle konkrétních pokynů výrobce				_x000d_
			_x000d_
</t>
  </si>
  <si>
    <t>Pol57</t>
  </si>
  <si>
    <t xml:space="preserve">01-13-10 D+M žulové valouny, celkem 19 ks_x000d_
materiál: žulový valoun, oblý, bez ostrých hran a prasklin				_x000d_
rozměry: 0,5 až 1,5 t, mix velikostí - např. 8x 0,5 - 0,75 t, 7x 0,9 - 1,1 t, 4x 1,2 - 1,5 t				_x000d_
barva: mix bílá a šedá				_x000d_
povrchová úprava: bez povrchové úpravy, přírodní				_x000d_
způsob kotvení: volně položené na štěrkový podklad				_x000d_
</t>
  </si>
  <si>
    <t>Pol58</t>
  </si>
  <si>
    <t xml:space="preserve">01-13-11 D+M sestava venkovní fitness, vč. dodávky kotvení a základů_x000d_
specifikace: multifunkční fitness sestava - 1x velká bradla, 1x nízká hrazda, 1x vysoká hrazda, 2x ručkovací madlo, 1x horizontální ručkovací žebřiny, 1x vertikální šplhací žebřiny, 1x šplhací tyč, 1x kruhy, 1x malá bradla				_x000d_
materiál: akátové kůly, ocelové trubky přímé nebo ohýbané, řetězy				_x000d_
povrchová úprava: kovové části pozinkováno, dřevěné části zbaveny kůry a opracované na jádrové dřevo				_x000d_
rozměry: 5000x6500x3200 m				_x000d_
max. výška pádu 0,6 m				_x000d_
způsob kotvení: do betnovoých patek dle konkrétních pokynů vyýrobce				_x000d_
</t>
  </si>
  <si>
    <t>30</t>
  </si>
  <si>
    <t>Pol59</t>
  </si>
  <si>
    <t xml:space="preserve">01-13-02 D+M Velká vahadlová houpačka vč. dodávky kotvení a základů_x000d_
specifikace: velká vahadlová houpačka se dvěma sedáky				_x000d_
materiál: modřínové dřevo, ocel				_x000d_
povrchová úprava: dřevěné části opatřeny nátěrem s UV absorbérem				_x000d_
rozměry: 5000x750x950 mm				_x000d_
max. výška pádu 950 mm				_x000d_
způsob kotvení: do betonových patek dle konkrétních pokyn výrobce				_x000d_
</t>
  </si>
  <si>
    <t>32</t>
  </si>
  <si>
    <t>Pol60</t>
  </si>
  <si>
    <t xml:space="preserve">01-13-03a D+M balanční kladina vč. dodávky kotvení a základů_x000d_
specifikace: kladina, madla2x, kotveno na čtyřech ocelových stojinách				_x000d_
materiál: modřínové dřevo, ocelové trubky				_x000d_
povrchová úprava: dřevěné části opatřeny nátěrem s UV absorbérem, kovové části opatřeny práškovým lakem, pod lakem pozinkováno				_x000d_
rozměry: 2000x900x1800 mm				_x000d_
max. výška pádu 600 mm				_x000d_
způsob kotvení: do betonových patek dle konkrétních pokyn výrobce				_x000d_
</t>
  </si>
  <si>
    <t>Pol61</t>
  </si>
  <si>
    <t xml:space="preserve">01-13-03b D+M balanční kladiny vč. dodávky kotvení a základů_x000d_
specifikace: 2x nakloněný balanční hranol, 3xkovové madlo				_x000d_
materiál: modřínové dřevo, ocelové trubky				_x000d_
povrchová úprava: dřevěné části opatřeny nátěrem s UV absorbérem, kovové části opatřeny práškovým lakem, pod lakem šopování za účelem zvýšení odolnosti proti rezavění				_x000d_
rozměry: 2000x2200x1800 mm				_x000d_
max. výška pádu 600 mm				_x000d_
způsob kotvení: do betonových patek dle konkrétních pokyn výrobce				_x000d_
</t>
  </si>
  <si>
    <t>Pol62</t>
  </si>
  <si>
    <t xml:space="preserve">01-13-04 D+M skluzavka, vč. dodávky kotvení a základů_x000d_
specifikace: ocelová skluzavka				_x000d_
materiál: potravinářská nerez, jakost 1.1401/AISI 304				_x000d_
povrchová úprava: bez povrchové úpravy				_x000d_
rozměry: 2500x500x1500 mm				_x000d_
max. výška pádu 1,5 m				_x000d_
způsob kotvení: do betnovoých patek dle konkrétních pokynů vyýrobce, přizpůsobit svahování výrobku				_x000d_
</t>
  </si>
  <si>
    <t>38</t>
  </si>
  <si>
    <t>Pol63</t>
  </si>
  <si>
    <t xml:space="preserve">01-13-05 D+M domeček pro malé děti, vč. dodávky kotvení a základů_x000d_
specifikace: typový domeček pro malé děti, plošina, bariéra 4x, madlo, nášlap, stříška				_x000d_
materiál: modřínové dřevo, ocelové trubky, voděodolná překližka				_x000d_
povrchová úprava: dřevěné části opatřeny nátěrem s UV absorbérem, kovové části opatřeny barevným práškovým lakem, pod lakem pozinkováno, překližka je uzpůsobena pro malování křídou				_x000d_
rozměry: 1600x2100x1800 mm				_x000d_
max. výška pádu -				_x000d_
způsob kotvení: do betnovoých patek dle konkrétních pokynů vyýrobce				_x000d_
</t>
  </si>
  <si>
    <t>40</t>
  </si>
  <si>
    <t>Pol64</t>
  </si>
  <si>
    <t xml:space="preserve">01-13-06 D+M balanční most, vč. dodávky kotvení a základů_x000d_
specifikace: lanový most s příčkami, kotveno na čtyřek oceových stojinách				_x000d_
materiál: modřínové dřevo, ocelové trubky				_x000d_
povrchová úprava: dřevěné části opatřeny nátěrem s UV absorbérem, kovové části opatřeny barevným práškovým lakem, pod lakem pozinkováno,				_x000d_
rozměry: 2500x1200x1400 mm				_x000d_
max. výška pádu 0,5 m				_x000d_
způsob kotvení: do betnovoých patek dle konkrétních pokynů vyýrobce				_x000d_
</t>
  </si>
  <si>
    <t>42</t>
  </si>
  <si>
    <t>Pol65</t>
  </si>
  <si>
    <t xml:space="preserve">01-13-07 D+M herní prvek - pružinové houpadlo pro 2 děti vč. dodávky kotvení a základů_x000d_
specifikace: kolébačka pro 2 uživatele				_x000d_
materiál: modřínové dřevo, ocelové trubky, pružiny				_x000d_
povrchová úprava: dřevěné části opatřeny nátěrem s UV absorbérem, kovové části opatřeny barevným práškovým lakem, pod lakem pozinkováno,				_x000d_
rozměry: 1500x400x900 mm				_x000d_
max. výška pádu 0,6 m				_x000d_
způsob kotvení: do betnovoých patek dle konkrétních pokynů vyýrobce				_x000d_
</t>
  </si>
  <si>
    <t>44</t>
  </si>
  <si>
    <t>Pol66</t>
  </si>
  <si>
    <t xml:space="preserve">01-13-08 D+M pružinové houpadlo pro 1 dítě, vč. dodávky kotvení a základů_x000d_
specifikace: kolébačka pro 1 uživatele				_x000d_
materiál: modřínové dřevo, ocelové trubky, pružiny				_x000d_
povrchová úprava: dřevěné části opatřeny nátěrem s UV absorbérem, kovové části opatřeny barevným práškovým lakem, pod lakem pozinkováno,				_x000d_
rozměry: 650x400x850 mm				_x000d_
max. výška pádu 0,6 m				_x000d_
způsob kotvení: do betnovoých patek dle konkrétních pokynů vyýrobce				_x000d_
</t>
  </si>
  <si>
    <t>46</t>
  </si>
  <si>
    <t>Pol67</t>
  </si>
  <si>
    <t xml:space="preserve">01-13-09 D+M stůl na stolní tenis_x000d_
specifikace: stolní tenisový stůl betonový se zaoblenými rohy				_x000d_
materiál: betonový povrch, odolný nátěr				_x000d_
povrchová úprava: desky stolu nevyžadují zvláštní údržbu, barva zelená				_x000d_
rozměry: dl. 2470 mm, š. 1525 mm, výška celkem 760 mm				_x000d_
způsob kotvení: prosté uložení na štěrkotrávník, nevyžaduje základ				_x000d_
</t>
  </si>
  <si>
    <t>48</t>
  </si>
  <si>
    <t>998152111</t>
  </si>
  <si>
    <t>Přesun hmot pro zdi a valy samostatné montované z dílců železobetonových nebo z předpjatého betonu vodorovná dopravní vzdálenost do 50 m, pro zdi základní výšky do 12 m</t>
  </si>
  <si>
    <t>https://podminky.urs.cz/item/CS_URS_2026_01/998152111</t>
  </si>
  <si>
    <t>762</t>
  </si>
  <si>
    <t>Konstrukce tesařské</t>
  </si>
  <si>
    <t>Pol52</t>
  </si>
  <si>
    <t>D+M řezivo dubové hranoly 120x50x1000 mm, zaoblené hrany,vč. povrchové úpravy</t>
  </si>
  <si>
    <t>1,0*3*31</t>
  </si>
  <si>
    <t xml:space="preserve">ztrátné + 10% : </t>
  </si>
  <si>
    <t>9,3</t>
  </si>
  <si>
    <t>998762202</t>
  </si>
  <si>
    <t>Přesun hmot pro konstrukce tesařské stanovený procentní sazbou (%) z ceny vodorovná dopravní vzdálenost do 50 m základní v objektech výšky přes 6 do 12 m</t>
  </si>
  <si>
    <t>%</t>
  </si>
  <si>
    <t>-839118129</t>
  </si>
  <si>
    <t>https://podminky.urs.cz/item/CS_URS_2026_01/998762202</t>
  </si>
  <si>
    <t>Pol54</t>
  </si>
  <si>
    <t>D+M výroba a montáž kov. atypických konstr. do 50 kg</t>
  </si>
  <si>
    <t xml:space="preserve">kotvení sedacích hranolů k betonovým blokům, kompletní dodávka+montáž : </t>
  </si>
  <si>
    <t>650</t>
  </si>
  <si>
    <t>998767202</t>
  </si>
  <si>
    <t>Přesun hmot pro zámečnické konstrukce stanovený procentní sazbou (%) z ceny vodorovná dopravní vzdálenost do 50 m základní v objektech výšky přes 6 do 12 m</t>
  </si>
  <si>
    <t>-715359616</t>
  </si>
  <si>
    <t>https://podminky.urs.cz/item/CS_URS_2026_01/998767202</t>
  </si>
  <si>
    <t>01.4 - Krajinářské řešení - dětské hřiště - vegetační úpravy</t>
  </si>
  <si>
    <t>181351113</t>
  </si>
  <si>
    <t>Rozprostření a urovnání ornice v rovině nebo ve svahu sklonu do 1:5 strojně při souvislé ploše přes 500 m2, tl. vrstvy do 200 mm</t>
  </si>
  <si>
    <t>https://podminky.urs.cz/item/CS_URS_2026_01/181351113</t>
  </si>
  <si>
    <t xml:space="preserve">rozprostření ornice se substrátem - skladba P1 pobytový trávník / bylinný porost : </t>
  </si>
  <si>
    <t>590,0+1210,0</t>
  </si>
  <si>
    <t xml:space="preserve">pozn. bude použita stávající ornice z místa stavby : </t>
  </si>
  <si>
    <t>181351114</t>
  </si>
  <si>
    <t>Rozprostření a urovnání ornice v rovině nebo ve svahu sklonu do 1:5 strojně při souvislé ploše přes 500 m2, tl. vrstvy přes 200 do 250 mm</t>
  </si>
  <si>
    <t>https://podminky.urs.cz/item/CS_URS_2026_01/181351114</t>
  </si>
  <si>
    <t xml:space="preserve">rozprostření ornice se substrátem - skladba 2 zátěžový trávník : </t>
  </si>
  <si>
    <t>232,0</t>
  </si>
  <si>
    <t xml:space="preserve">rozprostření ornice se substrátem - skladba 3 štěrkotrávník : </t>
  </si>
  <si>
    <t>265,0</t>
  </si>
  <si>
    <t>Pol70</t>
  </si>
  <si>
    <t>Příplatek za smísení zeminy se substrátem</t>
  </si>
  <si>
    <t xml:space="preserve">Příplatek za promísení zeminy se substrátem : </t>
  </si>
  <si>
    <t>1800,0*0,1</t>
  </si>
  <si>
    <t>497,0*0,2</t>
  </si>
  <si>
    <t>33*0,5</t>
  </si>
  <si>
    <t>Pol71</t>
  </si>
  <si>
    <t>Příprava půdy pro výsadbu v rovině, ruční chemické odplevelení, rytí, hnojení</t>
  </si>
  <si>
    <t>trávníky P1, P2, P3 :</t>
  </si>
  <si>
    <t>590,0+1210,0+232,0+265,0</t>
  </si>
  <si>
    <t>181451131</t>
  </si>
  <si>
    <t>Založení trávníku na půdě předem připravené plochy přes 1000 m2 výsevem včetně utažení parkového v rovině nebo na svahu do 1:5</t>
  </si>
  <si>
    <t>https://podminky.urs.cz/item/CS_URS_2026_01/181451131</t>
  </si>
  <si>
    <t xml:space="preserve">trávníky P1, P2, P3 : </t>
  </si>
  <si>
    <t>Pol73</t>
  </si>
  <si>
    <t>Obdělání půdy hrabáním, v rovině - zarovnání / zapravení hnojiva do půdy</t>
  </si>
  <si>
    <t>184701111</t>
  </si>
  <si>
    <t>Výsadba živého plotu v rovině nebo na svahu do 1:5, z dřevin bez balu</t>
  </si>
  <si>
    <t>https://podminky.urs.cz/item/CS_URS_2026_01/184701111</t>
  </si>
  <si>
    <t>výsadba vrbových proutků - 2 skupiny po 10 ks :</t>
  </si>
  <si>
    <t xml:space="preserve"> 2*10</t>
  </si>
  <si>
    <t>183101221</t>
  </si>
  <si>
    <t>Hloubení jamek pro vysazování rostlin v zemině skupiny 1 až 4 s výměnou půdy z 50% v rovině nebo na svahu do 1:5, objemu přes 0,40 do 1,00 m3</t>
  </si>
  <si>
    <t>https://podminky.urs.cz/item/CS_URS_2026_01/183101221</t>
  </si>
  <si>
    <t>33</t>
  </si>
  <si>
    <t>184102116</t>
  </si>
  <si>
    <t>Výsadba dřeviny s balem do předem vyhloubené jamky se zalitím v rovině nebo na svahu do 1:5, při průměru balu přes 600 do 800 mm</t>
  </si>
  <si>
    <t>https://podminky.urs.cz/item/CS_URS_2026_01/184102116</t>
  </si>
  <si>
    <t>Pol101</t>
  </si>
  <si>
    <t>Alnus incana	ok 14-16</t>
  </si>
  <si>
    <t>-411990495</t>
  </si>
  <si>
    <t>Pol102</t>
  </si>
  <si>
    <t>Betula pendula	ok 14-16</t>
  </si>
  <si>
    <t>1243686951</t>
  </si>
  <si>
    <t>Pol103</t>
  </si>
  <si>
    <t>Betula p. vícekmen	250-300</t>
  </si>
  <si>
    <t>529604695</t>
  </si>
  <si>
    <t>Pol104</t>
  </si>
  <si>
    <t>Populus tremula	ok 14-16</t>
  </si>
  <si>
    <t>144147327</t>
  </si>
  <si>
    <t>Pol105</t>
  </si>
  <si>
    <t>Prunus avium ´Plena´	ok 16-18</t>
  </si>
  <si>
    <t>-279986132</t>
  </si>
  <si>
    <t>Pol106</t>
  </si>
  <si>
    <t>Quercus robur	ok 18-20</t>
  </si>
  <si>
    <t>-1217798925</t>
  </si>
  <si>
    <t>Pol107</t>
  </si>
  <si>
    <t>Ulmus 'New Horizon'	ok 16-18</t>
  </si>
  <si>
    <t>2088513332</t>
  </si>
  <si>
    <t>184215412</t>
  </si>
  <si>
    <t>Zhotovení závlahové mísy u solitérních dřevin v rovině nebo na svahu do 1:5, o průměru mísy přes 0,5 do 1 m</t>
  </si>
  <si>
    <t>https://podminky.urs.cz/item/CS_URS_2026_01/184215412</t>
  </si>
  <si>
    <t xml:space="preserve">Vytvoření zálivkové mísy u stromů : </t>
  </si>
  <si>
    <t>184911421</t>
  </si>
  <si>
    <t>Mulčování vysazených rostlin mulčovací kůrou, tl. do 100 mm v rovině nebo na svahu do 1:5</t>
  </si>
  <si>
    <t>https://podminky.urs.cz/item/CS_URS_2026_01/184911421</t>
  </si>
  <si>
    <t xml:space="preserve">okolo nových stromů, do 1,0 m2 : </t>
  </si>
  <si>
    <t>33,0</t>
  </si>
  <si>
    <t>10391100</t>
  </si>
  <si>
    <t>kůra mulčovací VL</t>
  </si>
  <si>
    <t>1001020848</t>
  </si>
  <si>
    <t>33,0*0,05</t>
  </si>
  <si>
    <t>Pol79</t>
  </si>
  <si>
    <t>Ukotvení dřeviny kůly D do 10 cm, dl. do 3 m</t>
  </si>
  <si>
    <t>Pol80</t>
  </si>
  <si>
    <t>Osazení kůlů k dřevině s uvázáním, dl. kůlů do 3 m</t>
  </si>
  <si>
    <t>33*3</t>
  </si>
  <si>
    <t>60591255</t>
  </si>
  <si>
    <t>kůl vyvazovací dřevěný impregnovaný D 8cm dl 2,5m</t>
  </si>
  <si>
    <t>1778327997</t>
  </si>
  <si>
    <t>184801121</t>
  </si>
  <si>
    <t>Ošetření vysazených dřevin solitérních v rovině nebo na svahu do 1:5</t>
  </si>
  <si>
    <t>https://podminky.urs.cz/item/CS_URS_2026_01/184801121</t>
  </si>
  <si>
    <t>185803211</t>
  </si>
  <si>
    <t>Uválcování trávníku v rovině nebo na svahu do 1:5</t>
  </si>
  <si>
    <t>https://podminky.urs.cz/item/CS_URS_2026_01/185803211</t>
  </si>
  <si>
    <t>184501121</t>
  </si>
  <si>
    <t>Zhotovení obalu kmene a spodních částí větví stromu z juty v jedné vrstvě v rovině nebo na svahu do 1:5</t>
  </si>
  <si>
    <t>https://podminky.urs.cz/item/CS_URS_2026_01/184501121</t>
  </si>
  <si>
    <t>185804312</t>
  </si>
  <si>
    <t>Zalití rostlin vodou plochy záhonů jednotlivě přes 20 m2</t>
  </si>
  <si>
    <t>https://podminky.urs.cz/item/CS_URS_2026_01/185804312</t>
  </si>
  <si>
    <t xml:space="preserve">trávníky P1, P2, P3 (cca 20 l/m2 trávníku) : </t>
  </si>
  <si>
    <t>(590,0+1210,0+232,0+265,0)*0,020</t>
  </si>
  <si>
    <t xml:space="preserve">vrbové proutky : </t>
  </si>
  <si>
    <t>0,1</t>
  </si>
  <si>
    <t xml:space="preserve">zalití stromů 33 ks (cca 100l/1 ks stromu) : </t>
  </si>
  <si>
    <t>33*0,100</t>
  </si>
  <si>
    <t>185851121</t>
  </si>
  <si>
    <t>Dovoz vody pro zálivku rostlin na vzdálenost do 1000 m</t>
  </si>
  <si>
    <t>https://podminky.urs.cz/item/CS_URS_2026_01/185851121</t>
  </si>
  <si>
    <t>185851129</t>
  </si>
  <si>
    <t>Dovoz vody pro zálivku rostlin Příplatek k ceně za každých dalších i započatých 1000 m</t>
  </si>
  <si>
    <t>1968332084</t>
  </si>
  <si>
    <t>https://podminky.urs.cz/item/CS_URS_2026_01/185851129</t>
  </si>
  <si>
    <t>49,34*5 'Přepočtené koeficientem množství</t>
  </si>
  <si>
    <t>29</t>
  </si>
  <si>
    <t>00572410</t>
  </si>
  <si>
    <t>osivo směs travní parková</t>
  </si>
  <si>
    <t>-474984827</t>
  </si>
  <si>
    <t xml:space="preserve">skladba P1 - travobylinná směs : </t>
  </si>
  <si>
    <t xml:space="preserve"> 590,0*0,03</t>
  </si>
  <si>
    <t>Pol87</t>
  </si>
  <si>
    <t>Směs travní</t>
  </si>
  <si>
    <t>171700929</t>
  </si>
  <si>
    <t xml:space="preserve">skladba P3 - Štěrková pochozí plocha : </t>
  </si>
  <si>
    <t>265,0*0,03</t>
  </si>
  <si>
    <t>31</t>
  </si>
  <si>
    <t>Pol88</t>
  </si>
  <si>
    <t>Směs travní PROFI</t>
  </si>
  <si>
    <t>1281331651</t>
  </si>
  <si>
    <t xml:space="preserve">skladba P1 - trávník : </t>
  </si>
  <si>
    <t>1210,0*0,03</t>
  </si>
  <si>
    <t>00572450</t>
  </si>
  <si>
    <t>směs travní pro zátěžový trávník</t>
  </si>
  <si>
    <t>-772498820</t>
  </si>
  <si>
    <t xml:space="preserve">skladba P2 - Zátěžový trávník : </t>
  </si>
  <si>
    <t>232,0*0,03</t>
  </si>
  <si>
    <t>08211321</t>
  </si>
  <si>
    <t>voda pitná pro ostatní odběratele</t>
  </si>
  <si>
    <t>626940946</t>
  </si>
  <si>
    <t>10321100</t>
  </si>
  <si>
    <t>zahradní substrát pro výsadbu VL</t>
  </si>
  <si>
    <t>1226550928</t>
  </si>
  <si>
    <t xml:space="preserve">skladba P1, 50% substrátu : </t>
  </si>
  <si>
    <t>(1210,0+590,0)*0,1*0,5</t>
  </si>
  <si>
    <t>pro stromy :</t>
  </si>
  <si>
    <t>33*0,25</t>
  </si>
  <si>
    <t>35</t>
  </si>
  <si>
    <t>58331351</t>
  </si>
  <si>
    <t>kamenivo těžené drobné frakce 0/4</t>
  </si>
  <si>
    <t>-989515976</t>
  </si>
  <si>
    <t>skladba P2 zátěžový trávník, 50% písek</t>
  </si>
  <si>
    <t>232,0*0,2*0,5*1,8</t>
  </si>
  <si>
    <t>Pol92</t>
  </si>
  <si>
    <t>Kamenivo drcené 0/32</t>
  </si>
  <si>
    <t>-1181536787</t>
  </si>
  <si>
    <t xml:space="preserve">skladba P3 štěrkotrávník, 80-90% kamenivo : </t>
  </si>
  <si>
    <t>265,0*0,2*0,85*1,8</t>
  </si>
  <si>
    <t>37</t>
  </si>
  <si>
    <t>Pol96</t>
  </si>
  <si>
    <t>Kompost VL</t>
  </si>
  <si>
    <t>1208922631</t>
  </si>
  <si>
    <t xml:space="preserve">skladba P2 zátěžový trávník, 25% kompost : </t>
  </si>
  <si>
    <t>232,0*0,2*0,25</t>
  </si>
  <si>
    <t xml:space="preserve">skladba P3 štěrkotrávník, 10-20% kompost : </t>
  </si>
  <si>
    <t>265,0*0,2*0,15</t>
  </si>
  <si>
    <t>Pol97</t>
  </si>
  <si>
    <t>Směs kokosového vlákna a jílu</t>
  </si>
  <si>
    <t>176673320</t>
  </si>
  <si>
    <t xml:space="preserve">skladba P2 zátěžový trávník, 10% jíl/kokos.vl. : </t>
  </si>
  <si>
    <t>232,0*0,2*0,1</t>
  </si>
  <si>
    <t>39</t>
  </si>
  <si>
    <t>Pol98</t>
  </si>
  <si>
    <t>Hnojivo startovací NPK</t>
  </si>
  <si>
    <t>-1220161787</t>
  </si>
  <si>
    <t>sporřeba 1kg na 8 až 30 m2, tzn. prům. pro rozpočet počítáno s 1 kg na 20 m2, pro skladbu P1 :</t>
  </si>
  <si>
    <t>(590,0+1210,0)/20</t>
  </si>
  <si>
    <t>Pol99</t>
  </si>
  <si>
    <t>Tabletové hnojivo</t>
  </si>
  <si>
    <t>-560360793</t>
  </si>
  <si>
    <t xml:space="preserve">tabletové hnojivo 5 ks/1 kus stromu : </t>
  </si>
  <si>
    <t>33*5</t>
  </si>
  <si>
    <t>41</t>
  </si>
  <si>
    <t>Pol100</t>
  </si>
  <si>
    <t>Salix alba, obvod do 6 cm</t>
  </si>
  <si>
    <t>-1296850457</t>
  </si>
  <si>
    <t xml:space="preserve">2 skupiny po 10 ks : </t>
  </si>
  <si>
    <t>2*10</t>
  </si>
  <si>
    <t>Pol94</t>
  </si>
  <si>
    <t>D+M příčka spojovací ke kůlům impregnovaná 500 x 80 mm</t>
  </si>
  <si>
    <t>1185514952</t>
  </si>
  <si>
    <t xml:space="preserve">horní 3xsmrková příčka : </t>
  </si>
  <si>
    <t xml:space="preserve">spodní ohradka 3x3 smrková příčka : </t>
  </si>
  <si>
    <t>33*9</t>
  </si>
  <si>
    <t>43</t>
  </si>
  <si>
    <t>K005</t>
  </si>
  <si>
    <t>D+M půdní kondicionér</t>
  </si>
  <si>
    <t>kpl</t>
  </si>
  <si>
    <t>700473018</t>
  </si>
  <si>
    <t>K004</t>
  </si>
  <si>
    <t>D+M nátěr proti mrazu a mechanická ochrana kmene proti okusu plastovou sítí</t>
  </si>
  <si>
    <t>1180662989</t>
  </si>
  <si>
    <t>45</t>
  </si>
  <si>
    <t>998231311</t>
  </si>
  <si>
    <t>Přesun hmot pro sadovnické a krajinářské úpravy strojně dopravní vzdálenost do 5000 m</t>
  </si>
  <si>
    <t>84</t>
  </si>
  <si>
    <t>https://podminky.urs.cz/item/CS_URS_2026_01/998231311</t>
  </si>
  <si>
    <t>VRN - Ostatní a vedlejší náklady</t>
  </si>
  <si>
    <t>D1 - Vedlejší náklady</t>
  </si>
  <si>
    <t>D2 - Ostatní náklady</t>
  </si>
  <si>
    <t>Vedlejší náklady</t>
  </si>
  <si>
    <t>Pol110</t>
  </si>
  <si>
    <t>Vytyčení inženýrských sítí</t>
  </si>
  <si>
    <t>Soubor</t>
  </si>
  <si>
    <t>Pol111</t>
  </si>
  <si>
    <t>Zařízení staveniště</t>
  </si>
  <si>
    <t>Pol112</t>
  </si>
  <si>
    <t>Koordinační činnost</t>
  </si>
  <si>
    <t>D2</t>
  </si>
  <si>
    <t>Ostatní náklady</t>
  </si>
  <si>
    <t>Pol113</t>
  </si>
  <si>
    <t>Geodetické práce před výstavbou</t>
  </si>
  <si>
    <t>Pol114</t>
  </si>
  <si>
    <t>Ochrana stávaj. inženýrských sítí na staveništi</t>
  </si>
  <si>
    <t>Pol115</t>
  </si>
  <si>
    <t>Bezpečnostní a hygienická opatření na staveništi</t>
  </si>
  <si>
    <t>Pol116</t>
  </si>
  <si>
    <t>Geodetické zaměření skutečného provedení</t>
  </si>
  <si>
    <t>Pol117</t>
  </si>
  <si>
    <t>Dokumentace skutečného provedení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</si>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</sst>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2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3" xfId="0" applyNumberFormat="1" applyFont="1" applyBorder="1" applyAlignment="1"/>
    <xf numFmtId="166" fontId="33" fillId="0" borderId="14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4" xfId="0" applyFont="1" applyBorder="1" applyAlignment="1">
      <alignment vertical="center"/>
    </xf>
    <xf numFmtId="0" fontId="38" fillId="3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251211" TargetMode="External" /><Relationship Id="rId2" Type="http://schemas.openxmlformats.org/officeDocument/2006/relationships/hyperlink" Target="https://podminky.urs.cz/item/CS_URS_2026_01/112101121" TargetMode="External" /><Relationship Id="rId3" Type="http://schemas.openxmlformats.org/officeDocument/2006/relationships/hyperlink" Target="https://podminky.urs.cz/item/CS_URS_2026_01/121151123" TargetMode="External" /><Relationship Id="rId4" Type="http://schemas.openxmlformats.org/officeDocument/2006/relationships/hyperlink" Target="https://podminky.urs.cz/item/CS_URS_2026_01/162351103" TargetMode="External" /><Relationship Id="rId5" Type="http://schemas.openxmlformats.org/officeDocument/2006/relationships/hyperlink" Target="https://podminky.urs.cz/item/CS_URS_2026_01/167151111" TargetMode="External" /><Relationship Id="rId6" Type="http://schemas.openxmlformats.org/officeDocument/2006/relationships/hyperlink" Target="https://podminky.urs.cz/item/CS_URS_2026_01/111301111" TargetMode="External" /><Relationship Id="rId7" Type="http://schemas.openxmlformats.org/officeDocument/2006/relationships/hyperlink" Target="https://podminky.urs.cz/item/CS_URS_2026_01/162702111" TargetMode="External" /><Relationship Id="rId8" Type="http://schemas.openxmlformats.org/officeDocument/2006/relationships/hyperlink" Target="https://podminky.urs.cz/item/CS_URS_2026_01/162702119" TargetMode="External" /><Relationship Id="rId9" Type="http://schemas.openxmlformats.org/officeDocument/2006/relationships/hyperlink" Target="https://podminky.urs.cz/item/CS_URS_2026_01/167102111" TargetMode="External" /><Relationship Id="rId10" Type="http://schemas.openxmlformats.org/officeDocument/2006/relationships/hyperlink" Target="https://podminky.urs.cz/item/CS_URS_2026_01/113107153" TargetMode="External" /><Relationship Id="rId11" Type="http://schemas.openxmlformats.org/officeDocument/2006/relationships/hyperlink" Target="https://podminky.urs.cz/item/CS_URS_2026_01/961044111" TargetMode="External" /><Relationship Id="rId12" Type="http://schemas.openxmlformats.org/officeDocument/2006/relationships/hyperlink" Target="https://podminky.urs.cz/item/CS_URS_2026_01/997221551" TargetMode="External" /><Relationship Id="rId13" Type="http://schemas.openxmlformats.org/officeDocument/2006/relationships/hyperlink" Target="https://podminky.urs.cz/item/CS_URS_2026_01/997221559" TargetMode="External" /><Relationship Id="rId14" Type="http://schemas.openxmlformats.org/officeDocument/2006/relationships/hyperlink" Target="https://podminky.urs.cz/item/CS_URS_2026_01/997221561" TargetMode="External" /><Relationship Id="rId15" Type="http://schemas.openxmlformats.org/officeDocument/2006/relationships/hyperlink" Target="https://podminky.urs.cz/item/CS_URS_2026_01/997221569" TargetMode="External" /><Relationship Id="rId16" Type="http://schemas.openxmlformats.org/officeDocument/2006/relationships/hyperlink" Target="https://podminky.urs.cz/item/CS_URS_2026_01/997221571" TargetMode="External" /><Relationship Id="rId17" Type="http://schemas.openxmlformats.org/officeDocument/2006/relationships/hyperlink" Target="https://podminky.urs.cz/item/CS_URS_2026_01/997221579" TargetMode="External" /><Relationship Id="rId18" Type="http://schemas.openxmlformats.org/officeDocument/2006/relationships/hyperlink" Target="https://podminky.urs.cz/item/CS_URS_2026_01/997221611" TargetMode="External" /><Relationship Id="rId19" Type="http://schemas.openxmlformats.org/officeDocument/2006/relationships/hyperlink" Target="https://podminky.urs.cz/item/CS_URS_2026_01/997221612" TargetMode="External" /><Relationship Id="rId20" Type="http://schemas.openxmlformats.org/officeDocument/2006/relationships/hyperlink" Target="https://podminky.urs.cz/item/CS_URS_2026_01/997221861" TargetMode="External" /><Relationship Id="rId21" Type="http://schemas.openxmlformats.org/officeDocument/2006/relationships/hyperlink" Target="https://podminky.urs.cz/item/CS_URS_2026_01/997221873" TargetMode="External" /><Relationship Id="rId22" Type="http://schemas.openxmlformats.org/officeDocument/2006/relationships/hyperlink" Target="https://podminky.urs.cz/item/CS_URS_2026_01/997013631" TargetMode="External" /><Relationship Id="rId23" Type="http://schemas.openxmlformats.org/officeDocument/2006/relationships/hyperlink" Target="https://podminky.urs.cz/item/CS_URS_2026_01/767996801" TargetMode="External" /><Relationship Id="rId2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22251104" TargetMode="External" /><Relationship Id="rId2" Type="http://schemas.openxmlformats.org/officeDocument/2006/relationships/hyperlink" Target="https://podminky.urs.cz/item/CS_URS_2026_01/132251102" TargetMode="External" /><Relationship Id="rId3" Type="http://schemas.openxmlformats.org/officeDocument/2006/relationships/hyperlink" Target="https://podminky.urs.cz/item/CS_URS_2026_01/131251104" TargetMode="External" /><Relationship Id="rId4" Type="http://schemas.openxmlformats.org/officeDocument/2006/relationships/hyperlink" Target="https://podminky.urs.cz/item/CS_URS_2026_01/162351103" TargetMode="External" /><Relationship Id="rId5" Type="http://schemas.openxmlformats.org/officeDocument/2006/relationships/hyperlink" Target="https://podminky.urs.cz/item/CS_URS_2026_01/167151111" TargetMode="External" /><Relationship Id="rId6" Type="http://schemas.openxmlformats.org/officeDocument/2006/relationships/hyperlink" Target="https://podminky.urs.cz/item/CS_URS_2026_01/171151103" TargetMode="External" /><Relationship Id="rId7" Type="http://schemas.openxmlformats.org/officeDocument/2006/relationships/hyperlink" Target="https://podminky.urs.cz/item/CS_URS_2026_01/182251101" TargetMode="External" /><Relationship Id="rId8" Type="http://schemas.openxmlformats.org/officeDocument/2006/relationships/hyperlink" Target="https://podminky.urs.cz/item/CS_URS_2026_01/181151321" TargetMode="External" /><Relationship Id="rId9" Type="http://schemas.openxmlformats.org/officeDocument/2006/relationships/hyperlink" Target="https://podminky.urs.cz/item/CS_URS_2026_01/162751117" TargetMode="External" /><Relationship Id="rId10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1251101" TargetMode="External" /><Relationship Id="rId2" Type="http://schemas.openxmlformats.org/officeDocument/2006/relationships/hyperlink" Target="https://podminky.urs.cz/item/CS_URS_2026_01/273351121" TargetMode="External" /><Relationship Id="rId3" Type="http://schemas.openxmlformats.org/officeDocument/2006/relationships/hyperlink" Target="https://podminky.urs.cz/item/CS_URS_2026_01/273351122" TargetMode="External" /><Relationship Id="rId4" Type="http://schemas.openxmlformats.org/officeDocument/2006/relationships/hyperlink" Target="https://podminky.urs.cz/item/CS_URS_2026_01/564811112" TargetMode="External" /><Relationship Id="rId5" Type="http://schemas.openxmlformats.org/officeDocument/2006/relationships/hyperlink" Target="https://podminky.urs.cz/item/CS_URS_2026_01/564861111" TargetMode="External" /><Relationship Id="rId6" Type="http://schemas.openxmlformats.org/officeDocument/2006/relationships/hyperlink" Target="https://podminky.urs.cz/item/CS_URS_2026_01/564851111" TargetMode="External" /><Relationship Id="rId7" Type="http://schemas.openxmlformats.org/officeDocument/2006/relationships/hyperlink" Target="https://podminky.urs.cz/item/CS_URS_2026_01/919724131" TargetMode="External" /><Relationship Id="rId8" Type="http://schemas.openxmlformats.org/officeDocument/2006/relationships/hyperlink" Target="https://podminky.urs.cz/item/CS_URS_2026_01/916371212" TargetMode="External" /><Relationship Id="rId9" Type="http://schemas.openxmlformats.org/officeDocument/2006/relationships/hyperlink" Target="https://podminky.urs.cz/item/CS_URS_2026_01/919726123" TargetMode="External" /><Relationship Id="rId10" Type="http://schemas.openxmlformats.org/officeDocument/2006/relationships/hyperlink" Target="https://podminky.urs.cz/item/CS_URS_2026_01/998225111" TargetMode="External" /><Relationship Id="rId1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5151201" TargetMode="External" /><Relationship Id="rId2" Type="http://schemas.openxmlformats.org/officeDocument/2006/relationships/hyperlink" Target="https://podminky.urs.cz/item/CS_URS_2026_01/271532213" TargetMode="External" /><Relationship Id="rId3" Type="http://schemas.openxmlformats.org/officeDocument/2006/relationships/hyperlink" Target="https://podminky.urs.cz/item/CS_URS_2026_01/919726122" TargetMode="External" /><Relationship Id="rId4" Type="http://schemas.openxmlformats.org/officeDocument/2006/relationships/hyperlink" Target="https://podminky.urs.cz/item/CS_URS_2026_01/320101111" TargetMode="External" /><Relationship Id="rId5" Type="http://schemas.openxmlformats.org/officeDocument/2006/relationships/hyperlink" Target="https://podminky.urs.cz/item/CS_URS_2026_01/998152111" TargetMode="External" /><Relationship Id="rId6" Type="http://schemas.openxmlformats.org/officeDocument/2006/relationships/hyperlink" Target="https://podminky.urs.cz/item/CS_URS_2026_01/998762202" TargetMode="External" /><Relationship Id="rId7" Type="http://schemas.openxmlformats.org/officeDocument/2006/relationships/hyperlink" Target="https://podminky.urs.cz/item/CS_URS_2026_01/998767202" TargetMode="External" /><Relationship Id="rId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81351113" TargetMode="External" /><Relationship Id="rId2" Type="http://schemas.openxmlformats.org/officeDocument/2006/relationships/hyperlink" Target="https://podminky.urs.cz/item/CS_URS_2026_01/181351114" TargetMode="External" /><Relationship Id="rId3" Type="http://schemas.openxmlformats.org/officeDocument/2006/relationships/hyperlink" Target="https://podminky.urs.cz/item/CS_URS_2026_01/181451131" TargetMode="External" /><Relationship Id="rId4" Type="http://schemas.openxmlformats.org/officeDocument/2006/relationships/hyperlink" Target="https://podminky.urs.cz/item/CS_URS_2026_01/184701111" TargetMode="External" /><Relationship Id="rId5" Type="http://schemas.openxmlformats.org/officeDocument/2006/relationships/hyperlink" Target="https://podminky.urs.cz/item/CS_URS_2026_01/183101221" TargetMode="External" /><Relationship Id="rId6" Type="http://schemas.openxmlformats.org/officeDocument/2006/relationships/hyperlink" Target="https://podminky.urs.cz/item/CS_URS_2026_01/184102116" TargetMode="External" /><Relationship Id="rId7" Type="http://schemas.openxmlformats.org/officeDocument/2006/relationships/hyperlink" Target="https://podminky.urs.cz/item/CS_URS_2026_01/184215412" TargetMode="External" /><Relationship Id="rId8" Type="http://schemas.openxmlformats.org/officeDocument/2006/relationships/hyperlink" Target="https://podminky.urs.cz/item/CS_URS_2026_01/184911421" TargetMode="External" /><Relationship Id="rId9" Type="http://schemas.openxmlformats.org/officeDocument/2006/relationships/hyperlink" Target="https://podminky.urs.cz/item/CS_URS_2026_01/184801121" TargetMode="External" /><Relationship Id="rId10" Type="http://schemas.openxmlformats.org/officeDocument/2006/relationships/hyperlink" Target="https://podminky.urs.cz/item/CS_URS_2026_01/185803211" TargetMode="External" /><Relationship Id="rId11" Type="http://schemas.openxmlformats.org/officeDocument/2006/relationships/hyperlink" Target="https://podminky.urs.cz/item/CS_URS_2026_01/184501121" TargetMode="External" /><Relationship Id="rId12" Type="http://schemas.openxmlformats.org/officeDocument/2006/relationships/hyperlink" Target="https://podminky.urs.cz/item/CS_URS_2026_01/185804312" TargetMode="External" /><Relationship Id="rId13" Type="http://schemas.openxmlformats.org/officeDocument/2006/relationships/hyperlink" Target="https://podminky.urs.cz/item/CS_URS_2026_01/185851121" TargetMode="External" /><Relationship Id="rId14" Type="http://schemas.openxmlformats.org/officeDocument/2006/relationships/hyperlink" Target="https://podminky.urs.cz/item/CS_URS_2026_01/185851129" TargetMode="External" /><Relationship Id="rId15" Type="http://schemas.openxmlformats.org/officeDocument/2006/relationships/hyperlink" Target="https://podminky.urs.cz/item/CS_URS_2026_01/998231311" TargetMode="External" /><Relationship Id="rId16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3</v>
      </c>
      <c r="AR10" s="23"/>
      <c r="BE10" s="32"/>
      <c r="BS10" s="20" t="s">
        <v>7</v>
      </c>
    </row>
    <row r="11" s="1" customFormat="1" ht="18.48" customHeight="1">
      <c r="B11" s="23"/>
      <c r="E11" s="28" t="s">
        <v>22</v>
      </c>
      <c r="AK11" s="33" t="s">
        <v>27</v>
      </c>
      <c r="AN11" s="28" t="s">
        <v>3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28</v>
      </c>
      <c r="AK13" s="33" t="s">
        <v>26</v>
      </c>
      <c r="AN13" s="35" t="s">
        <v>29</v>
      </c>
      <c r="AR13" s="23"/>
      <c r="BE13" s="32"/>
      <c r="BS13" s="20" t="s">
        <v>7</v>
      </c>
    </row>
    <row r="14">
      <c r="B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N14" s="35" t="s">
        <v>29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30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22</v>
      </c>
      <c r="AK17" s="33" t="s">
        <v>27</v>
      </c>
      <c r="AN17" s="28" t="s">
        <v>3</v>
      </c>
      <c r="AR17" s="23"/>
      <c r="BE17" s="32"/>
      <c r="BS17" s="20" t="s">
        <v>31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32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22</v>
      </c>
      <c r="AK20" s="33" t="s">
        <v>27</v>
      </c>
      <c r="AN20" s="28" t="s">
        <v>3</v>
      </c>
      <c r="AR20" s="23"/>
      <c r="BE20" s="32"/>
      <c r="BS20" s="20" t="s">
        <v>4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33</v>
      </c>
      <c r="AR22" s="23"/>
      <c r="BE22" s="32"/>
    </row>
    <row r="23" s="1" customFormat="1" ht="47.25" customHeight="1">
      <c r="B23" s="23"/>
      <c r="E23" s="37" t="s">
        <v>34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39</v>
      </c>
      <c r="E29" s="3"/>
      <c r="F29" s="33" t="s">
        <v>40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41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42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43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44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48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Revitalizace areálu u rybníka Stráž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 xml:space="preserve"> 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10. 6. 2026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 xml:space="preserve"> 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30</v>
      </c>
      <c r="AJ49" s="39"/>
      <c r="AK49" s="39"/>
      <c r="AL49" s="39"/>
      <c r="AM49" s="66" t="str">
        <f>IF(E17="","",E17)</f>
        <v xml:space="preserve"> </v>
      </c>
      <c r="AN49" s="4"/>
      <c r="AO49" s="4"/>
      <c r="AP49" s="4"/>
      <c r="AQ49" s="39"/>
      <c r="AR49" s="40"/>
      <c r="AS49" s="67" t="s">
        <v>49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28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32</v>
      </c>
      <c r="AJ50" s="39"/>
      <c r="AK50" s="39"/>
      <c r="AL50" s="39"/>
      <c r="AM50" s="66" t="str">
        <f>IF(E20="","",E20)</f>
        <v xml:space="preserve"> 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50</v>
      </c>
      <c r="D52" s="76"/>
      <c r="E52" s="76"/>
      <c r="F52" s="76"/>
      <c r="G52" s="76"/>
      <c r="H52" s="77"/>
      <c r="I52" s="78" t="s">
        <v>51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52</v>
      </c>
      <c r="AH52" s="76"/>
      <c r="AI52" s="76"/>
      <c r="AJ52" s="76"/>
      <c r="AK52" s="76"/>
      <c r="AL52" s="76"/>
      <c r="AM52" s="76"/>
      <c r="AN52" s="78" t="s">
        <v>53</v>
      </c>
      <c r="AO52" s="76"/>
      <c r="AP52" s="76"/>
      <c r="AQ52" s="80" t="s">
        <v>54</v>
      </c>
      <c r="AR52" s="40"/>
      <c r="AS52" s="81" t="s">
        <v>55</v>
      </c>
      <c r="AT52" s="82" t="s">
        <v>56</v>
      </c>
      <c r="AU52" s="82" t="s">
        <v>57</v>
      </c>
      <c r="AV52" s="82" t="s">
        <v>58</v>
      </c>
      <c r="AW52" s="82" t="s">
        <v>59</v>
      </c>
      <c r="AX52" s="82" t="s">
        <v>60</v>
      </c>
      <c r="AY52" s="82" t="s">
        <v>61</v>
      </c>
      <c r="AZ52" s="82" t="s">
        <v>62</v>
      </c>
      <c r="BA52" s="82" t="s">
        <v>63</v>
      </c>
      <c r="BB52" s="82" t="s">
        <v>64</v>
      </c>
      <c r="BC52" s="82" t="s">
        <v>65</v>
      </c>
      <c r="BD52" s="83" t="s">
        <v>66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67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ROUND(AG55,2)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ROUND(AS55,2)</f>
        <v>0</v>
      </c>
      <c r="AT54" s="94">
        <f>ROUND(SUM(AV54:AW54),2)</f>
        <v>0</v>
      </c>
      <c r="AU54" s="95">
        <f>ROUND(AU55,5)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ROUND(AZ55,2)</f>
        <v>0</v>
      </c>
      <c r="BA54" s="94">
        <f>ROUND(BA55,2)</f>
        <v>0</v>
      </c>
      <c r="BB54" s="94">
        <f>ROUND(BB55,2)</f>
        <v>0</v>
      </c>
      <c r="BC54" s="94">
        <f>ROUND(BC55,2)</f>
        <v>0</v>
      </c>
      <c r="BD54" s="96">
        <f>ROUND(BD55,2)</f>
        <v>0</v>
      </c>
      <c r="BE54" s="6"/>
      <c r="BS54" s="97" t="s">
        <v>68</v>
      </c>
      <c r="BT54" s="97" t="s">
        <v>69</v>
      </c>
      <c r="BU54" s="98" t="s">
        <v>70</v>
      </c>
      <c r="BV54" s="97" t="s">
        <v>71</v>
      </c>
      <c r="BW54" s="97" t="s">
        <v>5</v>
      </c>
      <c r="BX54" s="97" t="s">
        <v>72</v>
      </c>
      <c r="CL54" s="97" t="s">
        <v>3</v>
      </c>
    </row>
    <row r="55" s="7" customFormat="1" ht="37.5" customHeight="1">
      <c r="A55" s="7"/>
      <c r="B55" s="99"/>
      <c r="C55" s="100"/>
      <c r="D55" s="101" t="s">
        <v>15</v>
      </c>
      <c r="E55" s="101"/>
      <c r="F55" s="101"/>
      <c r="G55" s="101"/>
      <c r="H55" s="101"/>
      <c r="I55" s="102"/>
      <c r="J55" s="101" t="s">
        <v>73</v>
      </c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3">
        <f>ROUND(SUM(AG56:AG61),2)</f>
        <v>0</v>
      </c>
      <c r="AH55" s="102"/>
      <c r="AI55" s="102"/>
      <c r="AJ55" s="102"/>
      <c r="AK55" s="102"/>
      <c r="AL55" s="102"/>
      <c r="AM55" s="102"/>
      <c r="AN55" s="104">
        <f>SUM(AG55,AT55)</f>
        <v>0</v>
      </c>
      <c r="AO55" s="102"/>
      <c r="AP55" s="102"/>
      <c r="AQ55" s="105" t="s">
        <v>74</v>
      </c>
      <c r="AR55" s="99"/>
      <c r="AS55" s="106">
        <f>ROUND(SUM(AS56:AS61),2)</f>
        <v>0</v>
      </c>
      <c r="AT55" s="107">
        <f>ROUND(SUM(AV55:AW55),2)</f>
        <v>0</v>
      </c>
      <c r="AU55" s="108">
        <f>ROUND(SUM(AU56:AU61),5)</f>
        <v>0</v>
      </c>
      <c r="AV55" s="107">
        <f>ROUND(AZ55*L29,2)</f>
        <v>0</v>
      </c>
      <c r="AW55" s="107">
        <f>ROUND(BA55*L30,2)</f>
        <v>0</v>
      </c>
      <c r="AX55" s="107">
        <f>ROUND(BB55*L29,2)</f>
        <v>0</v>
      </c>
      <c r="AY55" s="107">
        <f>ROUND(BC55*L30,2)</f>
        <v>0</v>
      </c>
      <c r="AZ55" s="107">
        <f>ROUND(SUM(AZ56:AZ61),2)</f>
        <v>0</v>
      </c>
      <c r="BA55" s="107">
        <f>ROUND(SUM(BA56:BA61),2)</f>
        <v>0</v>
      </c>
      <c r="BB55" s="107">
        <f>ROUND(SUM(BB56:BB61),2)</f>
        <v>0</v>
      </c>
      <c r="BC55" s="107">
        <f>ROUND(SUM(BC56:BC61),2)</f>
        <v>0</v>
      </c>
      <c r="BD55" s="109">
        <f>ROUND(SUM(BD56:BD61),2)</f>
        <v>0</v>
      </c>
      <c r="BE55" s="7"/>
      <c r="BS55" s="110" t="s">
        <v>68</v>
      </c>
      <c r="BT55" s="110" t="s">
        <v>15</v>
      </c>
      <c r="BU55" s="110" t="s">
        <v>70</v>
      </c>
      <c r="BV55" s="110" t="s">
        <v>71</v>
      </c>
      <c r="BW55" s="110" t="s">
        <v>75</v>
      </c>
      <c r="BX55" s="110" t="s">
        <v>5</v>
      </c>
      <c r="CL55" s="110" t="s">
        <v>3</v>
      </c>
      <c r="CM55" s="110" t="s">
        <v>76</v>
      </c>
    </row>
    <row r="56" s="4" customFormat="1" ht="35.25" customHeight="1">
      <c r="A56" s="111" t="s">
        <v>77</v>
      </c>
      <c r="B56" s="60"/>
      <c r="C56" s="10"/>
      <c r="D56" s="10"/>
      <c r="E56" s="112" t="s">
        <v>78</v>
      </c>
      <c r="F56" s="112"/>
      <c r="G56" s="112"/>
      <c r="H56" s="112"/>
      <c r="I56" s="112"/>
      <c r="J56" s="10"/>
      <c r="K56" s="112" t="s">
        <v>79</v>
      </c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3">
        <f>'01.0 - Demolice, kácení a...'!J32</f>
        <v>0</v>
      </c>
      <c r="AH56" s="10"/>
      <c r="AI56" s="10"/>
      <c r="AJ56" s="10"/>
      <c r="AK56" s="10"/>
      <c r="AL56" s="10"/>
      <c r="AM56" s="10"/>
      <c r="AN56" s="113">
        <f>SUM(AG56,AT56)</f>
        <v>0</v>
      </c>
      <c r="AO56" s="10"/>
      <c r="AP56" s="10"/>
      <c r="AQ56" s="114" t="s">
        <v>80</v>
      </c>
      <c r="AR56" s="60"/>
      <c r="AS56" s="115">
        <v>0</v>
      </c>
      <c r="AT56" s="116">
        <f>ROUND(SUM(AV56:AW56),2)</f>
        <v>0</v>
      </c>
      <c r="AU56" s="117">
        <f>'01.0 - Demolice, kácení a...'!P92</f>
        <v>0</v>
      </c>
      <c r="AV56" s="116">
        <f>'01.0 - Demolice, kácení a...'!J35</f>
        <v>0</v>
      </c>
      <c r="AW56" s="116">
        <f>'01.0 - Demolice, kácení a...'!J36</f>
        <v>0</v>
      </c>
      <c r="AX56" s="116">
        <f>'01.0 - Demolice, kácení a...'!J37</f>
        <v>0</v>
      </c>
      <c r="AY56" s="116">
        <f>'01.0 - Demolice, kácení a...'!J38</f>
        <v>0</v>
      </c>
      <c r="AZ56" s="116">
        <f>'01.0 - Demolice, kácení a...'!F35</f>
        <v>0</v>
      </c>
      <c r="BA56" s="116">
        <f>'01.0 - Demolice, kácení a...'!F36</f>
        <v>0</v>
      </c>
      <c r="BB56" s="116">
        <f>'01.0 - Demolice, kácení a...'!F37</f>
        <v>0</v>
      </c>
      <c r="BC56" s="116">
        <f>'01.0 - Demolice, kácení a...'!F38</f>
        <v>0</v>
      </c>
      <c r="BD56" s="118">
        <f>'01.0 - Demolice, kácení a...'!F39</f>
        <v>0</v>
      </c>
      <c r="BE56" s="4"/>
      <c r="BT56" s="28" t="s">
        <v>76</v>
      </c>
      <c r="BV56" s="28" t="s">
        <v>71</v>
      </c>
      <c r="BW56" s="28" t="s">
        <v>81</v>
      </c>
      <c r="BX56" s="28" t="s">
        <v>75</v>
      </c>
      <c r="CL56" s="28" t="s">
        <v>3</v>
      </c>
    </row>
    <row r="57" s="4" customFormat="1" ht="23.25" customHeight="1">
      <c r="A57" s="111" t="s">
        <v>77</v>
      </c>
      <c r="B57" s="60"/>
      <c r="C57" s="10"/>
      <c r="D57" s="10"/>
      <c r="E57" s="112" t="s">
        <v>82</v>
      </c>
      <c r="F57" s="112"/>
      <c r="G57" s="112"/>
      <c r="H57" s="112"/>
      <c r="I57" s="112"/>
      <c r="J57" s="10"/>
      <c r="K57" s="112" t="s">
        <v>83</v>
      </c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3">
        <f>'01.1 - Krajinářské řešení...'!J32</f>
        <v>0</v>
      </c>
      <c r="AH57" s="10"/>
      <c r="AI57" s="10"/>
      <c r="AJ57" s="10"/>
      <c r="AK57" s="10"/>
      <c r="AL57" s="10"/>
      <c r="AM57" s="10"/>
      <c r="AN57" s="113">
        <f>SUM(AG57,AT57)</f>
        <v>0</v>
      </c>
      <c r="AO57" s="10"/>
      <c r="AP57" s="10"/>
      <c r="AQ57" s="114" t="s">
        <v>80</v>
      </c>
      <c r="AR57" s="60"/>
      <c r="AS57" s="115">
        <v>0</v>
      </c>
      <c r="AT57" s="116">
        <f>ROUND(SUM(AV57:AW57),2)</f>
        <v>0</v>
      </c>
      <c r="AU57" s="117">
        <f>'01.1 - Krajinářské řešení...'!P86</f>
        <v>0</v>
      </c>
      <c r="AV57" s="116">
        <f>'01.1 - Krajinářské řešení...'!J35</f>
        <v>0</v>
      </c>
      <c r="AW57" s="116">
        <f>'01.1 - Krajinářské řešení...'!J36</f>
        <v>0</v>
      </c>
      <c r="AX57" s="116">
        <f>'01.1 - Krajinářské řešení...'!J37</f>
        <v>0</v>
      </c>
      <c r="AY57" s="116">
        <f>'01.1 - Krajinářské řešení...'!J38</f>
        <v>0</v>
      </c>
      <c r="AZ57" s="116">
        <f>'01.1 - Krajinářské řešení...'!F35</f>
        <v>0</v>
      </c>
      <c r="BA57" s="116">
        <f>'01.1 - Krajinářské řešení...'!F36</f>
        <v>0</v>
      </c>
      <c r="BB57" s="116">
        <f>'01.1 - Krajinářské řešení...'!F37</f>
        <v>0</v>
      </c>
      <c r="BC57" s="116">
        <f>'01.1 - Krajinářské řešení...'!F38</f>
        <v>0</v>
      </c>
      <c r="BD57" s="118">
        <f>'01.1 - Krajinářské řešení...'!F39</f>
        <v>0</v>
      </c>
      <c r="BE57" s="4"/>
      <c r="BT57" s="28" t="s">
        <v>76</v>
      </c>
      <c r="BV57" s="28" t="s">
        <v>71</v>
      </c>
      <c r="BW57" s="28" t="s">
        <v>84</v>
      </c>
      <c r="BX57" s="28" t="s">
        <v>75</v>
      </c>
      <c r="CL57" s="28" t="s">
        <v>3</v>
      </c>
    </row>
    <row r="58" s="4" customFormat="1" ht="23.25" customHeight="1">
      <c r="A58" s="111" t="s">
        <v>77</v>
      </c>
      <c r="B58" s="60"/>
      <c r="C58" s="10"/>
      <c r="D58" s="10"/>
      <c r="E58" s="112" t="s">
        <v>85</v>
      </c>
      <c r="F58" s="112"/>
      <c r="G58" s="112"/>
      <c r="H58" s="112"/>
      <c r="I58" s="112"/>
      <c r="J58" s="10"/>
      <c r="K58" s="112" t="s">
        <v>86</v>
      </c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3">
        <f>'01.2 - Krajinářské řešení...'!J32</f>
        <v>0</v>
      </c>
      <c r="AH58" s="10"/>
      <c r="AI58" s="10"/>
      <c r="AJ58" s="10"/>
      <c r="AK58" s="10"/>
      <c r="AL58" s="10"/>
      <c r="AM58" s="10"/>
      <c r="AN58" s="113">
        <f>SUM(AG58,AT58)</f>
        <v>0</v>
      </c>
      <c r="AO58" s="10"/>
      <c r="AP58" s="10"/>
      <c r="AQ58" s="114" t="s">
        <v>80</v>
      </c>
      <c r="AR58" s="60"/>
      <c r="AS58" s="115">
        <v>0</v>
      </c>
      <c r="AT58" s="116">
        <f>ROUND(SUM(AV58:AW58),2)</f>
        <v>0</v>
      </c>
      <c r="AU58" s="117">
        <f>'01.2 - Krajinářské řešení...'!P92</f>
        <v>0</v>
      </c>
      <c r="AV58" s="116">
        <f>'01.2 - Krajinářské řešení...'!J35</f>
        <v>0</v>
      </c>
      <c r="AW58" s="116">
        <f>'01.2 - Krajinářské řešení...'!J36</f>
        <v>0</v>
      </c>
      <c r="AX58" s="116">
        <f>'01.2 - Krajinářské řešení...'!J37</f>
        <v>0</v>
      </c>
      <c r="AY58" s="116">
        <f>'01.2 - Krajinářské řešení...'!J38</f>
        <v>0</v>
      </c>
      <c r="AZ58" s="116">
        <f>'01.2 - Krajinářské řešení...'!F35</f>
        <v>0</v>
      </c>
      <c r="BA58" s="116">
        <f>'01.2 - Krajinářské řešení...'!F36</f>
        <v>0</v>
      </c>
      <c r="BB58" s="116">
        <f>'01.2 - Krajinářské řešení...'!F37</f>
        <v>0</v>
      </c>
      <c r="BC58" s="116">
        <f>'01.2 - Krajinářské řešení...'!F38</f>
        <v>0</v>
      </c>
      <c r="BD58" s="118">
        <f>'01.2 - Krajinářské řešení...'!F39</f>
        <v>0</v>
      </c>
      <c r="BE58" s="4"/>
      <c r="BT58" s="28" t="s">
        <v>76</v>
      </c>
      <c r="BV58" s="28" t="s">
        <v>71</v>
      </c>
      <c r="BW58" s="28" t="s">
        <v>87</v>
      </c>
      <c r="BX58" s="28" t="s">
        <v>75</v>
      </c>
      <c r="CL58" s="28" t="s">
        <v>3</v>
      </c>
    </row>
    <row r="59" s="4" customFormat="1" ht="23.25" customHeight="1">
      <c r="A59" s="111" t="s">
        <v>77</v>
      </c>
      <c r="B59" s="60"/>
      <c r="C59" s="10"/>
      <c r="D59" s="10"/>
      <c r="E59" s="112" t="s">
        <v>88</v>
      </c>
      <c r="F59" s="112"/>
      <c r="G59" s="112"/>
      <c r="H59" s="112"/>
      <c r="I59" s="112"/>
      <c r="J59" s="10"/>
      <c r="K59" s="112" t="s">
        <v>89</v>
      </c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3">
        <f>'01.3 - Krajinářské řešení...'!J32</f>
        <v>0</v>
      </c>
      <c r="AH59" s="10"/>
      <c r="AI59" s="10"/>
      <c r="AJ59" s="10"/>
      <c r="AK59" s="10"/>
      <c r="AL59" s="10"/>
      <c r="AM59" s="10"/>
      <c r="AN59" s="113">
        <f>SUM(AG59,AT59)</f>
        <v>0</v>
      </c>
      <c r="AO59" s="10"/>
      <c r="AP59" s="10"/>
      <c r="AQ59" s="114" t="s">
        <v>80</v>
      </c>
      <c r="AR59" s="60"/>
      <c r="AS59" s="115">
        <v>0</v>
      </c>
      <c r="AT59" s="116">
        <f>ROUND(SUM(AV59:AW59),2)</f>
        <v>0</v>
      </c>
      <c r="AU59" s="117">
        <f>'01.3 - Krajinářské řešení...'!P93</f>
        <v>0</v>
      </c>
      <c r="AV59" s="116">
        <f>'01.3 - Krajinářské řešení...'!J35</f>
        <v>0</v>
      </c>
      <c r="AW59" s="116">
        <f>'01.3 - Krajinářské řešení...'!J36</f>
        <v>0</v>
      </c>
      <c r="AX59" s="116">
        <f>'01.3 - Krajinářské řešení...'!J37</f>
        <v>0</v>
      </c>
      <c r="AY59" s="116">
        <f>'01.3 - Krajinářské řešení...'!J38</f>
        <v>0</v>
      </c>
      <c r="AZ59" s="116">
        <f>'01.3 - Krajinářské řešení...'!F35</f>
        <v>0</v>
      </c>
      <c r="BA59" s="116">
        <f>'01.3 - Krajinářské řešení...'!F36</f>
        <v>0</v>
      </c>
      <c r="BB59" s="116">
        <f>'01.3 - Krajinářské řešení...'!F37</f>
        <v>0</v>
      </c>
      <c r="BC59" s="116">
        <f>'01.3 - Krajinářské řešení...'!F38</f>
        <v>0</v>
      </c>
      <c r="BD59" s="118">
        <f>'01.3 - Krajinářské řešení...'!F39</f>
        <v>0</v>
      </c>
      <c r="BE59" s="4"/>
      <c r="BT59" s="28" t="s">
        <v>76</v>
      </c>
      <c r="BV59" s="28" t="s">
        <v>71</v>
      </c>
      <c r="BW59" s="28" t="s">
        <v>90</v>
      </c>
      <c r="BX59" s="28" t="s">
        <v>75</v>
      </c>
      <c r="CL59" s="28" t="s">
        <v>3</v>
      </c>
    </row>
    <row r="60" s="4" customFormat="1" ht="23.25" customHeight="1">
      <c r="A60" s="111" t="s">
        <v>77</v>
      </c>
      <c r="B60" s="60"/>
      <c r="C60" s="10"/>
      <c r="D60" s="10"/>
      <c r="E60" s="112" t="s">
        <v>91</v>
      </c>
      <c r="F60" s="112"/>
      <c r="G60" s="112"/>
      <c r="H60" s="112"/>
      <c r="I60" s="112"/>
      <c r="J60" s="10"/>
      <c r="K60" s="112" t="s">
        <v>92</v>
      </c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3">
        <f>'01.4 - Krajinářské řešení...'!J32</f>
        <v>0</v>
      </c>
      <c r="AH60" s="10"/>
      <c r="AI60" s="10"/>
      <c r="AJ60" s="10"/>
      <c r="AK60" s="10"/>
      <c r="AL60" s="10"/>
      <c r="AM60" s="10"/>
      <c r="AN60" s="113">
        <f>SUM(AG60,AT60)</f>
        <v>0</v>
      </c>
      <c r="AO60" s="10"/>
      <c r="AP60" s="10"/>
      <c r="AQ60" s="114" t="s">
        <v>80</v>
      </c>
      <c r="AR60" s="60"/>
      <c r="AS60" s="115">
        <v>0</v>
      </c>
      <c r="AT60" s="116">
        <f>ROUND(SUM(AV60:AW60),2)</f>
        <v>0</v>
      </c>
      <c r="AU60" s="117">
        <f>'01.4 - Krajinářské řešení...'!P88</f>
        <v>0</v>
      </c>
      <c r="AV60" s="116">
        <f>'01.4 - Krajinářské řešení...'!J35</f>
        <v>0</v>
      </c>
      <c r="AW60" s="116">
        <f>'01.4 - Krajinářské řešení...'!J36</f>
        <v>0</v>
      </c>
      <c r="AX60" s="116">
        <f>'01.4 - Krajinářské řešení...'!J37</f>
        <v>0</v>
      </c>
      <c r="AY60" s="116">
        <f>'01.4 - Krajinářské řešení...'!J38</f>
        <v>0</v>
      </c>
      <c r="AZ60" s="116">
        <f>'01.4 - Krajinářské řešení...'!F35</f>
        <v>0</v>
      </c>
      <c r="BA60" s="116">
        <f>'01.4 - Krajinářské řešení...'!F36</f>
        <v>0</v>
      </c>
      <c r="BB60" s="116">
        <f>'01.4 - Krajinářské řešení...'!F37</f>
        <v>0</v>
      </c>
      <c r="BC60" s="116">
        <f>'01.4 - Krajinářské řešení...'!F38</f>
        <v>0</v>
      </c>
      <c r="BD60" s="118">
        <f>'01.4 - Krajinářské řešení...'!F39</f>
        <v>0</v>
      </c>
      <c r="BE60" s="4"/>
      <c r="BT60" s="28" t="s">
        <v>76</v>
      </c>
      <c r="BV60" s="28" t="s">
        <v>71</v>
      </c>
      <c r="BW60" s="28" t="s">
        <v>93</v>
      </c>
      <c r="BX60" s="28" t="s">
        <v>75</v>
      </c>
      <c r="CL60" s="28" t="s">
        <v>3</v>
      </c>
    </row>
    <row r="61" s="4" customFormat="1" ht="16.5" customHeight="1">
      <c r="A61" s="111" t="s">
        <v>77</v>
      </c>
      <c r="B61" s="60"/>
      <c r="C61" s="10"/>
      <c r="D61" s="10"/>
      <c r="E61" s="112" t="s">
        <v>94</v>
      </c>
      <c r="F61" s="112"/>
      <c r="G61" s="112"/>
      <c r="H61" s="112"/>
      <c r="I61" s="112"/>
      <c r="J61" s="10"/>
      <c r="K61" s="112" t="s">
        <v>95</v>
      </c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3">
        <f>'VRN - Ostatní a vedlejší ...'!J32</f>
        <v>0</v>
      </c>
      <c r="AH61" s="10"/>
      <c r="AI61" s="10"/>
      <c r="AJ61" s="10"/>
      <c r="AK61" s="10"/>
      <c r="AL61" s="10"/>
      <c r="AM61" s="10"/>
      <c r="AN61" s="113">
        <f>SUM(AG61,AT61)</f>
        <v>0</v>
      </c>
      <c r="AO61" s="10"/>
      <c r="AP61" s="10"/>
      <c r="AQ61" s="114" t="s">
        <v>80</v>
      </c>
      <c r="AR61" s="60"/>
      <c r="AS61" s="119">
        <v>0</v>
      </c>
      <c r="AT61" s="120">
        <f>ROUND(SUM(AV61:AW61),2)</f>
        <v>0</v>
      </c>
      <c r="AU61" s="121">
        <f>'VRN - Ostatní a vedlejší ...'!P87</f>
        <v>0</v>
      </c>
      <c r="AV61" s="120">
        <f>'VRN - Ostatní a vedlejší ...'!J35</f>
        <v>0</v>
      </c>
      <c r="AW61" s="120">
        <f>'VRN - Ostatní a vedlejší ...'!J36</f>
        <v>0</v>
      </c>
      <c r="AX61" s="120">
        <f>'VRN - Ostatní a vedlejší ...'!J37</f>
        <v>0</v>
      </c>
      <c r="AY61" s="120">
        <f>'VRN - Ostatní a vedlejší ...'!J38</f>
        <v>0</v>
      </c>
      <c r="AZ61" s="120">
        <f>'VRN - Ostatní a vedlejší ...'!F35</f>
        <v>0</v>
      </c>
      <c r="BA61" s="120">
        <f>'VRN - Ostatní a vedlejší ...'!F36</f>
        <v>0</v>
      </c>
      <c r="BB61" s="120">
        <f>'VRN - Ostatní a vedlejší ...'!F37</f>
        <v>0</v>
      </c>
      <c r="BC61" s="120">
        <f>'VRN - Ostatní a vedlejší ...'!F38</f>
        <v>0</v>
      </c>
      <c r="BD61" s="122">
        <f>'VRN - Ostatní a vedlejší ...'!F39</f>
        <v>0</v>
      </c>
      <c r="BE61" s="4"/>
      <c r="BT61" s="28" t="s">
        <v>76</v>
      </c>
      <c r="BV61" s="28" t="s">
        <v>71</v>
      </c>
      <c r="BW61" s="28" t="s">
        <v>96</v>
      </c>
      <c r="BX61" s="28" t="s">
        <v>75</v>
      </c>
      <c r="CL61" s="28" t="s">
        <v>3</v>
      </c>
    </row>
    <row r="62" s="2" customFormat="1" ht="30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40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</row>
    <row r="63" s="2" customFormat="1" ht="6.96" customHeight="1">
      <c r="A63" s="39"/>
      <c r="B63" s="56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40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</row>
  </sheetData>
  <mergeCells count="66">
    <mergeCell ref="L45:AO45"/>
    <mergeCell ref="AM47:AN47"/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G58:AM58"/>
    <mergeCell ref="AN58:AP58"/>
    <mergeCell ref="E58:I58"/>
    <mergeCell ref="K58:AF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01.0 - Demolice, kácení a...'!C2" display="/"/>
    <hyperlink ref="A57" location="'01.1 - Krajinářské řešení...'!C2" display="/"/>
    <hyperlink ref="A58" location="'01.2 - Krajinářské řešení...'!C2" display="/"/>
    <hyperlink ref="A59" location="'01.3 - Krajinářské řešení...'!C2" display="/"/>
    <hyperlink ref="A60" location="'01.4 - Krajinářské řešení...'!C2" display="/"/>
    <hyperlink ref="A61" location="'VRN - Ostatní a vedlejší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81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30" customHeight="1">
      <c r="A11" s="39"/>
      <c r="B11" s="40"/>
      <c r="C11" s="39"/>
      <c r="D11" s="39"/>
      <c r="E11" s="63" t="s">
        <v>101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ROUND(J92,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ROUND((SUM(BE92:BE180)),  2)</f>
        <v>0</v>
      </c>
      <c r="G35" s="39"/>
      <c r="H35" s="39"/>
      <c r="I35" s="132">
        <v>0.20999999999999999</v>
      </c>
      <c r="J35" s="131">
        <f>ROUND(((SUM(BE92:BE180))*I35),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ROUND((SUM(BF92:BF180)),  2)</f>
        <v>0</v>
      </c>
      <c r="G36" s="39"/>
      <c r="H36" s="39"/>
      <c r="I36" s="132">
        <v>0.12</v>
      </c>
      <c r="J36" s="131">
        <f>ROUND(((SUM(BF92:BF180))*I36),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ROUND((SUM(BG92:BG180)),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ROUND((SUM(BH92:BH180)),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ROUND((SUM(BI92:BI180)),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30" customHeight="1">
      <c r="A54" s="39"/>
      <c r="B54" s="40"/>
      <c r="C54" s="39"/>
      <c r="D54" s="39"/>
      <c r="E54" s="63" t="str">
        <f>E11</f>
        <v>01.0 - Demolice, kácení a odstraňování vegetace, ochrana při stavební činnosti - 1.část - dětské hřiště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J92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106</v>
      </c>
      <c r="E64" s="144"/>
      <c r="F64" s="144"/>
      <c r="G64" s="144"/>
      <c r="H64" s="144"/>
      <c r="I64" s="144"/>
      <c r="J64" s="145">
        <f>J93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6"/>
      <c r="C65" s="10"/>
      <c r="D65" s="147" t="s">
        <v>107</v>
      </c>
      <c r="E65" s="148"/>
      <c r="F65" s="148"/>
      <c r="G65" s="148"/>
      <c r="H65" s="148"/>
      <c r="I65" s="148"/>
      <c r="J65" s="149">
        <f>J94</f>
        <v>0</v>
      </c>
      <c r="K65" s="10"/>
      <c r="L65" s="14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6"/>
      <c r="C66" s="10"/>
      <c r="D66" s="147" t="s">
        <v>108</v>
      </c>
      <c r="E66" s="148"/>
      <c r="F66" s="148"/>
      <c r="G66" s="148"/>
      <c r="H66" s="148"/>
      <c r="I66" s="148"/>
      <c r="J66" s="149">
        <f>J137</f>
        <v>0</v>
      </c>
      <c r="K66" s="10"/>
      <c r="L66" s="14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46"/>
      <c r="C67" s="10"/>
      <c r="D67" s="147" t="s">
        <v>109</v>
      </c>
      <c r="E67" s="148"/>
      <c r="F67" s="148"/>
      <c r="G67" s="148"/>
      <c r="H67" s="148"/>
      <c r="I67" s="148"/>
      <c r="J67" s="149">
        <f>J138</f>
        <v>0</v>
      </c>
      <c r="K67" s="10"/>
      <c r="L67" s="14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6"/>
      <c r="C68" s="10"/>
      <c r="D68" s="147" t="s">
        <v>110</v>
      </c>
      <c r="E68" s="148"/>
      <c r="F68" s="148"/>
      <c r="G68" s="148"/>
      <c r="H68" s="148"/>
      <c r="I68" s="148"/>
      <c r="J68" s="149">
        <f>J146</f>
        <v>0</v>
      </c>
      <c r="K68" s="10"/>
      <c r="L68" s="14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42"/>
      <c r="C69" s="9"/>
      <c r="D69" s="143" t="s">
        <v>111</v>
      </c>
      <c r="E69" s="144"/>
      <c r="F69" s="144"/>
      <c r="G69" s="144"/>
      <c r="H69" s="144"/>
      <c r="I69" s="144"/>
      <c r="J69" s="145">
        <f>J177</f>
        <v>0</v>
      </c>
      <c r="K69" s="9"/>
      <c r="L69" s="14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46"/>
      <c r="C70" s="10"/>
      <c r="D70" s="147" t="s">
        <v>112</v>
      </c>
      <c r="E70" s="148"/>
      <c r="F70" s="148"/>
      <c r="G70" s="148"/>
      <c r="H70" s="148"/>
      <c r="I70" s="148"/>
      <c r="J70" s="149">
        <f>J178</f>
        <v>0</v>
      </c>
      <c r="K70" s="10"/>
      <c r="L70" s="14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39"/>
      <c r="B71" s="40"/>
      <c r="C71" s="39"/>
      <c r="D71" s="39"/>
      <c r="E71" s="39"/>
      <c r="F71" s="39"/>
      <c r="G71" s="39"/>
      <c r="H71" s="39"/>
      <c r="I71" s="39"/>
      <c r="J71" s="39"/>
      <c r="K71" s="39"/>
      <c r="L71" s="12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6" s="2" customFormat="1" ht="6.96" customHeight="1">
      <c r="A76" s="39"/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12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113</v>
      </c>
      <c r="D77" s="39"/>
      <c r="E77" s="39"/>
      <c r="F77" s="39"/>
      <c r="G77" s="39"/>
      <c r="H77" s="39"/>
      <c r="I77" s="39"/>
      <c r="J77" s="39"/>
      <c r="K77" s="39"/>
      <c r="L77" s="12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17</v>
      </c>
      <c r="D79" s="39"/>
      <c r="E79" s="39"/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39"/>
      <c r="D80" s="39"/>
      <c r="E80" s="124" t="str">
        <f>E7</f>
        <v>Revitalizace areálu u rybníka Stráž</v>
      </c>
      <c r="F80" s="33"/>
      <c r="G80" s="33"/>
      <c r="H80" s="33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3"/>
      <c r="C81" s="33" t="s">
        <v>98</v>
      </c>
      <c r="L81" s="23"/>
    </row>
    <row r="82" s="2" customFormat="1" ht="23.25" customHeight="1">
      <c r="A82" s="39"/>
      <c r="B82" s="40"/>
      <c r="C82" s="39"/>
      <c r="D82" s="39"/>
      <c r="E82" s="124" t="s">
        <v>99</v>
      </c>
      <c r="F82" s="39"/>
      <c r="G82" s="39"/>
      <c r="H82" s="39"/>
      <c r="I82" s="39"/>
      <c r="J82" s="39"/>
      <c r="K82" s="39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100</v>
      </c>
      <c r="D83" s="39"/>
      <c r="E83" s="39"/>
      <c r="F83" s="39"/>
      <c r="G83" s="39"/>
      <c r="H83" s="39"/>
      <c r="I83" s="39"/>
      <c r="J83" s="39"/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30" customHeight="1">
      <c r="A84" s="39"/>
      <c r="B84" s="40"/>
      <c r="C84" s="39"/>
      <c r="D84" s="39"/>
      <c r="E84" s="63" t="str">
        <f>E11</f>
        <v>01.0 - Demolice, kácení a odstraňování vegetace, ochrana při stavební činnosti - 1.část - dětské hřiště</v>
      </c>
      <c r="F84" s="39"/>
      <c r="G84" s="39"/>
      <c r="H84" s="39"/>
      <c r="I84" s="39"/>
      <c r="J84" s="39"/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F14</f>
        <v xml:space="preserve"> </v>
      </c>
      <c r="G86" s="39"/>
      <c r="H86" s="39"/>
      <c r="I86" s="33" t="s">
        <v>23</v>
      </c>
      <c r="J86" s="65" t="str">
        <f>IF(J14="","",J14)</f>
        <v>10. 6. 2026</v>
      </c>
      <c r="K86" s="39"/>
      <c r="L86" s="12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2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E17</f>
        <v xml:space="preserve"> </v>
      </c>
      <c r="G88" s="39"/>
      <c r="H88" s="39"/>
      <c r="I88" s="33" t="s">
        <v>30</v>
      </c>
      <c r="J88" s="37" t="str">
        <f>E23</f>
        <v xml:space="preserve"> </v>
      </c>
      <c r="K88" s="39"/>
      <c r="L88" s="12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28</v>
      </c>
      <c r="D89" s="39"/>
      <c r="E89" s="39"/>
      <c r="F89" s="28" t="str">
        <f>IF(E20="","",E20)</f>
        <v>Vyplň údaj</v>
      </c>
      <c r="G89" s="39"/>
      <c r="H89" s="39"/>
      <c r="I89" s="33" t="s">
        <v>32</v>
      </c>
      <c r="J89" s="37" t="str">
        <f>E26</f>
        <v xml:space="preserve"> </v>
      </c>
      <c r="K89" s="39"/>
      <c r="L89" s="12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2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50"/>
      <c r="B91" s="151"/>
      <c r="C91" s="152" t="s">
        <v>114</v>
      </c>
      <c r="D91" s="153" t="s">
        <v>54</v>
      </c>
      <c r="E91" s="153" t="s">
        <v>50</v>
      </c>
      <c r="F91" s="153" t="s">
        <v>51</v>
      </c>
      <c r="G91" s="153" t="s">
        <v>115</v>
      </c>
      <c r="H91" s="153" t="s">
        <v>116</v>
      </c>
      <c r="I91" s="153" t="s">
        <v>117</v>
      </c>
      <c r="J91" s="153" t="s">
        <v>104</v>
      </c>
      <c r="K91" s="154" t="s">
        <v>118</v>
      </c>
      <c r="L91" s="155"/>
      <c r="M91" s="81" t="s">
        <v>3</v>
      </c>
      <c r="N91" s="82" t="s">
        <v>39</v>
      </c>
      <c r="O91" s="82" t="s">
        <v>119</v>
      </c>
      <c r="P91" s="82" t="s">
        <v>120</v>
      </c>
      <c r="Q91" s="82" t="s">
        <v>121</v>
      </c>
      <c r="R91" s="82" t="s">
        <v>122</v>
      </c>
      <c r="S91" s="82" t="s">
        <v>123</v>
      </c>
      <c r="T91" s="83" t="s">
        <v>124</v>
      </c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</row>
    <row r="92" s="2" customFormat="1" ht="22.8" customHeight="1">
      <c r="A92" s="39"/>
      <c r="B92" s="40"/>
      <c r="C92" s="88" t="s">
        <v>125</v>
      </c>
      <c r="D92" s="39"/>
      <c r="E92" s="39"/>
      <c r="F92" s="39"/>
      <c r="G92" s="39"/>
      <c r="H92" s="39"/>
      <c r="I92" s="39"/>
      <c r="J92" s="156">
        <f>BK92</f>
        <v>0</v>
      </c>
      <c r="K92" s="39"/>
      <c r="L92" s="40"/>
      <c r="M92" s="84"/>
      <c r="N92" s="69"/>
      <c r="O92" s="85"/>
      <c r="P92" s="157">
        <f>P93+P177</f>
        <v>0</v>
      </c>
      <c r="Q92" s="85"/>
      <c r="R92" s="157">
        <f>R93+R177</f>
        <v>0</v>
      </c>
      <c r="S92" s="85"/>
      <c r="T92" s="158">
        <f>T93+T177</f>
        <v>59.649999999999999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68</v>
      </c>
      <c r="AU92" s="20" t="s">
        <v>105</v>
      </c>
      <c r="BK92" s="159">
        <f>BK93+BK177</f>
        <v>0</v>
      </c>
    </row>
    <row r="93" s="12" customFormat="1" ht="25.92" customHeight="1">
      <c r="A93" s="12"/>
      <c r="B93" s="160"/>
      <c r="C93" s="12"/>
      <c r="D93" s="161" t="s">
        <v>68</v>
      </c>
      <c r="E93" s="162" t="s">
        <v>126</v>
      </c>
      <c r="F93" s="162" t="s">
        <v>127</v>
      </c>
      <c r="G93" s="12"/>
      <c r="H93" s="12"/>
      <c r="I93" s="163"/>
      <c r="J93" s="164">
        <f>BK93</f>
        <v>0</v>
      </c>
      <c r="K93" s="12"/>
      <c r="L93" s="160"/>
      <c r="M93" s="165"/>
      <c r="N93" s="166"/>
      <c r="O93" s="166"/>
      <c r="P93" s="167">
        <f>P94+P137+P146</f>
        <v>0</v>
      </c>
      <c r="Q93" s="166"/>
      <c r="R93" s="167">
        <f>R94+R137+R146</f>
        <v>0</v>
      </c>
      <c r="S93" s="166"/>
      <c r="T93" s="168">
        <f>T94+T137+T146</f>
        <v>58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61" t="s">
        <v>15</v>
      </c>
      <c r="AT93" s="169" t="s">
        <v>68</v>
      </c>
      <c r="AU93" s="169" t="s">
        <v>69</v>
      </c>
      <c r="AY93" s="161" t="s">
        <v>128</v>
      </c>
      <c r="BK93" s="170">
        <f>BK94+BK137+BK146</f>
        <v>0</v>
      </c>
    </row>
    <row r="94" s="12" customFormat="1" ht="22.8" customHeight="1">
      <c r="A94" s="12"/>
      <c r="B94" s="160"/>
      <c r="C94" s="12"/>
      <c r="D94" s="161" t="s">
        <v>68</v>
      </c>
      <c r="E94" s="171" t="s">
        <v>15</v>
      </c>
      <c r="F94" s="171" t="s">
        <v>129</v>
      </c>
      <c r="G94" s="12"/>
      <c r="H94" s="12"/>
      <c r="I94" s="163"/>
      <c r="J94" s="172">
        <f>BK94</f>
        <v>0</v>
      </c>
      <c r="K94" s="12"/>
      <c r="L94" s="160"/>
      <c r="M94" s="165"/>
      <c r="N94" s="166"/>
      <c r="O94" s="166"/>
      <c r="P94" s="167">
        <f>SUM(P95:P136)</f>
        <v>0</v>
      </c>
      <c r="Q94" s="166"/>
      <c r="R94" s="167">
        <f>SUM(R95:R136)</f>
        <v>0</v>
      </c>
      <c r="S94" s="166"/>
      <c r="T94" s="168">
        <f>SUM(T95:T136)</f>
        <v>37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1" t="s">
        <v>15</v>
      </c>
      <c r="AT94" s="169" t="s">
        <v>68</v>
      </c>
      <c r="AU94" s="169" t="s">
        <v>15</v>
      </c>
      <c r="AY94" s="161" t="s">
        <v>128</v>
      </c>
      <c r="BK94" s="170">
        <f>SUM(BK95:BK136)</f>
        <v>0</v>
      </c>
    </row>
    <row r="95" s="2" customFormat="1" ht="33" customHeight="1">
      <c r="A95" s="39"/>
      <c r="B95" s="173"/>
      <c r="C95" s="174" t="s">
        <v>15</v>
      </c>
      <c r="D95" s="174" t="s">
        <v>130</v>
      </c>
      <c r="E95" s="175" t="s">
        <v>131</v>
      </c>
      <c r="F95" s="176" t="s">
        <v>132</v>
      </c>
      <c r="G95" s="177" t="s">
        <v>133</v>
      </c>
      <c r="H95" s="178">
        <v>1.1699999999999999</v>
      </c>
      <c r="I95" s="179"/>
      <c r="J95" s="180">
        <f>ROUND(I95*H95,2)</f>
        <v>0</v>
      </c>
      <c r="K95" s="176" t="s">
        <v>134</v>
      </c>
      <c r="L95" s="40"/>
      <c r="M95" s="181" t="s">
        <v>3</v>
      </c>
      <c r="N95" s="182" t="s">
        <v>40</v>
      </c>
      <c r="O95" s="73"/>
      <c r="P95" s="183">
        <f>O95*H95</f>
        <v>0</v>
      </c>
      <c r="Q95" s="183">
        <v>0</v>
      </c>
      <c r="R95" s="183">
        <f>Q95*H95</f>
        <v>0</v>
      </c>
      <c r="S95" s="183">
        <v>0</v>
      </c>
      <c r="T95" s="18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85" t="s">
        <v>135</v>
      </c>
      <c r="AT95" s="185" t="s">
        <v>130</v>
      </c>
      <c r="AU95" s="185" t="s">
        <v>76</v>
      </c>
      <c r="AY95" s="20" t="s">
        <v>128</v>
      </c>
      <c r="BE95" s="186">
        <f>IF(N95="základní",J95,0)</f>
        <v>0</v>
      </c>
      <c r="BF95" s="186">
        <f>IF(N95="snížená",J95,0)</f>
        <v>0</v>
      </c>
      <c r="BG95" s="186">
        <f>IF(N95="zákl. přenesená",J95,0)</f>
        <v>0</v>
      </c>
      <c r="BH95" s="186">
        <f>IF(N95="sníž. přenesená",J95,0)</f>
        <v>0</v>
      </c>
      <c r="BI95" s="186">
        <f>IF(N95="nulová",J95,0)</f>
        <v>0</v>
      </c>
      <c r="BJ95" s="20" t="s">
        <v>15</v>
      </c>
      <c r="BK95" s="186">
        <f>ROUND(I95*H95,2)</f>
        <v>0</v>
      </c>
      <c r="BL95" s="20" t="s">
        <v>135</v>
      </c>
      <c r="BM95" s="185" t="s">
        <v>136</v>
      </c>
    </row>
    <row r="96" s="2" customFormat="1">
      <c r="A96" s="39"/>
      <c r="B96" s="40"/>
      <c r="C96" s="39"/>
      <c r="D96" s="187" t="s">
        <v>137</v>
      </c>
      <c r="E96" s="39"/>
      <c r="F96" s="188" t="s">
        <v>138</v>
      </c>
      <c r="G96" s="39"/>
      <c r="H96" s="39"/>
      <c r="I96" s="189"/>
      <c r="J96" s="39"/>
      <c r="K96" s="39"/>
      <c r="L96" s="40"/>
      <c r="M96" s="190"/>
      <c r="N96" s="191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137</v>
      </c>
      <c r="AU96" s="20" t="s">
        <v>76</v>
      </c>
    </row>
    <row r="97" s="13" customFormat="1">
      <c r="A97" s="13"/>
      <c r="B97" s="192"/>
      <c r="C97" s="13"/>
      <c r="D97" s="193" t="s">
        <v>139</v>
      </c>
      <c r="E97" s="194" t="s">
        <v>3</v>
      </c>
      <c r="F97" s="195" t="s">
        <v>140</v>
      </c>
      <c r="G97" s="13"/>
      <c r="H97" s="196">
        <v>1.1699999999999999</v>
      </c>
      <c r="I97" s="197"/>
      <c r="J97" s="13"/>
      <c r="K97" s="13"/>
      <c r="L97" s="192"/>
      <c r="M97" s="198"/>
      <c r="N97" s="199"/>
      <c r="O97" s="199"/>
      <c r="P97" s="199"/>
      <c r="Q97" s="199"/>
      <c r="R97" s="199"/>
      <c r="S97" s="199"/>
      <c r="T97" s="20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94" t="s">
        <v>139</v>
      </c>
      <c r="AU97" s="194" t="s">
        <v>76</v>
      </c>
      <c r="AV97" s="13" t="s">
        <v>76</v>
      </c>
      <c r="AW97" s="13" t="s">
        <v>31</v>
      </c>
      <c r="AX97" s="13" t="s">
        <v>15</v>
      </c>
      <c r="AY97" s="194" t="s">
        <v>128</v>
      </c>
    </row>
    <row r="98" s="2" customFormat="1" ht="37.8" customHeight="1">
      <c r="A98" s="39"/>
      <c r="B98" s="173"/>
      <c r="C98" s="174" t="s">
        <v>76</v>
      </c>
      <c r="D98" s="174" t="s">
        <v>130</v>
      </c>
      <c r="E98" s="175" t="s">
        <v>141</v>
      </c>
      <c r="F98" s="176" t="s">
        <v>142</v>
      </c>
      <c r="G98" s="177" t="s">
        <v>143</v>
      </c>
      <c r="H98" s="178">
        <v>13</v>
      </c>
      <c r="I98" s="179"/>
      <c r="J98" s="180">
        <f>ROUND(I98*H98,2)</f>
        <v>0</v>
      </c>
      <c r="K98" s="176" t="s">
        <v>134</v>
      </c>
      <c r="L98" s="40"/>
      <c r="M98" s="181" t="s">
        <v>3</v>
      </c>
      <c r="N98" s="182" t="s">
        <v>40</v>
      </c>
      <c r="O98" s="73"/>
      <c r="P98" s="183">
        <f>O98*H98</f>
        <v>0</v>
      </c>
      <c r="Q98" s="183">
        <v>0</v>
      </c>
      <c r="R98" s="183">
        <f>Q98*H98</f>
        <v>0</v>
      </c>
      <c r="S98" s="183">
        <v>0</v>
      </c>
      <c r="T98" s="18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185" t="s">
        <v>135</v>
      </c>
      <c r="AT98" s="185" t="s">
        <v>130</v>
      </c>
      <c r="AU98" s="185" t="s">
        <v>76</v>
      </c>
      <c r="AY98" s="20" t="s">
        <v>128</v>
      </c>
      <c r="BE98" s="186">
        <f>IF(N98="základní",J98,0)</f>
        <v>0</v>
      </c>
      <c r="BF98" s="186">
        <f>IF(N98="snížená",J98,0)</f>
        <v>0</v>
      </c>
      <c r="BG98" s="186">
        <f>IF(N98="zákl. přenesená",J98,0)</f>
        <v>0</v>
      </c>
      <c r="BH98" s="186">
        <f>IF(N98="sníž. přenesená",J98,0)</f>
        <v>0</v>
      </c>
      <c r="BI98" s="186">
        <f>IF(N98="nulová",J98,0)</f>
        <v>0</v>
      </c>
      <c r="BJ98" s="20" t="s">
        <v>15</v>
      </c>
      <c r="BK98" s="186">
        <f>ROUND(I98*H98,2)</f>
        <v>0</v>
      </c>
      <c r="BL98" s="20" t="s">
        <v>135</v>
      </c>
      <c r="BM98" s="185" t="s">
        <v>144</v>
      </c>
    </row>
    <row r="99" s="2" customFormat="1">
      <c r="A99" s="39"/>
      <c r="B99" s="40"/>
      <c r="C99" s="39"/>
      <c r="D99" s="187" t="s">
        <v>137</v>
      </c>
      <c r="E99" s="39"/>
      <c r="F99" s="188" t="s">
        <v>145</v>
      </c>
      <c r="G99" s="39"/>
      <c r="H99" s="39"/>
      <c r="I99" s="189"/>
      <c r="J99" s="39"/>
      <c r="K99" s="39"/>
      <c r="L99" s="40"/>
      <c r="M99" s="190"/>
      <c r="N99" s="191"/>
      <c r="O99" s="73"/>
      <c r="P99" s="73"/>
      <c r="Q99" s="73"/>
      <c r="R99" s="73"/>
      <c r="S99" s="73"/>
      <c r="T99" s="74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20" t="s">
        <v>137</v>
      </c>
      <c r="AU99" s="20" t="s">
        <v>76</v>
      </c>
    </row>
    <row r="100" s="14" customFormat="1">
      <c r="A100" s="14"/>
      <c r="B100" s="201"/>
      <c r="C100" s="14"/>
      <c r="D100" s="193" t="s">
        <v>139</v>
      </c>
      <c r="E100" s="202" t="s">
        <v>3</v>
      </c>
      <c r="F100" s="203" t="s">
        <v>146</v>
      </c>
      <c r="G100" s="14"/>
      <c r="H100" s="202" t="s">
        <v>3</v>
      </c>
      <c r="I100" s="204"/>
      <c r="J100" s="14"/>
      <c r="K100" s="14"/>
      <c r="L100" s="201"/>
      <c r="M100" s="205"/>
      <c r="N100" s="206"/>
      <c r="O100" s="206"/>
      <c r="P100" s="206"/>
      <c r="Q100" s="206"/>
      <c r="R100" s="206"/>
      <c r="S100" s="206"/>
      <c r="T100" s="207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02" t="s">
        <v>139</v>
      </c>
      <c r="AU100" s="202" t="s">
        <v>76</v>
      </c>
      <c r="AV100" s="14" t="s">
        <v>15</v>
      </c>
      <c r="AW100" s="14" t="s">
        <v>31</v>
      </c>
      <c r="AX100" s="14" t="s">
        <v>69</v>
      </c>
      <c r="AY100" s="202" t="s">
        <v>128</v>
      </c>
    </row>
    <row r="101" s="13" customFormat="1">
      <c r="A101" s="13"/>
      <c r="B101" s="192"/>
      <c r="C101" s="13"/>
      <c r="D101" s="193" t="s">
        <v>139</v>
      </c>
      <c r="E101" s="194" t="s">
        <v>3</v>
      </c>
      <c r="F101" s="195" t="s">
        <v>147</v>
      </c>
      <c r="G101" s="13"/>
      <c r="H101" s="196">
        <v>13</v>
      </c>
      <c r="I101" s="197"/>
      <c r="J101" s="13"/>
      <c r="K101" s="13"/>
      <c r="L101" s="192"/>
      <c r="M101" s="198"/>
      <c r="N101" s="199"/>
      <c r="O101" s="199"/>
      <c r="P101" s="199"/>
      <c r="Q101" s="199"/>
      <c r="R101" s="199"/>
      <c r="S101" s="199"/>
      <c r="T101" s="20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194" t="s">
        <v>139</v>
      </c>
      <c r="AU101" s="194" t="s">
        <v>76</v>
      </c>
      <c r="AV101" s="13" t="s">
        <v>76</v>
      </c>
      <c r="AW101" s="13" t="s">
        <v>31</v>
      </c>
      <c r="AX101" s="13" t="s">
        <v>69</v>
      </c>
      <c r="AY101" s="194" t="s">
        <v>128</v>
      </c>
    </row>
    <row r="102" s="15" customFormat="1">
      <c r="A102" s="15"/>
      <c r="B102" s="208"/>
      <c r="C102" s="15"/>
      <c r="D102" s="193" t="s">
        <v>139</v>
      </c>
      <c r="E102" s="209" t="s">
        <v>3</v>
      </c>
      <c r="F102" s="210" t="s">
        <v>148</v>
      </c>
      <c r="G102" s="15"/>
      <c r="H102" s="211">
        <v>13</v>
      </c>
      <c r="I102" s="212"/>
      <c r="J102" s="15"/>
      <c r="K102" s="15"/>
      <c r="L102" s="208"/>
      <c r="M102" s="213"/>
      <c r="N102" s="214"/>
      <c r="O102" s="214"/>
      <c r="P102" s="214"/>
      <c r="Q102" s="214"/>
      <c r="R102" s="214"/>
      <c r="S102" s="214"/>
      <c r="T102" s="2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09" t="s">
        <v>139</v>
      </c>
      <c r="AU102" s="209" t="s">
        <v>76</v>
      </c>
      <c r="AV102" s="15" t="s">
        <v>135</v>
      </c>
      <c r="AW102" s="15" t="s">
        <v>31</v>
      </c>
      <c r="AX102" s="15" t="s">
        <v>15</v>
      </c>
      <c r="AY102" s="209" t="s">
        <v>128</v>
      </c>
    </row>
    <row r="103" s="2" customFormat="1" ht="24.15" customHeight="1">
      <c r="A103" s="39"/>
      <c r="B103" s="173"/>
      <c r="C103" s="174" t="s">
        <v>149</v>
      </c>
      <c r="D103" s="174" t="s">
        <v>130</v>
      </c>
      <c r="E103" s="175" t="s">
        <v>150</v>
      </c>
      <c r="F103" s="176" t="s">
        <v>151</v>
      </c>
      <c r="G103" s="177" t="s">
        <v>133</v>
      </c>
      <c r="H103" s="178">
        <v>2666</v>
      </c>
      <c r="I103" s="179"/>
      <c r="J103" s="180">
        <f>ROUND(I103*H103,2)</f>
        <v>0</v>
      </c>
      <c r="K103" s="176" t="s">
        <v>134</v>
      </c>
      <c r="L103" s="40"/>
      <c r="M103" s="181" t="s">
        <v>3</v>
      </c>
      <c r="N103" s="182" t="s">
        <v>40</v>
      </c>
      <c r="O103" s="73"/>
      <c r="P103" s="183">
        <f>O103*H103</f>
        <v>0</v>
      </c>
      <c r="Q103" s="183">
        <v>0</v>
      </c>
      <c r="R103" s="183">
        <f>Q103*H103</f>
        <v>0</v>
      </c>
      <c r="S103" s="183">
        <v>0</v>
      </c>
      <c r="T103" s="18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85" t="s">
        <v>135</v>
      </c>
      <c r="AT103" s="185" t="s">
        <v>130</v>
      </c>
      <c r="AU103" s="185" t="s">
        <v>76</v>
      </c>
      <c r="AY103" s="20" t="s">
        <v>128</v>
      </c>
      <c r="BE103" s="186">
        <f>IF(N103="základní",J103,0)</f>
        <v>0</v>
      </c>
      <c r="BF103" s="186">
        <f>IF(N103="snížená",J103,0)</f>
        <v>0</v>
      </c>
      <c r="BG103" s="186">
        <f>IF(N103="zákl. přenesená",J103,0)</f>
        <v>0</v>
      </c>
      <c r="BH103" s="186">
        <f>IF(N103="sníž. přenesená",J103,0)</f>
        <v>0</v>
      </c>
      <c r="BI103" s="186">
        <f>IF(N103="nulová",J103,0)</f>
        <v>0</v>
      </c>
      <c r="BJ103" s="20" t="s">
        <v>15</v>
      </c>
      <c r="BK103" s="186">
        <f>ROUND(I103*H103,2)</f>
        <v>0</v>
      </c>
      <c r="BL103" s="20" t="s">
        <v>135</v>
      </c>
      <c r="BM103" s="185" t="s">
        <v>152</v>
      </c>
    </row>
    <row r="104" s="2" customFormat="1">
      <c r="A104" s="39"/>
      <c r="B104" s="40"/>
      <c r="C104" s="39"/>
      <c r="D104" s="187" t="s">
        <v>137</v>
      </c>
      <c r="E104" s="39"/>
      <c r="F104" s="188" t="s">
        <v>153</v>
      </c>
      <c r="G104" s="39"/>
      <c r="H104" s="39"/>
      <c r="I104" s="189"/>
      <c r="J104" s="39"/>
      <c r="K104" s="39"/>
      <c r="L104" s="40"/>
      <c r="M104" s="190"/>
      <c r="N104" s="191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137</v>
      </c>
      <c r="AU104" s="20" t="s">
        <v>76</v>
      </c>
    </row>
    <row r="105" s="13" customFormat="1">
      <c r="A105" s="13"/>
      <c r="B105" s="192"/>
      <c r="C105" s="13"/>
      <c r="D105" s="193" t="s">
        <v>139</v>
      </c>
      <c r="E105" s="194" t="s">
        <v>3</v>
      </c>
      <c r="F105" s="195" t="s">
        <v>154</v>
      </c>
      <c r="G105" s="13"/>
      <c r="H105" s="196">
        <v>2666</v>
      </c>
      <c r="I105" s="197"/>
      <c r="J105" s="13"/>
      <c r="K105" s="13"/>
      <c r="L105" s="192"/>
      <c r="M105" s="198"/>
      <c r="N105" s="199"/>
      <c r="O105" s="199"/>
      <c r="P105" s="199"/>
      <c r="Q105" s="199"/>
      <c r="R105" s="199"/>
      <c r="S105" s="199"/>
      <c r="T105" s="20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94" t="s">
        <v>139</v>
      </c>
      <c r="AU105" s="194" t="s">
        <v>76</v>
      </c>
      <c r="AV105" s="13" t="s">
        <v>76</v>
      </c>
      <c r="AW105" s="13" t="s">
        <v>31</v>
      </c>
      <c r="AX105" s="13" t="s">
        <v>69</v>
      </c>
      <c r="AY105" s="194" t="s">
        <v>128</v>
      </c>
    </row>
    <row r="106" s="15" customFormat="1">
      <c r="A106" s="15"/>
      <c r="B106" s="208"/>
      <c r="C106" s="15"/>
      <c r="D106" s="193" t="s">
        <v>139</v>
      </c>
      <c r="E106" s="209" t="s">
        <v>3</v>
      </c>
      <c r="F106" s="210" t="s">
        <v>148</v>
      </c>
      <c r="G106" s="15"/>
      <c r="H106" s="211">
        <v>2666</v>
      </c>
      <c r="I106" s="212"/>
      <c r="J106" s="15"/>
      <c r="K106" s="15"/>
      <c r="L106" s="208"/>
      <c r="M106" s="213"/>
      <c r="N106" s="214"/>
      <c r="O106" s="214"/>
      <c r="P106" s="214"/>
      <c r="Q106" s="214"/>
      <c r="R106" s="214"/>
      <c r="S106" s="214"/>
      <c r="T106" s="2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09" t="s">
        <v>139</v>
      </c>
      <c r="AU106" s="209" t="s">
        <v>76</v>
      </c>
      <c r="AV106" s="15" t="s">
        <v>135</v>
      </c>
      <c r="AW106" s="15" t="s">
        <v>31</v>
      </c>
      <c r="AX106" s="15" t="s">
        <v>15</v>
      </c>
      <c r="AY106" s="209" t="s">
        <v>128</v>
      </c>
    </row>
    <row r="107" s="2" customFormat="1" ht="62.7" customHeight="1">
      <c r="A107" s="39"/>
      <c r="B107" s="173"/>
      <c r="C107" s="174" t="s">
        <v>135</v>
      </c>
      <c r="D107" s="174" t="s">
        <v>130</v>
      </c>
      <c r="E107" s="175" t="s">
        <v>155</v>
      </c>
      <c r="F107" s="176" t="s">
        <v>156</v>
      </c>
      <c r="G107" s="177" t="s">
        <v>157</v>
      </c>
      <c r="H107" s="178">
        <v>533.20000000000005</v>
      </c>
      <c r="I107" s="179"/>
      <c r="J107" s="180">
        <f>ROUND(I107*H107,2)</f>
        <v>0</v>
      </c>
      <c r="K107" s="176" t="s">
        <v>134</v>
      </c>
      <c r="L107" s="40"/>
      <c r="M107" s="181" t="s">
        <v>3</v>
      </c>
      <c r="N107" s="182" t="s">
        <v>40</v>
      </c>
      <c r="O107" s="73"/>
      <c r="P107" s="183">
        <f>O107*H107</f>
        <v>0</v>
      </c>
      <c r="Q107" s="183">
        <v>0</v>
      </c>
      <c r="R107" s="183">
        <f>Q107*H107</f>
        <v>0</v>
      </c>
      <c r="S107" s="183">
        <v>0</v>
      </c>
      <c r="T107" s="18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185" t="s">
        <v>135</v>
      </c>
      <c r="AT107" s="185" t="s">
        <v>130</v>
      </c>
      <c r="AU107" s="185" t="s">
        <v>76</v>
      </c>
      <c r="AY107" s="20" t="s">
        <v>128</v>
      </c>
      <c r="BE107" s="186">
        <f>IF(N107="základní",J107,0)</f>
        <v>0</v>
      </c>
      <c r="BF107" s="186">
        <f>IF(N107="snížená",J107,0)</f>
        <v>0</v>
      </c>
      <c r="BG107" s="186">
        <f>IF(N107="zákl. přenesená",J107,0)</f>
        <v>0</v>
      </c>
      <c r="BH107" s="186">
        <f>IF(N107="sníž. přenesená",J107,0)</f>
        <v>0</v>
      </c>
      <c r="BI107" s="186">
        <f>IF(N107="nulová",J107,0)</f>
        <v>0</v>
      </c>
      <c r="BJ107" s="20" t="s">
        <v>15</v>
      </c>
      <c r="BK107" s="186">
        <f>ROUND(I107*H107,2)</f>
        <v>0</v>
      </c>
      <c r="BL107" s="20" t="s">
        <v>135</v>
      </c>
      <c r="BM107" s="185" t="s">
        <v>158</v>
      </c>
    </row>
    <row r="108" s="2" customFormat="1">
      <c r="A108" s="39"/>
      <c r="B108" s="40"/>
      <c r="C108" s="39"/>
      <c r="D108" s="187" t="s">
        <v>137</v>
      </c>
      <c r="E108" s="39"/>
      <c r="F108" s="188" t="s">
        <v>159</v>
      </c>
      <c r="G108" s="39"/>
      <c r="H108" s="39"/>
      <c r="I108" s="189"/>
      <c r="J108" s="39"/>
      <c r="K108" s="39"/>
      <c r="L108" s="40"/>
      <c r="M108" s="190"/>
      <c r="N108" s="191"/>
      <c r="O108" s="73"/>
      <c r="P108" s="73"/>
      <c r="Q108" s="73"/>
      <c r="R108" s="73"/>
      <c r="S108" s="73"/>
      <c r="T108" s="74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20" t="s">
        <v>137</v>
      </c>
      <c r="AU108" s="20" t="s">
        <v>76</v>
      </c>
    </row>
    <row r="109" s="14" customFormat="1">
      <c r="A109" s="14"/>
      <c r="B109" s="201"/>
      <c r="C109" s="14"/>
      <c r="D109" s="193" t="s">
        <v>139</v>
      </c>
      <c r="E109" s="202" t="s">
        <v>3</v>
      </c>
      <c r="F109" s="203" t="s">
        <v>160</v>
      </c>
      <c r="G109" s="14"/>
      <c r="H109" s="202" t="s">
        <v>3</v>
      </c>
      <c r="I109" s="204"/>
      <c r="J109" s="14"/>
      <c r="K109" s="14"/>
      <c r="L109" s="201"/>
      <c r="M109" s="205"/>
      <c r="N109" s="206"/>
      <c r="O109" s="206"/>
      <c r="P109" s="206"/>
      <c r="Q109" s="206"/>
      <c r="R109" s="206"/>
      <c r="S109" s="206"/>
      <c r="T109" s="207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02" t="s">
        <v>139</v>
      </c>
      <c r="AU109" s="202" t="s">
        <v>76</v>
      </c>
      <c r="AV109" s="14" t="s">
        <v>15</v>
      </c>
      <c r="AW109" s="14" t="s">
        <v>31</v>
      </c>
      <c r="AX109" s="14" t="s">
        <v>69</v>
      </c>
      <c r="AY109" s="202" t="s">
        <v>128</v>
      </c>
    </row>
    <row r="110" s="13" customFormat="1">
      <c r="A110" s="13"/>
      <c r="B110" s="192"/>
      <c r="C110" s="13"/>
      <c r="D110" s="193" t="s">
        <v>139</v>
      </c>
      <c r="E110" s="194" t="s">
        <v>3</v>
      </c>
      <c r="F110" s="195" t="s">
        <v>161</v>
      </c>
      <c r="G110" s="13"/>
      <c r="H110" s="196">
        <v>533.20000000000005</v>
      </c>
      <c r="I110" s="197"/>
      <c r="J110" s="13"/>
      <c r="K110" s="13"/>
      <c r="L110" s="192"/>
      <c r="M110" s="198"/>
      <c r="N110" s="199"/>
      <c r="O110" s="199"/>
      <c r="P110" s="199"/>
      <c r="Q110" s="199"/>
      <c r="R110" s="199"/>
      <c r="S110" s="199"/>
      <c r="T110" s="20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94" t="s">
        <v>139</v>
      </c>
      <c r="AU110" s="194" t="s">
        <v>76</v>
      </c>
      <c r="AV110" s="13" t="s">
        <v>76</v>
      </c>
      <c r="AW110" s="13" t="s">
        <v>31</v>
      </c>
      <c r="AX110" s="13" t="s">
        <v>15</v>
      </c>
      <c r="AY110" s="194" t="s">
        <v>128</v>
      </c>
    </row>
    <row r="111" s="2" customFormat="1" ht="44.25" customHeight="1">
      <c r="A111" s="39"/>
      <c r="B111" s="173"/>
      <c r="C111" s="174" t="s">
        <v>162</v>
      </c>
      <c r="D111" s="174" t="s">
        <v>130</v>
      </c>
      <c r="E111" s="175" t="s">
        <v>163</v>
      </c>
      <c r="F111" s="176" t="s">
        <v>164</v>
      </c>
      <c r="G111" s="177" t="s">
        <v>157</v>
      </c>
      <c r="H111" s="178">
        <v>266.60000000000002</v>
      </c>
      <c r="I111" s="179"/>
      <c r="J111" s="180">
        <f>ROUND(I111*H111,2)</f>
        <v>0</v>
      </c>
      <c r="K111" s="176" t="s">
        <v>134</v>
      </c>
      <c r="L111" s="40"/>
      <c r="M111" s="181" t="s">
        <v>3</v>
      </c>
      <c r="N111" s="182" t="s">
        <v>40</v>
      </c>
      <c r="O111" s="73"/>
      <c r="P111" s="183">
        <f>O111*H111</f>
        <v>0</v>
      </c>
      <c r="Q111" s="183">
        <v>0</v>
      </c>
      <c r="R111" s="183">
        <f>Q111*H111</f>
        <v>0</v>
      </c>
      <c r="S111" s="183">
        <v>0</v>
      </c>
      <c r="T111" s="18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85" t="s">
        <v>135</v>
      </c>
      <c r="AT111" s="185" t="s">
        <v>130</v>
      </c>
      <c r="AU111" s="185" t="s">
        <v>76</v>
      </c>
      <c r="AY111" s="20" t="s">
        <v>128</v>
      </c>
      <c r="BE111" s="186">
        <f>IF(N111="základní",J111,0)</f>
        <v>0</v>
      </c>
      <c r="BF111" s="186">
        <f>IF(N111="snížená",J111,0)</f>
        <v>0</v>
      </c>
      <c r="BG111" s="186">
        <f>IF(N111="zákl. přenesená",J111,0)</f>
        <v>0</v>
      </c>
      <c r="BH111" s="186">
        <f>IF(N111="sníž. přenesená",J111,0)</f>
        <v>0</v>
      </c>
      <c r="BI111" s="186">
        <f>IF(N111="nulová",J111,0)</f>
        <v>0</v>
      </c>
      <c r="BJ111" s="20" t="s">
        <v>15</v>
      </c>
      <c r="BK111" s="186">
        <f>ROUND(I111*H111,2)</f>
        <v>0</v>
      </c>
      <c r="BL111" s="20" t="s">
        <v>135</v>
      </c>
      <c r="BM111" s="185" t="s">
        <v>165</v>
      </c>
    </row>
    <row r="112" s="2" customFormat="1">
      <c r="A112" s="39"/>
      <c r="B112" s="40"/>
      <c r="C112" s="39"/>
      <c r="D112" s="187" t="s">
        <v>137</v>
      </c>
      <c r="E112" s="39"/>
      <c r="F112" s="188" t="s">
        <v>166</v>
      </c>
      <c r="G112" s="39"/>
      <c r="H112" s="39"/>
      <c r="I112" s="189"/>
      <c r="J112" s="39"/>
      <c r="K112" s="39"/>
      <c r="L112" s="40"/>
      <c r="M112" s="190"/>
      <c r="N112" s="191"/>
      <c r="O112" s="73"/>
      <c r="P112" s="73"/>
      <c r="Q112" s="73"/>
      <c r="R112" s="73"/>
      <c r="S112" s="73"/>
      <c r="T112" s="74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20" t="s">
        <v>137</v>
      </c>
      <c r="AU112" s="20" t="s">
        <v>76</v>
      </c>
    </row>
    <row r="113" s="14" customFormat="1">
      <c r="A113" s="14"/>
      <c r="B113" s="201"/>
      <c r="C113" s="14"/>
      <c r="D113" s="193" t="s">
        <v>139</v>
      </c>
      <c r="E113" s="202" t="s">
        <v>3</v>
      </c>
      <c r="F113" s="203" t="s">
        <v>167</v>
      </c>
      <c r="G113" s="14"/>
      <c r="H113" s="202" t="s">
        <v>3</v>
      </c>
      <c r="I113" s="204"/>
      <c r="J113" s="14"/>
      <c r="K113" s="14"/>
      <c r="L113" s="201"/>
      <c r="M113" s="205"/>
      <c r="N113" s="206"/>
      <c r="O113" s="206"/>
      <c r="P113" s="206"/>
      <c r="Q113" s="206"/>
      <c r="R113" s="206"/>
      <c r="S113" s="206"/>
      <c r="T113" s="207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02" t="s">
        <v>139</v>
      </c>
      <c r="AU113" s="202" t="s">
        <v>76</v>
      </c>
      <c r="AV113" s="14" t="s">
        <v>15</v>
      </c>
      <c r="AW113" s="14" t="s">
        <v>31</v>
      </c>
      <c r="AX113" s="14" t="s">
        <v>69</v>
      </c>
      <c r="AY113" s="202" t="s">
        <v>128</v>
      </c>
    </row>
    <row r="114" s="13" customFormat="1">
      <c r="A114" s="13"/>
      <c r="B114" s="192"/>
      <c r="C114" s="13"/>
      <c r="D114" s="193" t="s">
        <v>139</v>
      </c>
      <c r="E114" s="194" t="s">
        <v>3</v>
      </c>
      <c r="F114" s="195" t="s">
        <v>168</v>
      </c>
      <c r="G114" s="13"/>
      <c r="H114" s="196">
        <v>266.60000000000002</v>
      </c>
      <c r="I114" s="197"/>
      <c r="J114" s="13"/>
      <c r="K114" s="13"/>
      <c r="L114" s="192"/>
      <c r="M114" s="198"/>
      <c r="N114" s="199"/>
      <c r="O114" s="199"/>
      <c r="P114" s="199"/>
      <c r="Q114" s="199"/>
      <c r="R114" s="199"/>
      <c r="S114" s="199"/>
      <c r="T114" s="20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94" t="s">
        <v>139</v>
      </c>
      <c r="AU114" s="194" t="s">
        <v>76</v>
      </c>
      <c r="AV114" s="13" t="s">
        <v>76</v>
      </c>
      <c r="AW114" s="13" t="s">
        <v>31</v>
      </c>
      <c r="AX114" s="13" t="s">
        <v>15</v>
      </c>
      <c r="AY114" s="194" t="s">
        <v>128</v>
      </c>
    </row>
    <row r="115" s="2" customFormat="1" ht="16.5" customHeight="1">
      <c r="A115" s="39"/>
      <c r="B115" s="173"/>
      <c r="C115" s="174" t="s">
        <v>144</v>
      </c>
      <c r="D115" s="174" t="s">
        <v>130</v>
      </c>
      <c r="E115" s="175" t="s">
        <v>169</v>
      </c>
      <c r="F115" s="176" t="s">
        <v>170</v>
      </c>
      <c r="G115" s="177" t="s">
        <v>133</v>
      </c>
      <c r="H115" s="178">
        <v>2666</v>
      </c>
      <c r="I115" s="179"/>
      <c r="J115" s="180">
        <f>ROUND(I115*H115,2)</f>
        <v>0</v>
      </c>
      <c r="K115" s="176" t="s">
        <v>134</v>
      </c>
      <c r="L115" s="40"/>
      <c r="M115" s="181" t="s">
        <v>3</v>
      </c>
      <c r="N115" s="182" t="s">
        <v>40</v>
      </c>
      <c r="O115" s="73"/>
      <c r="P115" s="183">
        <f>O115*H115</f>
        <v>0</v>
      </c>
      <c r="Q115" s="183">
        <v>0</v>
      </c>
      <c r="R115" s="183">
        <f>Q115*H115</f>
        <v>0</v>
      </c>
      <c r="S115" s="183">
        <v>0</v>
      </c>
      <c r="T115" s="18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185" t="s">
        <v>135</v>
      </c>
      <c r="AT115" s="185" t="s">
        <v>130</v>
      </c>
      <c r="AU115" s="185" t="s">
        <v>76</v>
      </c>
      <c r="AY115" s="20" t="s">
        <v>128</v>
      </c>
      <c r="BE115" s="186">
        <f>IF(N115="základní",J115,0)</f>
        <v>0</v>
      </c>
      <c r="BF115" s="186">
        <f>IF(N115="snížená",J115,0)</f>
        <v>0</v>
      </c>
      <c r="BG115" s="186">
        <f>IF(N115="zákl. přenesená",J115,0)</f>
        <v>0</v>
      </c>
      <c r="BH115" s="186">
        <f>IF(N115="sníž. přenesená",J115,0)</f>
        <v>0</v>
      </c>
      <c r="BI115" s="186">
        <f>IF(N115="nulová",J115,0)</f>
        <v>0</v>
      </c>
      <c r="BJ115" s="20" t="s">
        <v>15</v>
      </c>
      <c r="BK115" s="186">
        <f>ROUND(I115*H115,2)</f>
        <v>0</v>
      </c>
      <c r="BL115" s="20" t="s">
        <v>135</v>
      </c>
      <c r="BM115" s="185" t="s">
        <v>171</v>
      </c>
    </row>
    <row r="116" s="2" customFormat="1">
      <c r="A116" s="39"/>
      <c r="B116" s="40"/>
      <c r="C116" s="39"/>
      <c r="D116" s="187" t="s">
        <v>137</v>
      </c>
      <c r="E116" s="39"/>
      <c r="F116" s="188" t="s">
        <v>172</v>
      </c>
      <c r="G116" s="39"/>
      <c r="H116" s="39"/>
      <c r="I116" s="189"/>
      <c r="J116" s="39"/>
      <c r="K116" s="39"/>
      <c r="L116" s="40"/>
      <c r="M116" s="190"/>
      <c r="N116" s="191"/>
      <c r="O116" s="73"/>
      <c r="P116" s="73"/>
      <c r="Q116" s="73"/>
      <c r="R116" s="73"/>
      <c r="S116" s="73"/>
      <c r="T116" s="74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20" t="s">
        <v>137</v>
      </c>
      <c r="AU116" s="20" t="s">
        <v>76</v>
      </c>
    </row>
    <row r="117" s="13" customFormat="1">
      <c r="A117" s="13"/>
      <c r="B117" s="192"/>
      <c r="C117" s="13"/>
      <c r="D117" s="193" t="s">
        <v>139</v>
      </c>
      <c r="E117" s="194" t="s">
        <v>3</v>
      </c>
      <c r="F117" s="195" t="s">
        <v>154</v>
      </c>
      <c r="G117" s="13"/>
      <c r="H117" s="196">
        <v>2666</v>
      </c>
      <c r="I117" s="197"/>
      <c r="J117" s="13"/>
      <c r="K117" s="13"/>
      <c r="L117" s="192"/>
      <c r="M117" s="198"/>
      <c r="N117" s="199"/>
      <c r="O117" s="199"/>
      <c r="P117" s="199"/>
      <c r="Q117" s="199"/>
      <c r="R117" s="199"/>
      <c r="S117" s="199"/>
      <c r="T117" s="20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194" t="s">
        <v>139</v>
      </c>
      <c r="AU117" s="194" t="s">
        <v>76</v>
      </c>
      <c r="AV117" s="13" t="s">
        <v>76</v>
      </c>
      <c r="AW117" s="13" t="s">
        <v>31</v>
      </c>
      <c r="AX117" s="13" t="s">
        <v>69</v>
      </c>
      <c r="AY117" s="194" t="s">
        <v>128</v>
      </c>
    </row>
    <row r="118" s="15" customFormat="1">
      <c r="A118" s="15"/>
      <c r="B118" s="208"/>
      <c r="C118" s="15"/>
      <c r="D118" s="193" t="s">
        <v>139</v>
      </c>
      <c r="E118" s="209" t="s">
        <v>3</v>
      </c>
      <c r="F118" s="210" t="s">
        <v>148</v>
      </c>
      <c r="G118" s="15"/>
      <c r="H118" s="211">
        <v>2666</v>
      </c>
      <c r="I118" s="212"/>
      <c r="J118" s="15"/>
      <c r="K118" s="15"/>
      <c r="L118" s="208"/>
      <c r="M118" s="213"/>
      <c r="N118" s="214"/>
      <c r="O118" s="214"/>
      <c r="P118" s="214"/>
      <c r="Q118" s="214"/>
      <c r="R118" s="214"/>
      <c r="S118" s="214"/>
      <c r="T118" s="2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09" t="s">
        <v>139</v>
      </c>
      <c r="AU118" s="209" t="s">
        <v>76</v>
      </c>
      <c r="AV118" s="15" t="s">
        <v>135</v>
      </c>
      <c r="AW118" s="15" t="s">
        <v>31</v>
      </c>
      <c r="AX118" s="15" t="s">
        <v>15</v>
      </c>
      <c r="AY118" s="209" t="s">
        <v>128</v>
      </c>
    </row>
    <row r="119" s="2" customFormat="1" ht="24.15" customHeight="1">
      <c r="A119" s="39"/>
      <c r="B119" s="173"/>
      <c r="C119" s="174" t="s">
        <v>173</v>
      </c>
      <c r="D119" s="174" t="s">
        <v>130</v>
      </c>
      <c r="E119" s="175" t="s">
        <v>174</v>
      </c>
      <c r="F119" s="176" t="s">
        <v>175</v>
      </c>
      <c r="G119" s="177" t="s">
        <v>133</v>
      </c>
      <c r="H119" s="178">
        <v>2666</v>
      </c>
      <c r="I119" s="179"/>
      <c r="J119" s="180">
        <f>ROUND(I119*H119,2)</f>
        <v>0</v>
      </c>
      <c r="K119" s="176" t="s">
        <v>134</v>
      </c>
      <c r="L119" s="40"/>
      <c r="M119" s="181" t="s">
        <v>3</v>
      </c>
      <c r="N119" s="182" t="s">
        <v>40</v>
      </c>
      <c r="O119" s="73"/>
      <c r="P119" s="183">
        <f>O119*H119</f>
        <v>0</v>
      </c>
      <c r="Q119" s="183">
        <v>0</v>
      </c>
      <c r="R119" s="183">
        <f>Q119*H119</f>
        <v>0</v>
      </c>
      <c r="S119" s="183">
        <v>0</v>
      </c>
      <c r="T119" s="18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185" t="s">
        <v>135</v>
      </c>
      <c r="AT119" s="185" t="s">
        <v>130</v>
      </c>
      <c r="AU119" s="185" t="s">
        <v>76</v>
      </c>
      <c r="AY119" s="20" t="s">
        <v>128</v>
      </c>
      <c r="BE119" s="186">
        <f>IF(N119="základní",J119,0)</f>
        <v>0</v>
      </c>
      <c r="BF119" s="186">
        <f>IF(N119="snížená",J119,0)</f>
        <v>0</v>
      </c>
      <c r="BG119" s="186">
        <f>IF(N119="zákl. přenesená",J119,0)</f>
        <v>0</v>
      </c>
      <c r="BH119" s="186">
        <f>IF(N119="sníž. přenesená",J119,0)</f>
        <v>0</v>
      </c>
      <c r="BI119" s="186">
        <f>IF(N119="nulová",J119,0)</f>
        <v>0</v>
      </c>
      <c r="BJ119" s="20" t="s">
        <v>15</v>
      </c>
      <c r="BK119" s="186">
        <f>ROUND(I119*H119,2)</f>
        <v>0</v>
      </c>
      <c r="BL119" s="20" t="s">
        <v>135</v>
      </c>
      <c r="BM119" s="185" t="s">
        <v>176</v>
      </c>
    </row>
    <row r="120" s="2" customFormat="1">
      <c r="A120" s="39"/>
      <c r="B120" s="40"/>
      <c r="C120" s="39"/>
      <c r="D120" s="187" t="s">
        <v>137</v>
      </c>
      <c r="E120" s="39"/>
      <c r="F120" s="188" t="s">
        <v>177</v>
      </c>
      <c r="G120" s="39"/>
      <c r="H120" s="39"/>
      <c r="I120" s="189"/>
      <c r="J120" s="39"/>
      <c r="K120" s="39"/>
      <c r="L120" s="40"/>
      <c r="M120" s="190"/>
      <c r="N120" s="191"/>
      <c r="O120" s="73"/>
      <c r="P120" s="73"/>
      <c r="Q120" s="73"/>
      <c r="R120" s="73"/>
      <c r="S120" s="73"/>
      <c r="T120" s="74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20" t="s">
        <v>137</v>
      </c>
      <c r="AU120" s="20" t="s">
        <v>76</v>
      </c>
    </row>
    <row r="121" s="2" customFormat="1" ht="24.15" customHeight="1">
      <c r="A121" s="39"/>
      <c r="B121" s="173"/>
      <c r="C121" s="174" t="s">
        <v>152</v>
      </c>
      <c r="D121" s="174" t="s">
        <v>130</v>
      </c>
      <c r="E121" s="175" t="s">
        <v>178</v>
      </c>
      <c r="F121" s="176" t="s">
        <v>179</v>
      </c>
      <c r="G121" s="177" t="s">
        <v>133</v>
      </c>
      <c r="H121" s="178">
        <v>10664</v>
      </c>
      <c r="I121" s="179"/>
      <c r="J121" s="180">
        <f>ROUND(I121*H121,2)</f>
        <v>0</v>
      </c>
      <c r="K121" s="176" t="s">
        <v>134</v>
      </c>
      <c r="L121" s="40"/>
      <c r="M121" s="181" t="s">
        <v>3</v>
      </c>
      <c r="N121" s="182" t="s">
        <v>40</v>
      </c>
      <c r="O121" s="73"/>
      <c r="P121" s="183">
        <f>O121*H121</f>
        <v>0</v>
      </c>
      <c r="Q121" s="183">
        <v>0</v>
      </c>
      <c r="R121" s="183">
        <f>Q121*H121</f>
        <v>0</v>
      </c>
      <c r="S121" s="183">
        <v>0</v>
      </c>
      <c r="T121" s="18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185" t="s">
        <v>135</v>
      </c>
      <c r="AT121" s="185" t="s">
        <v>130</v>
      </c>
      <c r="AU121" s="185" t="s">
        <v>76</v>
      </c>
      <c r="AY121" s="20" t="s">
        <v>128</v>
      </c>
      <c r="BE121" s="186">
        <f>IF(N121="základní",J121,0)</f>
        <v>0</v>
      </c>
      <c r="BF121" s="186">
        <f>IF(N121="snížená",J121,0)</f>
        <v>0</v>
      </c>
      <c r="BG121" s="186">
        <f>IF(N121="zákl. přenesená",J121,0)</f>
        <v>0</v>
      </c>
      <c r="BH121" s="186">
        <f>IF(N121="sníž. přenesená",J121,0)</f>
        <v>0</v>
      </c>
      <c r="BI121" s="186">
        <f>IF(N121="nulová",J121,0)</f>
        <v>0</v>
      </c>
      <c r="BJ121" s="20" t="s">
        <v>15</v>
      </c>
      <c r="BK121" s="186">
        <f>ROUND(I121*H121,2)</f>
        <v>0</v>
      </c>
      <c r="BL121" s="20" t="s">
        <v>135</v>
      </c>
      <c r="BM121" s="185" t="s">
        <v>180</v>
      </c>
    </row>
    <row r="122" s="2" customFormat="1">
      <c r="A122" s="39"/>
      <c r="B122" s="40"/>
      <c r="C122" s="39"/>
      <c r="D122" s="187" t="s">
        <v>137</v>
      </c>
      <c r="E122" s="39"/>
      <c r="F122" s="188" t="s">
        <v>181</v>
      </c>
      <c r="G122" s="39"/>
      <c r="H122" s="39"/>
      <c r="I122" s="189"/>
      <c r="J122" s="39"/>
      <c r="K122" s="39"/>
      <c r="L122" s="40"/>
      <c r="M122" s="190"/>
      <c r="N122" s="191"/>
      <c r="O122" s="73"/>
      <c r="P122" s="73"/>
      <c r="Q122" s="73"/>
      <c r="R122" s="73"/>
      <c r="S122" s="73"/>
      <c r="T122" s="74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20" t="s">
        <v>137</v>
      </c>
      <c r="AU122" s="20" t="s">
        <v>76</v>
      </c>
    </row>
    <row r="123" s="14" customFormat="1">
      <c r="A123" s="14"/>
      <c r="B123" s="201"/>
      <c r="C123" s="14"/>
      <c r="D123" s="193" t="s">
        <v>139</v>
      </c>
      <c r="E123" s="202" t="s">
        <v>3</v>
      </c>
      <c r="F123" s="203" t="s">
        <v>182</v>
      </c>
      <c r="G123" s="14"/>
      <c r="H123" s="202" t="s">
        <v>3</v>
      </c>
      <c r="I123" s="204"/>
      <c r="J123" s="14"/>
      <c r="K123" s="14"/>
      <c r="L123" s="201"/>
      <c r="M123" s="205"/>
      <c r="N123" s="206"/>
      <c r="O123" s="206"/>
      <c r="P123" s="206"/>
      <c r="Q123" s="206"/>
      <c r="R123" s="206"/>
      <c r="S123" s="206"/>
      <c r="T123" s="207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02" t="s">
        <v>139</v>
      </c>
      <c r="AU123" s="202" t="s">
        <v>76</v>
      </c>
      <c r="AV123" s="14" t="s">
        <v>15</v>
      </c>
      <c r="AW123" s="14" t="s">
        <v>31</v>
      </c>
      <c r="AX123" s="14" t="s">
        <v>69</v>
      </c>
      <c r="AY123" s="202" t="s">
        <v>128</v>
      </c>
    </row>
    <row r="124" s="13" customFormat="1">
      <c r="A124" s="13"/>
      <c r="B124" s="192"/>
      <c r="C124" s="13"/>
      <c r="D124" s="193" t="s">
        <v>139</v>
      </c>
      <c r="E124" s="194" t="s">
        <v>3</v>
      </c>
      <c r="F124" s="195" t="s">
        <v>183</v>
      </c>
      <c r="G124" s="13"/>
      <c r="H124" s="196">
        <v>10664</v>
      </c>
      <c r="I124" s="197"/>
      <c r="J124" s="13"/>
      <c r="K124" s="13"/>
      <c r="L124" s="192"/>
      <c r="M124" s="198"/>
      <c r="N124" s="199"/>
      <c r="O124" s="199"/>
      <c r="P124" s="199"/>
      <c r="Q124" s="199"/>
      <c r="R124" s="199"/>
      <c r="S124" s="199"/>
      <c r="T124" s="20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4" t="s">
        <v>139</v>
      </c>
      <c r="AU124" s="194" t="s">
        <v>76</v>
      </c>
      <c r="AV124" s="13" t="s">
        <v>76</v>
      </c>
      <c r="AW124" s="13" t="s">
        <v>31</v>
      </c>
      <c r="AX124" s="13" t="s">
        <v>69</v>
      </c>
      <c r="AY124" s="194" t="s">
        <v>128</v>
      </c>
    </row>
    <row r="125" s="15" customFormat="1">
      <c r="A125" s="15"/>
      <c r="B125" s="208"/>
      <c r="C125" s="15"/>
      <c r="D125" s="193" t="s">
        <v>139</v>
      </c>
      <c r="E125" s="209" t="s">
        <v>3</v>
      </c>
      <c r="F125" s="210" t="s">
        <v>148</v>
      </c>
      <c r="G125" s="15"/>
      <c r="H125" s="211">
        <v>10664</v>
      </c>
      <c r="I125" s="212"/>
      <c r="J125" s="15"/>
      <c r="K125" s="15"/>
      <c r="L125" s="208"/>
      <c r="M125" s="213"/>
      <c r="N125" s="214"/>
      <c r="O125" s="214"/>
      <c r="P125" s="214"/>
      <c r="Q125" s="214"/>
      <c r="R125" s="214"/>
      <c r="S125" s="214"/>
      <c r="T125" s="2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09" t="s">
        <v>139</v>
      </c>
      <c r="AU125" s="209" t="s">
        <v>76</v>
      </c>
      <c r="AV125" s="15" t="s">
        <v>135</v>
      </c>
      <c r="AW125" s="15" t="s">
        <v>31</v>
      </c>
      <c r="AX125" s="15" t="s">
        <v>15</v>
      </c>
      <c r="AY125" s="209" t="s">
        <v>128</v>
      </c>
    </row>
    <row r="126" s="2" customFormat="1" ht="16.5" customHeight="1">
      <c r="A126" s="39"/>
      <c r="B126" s="173"/>
      <c r="C126" s="174" t="s">
        <v>184</v>
      </c>
      <c r="D126" s="174" t="s">
        <v>130</v>
      </c>
      <c r="E126" s="175" t="s">
        <v>185</v>
      </c>
      <c r="F126" s="176" t="s">
        <v>186</v>
      </c>
      <c r="G126" s="177" t="s">
        <v>133</v>
      </c>
      <c r="H126" s="178">
        <v>2666</v>
      </c>
      <c r="I126" s="179"/>
      <c r="J126" s="180">
        <f>ROUND(I126*H126,2)</f>
        <v>0</v>
      </c>
      <c r="K126" s="176" t="s">
        <v>134</v>
      </c>
      <c r="L126" s="40"/>
      <c r="M126" s="181" t="s">
        <v>3</v>
      </c>
      <c r="N126" s="182" t="s">
        <v>40</v>
      </c>
      <c r="O126" s="73"/>
      <c r="P126" s="183">
        <f>O126*H126</f>
        <v>0</v>
      </c>
      <c r="Q126" s="183">
        <v>0</v>
      </c>
      <c r="R126" s="183">
        <f>Q126*H126</f>
        <v>0</v>
      </c>
      <c r="S126" s="183">
        <v>0</v>
      </c>
      <c r="T126" s="18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85" t="s">
        <v>135</v>
      </c>
      <c r="AT126" s="185" t="s">
        <v>130</v>
      </c>
      <c r="AU126" s="185" t="s">
        <v>76</v>
      </c>
      <c r="AY126" s="20" t="s">
        <v>128</v>
      </c>
      <c r="BE126" s="186">
        <f>IF(N126="základní",J126,0)</f>
        <v>0</v>
      </c>
      <c r="BF126" s="186">
        <f>IF(N126="snížená",J126,0)</f>
        <v>0</v>
      </c>
      <c r="BG126" s="186">
        <f>IF(N126="zákl. přenesená",J126,0)</f>
        <v>0</v>
      </c>
      <c r="BH126" s="186">
        <f>IF(N126="sníž. přenesená",J126,0)</f>
        <v>0</v>
      </c>
      <c r="BI126" s="186">
        <f>IF(N126="nulová",J126,0)</f>
        <v>0</v>
      </c>
      <c r="BJ126" s="20" t="s">
        <v>15</v>
      </c>
      <c r="BK126" s="186">
        <f>ROUND(I126*H126,2)</f>
        <v>0</v>
      </c>
      <c r="BL126" s="20" t="s">
        <v>135</v>
      </c>
      <c r="BM126" s="185" t="s">
        <v>9</v>
      </c>
    </row>
    <row r="127" s="2" customFormat="1">
      <c r="A127" s="39"/>
      <c r="B127" s="40"/>
      <c r="C127" s="39"/>
      <c r="D127" s="187" t="s">
        <v>137</v>
      </c>
      <c r="E127" s="39"/>
      <c r="F127" s="188" t="s">
        <v>187</v>
      </c>
      <c r="G127" s="39"/>
      <c r="H127" s="39"/>
      <c r="I127" s="189"/>
      <c r="J127" s="39"/>
      <c r="K127" s="39"/>
      <c r="L127" s="40"/>
      <c r="M127" s="190"/>
      <c r="N127" s="191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137</v>
      </c>
      <c r="AU127" s="20" t="s">
        <v>76</v>
      </c>
    </row>
    <row r="128" s="2" customFormat="1" ht="16.5" customHeight="1">
      <c r="A128" s="39"/>
      <c r="B128" s="173"/>
      <c r="C128" s="174" t="s">
        <v>176</v>
      </c>
      <c r="D128" s="174" t="s">
        <v>130</v>
      </c>
      <c r="E128" s="175" t="s">
        <v>188</v>
      </c>
      <c r="F128" s="176" t="s">
        <v>189</v>
      </c>
      <c r="G128" s="177" t="s">
        <v>157</v>
      </c>
      <c r="H128" s="178">
        <v>266.60000000000002</v>
      </c>
      <c r="I128" s="179"/>
      <c r="J128" s="180">
        <f>ROUND(I128*H128,2)</f>
        <v>0</v>
      </c>
      <c r="K128" s="176" t="s">
        <v>3</v>
      </c>
      <c r="L128" s="40"/>
      <c r="M128" s="181" t="s">
        <v>3</v>
      </c>
      <c r="N128" s="182" t="s">
        <v>40</v>
      </c>
      <c r="O128" s="73"/>
      <c r="P128" s="183">
        <f>O128*H128</f>
        <v>0</v>
      </c>
      <c r="Q128" s="183">
        <v>0</v>
      </c>
      <c r="R128" s="183">
        <f>Q128*H128</f>
        <v>0</v>
      </c>
      <c r="S128" s="183">
        <v>0</v>
      </c>
      <c r="T128" s="18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85" t="s">
        <v>135</v>
      </c>
      <c r="AT128" s="185" t="s">
        <v>130</v>
      </c>
      <c r="AU128" s="185" t="s">
        <v>76</v>
      </c>
      <c r="AY128" s="20" t="s">
        <v>128</v>
      </c>
      <c r="BE128" s="186">
        <f>IF(N128="základní",J128,0)</f>
        <v>0</v>
      </c>
      <c r="BF128" s="186">
        <f>IF(N128="snížená",J128,0)</f>
        <v>0</v>
      </c>
      <c r="BG128" s="186">
        <f>IF(N128="zákl. přenesená",J128,0)</f>
        <v>0</v>
      </c>
      <c r="BH128" s="186">
        <f>IF(N128="sníž. přenesená",J128,0)</f>
        <v>0</v>
      </c>
      <c r="BI128" s="186">
        <f>IF(N128="nulová",J128,0)</f>
        <v>0</v>
      </c>
      <c r="BJ128" s="20" t="s">
        <v>15</v>
      </c>
      <c r="BK128" s="186">
        <f>ROUND(I128*H128,2)</f>
        <v>0</v>
      </c>
      <c r="BL128" s="20" t="s">
        <v>135</v>
      </c>
      <c r="BM128" s="185" t="s">
        <v>190</v>
      </c>
    </row>
    <row r="129" s="2" customFormat="1" ht="66.75" customHeight="1">
      <c r="A129" s="39"/>
      <c r="B129" s="173"/>
      <c r="C129" s="174" t="s">
        <v>191</v>
      </c>
      <c r="D129" s="174" t="s">
        <v>130</v>
      </c>
      <c r="E129" s="175" t="s">
        <v>192</v>
      </c>
      <c r="F129" s="176" t="s">
        <v>193</v>
      </c>
      <c r="G129" s="177" t="s">
        <v>133</v>
      </c>
      <c r="H129" s="178">
        <v>74</v>
      </c>
      <c r="I129" s="179"/>
      <c r="J129" s="180">
        <f>ROUND(I129*H129,2)</f>
        <v>0</v>
      </c>
      <c r="K129" s="176" t="s">
        <v>134</v>
      </c>
      <c r="L129" s="40"/>
      <c r="M129" s="181" t="s">
        <v>3</v>
      </c>
      <c r="N129" s="182" t="s">
        <v>40</v>
      </c>
      <c r="O129" s="73"/>
      <c r="P129" s="183">
        <f>O129*H129</f>
        <v>0</v>
      </c>
      <c r="Q129" s="183">
        <v>0</v>
      </c>
      <c r="R129" s="183">
        <f>Q129*H129</f>
        <v>0</v>
      </c>
      <c r="S129" s="183">
        <v>0.5</v>
      </c>
      <c r="T129" s="184">
        <f>S129*H129</f>
        <v>37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185" t="s">
        <v>135</v>
      </c>
      <c r="AT129" s="185" t="s">
        <v>130</v>
      </c>
      <c r="AU129" s="185" t="s">
        <v>76</v>
      </c>
      <c r="AY129" s="20" t="s">
        <v>128</v>
      </c>
      <c r="BE129" s="186">
        <f>IF(N129="základní",J129,0)</f>
        <v>0</v>
      </c>
      <c r="BF129" s="186">
        <f>IF(N129="snížená",J129,0)</f>
        <v>0</v>
      </c>
      <c r="BG129" s="186">
        <f>IF(N129="zákl. přenesená",J129,0)</f>
        <v>0</v>
      </c>
      <c r="BH129" s="186">
        <f>IF(N129="sníž. přenesená",J129,0)</f>
        <v>0</v>
      </c>
      <c r="BI129" s="186">
        <f>IF(N129="nulová",J129,0)</f>
        <v>0</v>
      </c>
      <c r="BJ129" s="20" t="s">
        <v>15</v>
      </c>
      <c r="BK129" s="186">
        <f>ROUND(I129*H129,2)</f>
        <v>0</v>
      </c>
      <c r="BL129" s="20" t="s">
        <v>135</v>
      </c>
      <c r="BM129" s="185" t="s">
        <v>194</v>
      </c>
    </row>
    <row r="130" s="2" customFormat="1">
      <c r="A130" s="39"/>
      <c r="B130" s="40"/>
      <c r="C130" s="39"/>
      <c r="D130" s="187" t="s">
        <v>137</v>
      </c>
      <c r="E130" s="39"/>
      <c r="F130" s="188" t="s">
        <v>195</v>
      </c>
      <c r="G130" s="39"/>
      <c r="H130" s="39"/>
      <c r="I130" s="189"/>
      <c r="J130" s="39"/>
      <c r="K130" s="39"/>
      <c r="L130" s="40"/>
      <c r="M130" s="190"/>
      <c r="N130" s="191"/>
      <c r="O130" s="73"/>
      <c r="P130" s="73"/>
      <c r="Q130" s="73"/>
      <c r="R130" s="73"/>
      <c r="S130" s="73"/>
      <c r="T130" s="74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20" t="s">
        <v>137</v>
      </c>
      <c r="AU130" s="20" t="s">
        <v>76</v>
      </c>
    </row>
    <row r="131" s="14" customFormat="1">
      <c r="A131" s="14"/>
      <c r="B131" s="201"/>
      <c r="C131" s="14"/>
      <c r="D131" s="193" t="s">
        <v>139</v>
      </c>
      <c r="E131" s="202" t="s">
        <v>3</v>
      </c>
      <c r="F131" s="203" t="s">
        <v>196</v>
      </c>
      <c r="G131" s="14"/>
      <c r="H131" s="202" t="s">
        <v>3</v>
      </c>
      <c r="I131" s="204"/>
      <c r="J131" s="14"/>
      <c r="K131" s="14"/>
      <c r="L131" s="201"/>
      <c r="M131" s="205"/>
      <c r="N131" s="206"/>
      <c r="O131" s="206"/>
      <c r="P131" s="206"/>
      <c r="Q131" s="206"/>
      <c r="R131" s="206"/>
      <c r="S131" s="206"/>
      <c r="T131" s="207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2" t="s">
        <v>139</v>
      </c>
      <c r="AU131" s="202" t="s">
        <v>76</v>
      </c>
      <c r="AV131" s="14" t="s">
        <v>15</v>
      </c>
      <c r="AW131" s="14" t="s">
        <v>31</v>
      </c>
      <c r="AX131" s="14" t="s">
        <v>69</v>
      </c>
      <c r="AY131" s="202" t="s">
        <v>128</v>
      </c>
    </row>
    <row r="132" s="13" customFormat="1">
      <c r="A132" s="13"/>
      <c r="B132" s="192"/>
      <c r="C132" s="13"/>
      <c r="D132" s="193" t="s">
        <v>139</v>
      </c>
      <c r="E132" s="194" t="s">
        <v>3</v>
      </c>
      <c r="F132" s="195" t="s">
        <v>197</v>
      </c>
      <c r="G132" s="13"/>
      <c r="H132" s="196">
        <v>74</v>
      </c>
      <c r="I132" s="197"/>
      <c r="J132" s="13"/>
      <c r="K132" s="13"/>
      <c r="L132" s="192"/>
      <c r="M132" s="198"/>
      <c r="N132" s="199"/>
      <c r="O132" s="199"/>
      <c r="P132" s="199"/>
      <c r="Q132" s="199"/>
      <c r="R132" s="199"/>
      <c r="S132" s="199"/>
      <c r="T132" s="20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4" t="s">
        <v>139</v>
      </c>
      <c r="AU132" s="194" t="s">
        <v>76</v>
      </c>
      <c r="AV132" s="13" t="s">
        <v>76</v>
      </c>
      <c r="AW132" s="13" t="s">
        <v>31</v>
      </c>
      <c r="AX132" s="13" t="s">
        <v>15</v>
      </c>
      <c r="AY132" s="194" t="s">
        <v>128</v>
      </c>
    </row>
    <row r="133" s="2" customFormat="1" ht="16.5" customHeight="1">
      <c r="A133" s="39"/>
      <c r="B133" s="173"/>
      <c r="C133" s="174" t="s">
        <v>9</v>
      </c>
      <c r="D133" s="174" t="s">
        <v>130</v>
      </c>
      <c r="E133" s="175" t="s">
        <v>198</v>
      </c>
      <c r="F133" s="176" t="s">
        <v>199</v>
      </c>
      <c r="G133" s="177" t="s">
        <v>157</v>
      </c>
      <c r="H133" s="178">
        <v>10</v>
      </c>
      <c r="I133" s="179"/>
      <c r="J133" s="180">
        <f>ROUND(I133*H133,2)</f>
        <v>0</v>
      </c>
      <c r="K133" s="176" t="s">
        <v>3</v>
      </c>
      <c r="L133" s="40"/>
      <c r="M133" s="181" t="s">
        <v>3</v>
      </c>
      <c r="N133" s="182" t="s">
        <v>40</v>
      </c>
      <c r="O133" s="73"/>
      <c r="P133" s="183">
        <f>O133*H133</f>
        <v>0</v>
      </c>
      <c r="Q133" s="183">
        <v>0</v>
      </c>
      <c r="R133" s="183">
        <f>Q133*H133</f>
        <v>0</v>
      </c>
      <c r="S133" s="183">
        <v>0</v>
      </c>
      <c r="T133" s="18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185" t="s">
        <v>135</v>
      </c>
      <c r="AT133" s="185" t="s">
        <v>130</v>
      </c>
      <c r="AU133" s="185" t="s">
        <v>76</v>
      </c>
      <c r="AY133" s="20" t="s">
        <v>128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20" t="s">
        <v>15</v>
      </c>
      <c r="BK133" s="186">
        <f>ROUND(I133*H133,2)</f>
        <v>0</v>
      </c>
      <c r="BL133" s="20" t="s">
        <v>135</v>
      </c>
      <c r="BM133" s="185" t="s">
        <v>200</v>
      </c>
    </row>
    <row r="134" s="14" customFormat="1">
      <c r="A134" s="14"/>
      <c r="B134" s="201"/>
      <c r="C134" s="14"/>
      <c r="D134" s="193" t="s">
        <v>139</v>
      </c>
      <c r="E134" s="202" t="s">
        <v>3</v>
      </c>
      <c r="F134" s="203" t="s">
        <v>201</v>
      </c>
      <c r="G134" s="14"/>
      <c r="H134" s="202" t="s">
        <v>3</v>
      </c>
      <c r="I134" s="204"/>
      <c r="J134" s="14"/>
      <c r="K134" s="14"/>
      <c r="L134" s="201"/>
      <c r="M134" s="205"/>
      <c r="N134" s="206"/>
      <c r="O134" s="206"/>
      <c r="P134" s="206"/>
      <c r="Q134" s="206"/>
      <c r="R134" s="206"/>
      <c r="S134" s="206"/>
      <c r="T134" s="20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2" t="s">
        <v>139</v>
      </c>
      <c r="AU134" s="202" t="s">
        <v>76</v>
      </c>
      <c r="AV134" s="14" t="s">
        <v>15</v>
      </c>
      <c r="AW134" s="14" t="s">
        <v>31</v>
      </c>
      <c r="AX134" s="14" t="s">
        <v>69</v>
      </c>
      <c r="AY134" s="202" t="s">
        <v>128</v>
      </c>
    </row>
    <row r="135" s="13" customFormat="1">
      <c r="A135" s="13"/>
      <c r="B135" s="192"/>
      <c r="C135" s="13"/>
      <c r="D135" s="193" t="s">
        <v>139</v>
      </c>
      <c r="E135" s="194" t="s">
        <v>3</v>
      </c>
      <c r="F135" s="195" t="s">
        <v>202</v>
      </c>
      <c r="G135" s="13"/>
      <c r="H135" s="196">
        <v>10</v>
      </c>
      <c r="I135" s="197"/>
      <c r="J135" s="13"/>
      <c r="K135" s="13"/>
      <c r="L135" s="192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139</v>
      </c>
      <c r="AU135" s="194" t="s">
        <v>76</v>
      </c>
      <c r="AV135" s="13" t="s">
        <v>76</v>
      </c>
      <c r="AW135" s="13" t="s">
        <v>31</v>
      </c>
      <c r="AX135" s="13" t="s">
        <v>69</v>
      </c>
      <c r="AY135" s="194" t="s">
        <v>128</v>
      </c>
    </row>
    <row r="136" s="15" customFormat="1">
      <c r="A136" s="15"/>
      <c r="B136" s="208"/>
      <c r="C136" s="15"/>
      <c r="D136" s="193" t="s">
        <v>139</v>
      </c>
      <c r="E136" s="209" t="s">
        <v>3</v>
      </c>
      <c r="F136" s="210" t="s">
        <v>148</v>
      </c>
      <c r="G136" s="15"/>
      <c r="H136" s="211">
        <v>10</v>
      </c>
      <c r="I136" s="212"/>
      <c r="J136" s="15"/>
      <c r="K136" s="15"/>
      <c r="L136" s="208"/>
      <c r="M136" s="213"/>
      <c r="N136" s="214"/>
      <c r="O136" s="214"/>
      <c r="P136" s="214"/>
      <c r="Q136" s="214"/>
      <c r="R136" s="214"/>
      <c r="S136" s="214"/>
      <c r="T136" s="2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9" t="s">
        <v>139</v>
      </c>
      <c r="AU136" s="209" t="s">
        <v>76</v>
      </c>
      <c r="AV136" s="15" t="s">
        <v>135</v>
      </c>
      <c r="AW136" s="15" t="s">
        <v>31</v>
      </c>
      <c r="AX136" s="15" t="s">
        <v>15</v>
      </c>
      <c r="AY136" s="209" t="s">
        <v>128</v>
      </c>
    </row>
    <row r="137" s="12" customFormat="1" ht="22.8" customHeight="1">
      <c r="A137" s="12"/>
      <c r="B137" s="160"/>
      <c r="C137" s="12"/>
      <c r="D137" s="161" t="s">
        <v>68</v>
      </c>
      <c r="E137" s="171" t="s">
        <v>184</v>
      </c>
      <c r="F137" s="171" t="s">
        <v>203</v>
      </c>
      <c r="G137" s="12"/>
      <c r="H137" s="12"/>
      <c r="I137" s="163"/>
      <c r="J137" s="172">
        <f>BK137</f>
        <v>0</v>
      </c>
      <c r="K137" s="12"/>
      <c r="L137" s="160"/>
      <c r="M137" s="165"/>
      <c r="N137" s="166"/>
      <c r="O137" s="166"/>
      <c r="P137" s="167">
        <f>P138</f>
        <v>0</v>
      </c>
      <c r="Q137" s="166"/>
      <c r="R137" s="167">
        <f>R138</f>
        <v>0</v>
      </c>
      <c r="S137" s="166"/>
      <c r="T137" s="168">
        <f>T138</f>
        <v>21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1" t="s">
        <v>15</v>
      </c>
      <c r="AT137" s="169" t="s">
        <v>68</v>
      </c>
      <c r="AU137" s="169" t="s">
        <v>15</v>
      </c>
      <c r="AY137" s="161" t="s">
        <v>128</v>
      </c>
      <c r="BK137" s="170">
        <f>BK138</f>
        <v>0</v>
      </c>
    </row>
    <row r="138" s="12" customFormat="1" ht="20.88" customHeight="1">
      <c r="A138" s="12"/>
      <c r="B138" s="160"/>
      <c r="C138" s="12"/>
      <c r="D138" s="161" t="s">
        <v>68</v>
      </c>
      <c r="E138" s="171" t="s">
        <v>204</v>
      </c>
      <c r="F138" s="171" t="s">
        <v>205</v>
      </c>
      <c r="G138" s="12"/>
      <c r="H138" s="12"/>
      <c r="I138" s="163"/>
      <c r="J138" s="172">
        <f>BK138</f>
        <v>0</v>
      </c>
      <c r="K138" s="12"/>
      <c r="L138" s="160"/>
      <c r="M138" s="165"/>
      <c r="N138" s="166"/>
      <c r="O138" s="166"/>
      <c r="P138" s="167">
        <f>SUM(P139:P145)</f>
        <v>0</v>
      </c>
      <c r="Q138" s="166"/>
      <c r="R138" s="167">
        <f>SUM(R139:R145)</f>
        <v>0</v>
      </c>
      <c r="S138" s="166"/>
      <c r="T138" s="168">
        <f>SUM(T139:T145)</f>
        <v>21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1" t="s">
        <v>15</v>
      </c>
      <c r="AT138" s="169" t="s">
        <v>68</v>
      </c>
      <c r="AU138" s="169" t="s">
        <v>76</v>
      </c>
      <c r="AY138" s="161" t="s">
        <v>128</v>
      </c>
      <c r="BK138" s="170">
        <f>SUM(BK139:BK145)</f>
        <v>0</v>
      </c>
    </row>
    <row r="139" s="2" customFormat="1" ht="16.5" customHeight="1">
      <c r="A139" s="39"/>
      <c r="B139" s="173"/>
      <c r="C139" s="174" t="s">
        <v>147</v>
      </c>
      <c r="D139" s="174" t="s">
        <v>130</v>
      </c>
      <c r="E139" s="175" t="s">
        <v>206</v>
      </c>
      <c r="F139" s="176" t="s">
        <v>207</v>
      </c>
      <c r="G139" s="177" t="s">
        <v>157</v>
      </c>
      <c r="H139" s="178">
        <v>5.5</v>
      </c>
      <c r="I139" s="179"/>
      <c r="J139" s="180">
        <f>ROUND(I139*H139,2)</f>
        <v>0</v>
      </c>
      <c r="K139" s="176" t="s">
        <v>134</v>
      </c>
      <c r="L139" s="40"/>
      <c r="M139" s="181" t="s">
        <v>3</v>
      </c>
      <c r="N139" s="182" t="s">
        <v>40</v>
      </c>
      <c r="O139" s="73"/>
      <c r="P139" s="183">
        <f>O139*H139</f>
        <v>0</v>
      </c>
      <c r="Q139" s="183">
        <v>0</v>
      </c>
      <c r="R139" s="183">
        <f>Q139*H139</f>
        <v>0</v>
      </c>
      <c r="S139" s="183">
        <v>2</v>
      </c>
      <c r="T139" s="184">
        <f>S139*H139</f>
        <v>11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185" t="s">
        <v>135</v>
      </c>
      <c r="AT139" s="185" t="s">
        <v>130</v>
      </c>
      <c r="AU139" s="185" t="s">
        <v>149</v>
      </c>
      <c r="AY139" s="20" t="s">
        <v>128</v>
      </c>
      <c r="BE139" s="186">
        <f>IF(N139="základní",J139,0)</f>
        <v>0</v>
      </c>
      <c r="BF139" s="186">
        <f>IF(N139="snížená",J139,0)</f>
        <v>0</v>
      </c>
      <c r="BG139" s="186">
        <f>IF(N139="zákl. přenesená",J139,0)</f>
        <v>0</v>
      </c>
      <c r="BH139" s="186">
        <f>IF(N139="sníž. přenesená",J139,0)</f>
        <v>0</v>
      </c>
      <c r="BI139" s="186">
        <f>IF(N139="nulová",J139,0)</f>
        <v>0</v>
      </c>
      <c r="BJ139" s="20" t="s">
        <v>15</v>
      </c>
      <c r="BK139" s="186">
        <f>ROUND(I139*H139,2)</f>
        <v>0</v>
      </c>
      <c r="BL139" s="20" t="s">
        <v>135</v>
      </c>
      <c r="BM139" s="185" t="s">
        <v>208</v>
      </c>
    </row>
    <row r="140" s="2" customFormat="1">
      <c r="A140" s="39"/>
      <c r="B140" s="40"/>
      <c r="C140" s="39"/>
      <c r="D140" s="187" t="s">
        <v>137</v>
      </c>
      <c r="E140" s="39"/>
      <c r="F140" s="188" t="s">
        <v>209</v>
      </c>
      <c r="G140" s="39"/>
      <c r="H140" s="39"/>
      <c r="I140" s="189"/>
      <c r="J140" s="39"/>
      <c r="K140" s="39"/>
      <c r="L140" s="40"/>
      <c r="M140" s="190"/>
      <c r="N140" s="191"/>
      <c r="O140" s="73"/>
      <c r="P140" s="73"/>
      <c r="Q140" s="73"/>
      <c r="R140" s="73"/>
      <c r="S140" s="73"/>
      <c r="T140" s="74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20" t="s">
        <v>137</v>
      </c>
      <c r="AU140" s="20" t="s">
        <v>149</v>
      </c>
    </row>
    <row r="141" s="14" customFormat="1">
      <c r="A141" s="14"/>
      <c r="B141" s="201"/>
      <c r="C141" s="14"/>
      <c r="D141" s="193" t="s">
        <v>139</v>
      </c>
      <c r="E141" s="202" t="s">
        <v>3</v>
      </c>
      <c r="F141" s="203" t="s">
        <v>210</v>
      </c>
      <c r="G141" s="14"/>
      <c r="H141" s="202" t="s">
        <v>3</v>
      </c>
      <c r="I141" s="204"/>
      <c r="J141" s="14"/>
      <c r="K141" s="14"/>
      <c r="L141" s="201"/>
      <c r="M141" s="205"/>
      <c r="N141" s="206"/>
      <c r="O141" s="206"/>
      <c r="P141" s="206"/>
      <c r="Q141" s="206"/>
      <c r="R141" s="206"/>
      <c r="S141" s="206"/>
      <c r="T141" s="20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2" t="s">
        <v>139</v>
      </c>
      <c r="AU141" s="202" t="s">
        <v>149</v>
      </c>
      <c r="AV141" s="14" t="s">
        <v>15</v>
      </c>
      <c r="AW141" s="14" t="s">
        <v>31</v>
      </c>
      <c r="AX141" s="14" t="s">
        <v>69</v>
      </c>
      <c r="AY141" s="202" t="s">
        <v>128</v>
      </c>
    </row>
    <row r="142" s="13" customFormat="1">
      <c r="A142" s="13"/>
      <c r="B142" s="192"/>
      <c r="C142" s="13"/>
      <c r="D142" s="193" t="s">
        <v>139</v>
      </c>
      <c r="E142" s="194" t="s">
        <v>3</v>
      </c>
      <c r="F142" s="195" t="s">
        <v>211</v>
      </c>
      <c r="G142" s="13"/>
      <c r="H142" s="196">
        <v>5.5</v>
      </c>
      <c r="I142" s="197"/>
      <c r="J142" s="13"/>
      <c r="K142" s="13"/>
      <c r="L142" s="192"/>
      <c r="M142" s="198"/>
      <c r="N142" s="199"/>
      <c r="O142" s="199"/>
      <c r="P142" s="199"/>
      <c r="Q142" s="199"/>
      <c r="R142" s="199"/>
      <c r="S142" s="199"/>
      <c r="T142" s="20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4" t="s">
        <v>139</v>
      </c>
      <c r="AU142" s="194" t="s">
        <v>149</v>
      </c>
      <c r="AV142" s="13" t="s">
        <v>76</v>
      </c>
      <c r="AW142" s="13" t="s">
        <v>31</v>
      </c>
      <c r="AX142" s="13" t="s">
        <v>69</v>
      </c>
      <c r="AY142" s="194" t="s">
        <v>128</v>
      </c>
    </row>
    <row r="143" s="15" customFormat="1">
      <c r="A143" s="15"/>
      <c r="B143" s="208"/>
      <c r="C143" s="15"/>
      <c r="D143" s="193" t="s">
        <v>139</v>
      </c>
      <c r="E143" s="209" t="s">
        <v>3</v>
      </c>
      <c r="F143" s="210" t="s">
        <v>148</v>
      </c>
      <c r="G143" s="15"/>
      <c r="H143" s="211">
        <v>5.5</v>
      </c>
      <c r="I143" s="212"/>
      <c r="J143" s="15"/>
      <c r="K143" s="15"/>
      <c r="L143" s="208"/>
      <c r="M143" s="213"/>
      <c r="N143" s="214"/>
      <c r="O143" s="214"/>
      <c r="P143" s="214"/>
      <c r="Q143" s="214"/>
      <c r="R143" s="214"/>
      <c r="S143" s="214"/>
      <c r="T143" s="2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09" t="s">
        <v>139</v>
      </c>
      <c r="AU143" s="209" t="s">
        <v>149</v>
      </c>
      <c r="AV143" s="15" t="s">
        <v>135</v>
      </c>
      <c r="AW143" s="15" t="s">
        <v>31</v>
      </c>
      <c r="AX143" s="15" t="s">
        <v>15</v>
      </c>
      <c r="AY143" s="209" t="s">
        <v>128</v>
      </c>
    </row>
    <row r="144" s="2" customFormat="1" ht="24.15" customHeight="1">
      <c r="A144" s="39"/>
      <c r="B144" s="173"/>
      <c r="C144" s="174" t="s">
        <v>180</v>
      </c>
      <c r="D144" s="174" t="s">
        <v>130</v>
      </c>
      <c r="E144" s="175" t="s">
        <v>212</v>
      </c>
      <c r="F144" s="176" t="s">
        <v>213</v>
      </c>
      <c r="G144" s="177" t="s">
        <v>214</v>
      </c>
      <c r="H144" s="178">
        <v>1</v>
      </c>
      <c r="I144" s="179"/>
      <c r="J144" s="180">
        <f>ROUND(I144*H144,2)</f>
        <v>0</v>
      </c>
      <c r="K144" s="176" t="s">
        <v>3</v>
      </c>
      <c r="L144" s="40"/>
      <c r="M144" s="181" t="s">
        <v>3</v>
      </c>
      <c r="N144" s="182" t="s">
        <v>40</v>
      </c>
      <c r="O144" s="73"/>
      <c r="P144" s="183">
        <f>O144*H144</f>
        <v>0</v>
      </c>
      <c r="Q144" s="183">
        <v>0</v>
      </c>
      <c r="R144" s="183">
        <f>Q144*H144</f>
        <v>0</v>
      </c>
      <c r="S144" s="183">
        <v>0</v>
      </c>
      <c r="T144" s="18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85" t="s">
        <v>135</v>
      </c>
      <c r="AT144" s="185" t="s">
        <v>130</v>
      </c>
      <c r="AU144" s="185" t="s">
        <v>149</v>
      </c>
      <c r="AY144" s="20" t="s">
        <v>128</v>
      </c>
      <c r="BE144" s="186">
        <f>IF(N144="základní",J144,0)</f>
        <v>0</v>
      </c>
      <c r="BF144" s="186">
        <f>IF(N144="snížená",J144,0)</f>
        <v>0</v>
      </c>
      <c r="BG144" s="186">
        <f>IF(N144="zákl. přenesená",J144,0)</f>
        <v>0</v>
      </c>
      <c r="BH144" s="186">
        <f>IF(N144="sníž. přenesená",J144,0)</f>
        <v>0</v>
      </c>
      <c r="BI144" s="186">
        <f>IF(N144="nulová",J144,0)</f>
        <v>0</v>
      </c>
      <c r="BJ144" s="20" t="s">
        <v>15</v>
      </c>
      <c r="BK144" s="186">
        <f>ROUND(I144*H144,2)</f>
        <v>0</v>
      </c>
      <c r="BL144" s="20" t="s">
        <v>135</v>
      </c>
      <c r="BM144" s="185" t="s">
        <v>215</v>
      </c>
    </row>
    <row r="145" s="2" customFormat="1" ht="24.15" customHeight="1">
      <c r="A145" s="39"/>
      <c r="B145" s="173"/>
      <c r="C145" s="174" t="s">
        <v>216</v>
      </c>
      <c r="D145" s="174" t="s">
        <v>130</v>
      </c>
      <c r="E145" s="175" t="s">
        <v>217</v>
      </c>
      <c r="F145" s="176" t="s">
        <v>218</v>
      </c>
      <c r="G145" s="177" t="s">
        <v>214</v>
      </c>
      <c r="H145" s="178">
        <v>1</v>
      </c>
      <c r="I145" s="179"/>
      <c r="J145" s="180">
        <f>ROUND(I145*H145,2)</f>
        <v>0</v>
      </c>
      <c r="K145" s="176" t="s">
        <v>3</v>
      </c>
      <c r="L145" s="40"/>
      <c r="M145" s="181" t="s">
        <v>3</v>
      </c>
      <c r="N145" s="182" t="s">
        <v>40</v>
      </c>
      <c r="O145" s="73"/>
      <c r="P145" s="183">
        <f>O145*H145</f>
        <v>0</v>
      </c>
      <c r="Q145" s="183">
        <v>0</v>
      </c>
      <c r="R145" s="183">
        <f>Q145*H145</f>
        <v>0</v>
      </c>
      <c r="S145" s="183">
        <v>10</v>
      </c>
      <c r="T145" s="184">
        <f>S145*H145</f>
        <v>10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85" t="s">
        <v>135</v>
      </c>
      <c r="AT145" s="185" t="s">
        <v>130</v>
      </c>
      <c r="AU145" s="185" t="s">
        <v>149</v>
      </c>
      <c r="AY145" s="20" t="s">
        <v>128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20" t="s">
        <v>15</v>
      </c>
      <c r="BK145" s="186">
        <f>ROUND(I145*H145,2)</f>
        <v>0</v>
      </c>
      <c r="BL145" s="20" t="s">
        <v>135</v>
      </c>
      <c r="BM145" s="185" t="s">
        <v>219</v>
      </c>
    </row>
    <row r="146" s="12" customFormat="1" ht="22.8" customHeight="1">
      <c r="A146" s="12"/>
      <c r="B146" s="160"/>
      <c r="C146" s="12"/>
      <c r="D146" s="161" t="s">
        <v>68</v>
      </c>
      <c r="E146" s="171" t="s">
        <v>220</v>
      </c>
      <c r="F146" s="171" t="s">
        <v>221</v>
      </c>
      <c r="G146" s="12"/>
      <c r="H146" s="12"/>
      <c r="I146" s="163"/>
      <c r="J146" s="172">
        <f>BK146</f>
        <v>0</v>
      </c>
      <c r="K146" s="12"/>
      <c r="L146" s="160"/>
      <c r="M146" s="165"/>
      <c r="N146" s="166"/>
      <c r="O146" s="166"/>
      <c r="P146" s="167">
        <f>SUM(P147:P176)</f>
        <v>0</v>
      </c>
      <c r="Q146" s="166"/>
      <c r="R146" s="167">
        <f>SUM(R147:R176)</f>
        <v>0</v>
      </c>
      <c r="S146" s="166"/>
      <c r="T146" s="168">
        <f>SUM(T147:T176)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1" t="s">
        <v>15</v>
      </c>
      <c r="AT146" s="169" t="s">
        <v>68</v>
      </c>
      <c r="AU146" s="169" t="s">
        <v>15</v>
      </c>
      <c r="AY146" s="161" t="s">
        <v>128</v>
      </c>
      <c r="BK146" s="170">
        <f>SUM(BK147:BK176)</f>
        <v>0</v>
      </c>
    </row>
    <row r="147" s="2" customFormat="1" ht="37.8" customHeight="1">
      <c r="A147" s="39"/>
      <c r="B147" s="173"/>
      <c r="C147" s="174" t="s">
        <v>190</v>
      </c>
      <c r="D147" s="174" t="s">
        <v>130</v>
      </c>
      <c r="E147" s="175" t="s">
        <v>222</v>
      </c>
      <c r="F147" s="176" t="s">
        <v>223</v>
      </c>
      <c r="G147" s="177" t="s">
        <v>224</v>
      </c>
      <c r="H147" s="178">
        <v>37</v>
      </c>
      <c r="I147" s="179"/>
      <c r="J147" s="180">
        <f>ROUND(I147*H147,2)</f>
        <v>0</v>
      </c>
      <c r="K147" s="176" t="s">
        <v>134</v>
      </c>
      <c r="L147" s="40"/>
      <c r="M147" s="181" t="s">
        <v>3</v>
      </c>
      <c r="N147" s="182" t="s">
        <v>40</v>
      </c>
      <c r="O147" s="73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185" t="s">
        <v>135</v>
      </c>
      <c r="AT147" s="185" t="s">
        <v>130</v>
      </c>
      <c r="AU147" s="185" t="s">
        <v>76</v>
      </c>
      <c r="AY147" s="20" t="s">
        <v>128</v>
      </c>
      <c r="BE147" s="186">
        <f>IF(N147="základní",J147,0)</f>
        <v>0</v>
      </c>
      <c r="BF147" s="186">
        <f>IF(N147="snížená",J147,0)</f>
        <v>0</v>
      </c>
      <c r="BG147" s="186">
        <f>IF(N147="zákl. přenesená",J147,0)</f>
        <v>0</v>
      </c>
      <c r="BH147" s="186">
        <f>IF(N147="sníž. přenesená",J147,0)</f>
        <v>0</v>
      </c>
      <c r="BI147" s="186">
        <f>IF(N147="nulová",J147,0)</f>
        <v>0</v>
      </c>
      <c r="BJ147" s="20" t="s">
        <v>15</v>
      </c>
      <c r="BK147" s="186">
        <f>ROUND(I147*H147,2)</f>
        <v>0</v>
      </c>
      <c r="BL147" s="20" t="s">
        <v>135</v>
      </c>
      <c r="BM147" s="185" t="s">
        <v>225</v>
      </c>
    </row>
    <row r="148" s="2" customFormat="1">
      <c r="A148" s="39"/>
      <c r="B148" s="40"/>
      <c r="C148" s="39"/>
      <c r="D148" s="187" t="s">
        <v>137</v>
      </c>
      <c r="E148" s="39"/>
      <c r="F148" s="188" t="s">
        <v>226</v>
      </c>
      <c r="G148" s="39"/>
      <c r="H148" s="39"/>
      <c r="I148" s="189"/>
      <c r="J148" s="39"/>
      <c r="K148" s="39"/>
      <c r="L148" s="40"/>
      <c r="M148" s="190"/>
      <c r="N148" s="191"/>
      <c r="O148" s="73"/>
      <c r="P148" s="73"/>
      <c r="Q148" s="73"/>
      <c r="R148" s="73"/>
      <c r="S148" s="73"/>
      <c r="T148" s="74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20" t="s">
        <v>137</v>
      </c>
      <c r="AU148" s="20" t="s">
        <v>76</v>
      </c>
    </row>
    <row r="149" s="2" customFormat="1" ht="49.05" customHeight="1">
      <c r="A149" s="39"/>
      <c r="B149" s="173"/>
      <c r="C149" s="174" t="s">
        <v>227</v>
      </c>
      <c r="D149" s="174" t="s">
        <v>130</v>
      </c>
      <c r="E149" s="175" t="s">
        <v>228</v>
      </c>
      <c r="F149" s="176" t="s">
        <v>229</v>
      </c>
      <c r="G149" s="177" t="s">
        <v>224</v>
      </c>
      <c r="H149" s="178">
        <v>555</v>
      </c>
      <c r="I149" s="179"/>
      <c r="J149" s="180">
        <f>ROUND(I149*H149,2)</f>
        <v>0</v>
      </c>
      <c r="K149" s="176" t="s">
        <v>134</v>
      </c>
      <c r="L149" s="40"/>
      <c r="M149" s="181" t="s">
        <v>3</v>
      </c>
      <c r="N149" s="182" t="s">
        <v>40</v>
      </c>
      <c r="O149" s="73"/>
      <c r="P149" s="183">
        <f>O149*H149</f>
        <v>0</v>
      </c>
      <c r="Q149" s="183">
        <v>0</v>
      </c>
      <c r="R149" s="183">
        <f>Q149*H149</f>
        <v>0</v>
      </c>
      <c r="S149" s="183">
        <v>0</v>
      </c>
      <c r="T149" s="18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85" t="s">
        <v>135</v>
      </c>
      <c r="AT149" s="185" t="s">
        <v>130</v>
      </c>
      <c r="AU149" s="185" t="s">
        <v>76</v>
      </c>
      <c r="AY149" s="20" t="s">
        <v>128</v>
      </c>
      <c r="BE149" s="186">
        <f>IF(N149="základní",J149,0)</f>
        <v>0</v>
      </c>
      <c r="BF149" s="186">
        <f>IF(N149="snížená",J149,0)</f>
        <v>0</v>
      </c>
      <c r="BG149" s="186">
        <f>IF(N149="zákl. přenesená",J149,0)</f>
        <v>0</v>
      </c>
      <c r="BH149" s="186">
        <f>IF(N149="sníž. přenesená",J149,0)</f>
        <v>0</v>
      </c>
      <c r="BI149" s="186">
        <f>IF(N149="nulová",J149,0)</f>
        <v>0</v>
      </c>
      <c r="BJ149" s="20" t="s">
        <v>15</v>
      </c>
      <c r="BK149" s="186">
        <f>ROUND(I149*H149,2)</f>
        <v>0</v>
      </c>
      <c r="BL149" s="20" t="s">
        <v>135</v>
      </c>
      <c r="BM149" s="185" t="s">
        <v>230</v>
      </c>
    </row>
    <row r="150" s="2" customFormat="1">
      <c r="A150" s="39"/>
      <c r="B150" s="40"/>
      <c r="C150" s="39"/>
      <c r="D150" s="187" t="s">
        <v>137</v>
      </c>
      <c r="E150" s="39"/>
      <c r="F150" s="188" t="s">
        <v>231</v>
      </c>
      <c r="G150" s="39"/>
      <c r="H150" s="39"/>
      <c r="I150" s="189"/>
      <c r="J150" s="39"/>
      <c r="K150" s="39"/>
      <c r="L150" s="40"/>
      <c r="M150" s="190"/>
      <c r="N150" s="191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137</v>
      </c>
      <c r="AU150" s="20" t="s">
        <v>76</v>
      </c>
    </row>
    <row r="151" s="13" customFormat="1">
      <c r="A151" s="13"/>
      <c r="B151" s="192"/>
      <c r="C151" s="13"/>
      <c r="D151" s="193" t="s">
        <v>139</v>
      </c>
      <c r="E151" s="13"/>
      <c r="F151" s="195" t="s">
        <v>232</v>
      </c>
      <c r="G151" s="13"/>
      <c r="H151" s="196">
        <v>555</v>
      </c>
      <c r="I151" s="197"/>
      <c r="J151" s="13"/>
      <c r="K151" s="13"/>
      <c r="L151" s="192"/>
      <c r="M151" s="198"/>
      <c r="N151" s="199"/>
      <c r="O151" s="199"/>
      <c r="P151" s="199"/>
      <c r="Q151" s="199"/>
      <c r="R151" s="199"/>
      <c r="S151" s="199"/>
      <c r="T151" s="20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94" t="s">
        <v>139</v>
      </c>
      <c r="AU151" s="194" t="s">
        <v>76</v>
      </c>
      <c r="AV151" s="13" t="s">
        <v>76</v>
      </c>
      <c r="AW151" s="13" t="s">
        <v>4</v>
      </c>
      <c r="AX151" s="13" t="s">
        <v>15</v>
      </c>
      <c r="AY151" s="194" t="s">
        <v>128</v>
      </c>
    </row>
    <row r="152" s="2" customFormat="1" ht="37.8" customHeight="1">
      <c r="A152" s="39"/>
      <c r="B152" s="173"/>
      <c r="C152" s="174" t="s">
        <v>219</v>
      </c>
      <c r="D152" s="174" t="s">
        <v>130</v>
      </c>
      <c r="E152" s="175" t="s">
        <v>233</v>
      </c>
      <c r="F152" s="176" t="s">
        <v>234</v>
      </c>
      <c r="G152" s="177" t="s">
        <v>224</v>
      </c>
      <c r="H152" s="178">
        <v>11</v>
      </c>
      <c r="I152" s="179"/>
      <c r="J152" s="180">
        <f>ROUND(I152*H152,2)</f>
        <v>0</v>
      </c>
      <c r="K152" s="176" t="s">
        <v>134</v>
      </c>
      <c r="L152" s="40"/>
      <c r="M152" s="181" t="s">
        <v>3</v>
      </c>
      <c r="N152" s="182" t="s">
        <v>40</v>
      </c>
      <c r="O152" s="73"/>
      <c r="P152" s="183">
        <f>O152*H152</f>
        <v>0</v>
      </c>
      <c r="Q152" s="183">
        <v>0</v>
      </c>
      <c r="R152" s="183">
        <f>Q152*H152</f>
        <v>0</v>
      </c>
      <c r="S152" s="183">
        <v>0</v>
      </c>
      <c r="T152" s="18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185" t="s">
        <v>135</v>
      </c>
      <c r="AT152" s="185" t="s">
        <v>130</v>
      </c>
      <c r="AU152" s="185" t="s">
        <v>76</v>
      </c>
      <c r="AY152" s="20" t="s">
        <v>128</v>
      </c>
      <c r="BE152" s="186">
        <f>IF(N152="základní",J152,0)</f>
        <v>0</v>
      </c>
      <c r="BF152" s="186">
        <f>IF(N152="snížená",J152,0)</f>
        <v>0</v>
      </c>
      <c r="BG152" s="186">
        <f>IF(N152="zákl. přenesená",J152,0)</f>
        <v>0</v>
      </c>
      <c r="BH152" s="186">
        <f>IF(N152="sníž. přenesená",J152,0)</f>
        <v>0</v>
      </c>
      <c r="BI152" s="186">
        <f>IF(N152="nulová",J152,0)</f>
        <v>0</v>
      </c>
      <c r="BJ152" s="20" t="s">
        <v>15</v>
      </c>
      <c r="BK152" s="186">
        <f>ROUND(I152*H152,2)</f>
        <v>0</v>
      </c>
      <c r="BL152" s="20" t="s">
        <v>135</v>
      </c>
      <c r="BM152" s="185" t="s">
        <v>235</v>
      </c>
    </row>
    <row r="153" s="2" customFormat="1">
      <c r="A153" s="39"/>
      <c r="B153" s="40"/>
      <c r="C153" s="39"/>
      <c r="D153" s="187" t="s">
        <v>137</v>
      </c>
      <c r="E153" s="39"/>
      <c r="F153" s="188" t="s">
        <v>236</v>
      </c>
      <c r="G153" s="39"/>
      <c r="H153" s="39"/>
      <c r="I153" s="189"/>
      <c r="J153" s="39"/>
      <c r="K153" s="39"/>
      <c r="L153" s="40"/>
      <c r="M153" s="190"/>
      <c r="N153" s="191"/>
      <c r="O153" s="73"/>
      <c r="P153" s="73"/>
      <c r="Q153" s="73"/>
      <c r="R153" s="73"/>
      <c r="S153" s="73"/>
      <c r="T153" s="74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20" t="s">
        <v>137</v>
      </c>
      <c r="AU153" s="20" t="s">
        <v>76</v>
      </c>
    </row>
    <row r="154" s="2" customFormat="1" ht="49.05" customHeight="1">
      <c r="A154" s="39"/>
      <c r="B154" s="173"/>
      <c r="C154" s="174" t="s">
        <v>237</v>
      </c>
      <c r="D154" s="174" t="s">
        <v>130</v>
      </c>
      <c r="E154" s="175" t="s">
        <v>238</v>
      </c>
      <c r="F154" s="176" t="s">
        <v>239</v>
      </c>
      <c r="G154" s="177" t="s">
        <v>224</v>
      </c>
      <c r="H154" s="178">
        <v>165</v>
      </c>
      <c r="I154" s="179"/>
      <c r="J154" s="180">
        <f>ROUND(I154*H154,2)</f>
        <v>0</v>
      </c>
      <c r="K154" s="176" t="s">
        <v>134</v>
      </c>
      <c r="L154" s="40"/>
      <c r="M154" s="181" t="s">
        <v>3</v>
      </c>
      <c r="N154" s="182" t="s">
        <v>40</v>
      </c>
      <c r="O154" s="73"/>
      <c r="P154" s="183">
        <f>O154*H154</f>
        <v>0</v>
      </c>
      <c r="Q154" s="183">
        <v>0</v>
      </c>
      <c r="R154" s="183">
        <f>Q154*H154</f>
        <v>0</v>
      </c>
      <c r="S154" s="183">
        <v>0</v>
      </c>
      <c r="T154" s="18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185" t="s">
        <v>135</v>
      </c>
      <c r="AT154" s="185" t="s">
        <v>130</v>
      </c>
      <c r="AU154" s="185" t="s">
        <v>76</v>
      </c>
      <c r="AY154" s="20" t="s">
        <v>128</v>
      </c>
      <c r="BE154" s="186">
        <f>IF(N154="základní",J154,0)</f>
        <v>0</v>
      </c>
      <c r="BF154" s="186">
        <f>IF(N154="snížená",J154,0)</f>
        <v>0</v>
      </c>
      <c r="BG154" s="186">
        <f>IF(N154="zákl. přenesená",J154,0)</f>
        <v>0</v>
      </c>
      <c r="BH154" s="186">
        <f>IF(N154="sníž. přenesená",J154,0)</f>
        <v>0</v>
      </c>
      <c r="BI154" s="186">
        <f>IF(N154="nulová",J154,0)</f>
        <v>0</v>
      </c>
      <c r="BJ154" s="20" t="s">
        <v>15</v>
      </c>
      <c r="BK154" s="186">
        <f>ROUND(I154*H154,2)</f>
        <v>0</v>
      </c>
      <c r="BL154" s="20" t="s">
        <v>135</v>
      </c>
      <c r="BM154" s="185" t="s">
        <v>240</v>
      </c>
    </row>
    <row r="155" s="2" customFormat="1">
      <c r="A155" s="39"/>
      <c r="B155" s="40"/>
      <c r="C155" s="39"/>
      <c r="D155" s="187" t="s">
        <v>137</v>
      </c>
      <c r="E155" s="39"/>
      <c r="F155" s="188" t="s">
        <v>241</v>
      </c>
      <c r="G155" s="39"/>
      <c r="H155" s="39"/>
      <c r="I155" s="189"/>
      <c r="J155" s="39"/>
      <c r="K155" s="39"/>
      <c r="L155" s="40"/>
      <c r="M155" s="190"/>
      <c r="N155" s="191"/>
      <c r="O155" s="73"/>
      <c r="P155" s="73"/>
      <c r="Q155" s="73"/>
      <c r="R155" s="73"/>
      <c r="S155" s="73"/>
      <c r="T155" s="74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20" t="s">
        <v>137</v>
      </c>
      <c r="AU155" s="20" t="s">
        <v>76</v>
      </c>
    </row>
    <row r="156" s="13" customFormat="1">
      <c r="A156" s="13"/>
      <c r="B156" s="192"/>
      <c r="C156" s="13"/>
      <c r="D156" s="193" t="s">
        <v>139</v>
      </c>
      <c r="E156" s="13"/>
      <c r="F156" s="195" t="s">
        <v>242</v>
      </c>
      <c r="G156" s="13"/>
      <c r="H156" s="196">
        <v>165</v>
      </c>
      <c r="I156" s="197"/>
      <c r="J156" s="13"/>
      <c r="K156" s="13"/>
      <c r="L156" s="192"/>
      <c r="M156" s="198"/>
      <c r="N156" s="199"/>
      <c r="O156" s="199"/>
      <c r="P156" s="199"/>
      <c r="Q156" s="199"/>
      <c r="R156" s="199"/>
      <c r="S156" s="199"/>
      <c r="T156" s="20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4" t="s">
        <v>139</v>
      </c>
      <c r="AU156" s="194" t="s">
        <v>76</v>
      </c>
      <c r="AV156" s="13" t="s">
        <v>76</v>
      </c>
      <c r="AW156" s="13" t="s">
        <v>4</v>
      </c>
      <c r="AX156" s="13" t="s">
        <v>15</v>
      </c>
      <c r="AY156" s="194" t="s">
        <v>128</v>
      </c>
    </row>
    <row r="157" s="2" customFormat="1" ht="37.8" customHeight="1">
      <c r="A157" s="39"/>
      <c r="B157" s="173"/>
      <c r="C157" s="174" t="s">
        <v>208</v>
      </c>
      <c r="D157" s="174" t="s">
        <v>130</v>
      </c>
      <c r="E157" s="175" t="s">
        <v>243</v>
      </c>
      <c r="F157" s="176" t="s">
        <v>244</v>
      </c>
      <c r="G157" s="177" t="s">
        <v>224</v>
      </c>
      <c r="H157" s="178">
        <v>11.65</v>
      </c>
      <c r="I157" s="179"/>
      <c r="J157" s="180">
        <f>ROUND(I157*H157,2)</f>
        <v>0</v>
      </c>
      <c r="K157" s="176" t="s">
        <v>134</v>
      </c>
      <c r="L157" s="40"/>
      <c r="M157" s="181" t="s">
        <v>3</v>
      </c>
      <c r="N157" s="182" t="s">
        <v>40</v>
      </c>
      <c r="O157" s="73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85" t="s">
        <v>135</v>
      </c>
      <c r="AT157" s="185" t="s">
        <v>130</v>
      </c>
      <c r="AU157" s="185" t="s">
        <v>76</v>
      </c>
      <c r="AY157" s="20" t="s">
        <v>128</v>
      </c>
      <c r="BE157" s="186">
        <f>IF(N157="základní",J157,0)</f>
        <v>0</v>
      </c>
      <c r="BF157" s="186">
        <f>IF(N157="snížená",J157,0)</f>
        <v>0</v>
      </c>
      <c r="BG157" s="186">
        <f>IF(N157="zákl. přenesená",J157,0)</f>
        <v>0</v>
      </c>
      <c r="BH157" s="186">
        <f>IF(N157="sníž. přenesená",J157,0)</f>
        <v>0</v>
      </c>
      <c r="BI157" s="186">
        <f>IF(N157="nulová",J157,0)</f>
        <v>0</v>
      </c>
      <c r="BJ157" s="20" t="s">
        <v>15</v>
      </c>
      <c r="BK157" s="186">
        <f>ROUND(I157*H157,2)</f>
        <v>0</v>
      </c>
      <c r="BL157" s="20" t="s">
        <v>135</v>
      </c>
      <c r="BM157" s="185" t="s">
        <v>245</v>
      </c>
    </row>
    <row r="158" s="2" customFormat="1">
      <c r="A158" s="39"/>
      <c r="B158" s="40"/>
      <c r="C158" s="39"/>
      <c r="D158" s="187" t="s">
        <v>137</v>
      </c>
      <c r="E158" s="39"/>
      <c r="F158" s="188" t="s">
        <v>246</v>
      </c>
      <c r="G158" s="39"/>
      <c r="H158" s="39"/>
      <c r="I158" s="189"/>
      <c r="J158" s="39"/>
      <c r="K158" s="39"/>
      <c r="L158" s="40"/>
      <c r="M158" s="190"/>
      <c r="N158" s="191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137</v>
      </c>
      <c r="AU158" s="20" t="s">
        <v>76</v>
      </c>
    </row>
    <row r="159" s="2" customFormat="1" ht="49.05" customHeight="1">
      <c r="A159" s="39"/>
      <c r="B159" s="173"/>
      <c r="C159" s="174" t="s">
        <v>8</v>
      </c>
      <c r="D159" s="174" t="s">
        <v>130</v>
      </c>
      <c r="E159" s="175" t="s">
        <v>247</v>
      </c>
      <c r="F159" s="176" t="s">
        <v>248</v>
      </c>
      <c r="G159" s="177" t="s">
        <v>224</v>
      </c>
      <c r="H159" s="178">
        <v>174.75</v>
      </c>
      <c r="I159" s="179"/>
      <c r="J159" s="180">
        <f>ROUND(I159*H159,2)</f>
        <v>0</v>
      </c>
      <c r="K159" s="176" t="s">
        <v>134</v>
      </c>
      <c r="L159" s="40"/>
      <c r="M159" s="181" t="s">
        <v>3</v>
      </c>
      <c r="N159" s="182" t="s">
        <v>40</v>
      </c>
      <c r="O159" s="73"/>
      <c r="P159" s="183">
        <f>O159*H159</f>
        <v>0</v>
      </c>
      <c r="Q159" s="183">
        <v>0</v>
      </c>
      <c r="R159" s="183">
        <f>Q159*H159</f>
        <v>0</v>
      </c>
      <c r="S159" s="183">
        <v>0</v>
      </c>
      <c r="T159" s="18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85" t="s">
        <v>135</v>
      </c>
      <c r="AT159" s="185" t="s">
        <v>130</v>
      </c>
      <c r="AU159" s="185" t="s">
        <v>76</v>
      </c>
      <c r="AY159" s="20" t="s">
        <v>128</v>
      </c>
      <c r="BE159" s="186">
        <f>IF(N159="základní",J159,0)</f>
        <v>0</v>
      </c>
      <c r="BF159" s="186">
        <f>IF(N159="snížená",J159,0)</f>
        <v>0</v>
      </c>
      <c r="BG159" s="186">
        <f>IF(N159="zákl. přenesená",J159,0)</f>
        <v>0</v>
      </c>
      <c r="BH159" s="186">
        <f>IF(N159="sníž. přenesená",J159,0)</f>
        <v>0</v>
      </c>
      <c r="BI159" s="186">
        <f>IF(N159="nulová",J159,0)</f>
        <v>0</v>
      </c>
      <c r="BJ159" s="20" t="s">
        <v>15</v>
      </c>
      <c r="BK159" s="186">
        <f>ROUND(I159*H159,2)</f>
        <v>0</v>
      </c>
      <c r="BL159" s="20" t="s">
        <v>135</v>
      </c>
      <c r="BM159" s="185" t="s">
        <v>249</v>
      </c>
    </row>
    <row r="160" s="2" customFormat="1">
      <c r="A160" s="39"/>
      <c r="B160" s="40"/>
      <c r="C160" s="39"/>
      <c r="D160" s="187" t="s">
        <v>137</v>
      </c>
      <c r="E160" s="39"/>
      <c r="F160" s="188" t="s">
        <v>250</v>
      </c>
      <c r="G160" s="39"/>
      <c r="H160" s="39"/>
      <c r="I160" s="189"/>
      <c r="J160" s="39"/>
      <c r="K160" s="39"/>
      <c r="L160" s="40"/>
      <c r="M160" s="190"/>
      <c r="N160" s="191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137</v>
      </c>
      <c r="AU160" s="20" t="s">
        <v>76</v>
      </c>
    </row>
    <row r="161" s="13" customFormat="1">
      <c r="A161" s="13"/>
      <c r="B161" s="192"/>
      <c r="C161" s="13"/>
      <c r="D161" s="193" t="s">
        <v>139</v>
      </c>
      <c r="E161" s="13"/>
      <c r="F161" s="195" t="s">
        <v>251</v>
      </c>
      <c r="G161" s="13"/>
      <c r="H161" s="196">
        <v>174.75</v>
      </c>
      <c r="I161" s="197"/>
      <c r="J161" s="13"/>
      <c r="K161" s="13"/>
      <c r="L161" s="192"/>
      <c r="M161" s="198"/>
      <c r="N161" s="199"/>
      <c r="O161" s="199"/>
      <c r="P161" s="199"/>
      <c r="Q161" s="199"/>
      <c r="R161" s="199"/>
      <c r="S161" s="199"/>
      <c r="T161" s="20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4" t="s">
        <v>139</v>
      </c>
      <c r="AU161" s="194" t="s">
        <v>76</v>
      </c>
      <c r="AV161" s="13" t="s">
        <v>76</v>
      </c>
      <c r="AW161" s="13" t="s">
        <v>4</v>
      </c>
      <c r="AX161" s="13" t="s">
        <v>15</v>
      </c>
      <c r="AY161" s="194" t="s">
        <v>128</v>
      </c>
    </row>
    <row r="162" s="2" customFormat="1" ht="24.15" customHeight="1">
      <c r="A162" s="39"/>
      <c r="B162" s="173"/>
      <c r="C162" s="174" t="s">
        <v>252</v>
      </c>
      <c r="D162" s="174" t="s">
        <v>130</v>
      </c>
      <c r="E162" s="175" t="s">
        <v>253</v>
      </c>
      <c r="F162" s="176" t="s">
        <v>254</v>
      </c>
      <c r="G162" s="177" t="s">
        <v>224</v>
      </c>
      <c r="H162" s="178">
        <v>48</v>
      </c>
      <c r="I162" s="179"/>
      <c r="J162" s="180">
        <f>ROUND(I162*H162,2)</f>
        <v>0</v>
      </c>
      <c r="K162" s="176" t="s">
        <v>134</v>
      </c>
      <c r="L162" s="40"/>
      <c r="M162" s="181" t="s">
        <v>3</v>
      </c>
      <c r="N162" s="182" t="s">
        <v>40</v>
      </c>
      <c r="O162" s="73"/>
      <c r="P162" s="183">
        <f>O162*H162</f>
        <v>0</v>
      </c>
      <c r="Q162" s="183">
        <v>0</v>
      </c>
      <c r="R162" s="183">
        <f>Q162*H162</f>
        <v>0</v>
      </c>
      <c r="S162" s="183">
        <v>0</v>
      </c>
      <c r="T162" s="18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185" t="s">
        <v>135</v>
      </c>
      <c r="AT162" s="185" t="s">
        <v>130</v>
      </c>
      <c r="AU162" s="185" t="s">
        <v>76</v>
      </c>
      <c r="AY162" s="20" t="s">
        <v>128</v>
      </c>
      <c r="BE162" s="186">
        <f>IF(N162="základní",J162,0)</f>
        <v>0</v>
      </c>
      <c r="BF162" s="186">
        <f>IF(N162="snížená",J162,0)</f>
        <v>0</v>
      </c>
      <c r="BG162" s="186">
        <f>IF(N162="zákl. přenesená",J162,0)</f>
        <v>0</v>
      </c>
      <c r="BH162" s="186">
        <f>IF(N162="sníž. přenesená",J162,0)</f>
        <v>0</v>
      </c>
      <c r="BI162" s="186">
        <f>IF(N162="nulová",J162,0)</f>
        <v>0</v>
      </c>
      <c r="BJ162" s="20" t="s">
        <v>15</v>
      </c>
      <c r="BK162" s="186">
        <f>ROUND(I162*H162,2)</f>
        <v>0</v>
      </c>
      <c r="BL162" s="20" t="s">
        <v>135</v>
      </c>
      <c r="BM162" s="185" t="s">
        <v>255</v>
      </c>
    </row>
    <row r="163" s="2" customFormat="1">
      <c r="A163" s="39"/>
      <c r="B163" s="40"/>
      <c r="C163" s="39"/>
      <c r="D163" s="187" t="s">
        <v>137</v>
      </c>
      <c r="E163" s="39"/>
      <c r="F163" s="188" t="s">
        <v>256</v>
      </c>
      <c r="G163" s="39"/>
      <c r="H163" s="39"/>
      <c r="I163" s="189"/>
      <c r="J163" s="39"/>
      <c r="K163" s="39"/>
      <c r="L163" s="40"/>
      <c r="M163" s="190"/>
      <c r="N163" s="191"/>
      <c r="O163" s="73"/>
      <c r="P163" s="73"/>
      <c r="Q163" s="73"/>
      <c r="R163" s="73"/>
      <c r="S163" s="73"/>
      <c r="T163" s="74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20" t="s">
        <v>137</v>
      </c>
      <c r="AU163" s="20" t="s">
        <v>76</v>
      </c>
    </row>
    <row r="164" s="2" customFormat="1" ht="24.15" customHeight="1">
      <c r="A164" s="39"/>
      <c r="B164" s="173"/>
      <c r="C164" s="174" t="s">
        <v>257</v>
      </c>
      <c r="D164" s="174" t="s">
        <v>130</v>
      </c>
      <c r="E164" s="175" t="s">
        <v>258</v>
      </c>
      <c r="F164" s="176" t="s">
        <v>259</v>
      </c>
      <c r="G164" s="177" t="s">
        <v>224</v>
      </c>
      <c r="H164" s="178">
        <v>11.65</v>
      </c>
      <c r="I164" s="179"/>
      <c r="J164" s="180">
        <f>ROUND(I164*H164,2)</f>
        <v>0</v>
      </c>
      <c r="K164" s="176" t="s">
        <v>134</v>
      </c>
      <c r="L164" s="40"/>
      <c r="M164" s="181" t="s">
        <v>3</v>
      </c>
      <c r="N164" s="182" t="s">
        <v>40</v>
      </c>
      <c r="O164" s="73"/>
      <c r="P164" s="183">
        <f>O164*H164</f>
        <v>0</v>
      </c>
      <c r="Q164" s="183">
        <v>0</v>
      </c>
      <c r="R164" s="183">
        <f>Q164*H164</f>
        <v>0</v>
      </c>
      <c r="S164" s="183">
        <v>0</v>
      </c>
      <c r="T164" s="18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185" t="s">
        <v>135</v>
      </c>
      <c r="AT164" s="185" t="s">
        <v>130</v>
      </c>
      <c r="AU164" s="185" t="s">
        <v>76</v>
      </c>
      <c r="AY164" s="20" t="s">
        <v>128</v>
      </c>
      <c r="BE164" s="186">
        <f>IF(N164="základní",J164,0)</f>
        <v>0</v>
      </c>
      <c r="BF164" s="186">
        <f>IF(N164="snížená",J164,0)</f>
        <v>0</v>
      </c>
      <c r="BG164" s="186">
        <f>IF(N164="zákl. přenesená",J164,0)</f>
        <v>0</v>
      </c>
      <c r="BH164" s="186">
        <f>IF(N164="sníž. přenesená",J164,0)</f>
        <v>0</v>
      </c>
      <c r="BI164" s="186">
        <f>IF(N164="nulová",J164,0)</f>
        <v>0</v>
      </c>
      <c r="BJ164" s="20" t="s">
        <v>15</v>
      </c>
      <c r="BK164" s="186">
        <f>ROUND(I164*H164,2)</f>
        <v>0</v>
      </c>
      <c r="BL164" s="20" t="s">
        <v>135</v>
      </c>
      <c r="BM164" s="185" t="s">
        <v>260</v>
      </c>
    </row>
    <row r="165" s="2" customFormat="1">
      <c r="A165" s="39"/>
      <c r="B165" s="40"/>
      <c r="C165" s="39"/>
      <c r="D165" s="187" t="s">
        <v>137</v>
      </c>
      <c r="E165" s="39"/>
      <c r="F165" s="188" t="s">
        <v>261</v>
      </c>
      <c r="G165" s="39"/>
      <c r="H165" s="39"/>
      <c r="I165" s="189"/>
      <c r="J165" s="39"/>
      <c r="K165" s="39"/>
      <c r="L165" s="40"/>
      <c r="M165" s="190"/>
      <c r="N165" s="191"/>
      <c r="O165" s="73"/>
      <c r="P165" s="73"/>
      <c r="Q165" s="73"/>
      <c r="R165" s="73"/>
      <c r="S165" s="73"/>
      <c r="T165" s="74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20" t="s">
        <v>137</v>
      </c>
      <c r="AU165" s="20" t="s">
        <v>76</v>
      </c>
    </row>
    <row r="166" s="2" customFormat="1" ht="44.25" customHeight="1">
      <c r="A166" s="39"/>
      <c r="B166" s="173"/>
      <c r="C166" s="174" t="s">
        <v>215</v>
      </c>
      <c r="D166" s="174" t="s">
        <v>130</v>
      </c>
      <c r="E166" s="175" t="s">
        <v>262</v>
      </c>
      <c r="F166" s="176" t="s">
        <v>263</v>
      </c>
      <c r="G166" s="177" t="s">
        <v>224</v>
      </c>
      <c r="H166" s="178">
        <v>11</v>
      </c>
      <c r="I166" s="179"/>
      <c r="J166" s="180">
        <f>ROUND(I166*H166,2)</f>
        <v>0</v>
      </c>
      <c r="K166" s="176" t="s">
        <v>134</v>
      </c>
      <c r="L166" s="40"/>
      <c r="M166" s="181" t="s">
        <v>3</v>
      </c>
      <c r="N166" s="182" t="s">
        <v>40</v>
      </c>
      <c r="O166" s="73"/>
      <c r="P166" s="183">
        <f>O166*H166</f>
        <v>0</v>
      </c>
      <c r="Q166" s="183">
        <v>0</v>
      </c>
      <c r="R166" s="183">
        <f>Q166*H166</f>
        <v>0</v>
      </c>
      <c r="S166" s="183">
        <v>0</v>
      </c>
      <c r="T166" s="18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85" t="s">
        <v>135</v>
      </c>
      <c r="AT166" s="185" t="s">
        <v>130</v>
      </c>
      <c r="AU166" s="185" t="s">
        <v>76</v>
      </c>
      <c r="AY166" s="20" t="s">
        <v>128</v>
      </c>
      <c r="BE166" s="186">
        <f>IF(N166="základní",J166,0)</f>
        <v>0</v>
      </c>
      <c r="BF166" s="186">
        <f>IF(N166="snížená",J166,0)</f>
        <v>0</v>
      </c>
      <c r="BG166" s="186">
        <f>IF(N166="zákl. přenesená",J166,0)</f>
        <v>0</v>
      </c>
      <c r="BH166" s="186">
        <f>IF(N166="sníž. přenesená",J166,0)</f>
        <v>0</v>
      </c>
      <c r="BI166" s="186">
        <f>IF(N166="nulová",J166,0)</f>
        <v>0</v>
      </c>
      <c r="BJ166" s="20" t="s">
        <v>15</v>
      </c>
      <c r="BK166" s="186">
        <f>ROUND(I166*H166,2)</f>
        <v>0</v>
      </c>
      <c r="BL166" s="20" t="s">
        <v>135</v>
      </c>
      <c r="BM166" s="185" t="s">
        <v>264</v>
      </c>
    </row>
    <row r="167" s="2" customFormat="1">
      <c r="A167" s="39"/>
      <c r="B167" s="40"/>
      <c r="C167" s="39"/>
      <c r="D167" s="187" t="s">
        <v>137</v>
      </c>
      <c r="E167" s="39"/>
      <c r="F167" s="188" t="s">
        <v>265</v>
      </c>
      <c r="G167" s="39"/>
      <c r="H167" s="39"/>
      <c r="I167" s="189"/>
      <c r="J167" s="39"/>
      <c r="K167" s="39"/>
      <c r="L167" s="40"/>
      <c r="M167" s="190"/>
      <c r="N167" s="191"/>
      <c r="O167" s="73"/>
      <c r="P167" s="73"/>
      <c r="Q167" s="73"/>
      <c r="R167" s="73"/>
      <c r="S167" s="73"/>
      <c r="T167" s="74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137</v>
      </c>
      <c r="AU167" s="20" t="s">
        <v>76</v>
      </c>
    </row>
    <row r="168" s="2" customFormat="1" ht="44.25" customHeight="1">
      <c r="A168" s="39"/>
      <c r="B168" s="173"/>
      <c r="C168" s="174" t="s">
        <v>266</v>
      </c>
      <c r="D168" s="174" t="s">
        <v>130</v>
      </c>
      <c r="E168" s="175" t="s">
        <v>267</v>
      </c>
      <c r="F168" s="176" t="s">
        <v>268</v>
      </c>
      <c r="G168" s="177" t="s">
        <v>224</v>
      </c>
      <c r="H168" s="178">
        <v>37</v>
      </c>
      <c r="I168" s="179"/>
      <c r="J168" s="180">
        <f>ROUND(I168*H168,2)</f>
        <v>0</v>
      </c>
      <c r="K168" s="176" t="s">
        <v>134</v>
      </c>
      <c r="L168" s="40"/>
      <c r="M168" s="181" t="s">
        <v>3</v>
      </c>
      <c r="N168" s="182" t="s">
        <v>40</v>
      </c>
      <c r="O168" s="73"/>
      <c r="P168" s="183">
        <f>O168*H168</f>
        <v>0</v>
      </c>
      <c r="Q168" s="183">
        <v>0</v>
      </c>
      <c r="R168" s="183">
        <f>Q168*H168</f>
        <v>0</v>
      </c>
      <c r="S168" s="183">
        <v>0</v>
      </c>
      <c r="T168" s="18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185" t="s">
        <v>135</v>
      </c>
      <c r="AT168" s="185" t="s">
        <v>130</v>
      </c>
      <c r="AU168" s="185" t="s">
        <v>76</v>
      </c>
      <c r="AY168" s="20" t="s">
        <v>128</v>
      </c>
      <c r="BE168" s="186">
        <f>IF(N168="základní",J168,0)</f>
        <v>0</v>
      </c>
      <c r="BF168" s="186">
        <f>IF(N168="snížená",J168,0)</f>
        <v>0</v>
      </c>
      <c r="BG168" s="186">
        <f>IF(N168="zákl. přenesená",J168,0)</f>
        <v>0</v>
      </c>
      <c r="BH168" s="186">
        <f>IF(N168="sníž. přenesená",J168,0)</f>
        <v>0</v>
      </c>
      <c r="BI168" s="186">
        <f>IF(N168="nulová",J168,0)</f>
        <v>0</v>
      </c>
      <c r="BJ168" s="20" t="s">
        <v>15</v>
      </c>
      <c r="BK168" s="186">
        <f>ROUND(I168*H168,2)</f>
        <v>0</v>
      </c>
      <c r="BL168" s="20" t="s">
        <v>135</v>
      </c>
      <c r="BM168" s="185" t="s">
        <v>269</v>
      </c>
    </row>
    <row r="169" s="2" customFormat="1">
      <c r="A169" s="39"/>
      <c r="B169" s="40"/>
      <c r="C169" s="39"/>
      <c r="D169" s="187" t="s">
        <v>137</v>
      </c>
      <c r="E169" s="39"/>
      <c r="F169" s="188" t="s">
        <v>270</v>
      </c>
      <c r="G169" s="39"/>
      <c r="H169" s="39"/>
      <c r="I169" s="189"/>
      <c r="J169" s="39"/>
      <c r="K169" s="39"/>
      <c r="L169" s="40"/>
      <c r="M169" s="190"/>
      <c r="N169" s="191"/>
      <c r="O169" s="73"/>
      <c r="P169" s="73"/>
      <c r="Q169" s="73"/>
      <c r="R169" s="73"/>
      <c r="S169" s="73"/>
      <c r="T169" s="74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20" t="s">
        <v>137</v>
      </c>
      <c r="AU169" s="20" t="s">
        <v>76</v>
      </c>
    </row>
    <row r="170" s="2" customFormat="1" ht="16.5" customHeight="1">
      <c r="A170" s="39"/>
      <c r="B170" s="173"/>
      <c r="C170" s="174" t="s">
        <v>271</v>
      </c>
      <c r="D170" s="174" t="s">
        <v>130</v>
      </c>
      <c r="E170" s="175" t="s">
        <v>272</v>
      </c>
      <c r="F170" s="176" t="s">
        <v>273</v>
      </c>
      <c r="G170" s="177" t="s">
        <v>224</v>
      </c>
      <c r="H170" s="178">
        <v>1.6499999999999999</v>
      </c>
      <c r="I170" s="179"/>
      <c r="J170" s="180">
        <f>ROUND(I170*H170,2)</f>
        <v>0</v>
      </c>
      <c r="K170" s="176" t="s">
        <v>3</v>
      </c>
      <c r="L170" s="40"/>
      <c r="M170" s="181" t="s">
        <v>3</v>
      </c>
      <c r="N170" s="182" t="s">
        <v>40</v>
      </c>
      <c r="O170" s="73"/>
      <c r="P170" s="183">
        <f>O170*H170</f>
        <v>0</v>
      </c>
      <c r="Q170" s="183">
        <v>0</v>
      </c>
      <c r="R170" s="183">
        <f>Q170*H170</f>
        <v>0</v>
      </c>
      <c r="S170" s="183">
        <v>0</v>
      </c>
      <c r="T170" s="18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85" t="s">
        <v>135</v>
      </c>
      <c r="AT170" s="185" t="s">
        <v>130</v>
      </c>
      <c r="AU170" s="185" t="s">
        <v>76</v>
      </c>
      <c r="AY170" s="20" t="s">
        <v>128</v>
      </c>
      <c r="BE170" s="186">
        <f>IF(N170="základní",J170,0)</f>
        <v>0</v>
      </c>
      <c r="BF170" s="186">
        <f>IF(N170="snížená",J170,0)</f>
        <v>0</v>
      </c>
      <c r="BG170" s="186">
        <f>IF(N170="zákl. přenesená",J170,0)</f>
        <v>0</v>
      </c>
      <c r="BH170" s="186">
        <f>IF(N170="sníž. přenesená",J170,0)</f>
        <v>0</v>
      </c>
      <c r="BI170" s="186">
        <f>IF(N170="nulová",J170,0)</f>
        <v>0</v>
      </c>
      <c r="BJ170" s="20" t="s">
        <v>15</v>
      </c>
      <c r="BK170" s="186">
        <f>ROUND(I170*H170,2)</f>
        <v>0</v>
      </c>
      <c r="BL170" s="20" t="s">
        <v>135</v>
      </c>
      <c r="BM170" s="185" t="s">
        <v>274</v>
      </c>
    </row>
    <row r="171" s="14" customFormat="1">
      <c r="A171" s="14"/>
      <c r="B171" s="201"/>
      <c r="C171" s="14"/>
      <c r="D171" s="193" t="s">
        <v>139</v>
      </c>
      <c r="E171" s="202" t="s">
        <v>3</v>
      </c>
      <c r="F171" s="203" t="s">
        <v>275</v>
      </c>
      <c r="G171" s="14"/>
      <c r="H171" s="202" t="s">
        <v>3</v>
      </c>
      <c r="I171" s="204"/>
      <c r="J171" s="14"/>
      <c r="K171" s="14"/>
      <c r="L171" s="201"/>
      <c r="M171" s="205"/>
      <c r="N171" s="206"/>
      <c r="O171" s="206"/>
      <c r="P171" s="206"/>
      <c r="Q171" s="206"/>
      <c r="R171" s="206"/>
      <c r="S171" s="206"/>
      <c r="T171" s="207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2" t="s">
        <v>139</v>
      </c>
      <c r="AU171" s="202" t="s">
        <v>76</v>
      </c>
      <c r="AV171" s="14" t="s">
        <v>15</v>
      </c>
      <c r="AW171" s="14" t="s">
        <v>31</v>
      </c>
      <c r="AX171" s="14" t="s">
        <v>69</v>
      </c>
      <c r="AY171" s="202" t="s">
        <v>128</v>
      </c>
    </row>
    <row r="172" s="14" customFormat="1">
      <c r="A172" s="14"/>
      <c r="B172" s="201"/>
      <c r="C172" s="14"/>
      <c r="D172" s="193" t="s">
        <v>139</v>
      </c>
      <c r="E172" s="202" t="s">
        <v>3</v>
      </c>
      <c r="F172" s="203" t="s">
        <v>276</v>
      </c>
      <c r="G172" s="14"/>
      <c r="H172" s="202" t="s">
        <v>3</v>
      </c>
      <c r="I172" s="204"/>
      <c r="J172" s="14"/>
      <c r="K172" s="14"/>
      <c r="L172" s="201"/>
      <c r="M172" s="205"/>
      <c r="N172" s="206"/>
      <c r="O172" s="206"/>
      <c r="P172" s="206"/>
      <c r="Q172" s="206"/>
      <c r="R172" s="206"/>
      <c r="S172" s="206"/>
      <c r="T172" s="207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2" t="s">
        <v>139</v>
      </c>
      <c r="AU172" s="202" t="s">
        <v>76</v>
      </c>
      <c r="AV172" s="14" t="s">
        <v>15</v>
      </c>
      <c r="AW172" s="14" t="s">
        <v>31</v>
      </c>
      <c r="AX172" s="14" t="s">
        <v>69</v>
      </c>
      <c r="AY172" s="202" t="s">
        <v>128</v>
      </c>
    </row>
    <row r="173" s="13" customFormat="1">
      <c r="A173" s="13"/>
      <c r="B173" s="192"/>
      <c r="C173" s="13"/>
      <c r="D173" s="193" t="s">
        <v>139</v>
      </c>
      <c r="E173" s="194" t="s">
        <v>3</v>
      </c>
      <c r="F173" s="195" t="s">
        <v>277</v>
      </c>
      <c r="G173" s="13"/>
      <c r="H173" s="196">
        <v>1.6499999999999999</v>
      </c>
      <c r="I173" s="197"/>
      <c r="J173" s="13"/>
      <c r="K173" s="13"/>
      <c r="L173" s="192"/>
      <c r="M173" s="198"/>
      <c r="N173" s="199"/>
      <c r="O173" s="199"/>
      <c r="P173" s="199"/>
      <c r="Q173" s="199"/>
      <c r="R173" s="199"/>
      <c r="S173" s="199"/>
      <c r="T173" s="20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4" t="s">
        <v>139</v>
      </c>
      <c r="AU173" s="194" t="s">
        <v>76</v>
      </c>
      <c r="AV173" s="13" t="s">
        <v>76</v>
      </c>
      <c r="AW173" s="13" t="s">
        <v>31</v>
      </c>
      <c r="AX173" s="13" t="s">
        <v>69</v>
      </c>
      <c r="AY173" s="194" t="s">
        <v>128</v>
      </c>
    </row>
    <row r="174" s="15" customFormat="1">
      <c r="A174" s="15"/>
      <c r="B174" s="208"/>
      <c r="C174" s="15"/>
      <c r="D174" s="193" t="s">
        <v>139</v>
      </c>
      <c r="E174" s="209" t="s">
        <v>3</v>
      </c>
      <c r="F174" s="210" t="s">
        <v>148</v>
      </c>
      <c r="G174" s="15"/>
      <c r="H174" s="211">
        <v>1.6499999999999999</v>
      </c>
      <c r="I174" s="212"/>
      <c r="J174" s="15"/>
      <c r="K174" s="15"/>
      <c r="L174" s="208"/>
      <c r="M174" s="213"/>
      <c r="N174" s="214"/>
      <c r="O174" s="214"/>
      <c r="P174" s="214"/>
      <c r="Q174" s="214"/>
      <c r="R174" s="214"/>
      <c r="S174" s="214"/>
      <c r="T174" s="2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09" t="s">
        <v>139</v>
      </c>
      <c r="AU174" s="209" t="s">
        <v>76</v>
      </c>
      <c r="AV174" s="15" t="s">
        <v>135</v>
      </c>
      <c r="AW174" s="15" t="s">
        <v>31</v>
      </c>
      <c r="AX174" s="15" t="s">
        <v>15</v>
      </c>
      <c r="AY174" s="209" t="s">
        <v>128</v>
      </c>
    </row>
    <row r="175" s="2" customFormat="1" ht="44.25" customHeight="1">
      <c r="A175" s="39"/>
      <c r="B175" s="173"/>
      <c r="C175" s="174" t="s">
        <v>278</v>
      </c>
      <c r="D175" s="174" t="s">
        <v>130</v>
      </c>
      <c r="E175" s="175" t="s">
        <v>279</v>
      </c>
      <c r="F175" s="176" t="s">
        <v>280</v>
      </c>
      <c r="G175" s="177" t="s">
        <v>224</v>
      </c>
      <c r="H175" s="178">
        <v>10</v>
      </c>
      <c r="I175" s="179"/>
      <c r="J175" s="180">
        <f>ROUND(I175*H175,2)</f>
        <v>0</v>
      </c>
      <c r="K175" s="176" t="s">
        <v>134</v>
      </c>
      <c r="L175" s="40"/>
      <c r="M175" s="181" t="s">
        <v>3</v>
      </c>
      <c r="N175" s="182" t="s">
        <v>40</v>
      </c>
      <c r="O175" s="73"/>
      <c r="P175" s="183">
        <f>O175*H175</f>
        <v>0</v>
      </c>
      <c r="Q175" s="183">
        <v>0</v>
      </c>
      <c r="R175" s="183">
        <f>Q175*H175</f>
        <v>0</v>
      </c>
      <c r="S175" s="183">
        <v>0</v>
      </c>
      <c r="T175" s="18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185" t="s">
        <v>135</v>
      </c>
      <c r="AT175" s="185" t="s">
        <v>130</v>
      </c>
      <c r="AU175" s="185" t="s">
        <v>76</v>
      </c>
      <c r="AY175" s="20" t="s">
        <v>128</v>
      </c>
      <c r="BE175" s="186">
        <f>IF(N175="základní",J175,0)</f>
        <v>0</v>
      </c>
      <c r="BF175" s="186">
        <f>IF(N175="snížená",J175,0)</f>
        <v>0</v>
      </c>
      <c r="BG175" s="186">
        <f>IF(N175="zákl. přenesená",J175,0)</f>
        <v>0</v>
      </c>
      <c r="BH175" s="186">
        <f>IF(N175="sníž. přenesená",J175,0)</f>
        <v>0</v>
      </c>
      <c r="BI175" s="186">
        <f>IF(N175="nulová",J175,0)</f>
        <v>0</v>
      </c>
      <c r="BJ175" s="20" t="s">
        <v>15</v>
      </c>
      <c r="BK175" s="186">
        <f>ROUND(I175*H175,2)</f>
        <v>0</v>
      </c>
      <c r="BL175" s="20" t="s">
        <v>135</v>
      </c>
      <c r="BM175" s="185" t="s">
        <v>281</v>
      </c>
    </row>
    <row r="176" s="2" customFormat="1">
      <c r="A176" s="39"/>
      <c r="B176" s="40"/>
      <c r="C176" s="39"/>
      <c r="D176" s="187" t="s">
        <v>137</v>
      </c>
      <c r="E176" s="39"/>
      <c r="F176" s="188" t="s">
        <v>282</v>
      </c>
      <c r="G176" s="39"/>
      <c r="H176" s="39"/>
      <c r="I176" s="189"/>
      <c r="J176" s="39"/>
      <c r="K176" s="39"/>
      <c r="L176" s="40"/>
      <c r="M176" s="190"/>
      <c r="N176" s="191"/>
      <c r="O176" s="73"/>
      <c r="P176" s="73"/>
      <c r="Q176" s="73"/>
      <c r="R176" s="73"/>
      <c r="S176" s="73"/>
      <c r="T176" s="74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20" t="s">
        <v>137</v>
      </c>
      <c r="AU176" s="20" t="s">
        <v>76</v>
      </c>
    </row>
    <row r="177" s="12" customFormat="1" ht="25.92" customHeight="1">
      <c r="A177" s="12"/>
      <c r="B177" s="160"/>
      <c r="C177" s="12"/>
      <c r="D177" s="161" t="s">
        <v>68</v>
      </c>
      <c r="E177" s="162" t="s">
        <v>283</v>
      </c>
      <c r="F177" s="162" t="s">
        <v>284</v>
      </c>
      <c r="G177" s="12"/>
      <c r="H177" s="12"/>
      <c r="I177" s="163"/>
      <c r="J177" s="164">
        <f>BK177</f>
        <v>0</v>
      </c>
      <c r="K177" s="12"/>
      <c r="L177" s="160"/>
      <c r="M177" s="165"/>
      <c r="N177" s="166"/>
      <c r="O177" s="166"/>
      <c r="P177" s="167">
        <f>P178</f>
        <v>0</v>
      </c>
      <c r="Q177" s="166"/>
      <c r="R177" s="167">
        <f>R178</f>
        <v>0</v>
      </c>
      <c r="S177" s="166"/>
      <c r="T177" s="168">
        <f>T178</f>
        <v>1.6500000000000001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61" t="s">
        <v>76</v>
      </c>
      <c r="AT177" s="169" t="s">
        <v>68</v>
      </c>
      <c r="AU177" s="169" t="s">
        <v>69</v>
      </c>
      <c r="AY177" s="161" t="s">
        <v>128</v>
      </c>
      <c r="BK177" s="170">
        <f>BK178</f>
        <v>0</v>
      </c>
    </row>
    <row r="178" s="12" customFormat="1" ht="22.8" customHeight="1">
      <c r="A178" s="12"/>
      <c r="B178" s="160"/>
      <c r="C178" s="12"/>
      <c r="D178" s="161" t="s">
        <v>68</v>
      </c>
      <c r="E178" s="171" t="s">
        <v>285</v>
      </c>
      <c r="F178" s="171" t="s">
        <v>286</v>
      </c>
      <c r="G178" s="12"/>
      <c r="H178" s="12"/>
      <c r="I178" s="163"/>
      <c r="J178" s="172">
        <f>BK178</f>
        <v>0</v>
      </c>
      <c r="K178" s="12"/>
      <c r="L178" s="160"/>
      <c r="M178" s="165"/>
      <c r="N178" s="166"/>
      <c r="O178" s="166"/>
      <c r="P178" s="167">
        <f>SUM(P179:P180)</f>
        <v>0</v>
      </c>
      <c r="Q178" s="166"/>
      <c r="R178" s="167">
        <f>SUM(R179:R180)</f>
        <v>0</v>
      </c>
      <c r="S178" s="166"/>
      <c r="T178" s="168">
        <f>SUM(T179:T180)</f>
        <v>1.6500000000000001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61" t="s">
        <v>76</v>
      </c>
      <c r="AT178" s="169" t="s">
        <v>68</v>
      </c>
      <c r="AU178" s="169" t="s">
        <v>15</v>
      </c>
      <c r="AY178" s="161" t="s">
        <v>128</v>
      </c>
      <c r="BK178" s="170">
        <f>SUM(BK179:BK180)</f>
        <v>0</v>
      </c>
    </row>
    <row r="179" s="2" customFormat="1" ht="33" customHeight="1">
      <c r="A179" s="39"/>
      <c r="B179" s="173"/>
      <c r="C179" s="174" t="s">
        <v>287</v>
      </c>
      <c r="D179" s="174" t="s">
        <v>130</v>
      </c>
      <c r="E179" s="175" t="s">
        <v>288</v>
      </c>
      <c r="F179" s="176" t="s">
        <v>289</v>
      </c>
      <c r="G179" s="177" t="s">
        <v>290</v>
      </c>
      <c r="H179" s="178">
        <v>1650</v>
      </c>
      <c r="I179" s="179"/>
      <c r="J179" s="180">
        <f>ROUND(I179*H179,2)</f>
        <v>0</v>
      </c>
      <c r="K179" s="176" t="s">
        <v>134</v>
      </c>
      <c r="L179" s="40"/>
      <c r="M179" s="181" t="s">
        <v>3</v>
      </c>
      <c r="N179" s="182" t="s">
        <v>40</v>
      </c>
      <c r="O179" s="73"/>
      <c r="P179" s="183">
        <f>O179*H179</f>
        <v>0</v>
      </c>
      <c r="Q179" s="183">
        <v>0</v>
      </c>
      <c r="R179" s="183">
        <f>Q179*H179</f>
        <v>0</v>
      </c>
      <c r="S179" s="183">
        <v>0.001</v>
      </c>
      <c r="T179" s="184">
        <f>S179*H179</f>
        <v>1.6500000000000001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185" t="s">
        <v>135</v>
      </c>
      <c r="AT179" s="185" t="s">
        <v>130</v>
      </c>
      <c r="AU179" s="185" t="s">
        <v>76</v>
      </c>
      <c r="AY179" s="20" t="s">
        <v>128</v>
      </c>
      <c r="BE179" s="186">
        <f>IF(N179="základní",J179,0)</f>
        <v>0</v>
      </c>
      <c r="BF179" s="186">
        <f>IF(N179="snížená",J179,0)</f>
        <v>0</v>
      </c>
      <c r="BG179" s="186">
        <f>IF(N179="zákl. přenesená",J179,0)</f>
        <v>0</v>
      </c>
      <c r="BH179" s="186">
        <f>IF(N179="sníž. přenesená",J179,0)</f>
        <v>0</v>
      </c>
      <c r="BI179" s="186">
        <f>IF(N179="nulová",J179,0)</f>
        <v>0</v>
      </c>
      <c r="BJ179" s="20" t="s">
        <v>15</v>
      </c>
      <c r="BK179" s="186">
        <f>ROUND(I179*H179,2)</f>
        <v>0</v>
      </c>
      <c r="BL179" s="20" t="s">
        <v>135</v>
      </c>
      <c r="BM179" s="185" t="s">
        <v>271</v>
      </c>
    </row>
    <row r="180" s="2" customFormat="1">
      <c r="A180" s="39"/>
      <c r="B180" s="40"/>
      <c r="C180" s="39"/>
      <c r="D180" s="187" t="s">
        <v>137</v>
      </c>
      <c r="E180" s="39"/>
      <c r="F180" s="188" t="s">
        <v>291</v>
      </c>
      <c r="G180" s="39"/>
      <c r="H180" s="39"/>
      <c r="I180" s="189"/>
      <c r="J180" s="39"/>
      <c r="K180" s="39"/>
      <c r="L180" s="40"/>
      <c r="M180" s="216"/>
      <c r="N180" s="217"/>
      <c r="O180" s="218"/>
      <c r="P180" s="218"/>
      <c r="Q180" s="218"/>
      <c r="R180" s="218"/>
      <c r="S180" s="218"/>
      <c r="T180" s="21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20" t="s">
        <v>137</v>
      </c>
      <c r="AU180" s="20" t="s">
        <v>76</v>
      </c>
    </row>
    <row r="181" s="2" customFormat="1" ht="6.96" customHeight="1">
      <c r="A181" s="39"/>
      <c r="B181" s="56"/>
      <c r="C181" s="57"/>
      <c r="D181" s="57"/>
      <c r="E181" s="57"/>
      <c r="F181" s="57"/>
      <c r="G181" s="57"/>
      <c r="H181" s="57"/>
      <c r="I181" s="57"/>
      <c r="J181" s="57"/>
      <c r="K181" s="57"/>
      <c r="L181" s="40"/>
      <c r="M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</sheetData>
  <autoFilter ref="C91:K18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6_01/112251211"/>
    <hyperlink ref="F99" r:id="rId2" display="https://podminky.urs.cz/item/CS_URS_2026_01/112101121"/>
    <hyperlink ref="F104" r:id="rId3" display="https://podminky.urs.cz/item/CS_URS_2026_01/121151123"/>
    <hyperlink ref="F108" r:id="rId4" display="https://podminky.urs.cz/item/CS_URS_2026_01/162351103"/>
    <hyperlink ref="F112" r:id="rId5" display="https://podminky.urs.cz/item/CS_URS_2026_01/167151111"/>
    <hyperlink ref="F116" r:id="rId6" display="https://podminky.urs.cz/item/CS_URS_2026_01/111301111"/>
    <hyperlink ref="F120" r:id="rId7" display="https://podminky.urs.cz/item/CS_URS_2026_01/162702111"/>
    <hyperlink ref="F122" r:id="rId8" display="https://podminky.urs.cz/item/CS_URS_2026_01/162702119"/>
    <hyperlink ref="F127" r:id="rId9" display="https://podminky.urs.cz/item/CS_URS_2026_01/167102111"/>
    <hyperlink ref="F130" r:id="rId10" display="https://podminky.urs.cz/item/CS_URS_2026_01/113107153"/>
    <hyperlink ref="F140" r:id="rId11" display="https://podminky.urs.cz/item/CS_URS_2026_01/961044111"/>
    <hyperlink ref="F148" r:id="rId12" display="https://podminky.urs.cz/item/CS_URS_2026_01/997221551"/>
    <hyperlink ref="F150" r:id="rId13" display="https://podminky.urs.cz/item/CS_URS_2026_01/997221559"/>
    <hyperlink ref="F153" r:id="rId14" display="https://podminky.urs.cz/item/CS_URS_2026_01/997221561"/>
    <hyperlink ref="F155" r:id="rId15" display="https://podminky.urs.cz/item/CS_URS_2026_01/997221569"/>
    <hyperlink ref="F158" r:id="rId16" display="https://podminky.urs.cz/item/CS_URS_2026_01/997221571"/>
    <hyperlink ref="F160" r:id="rId17" display="https://podminky.urs.cz/item/CS_URS_2026_01/997221579"/>
    <hyperlink ref="F163" r:id="rId18" display="https://podminky.urs.cz/item/CS_URS_2026_01/997221611"/>
    <hyperlink ref="F165" r:id="rId19" display="https://podminky.urs.cz/item/CS_URS_2026_01/997221612"/>
    <hyperlink ref="F167" r:id="rId20" display="https://podminky.urs.cz/item/CS_URS_2026_01/997221861"/>
    <hyperlink ref="F169" r:id="rId21" display="https://podminky.urs.cz/item/CS_URS_2026_01/997221873"/>
    <hyperlink ref="F176" r:id="rId22" display="https://podminky.urs.cz/item/CS_URS_2026_01/997013631"/>
    <hyperlink ref="F180" r:id="rId23" display="https://podminky.urs.cz/item/CS_URS_2026_01/7679968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84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292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ROUND(J86,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ROUND((SUM(BE86:BE142)),  2)</f>
        <v>0</v>
      </c>
      <c r="G35" s="39"/>
      <c r="H35" s="39"/>
      <c r="I35" s="132">
        <v>0.20999999999999999</v>
      </c>
      <c r="J35" s="131">
        <f>ROUND(((SUM(BE86:BE142))*I35),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ROUND((SUM(BF86:BF142)),  2)</f>
        <v>0</v>
      </c>
      <c r="G36" s="39"/>
      <c r="H36" s="39"/>
      <c r="I36" s="132">
        <v>0.12</v>
      </c>
      <c r="J36" s="131">
        <f>ROUND(((SUM(BF86:BF142))*I36),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ROUND((SUM(BG86:BG142)),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ROUND((SUM(BH86:BH142)),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ROUND((SUM(BI86:BI142)),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01.1 - Krajinářské řešení - dětské hřiště - terénní úpravy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J86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293</v>
      </c>
      <c r="E64" s="144"/>
      <c r="F64" s="144"/>
      <c r="G64" s="144"/>
      <c r="H64" s="144"/>
      <c r="I64" s="144"/>
      <c r="J64" s="145">
        <f>J87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39"/>
      <c r="D65" s="39"/>
      <c r="E65" s="39"/>
      <c r="F65" s="39"/>
      <c r="G65" s="39"/>
      <c r="H65" s="39"/>
      <c r="I65" s="39"/>
      <c r="J65" s="39"/>
      <c r="K65" s="39"/>
      <c r="L65" s="12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2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2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113</v>
      </c>
      <c r="D71" s="39"/>
      <c r="E71" s="39"/>
      <c r="F71" s="39"/>
      <c r="G71" s="39"/>
      <c r="H71" s="39"/>
      <c r="I71" s="39"/>
      <c r="J71" s="39"/>
      <c r="K71" s="39"/>
      <c r="L71" s="12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17</v>
      </c>
      <c r="D73" s="39"/>
      <c r="E73" s="39"/>
      <c r="F73" s="39"/>
      <c r="G73" s="39"/>
      <c r="H73" s="39"/>
      <c r="I73" s="39"/>
      <c r="J73" s="39"/>
      <c r="K73" s="39"/>
      <c r="L73" s="12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124" t="str">
        <f>E7</f>
        <v>Revitalizace areálu u rybníka Stráž</v>
      </c>
      <c r="F74" s="33"/>
      <c r="G74" s="33"/>
      <c r="H74" s="33"/>
      <c r="I74" s="39"/>
      <c r="J74" s="39"/>
      <c r="K74" s="39"/>
      <c r="L74" s="12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1" customFormat="1" ht="12" customHeight="1">
      <c r="B75" s="23"/>
      <c r="C75" s="33" t="s">
        <v>98</v>
      </c>
      <c r="L75" s="23"/>
    </row>
    <row r="76" s="2" customFormat="1" ht="23.25" customHeight="1">
      <c r="A76" s="39"/>
      <c r="B76" s="40"/>
      <c r="C76" s="39"/>
      <c r="D76" s="39"/>
      <c r="E76" s="124" t="s">
        <v>99</v>
      </c>
      <c r="F76" s="39"/>
      <c r="G76" s="39"/>
      <c r="H76" s="39"/>
      <c r="I76" s="39"/>
      <c r="J76" s="39"/>
      <c r="K76" s="39"/>
      <c r="L76" s="12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100</v>
      </c>
      <c r="D77" s="39"/>
      <c r="E77" s="39"/>
      <c r="F77" s="39"/>
      <c r="G77" s="39"/>
      <c r="H77" s="39"/>
      <c r="I77" s="39"/>
      <c r="J77" s="39"/>
      <c r="K77" s="39"/>
      <c r="L77" s="12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39"/>
      <c r="D78" s="39"/>
      <c r="E78" s="63" t="str">
        <f>E11</f>
        <v>01.1 - Krajinářské řešení - dětské hřiště - terénní úpravy</v>
      </c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21</v>
      </c>
      <c r="D80" s="39"/>
      <c r="E80" s="39"/>
      <c r="F80" s="28" t="str">
        <f>F14</f>
        <v xml:space="preserve"> </v>
      </c>
      <c r="G80" s="39"/>
      <c r="H80" s="39"/>
      <c r="I80" s="33" t="s">
        <v>23</v>
      </c>
      <c r="J80" s="65" t="str">
        <f>IF(J14="","",J14)</f>
        <v>10. 6. 2026</v>
      </c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39"/>
      <c r="D81" s="39"/>
      <c r="E81" s="39"/>
      <c r="F81" s="39"/>
      <c r="G81" s="39"/>
      <c r="H81" s="39"/>
      <c r="I81" s="39"/>
      <c r="J81" s="39"/>
      <c r="K81" s="39"/>
      <c r="L81" s="12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25</v>
      </c>
      <c r="D82" s="39"/>
      <c r="E82" s="39"/>
      <c r="F82" s="28" t="str">
        <f>E17</f>
        <v xml:space="preserve"> </v>
      </c>
      <c r="G82" s="39"/>
      <c r="H82" s="39"/>
      <c r="I82" s="33" t="s">
        <v>30</v>
      </c>
      <c r="J82" s="37" t="str">
        <f>E23</f>
        <v xml:space="preserve"> </v>
      </c>
      <c r="K82" s="39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28</v>
      </c>
      <c r="D83" s="39"/>
      <c r="E83" s="39"/>
      <c r="F83" s="28" t="str">
        <f>IF(E20="","",E20)</f>
        <v>Vyplň údaj</v>
      </c>
      <c r="G83" s="39"/>
      <c r="H83" s="39"/>
      <c r="I83" s="33" t="s">
        <v>32</v>
      </c>
      <c r="J83" s="37" t="str">
        <f>E26</f>
        <v xml:space="preserve"> </v>
      </c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0.32" customHeight="1">
      <c r="A84" s="39"/>
      <c r="B84" s="40"/>
      <c r="C84" s="39"/>
      <c r="D84" s="39"/>
      <c r="E84" s="39"/>
      <c r="F84" s="39"/>
      <c r="G84" s="39"/>
      <c r="H84" s="39"/>
      <c r="I84" s="39"/>
      <c r="J84" s="39"/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1" customFormat="1" ht="29.28" customHeight="1">
      <c r="A85" s="150"/>
      <c r="B85" s="151"/>
      <c r="C85" s="152" t="s">
        <v>114</v>
      </c>
      <c r="D85" s="153" t="s">
        <v>54</v>
      </c>
      <c r="E85" s="153" t="s">
        <v>50</v>
      </c>
      <c r="F85" s="153" t="s">
        <v>51</v>
      </c>
      <c r="G85" s="153" t="s">
        <v>115</v>
      </c>
      <c r="H85" s="153" t="s">
        <v>116</v>
      </c>
      <c r="I85" s="153" t="s">
        <v>117</v>
      </c>
      <c r="J85" s="153" t="s">
        <v>104</v>
      </c>
      <c r="K85" s="154" t="s">
        <v>118</v>
      </c>
      <c r="L85" s="155"/>
      <c r="M85" s="81" t="s">
        <v>3</v>
      </c>
      <c r="N85" s="82" t="s">
        <v>39</v>
      </c>
      <c r="O85" s="82" t="s">
        <v>119</v>
      </c>
      <c r="P85" s="82" t="s">
        <v>120</v>
      </c>
      <c r="Q85" s="82" t="s">
        <v>121</v>
      </c>
      <c r="R85" s="82" t="s">
        <v>122</v>
      </c>
      <c r="S85" s="82" t="s">
        <v>123</v>
      </c>
      <c r="T85" s="83" t="s">
        <v>124</v>
      </c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</row>
    <row r="86" s="2" customFormat="1" ht="22.8" customHeight="1">
      <c r="A86" s="39"/>
      <c r="B86" s="40"/>
      <c r="C86" s="88" t="s">
        <v>125</v>
      </c>
      <c r="D86" s="39"/>
      <c r="E86" s="39"/>
      <c r="F86" s="39"/>
      <c r="G86" s="39"/>
      <c r="H86" s="39"/>
      <c r="I86" s="39"/>
      <c r="J86" s="156">
        <f>BK86</f>
        <v>0</v>
      </c>
      <c r="K86" s="39"/>
      <c r="L86" s="40"/>
      <c r="M86" s="84"/>
      <c r="N86" s="69"/>
      <c r="O86" s="85"/>
      <c r="P86" s="157">
        <f>P87</f>
        <v>0</v>
      </c>
      <c r="Q86" s="85"/>
      <c r="R86" s="157">
        <f>R87</f>
        <v>132</v>
      </c>
      <c r="S86" s="85"/>
      <c r="T86" s="158">
        <f>T87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20" t="s">
        <v>68</v>
      </c>
      <c r="AU86" s="20" t="s">
        <v>105</v>
      </c>
      <c r="BK86" s="159">
        <f>BK87</f>
        <v>0</v>
      </c>
    </row>
    <row r="87" s="12" customFormat="1" ht="25.92" customHeight="1">
      <c r="A87" s="12"/>
      <c r="B87" s="160"/>
      <c r="C87" s="12"/>
      <c r="D87" s="161" t="s">
        <v>68</v>
      </c>
      <c r="E87" s="162" t="s">
        <v>294</v>
      </c>
      <c r="F87" s="162" t="s">
        <v>129</v>
      </c>
      <c r="G87" s="12"/>
      <c r="H87" s="12"/>
      <c r="I87" s="163"/>
      <c r="J87" s="164">
        <f>BK87</f>
        <v>0</v>
      </c>
      <c r="K87" s="12"/>
      <c r="L87" s="160"/>
      <c r="M87" s="165"/>
      <c r="N87" s="166"/>
      <c r="O87" s="166"/>
      <c r="P87" s="167">
        <f>SUM(P88:P142)</f>
        <v>0</v>
      </c>
      <c r="Q87" s="166"/>
      <c r="R87" s="167">
        <f>SUM(R88:R142)</f>
        <v>132</v>
      </c>
      <c r="S87" s="166"/>
      <c r="T87" s="168">
        <f>SUM(T88:T142)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1" t="s">
        <v>15</v>
      </c>
      <c r="AT87" s="169" t="s">
        <v>68</v>
      </c>
      <c r="AU87" s="169" t="s">
        <v>69</v>
      </c>
      <c r="AY87" s="161" t="s">
        <v>128</v>
      </c>
      <c r="BK87" s="170">
        <f>SUM(BK88:BK142)</f>
        <v>0</v>
      </c>
    </row>
    <row r="88" s="2" customFormat="1" ht="33" customHeight="1">
      <c r="A88" s="39"/>
      <c r="B88" s="173"/>
      <c r="C88" s="174" t="s">
        <v>15</v>
      </c>
      <c r="D88" s="174" t="s">
        <v>130</v>
      </c>
      <c r="E88" s="175" t="s">
        <v>295</v>
      </c>
      <c r="F88" s="176" t="s">
        <v>296</v>
      </c>
      <c r="G88" s="177" t="s">
        <v>157</v>
      </c>
      <c r="H88" s="178">
        <v>109.7</v>
      </c>
      <c r="I88" s="179"/>
      <c r="J88" s="180">
        <f>ROUND(I88*H88,2)</f>
        <v>0</v>
      </c>
      <c r="K88" s="176" t="s">
        <v>134</v>
      </c>
      <c r="L88" s="40"/>
      <c r="M88" s="181" t="s">
        <v>3</v>
      </c>
      <c r="N88" s="182" t="s">
        <v>40</v>
      </c>
      <c r="O88" s="73"/>
      <c r="P88" s="183">
        <f>O88*H88</f>
        <v>0</v>
      </c>
      <c r="Q88" s="183">
        <v>0</v>
      </c>
      <c r="R88" s="183">
        <f>Q88*H88</f>
        <v>0</v>
      </c>
      <c r="S88" s="183">
        <v>0</v>
      </c>
      <c r="T88" s="184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85" t="s">
        <v>135</v>
      </c>
      <c r="AT88" s="185" t="s">
        <v>130</v>
      </c>
      <c r="AU88" s="185" t="s">
        <v>15</v>
      </c>
      <c r="AY88" s="20" t="s">
        <v>128</v>
      </c>
      <c r="BE88" s="186">
        <f>IF(N88="základní",J88,0)</f>
        <v>0</v>
      </c>
      <c r="BF88" s="186">
        <f>IF(N88="snížená",J88,0)</f>
        <v>0</v>
      </c>
      <c r="BG88" s="186">
        <f>IF(N88="zákl. přenesená",J88,0)</f>
        <v>0</v>
      </c>
      <c r="BH88" s="186">
        <f>IF(N88="sníž. přenesená",J88,0)</f>
        <v>0</v>
      </c>
      <c r="BI88" s="186">
        <f>IF(N88="nulová",J88,0)</f>
        <v>0</v>
      </c>
      <c r="BJ88" s="20" t="s">
        <v>15</v>
      </c>
      <c r="BK88" s="186">
        <f>ROUND(I88*H88,2)</f>
        <v>0</v>
      </c>
      <c r="BL88" s="20" t="s">
        <v>135</v>
      </c>
      <c r="BM88" s="185" t="s">
        <v>76</v>
      </c>
    </row>
    <row r="89" s="2" customFormat="1">
      <c r="A89" s="39"/>
      <c r="B89" s="40"/>
      <c r="C89" s="39"/>
      <c r="D89" s="187" t="s">
        <v>137</v>
      </c>
      <c r="E89" s="39"/>
      <c r="F89" s="188" t="s">
        <v>297</v>
      </c>
      <c r="G89" s="39"/>
      <c r="H89" s="39"/>
      <c r="I89" s="189"/>
      <c r="J89" s="39"/>
      <c r="K89" s="39"/>
      <c r="L89" s="40"/>
      <c r="M89" s="190"/>
      <c r="N89" s="191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137</v>
      </c>
      <c r="AU89" s="20" t="s">
        <v>15</v>
      </c>
    </row>
    <row r="90" s="14" customFormat="1">
      <c r="A90" s="14"/>
      <c r="B90" s="201"/>
      <c r="C90" s="14"/>
      <c r="D90" s="193" t="s">
        <v>139</v>
      </c>
      <c r="E90" s="202" t="s">
        <v>3</v>
      </c>
      <c r="F90" s="203" t="s">
        <v>298</v>
      </c>
      <c r="G90" s="14"/>
      <c r="H90" s="202" t="s">
        <v>3</v>
      </c>
      <c r="I90" s="204"/>
      <c r="J90" s="14"/>
      <c r="K90" s="14"/>
      <c r="L90" s="201"/>
      <c r="M90" s="205"/>
      <c r="N90" s="206"/>
      <c r="O90" s="206"/>
      <c r="P90" s="206"/>
      <c r="Q90" s="206"/>
      <c r="R90" s="206"/>
      <c r="S90" s="206"/>
      <c r="T90" s="207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02" t="s">
        <v>139</v>
      </c>
      <c r="AU90" s="202" t="s">
        <v>15</v>
      </c>
      <c r="AV90" s="14" t="s">
        <v>15</v>
      </c>
      <c r="AW90" s="14" t="s">
        <v>31</v>
      </c>
      <c r="AX90" s="14" t="s">
        <v>69</v>
      </c>
      <c r="AY90" s="202" t="s">
        <v>128</v>
      </c>
    </row>
    <row r="91" s="13" customFormat="1">
      <c r="A91" s="13"/>
      <c r="B91" s="192"/>
      <c r="C91" s="13"/>
      <c r="D91" s="193" t="s">
        <v>139</v>
      </c>
      <c r="E91" s="194" t="s">
        <v>3</v>
      </c>
      <c r="F91" s="195" t="s">
        <v>299</v>
      </c>
      <c r="G91" s="13"/>
      <c r="H91" s="196">
        <v>9.3000000000000007</v>
      </c>
      <c r="I91" s="197"/>
      <c r="J91" s="13"/>
      <c r="K91" s="13"/>
      <c r="L91" s="192"/>
      <c r="M91" s="198"/>
      <c r="N91" s="199"/>
      <c r="O91" s="199"/>
      <c r="P91" s="199"/>
      <c r="Q91" s="199"/>
      <c r="R91" s="199"/>
      <c r="S91" s="199"/>
      <c r="T91" s="20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194" t="s">
        <v>139</v>
      </c>
      <c r="AU91" s="194" t="s">
        <v>15</v>
      </c>
      <c r="AV91" s="13" t="s">
        <v>76</v>
      </c>
      <c r="AW91" s="13" t="s">
        <v>31</v>
      </c>
      <c r="AX91" s="13" t="s">
        <v>69</v>
      </c>
      <c r="AY91" s="194" t="s">
        <v>128</v>
      </c>
    </row>
    <row r="92" s="14" customFormat="1">
      <c r="A92" s="14"/>
      <c r="B92" s="201"/>
      <c r="C92" s="14"/>
      <c r="D92" s="193" t="s">
        <v>139</v>
      </c>
      <c r="E92" s="202" t="s">
        <v>3</v>
      </c>
      <c r="F92" s="203" t="s">
        <v>300</v>
      </c>
      <c r="G92" s="14"/>
      <c r="H92" s="202" t="s">
        <v>3</v>
      </c>
      <c r="I92" s="204"/>
      <c r="J92" s="14"/>
      <c r="K92" s="14"/>
      <c r="L92" s="201"/>
      <c r="M92" s="205"/>
      <c r="N92" s="206"/>
      <c r="O92" s="206"/>
      <c r="P92" s="206"/>
      <c r="Q92" s="206"/>
      <c r="R92" s="206"/>
      <c r="S92" s="206"/>
      <c r="T92" s="207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02" t="s">
        <v>139</v>
      </c>
      <c r="AU92" s="202" t="s">
        <v>15</v>
      </c>
      <c r="AV92" s="14" t="s">
        <v>15</v>
      </c>
      <c r="AW92" s="14" t="s">
        <v>31</v>
      </c>
      <c r="AX92" s="14" t="s">
        <v>69</v>
      </c>
      <c r="AY92" s="202" t="s">
        <v>128</v>
      </c>
    </row>
    <row r="93" s="13" customFormat="1">
      <c r="A93" s="13"/>
      <c r="B93" s="192"/>
      <c r="C93" s="13"/>
      <c r="D93" s="193" t="s">
        <v>139</v>
      </c>
      <c r="E93" s="194" t="s">
        <v>3</v>
      </c>
      <c r="F93" s="195" t="s">
        <v>301</v>
      </c>
      <c r="G93" s="13"/>
      <c r="H93" s="196">
        <v>82.799999999999997</v>
      </c>
      <c r="I93" s="197"/>
      <c r="J93" s="13"/>
      <c r="K93" s="13"/>
      <c r="L93" s="192"/>
      <c r="M93" s="198"/>
      <c r="N93" s="199"/>
      <c r="O93" s="199"/>
      <c r="P93" s="199"/>
      <c r="Q93" s="199"/>
      <c r="R93" s="199"/>
      <c r="S93" s="199"/>
      <c r="T93" s="200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194" t="s">
        <v>139</v>
      </c>
      <c r="AU93" s="194" t="s">
        <v>15</v>
      </c>
      <c r="AV93" s="13" t="s">
        <v>76</v>
      </c>
      <c r="AW93" s="13" t="s">
        <v>31</v>
      </c>
      <c r="AX93" s="13" t="s">
        <v>69</v>
      </c>
      <c r="AY93" s="194" t="s">
        <v>128</v>
      </c>
    </row>
    <row r="94" s="14" customFormat="1">
      <c r="A94" s="14"/>
      <c r="B94" s="201"/>
      <c r="C94" s="14"/>
      <c r="D94" s="193" t="s">
        <v>139</v>
      </c>
      <c r="E94" s="202" t="s">
        <v>3</v>
      </c>
      <c r="F94" s="203" t="s">
        <v>302</v>
      </c>
      <c r="G94" s="14"/>
      <c r="H94" s="202" t="s">
        <v>3</v>
      </c>
      <c r="I94" s="204"/>
      <c r="J94" s="14"/>
      <c r="K94" s="14"/>
      <c r="L94" s="201"/>
      <c r="M94" s="205"/>
      <c r="N94" s="206"/>
      <c r="O94" s="206"/>
      <c r="P94" s="206"/>
      <c r="Q94" s="206"/>
      <c r="R94" s="206"/>
      <c r="S94" s="206"/>
      <c r="T94" s="207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02" t="s">
        <v>139</v>
      </c>
      <c r="AU94" s="202" t="s">
        <v>15</v>
      </c>
      <c r="AV94" s="14" t="s">
        <v>15</v>
      </c>
      <c r="AW94" s="14" t="s">
        <v>31</v>
      </c>
      <c r="AX94" s="14" t="s">
        <v>69</v>
      </c>
      <c r="AY94" s="202" t="s">
        <v>128</v>
      </c>
    </row>
    <row r="95" s="13" customFormat="1">
      <c r="A95" s="13"/>
      <c r="B95" s="192"/>
      <c r="C95" s="13"/>
      <c r="D95" s="193" t="s">
        <v>139</v>
      </c>
      <c r="E95" s="194" t="s">
        <v>3</v>
      </c>
      <c r="F95" s="195" t="s">
        <v>303</v>
      </c>
      <c r="G95" s="13"/>
      <c r="H95" s="196">
        <v>17.600000000000001</v>
      </c>
      <c r="I95" s="197"/>
      <c r="J95" s="13"/>
      <c r="K95" s="13"/>
      <c r="L95" s="192"/>
      <c r="M95" s="198"/>
      <c r="N95" s="199"/>
      <c r="O95" s="199"/>
      <c r="P95" s="199"/>
      <c r="Q95" s="199"/>
      <c r="R95" s="199"/>
      <c r="S95" s="199"/>
      <c r="T95" s="20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194" t="s">
        <v>139</v>
      </c>
      <c r="AU95" s="194" t="s">
        <v>15</v>
      </c>
      <c r="AV95" s="13" t="s">
        <v>76</v>
      </c>
      <c r="AW95" s="13" t="s">
        <v>31</v>
      </c>
      <c r="AX95" s="13" t="s">
        <v>69</v>
      </c>
      <c r="AY95" s="194" t="s">
        <v>128</v>
      </c>
    </row>
    <row r="96" s="15" customFormat="1">
      <c r="A96" s="15"/>
      <c r="B96" s="208"/>
      <c r="C96" s="15"/>
      <c r="D96" s="193" t="s">
        <v>139</v>
      </c>
      <c r="E96" s="209" t="s">
        <v>3</v>
      </c>
      <c r="F96" s="210" t="s">
        <v>148</v>
      </c>
      <c r="G96" s="15"/>
      <c r="H96" s="211">
        <v>109.7</v>
      </c>
      <c r="I96" s="212"/>
      <c r="J96" s="15"/>
      <c r="K96" s="15"/>
      <c r="L96" s="208"/>
      <c r="M96" s="213"/>
      <c r="N96" s="214"/>
      <c r="O96" s="214"/>
      <c r="P96" s="214"/>
      <c r="Q96" s="214"/>
      <c r="R96" s="214"/>
      <c r="S96" s="214"/>
      <c r="T96" s="2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09" t="s">
        <v>139</v>
      </c>
      <c r="AU96" s="209" t="s">
        <v>15</v>
      </c>
      <c r="AV96" s="15" t="s">
        <v>135</v>
      </c>
      <c r="AW96" s="15" t="s">
        <v>31</v>
      </c>
      <c r="AX96" s="15" t="s">
        <v>15</v>
      </c>
      <c r="AY96" s="209" t="s">
        <v>128</v>
      </c>
    </row>
    <row r="97" s="2" customFormat="1" ht="44.25" customHeight="1">
      <c r="A97" s="39"/>
      <c r="B97" s="173"/>
      <c r="C97" s="174" t="s">
        <v>76</v>
      </c>
      <c r="D97" s="174" t="s">
        <v>130</v>
      </c>
      <c r="E97" s="175" t="s">
        <v>304</v>
      </c>
      <c r="F97" s="176" t="s">
        <v>305</v>
      </c>
      <c r="G97" s="177" t="s">
        <v>157</v>
      </c>
      <c r="H97" s="178">
        <v>42.75</v>
      </c>
      <c r="I97" s="179"/>
      <c r="J97" s="180">
        <f>ROUND(I97*H97,2)</f>
        <v>0</v>
      </c>
      <c r="K97" s="176" t="s">
        <v>134</v>
      </c>
      <c r="L97" s="40"/>
      <c r="M97" s="181" t="s">
        <v>3</v>
      </c>
      <c r="N97" s="182" t="s">
        <v>40</v>
      </c>
      <c r="O97" s="73"/>
      <c r="P97" s="183">
        <f>O97*H97</f>
        <v>0</v>
      </c>
      <c r="Q97" s="183">
        <v>0</v>
      </c>
      <c r="R97" s="183">
        <f>Q97*H97</f>
        <v>0</v>
      </c>
      <c r="S97" s="183">
        <v>0</v>
      </c>
      <c r="T97" s="18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85" t="s">
        <v>135</v>
      </c>
      <c r="AT97" s="185" t="s">
        <v>130</v>
      </c>
      <c r="AU97" s="185" t="s">
        <v>15</v>
      </c>
      <c r="AY97" s="20" t="s">
        <v>128</v>
      </c>
      <c r="BE97" s="186">
        <f>IF(N97="základní",J97,0)</f>
        <v>0</v>
      </c>
      <c r="BF97" s="186">
        <f>IF(N97="snížená",J97,0)</f>
        <v>0</v>
      </c>
      <c r="BG97" s="186">
        <f>IF(N97="zákl. přenesená",J97,0)</f>
        <v>0</v>
      </c>
      <c r="BH97" s="186">
        <f>IF(N97="sníž. přenesená",J97,0)</f>
        <v>0</v>
      </c>
      <c r="BI97" s="186">
        <f>IF(N97="nulová",J97,0)</f>
        <v>0</v>
      </c>
      <c r="BJ97" s="20" t="s">
        <v>15</v>
      </c>
      <c r="BK97" s="186">
        <f>ROUND(I97*H97,2)</f>
        <v>0</v>
      </c>
      <c r="BL97" s="20" t="s">
        <v>135</v>
      </c>
      <c r="BM97" s="185" t="s">
        <v>144</v>
      </c>
    </row>
    <row r="98" s="2" customFormat="1">
      <c r="A98" s="39"/>
      <c r="B98" s="40"/>
      <c r="C98" s="39"/>
      <c r="D98" s="187" t="s">
        <v>137</v>
      </c>
      <c r="E98" s="39"/>
      <c r="F98" s="188" t="s">
        <v>306</v>
      </c>
      <c r="G98" s="39"/>
      <c r="H98" s="39"/>
      <c r="I98" s="189"/>
      <c r="J98" s="39"/>
      <c r="K98" s="39"/>
      <c r="L98" s="40"/>
      <c r="M98" s="190"/>
      <c r="N98" s="191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137</v>
      </c>
      <c r="AU98" s="20" t="s">
        <v>15</v>
      </c>
    </row>
    <row r="99" s="14" customFormat="1">
      <c r="A99" s="14"/>
      <c r="B99" s="201"/>
      <c r="C99" s="14"/>
      <c r="D99" s="193" t="s">
        <v>139</v>
      </c>
      <c r="E99" s="202" t="s">
        <v>3</v>
      </c>
      <c r="F99" s="203" t="s">
        <v>307</v>
      </c>
      <c r="G99" s="14"/>
      <c r="H99" s="202" t="s">
        <v>3</v>
      </c>
      <c r="I99" s="204"/>
      <c r="J99" s="14"/>
      <c r="K99" s="14"/>
      <c r="L99" s="201"/>
      <c r="M99" s="205"/>
      <c r="N99" s="206"/>
      <c r="O99" s="206"/>
      <c r="P99" s="206"/>
      <c r="Q99" s="206"/>
      <c r="R99" s="206"/>
      <c r="S99" s="206"/>
      <c r="T99" s="207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02" t="s">
        <v>139</v>
      </c>
      <c r="AU99" s="202" t="s">
        <v>15</v>
      </c>
      <c r="AV99" s="14" t="s">
        <v>15</v>
      </c>
      <c r="AW99" s="14" t="s">
        <v>31</v>
      </c>
      <c r="AX99" s="14" t="s">
        <v>69</v>
      </c>
      <c r="AY99" s="202" t="s">
        <v>128</v>
      </c>
    </row>
    <row r="100" s="13" customFormat="1">
      <c r="A100" s="13"/>
      <c r="B100" s="192"/>
      <c r="C100" s="13"/>
      <c r="D100" s="193" t="s">
        <v>139</v>
      </c>
      <c r="E100" s="194" t="s">
        <v>3</v>
      </c>
      <c r="F100" s="195" t="s">
        <v>308</v>
      </c>
      <c r="G100" s="13"/>
      <c r="H100" s="196">
        <v>42.75</v>
      </c>
      <c r="I100" s="197"/>
      <c r="J100" s="13"/>
      <c r="K100" s="13"/>
      <c r="L100" s="192"/>
      <c r="M100" s="198"/>
      <c r="N100" s="199"/>
      <c r="O100" s="199"/>
      <c r="P100" s="199"/>
      <c r="Q100" s="199"/>
      <c r="R100" s="199"/>
      <c r="S100" s="199"/>
      <c r="T100" s="20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194" t="s">
        <v>139</v>
      </c>
      <c r="AU100" s="194" t="s">
        <v>15</v>
      </c>
      <c r="AV100" s="13" t="s">
        <v>76</v>
      </c>
      <c r="AW100" s="13" t="s">
        <v>31</v>
      </c>
      <c r="AX100" s="13" t="s">
        <v>69</v>
      </c>
      <c r="AY100" s="194" t="s">
        <v>128</v>
      </c>
    </row>
    <row r="101" s="15" customFormat="1">
      <c r="A101" s="15"/>
      <c r="B101" s="208"/>
      <c r="C101" s="15"/>
      <c r="D101" s="193" t="s">
        <v>139</v>
      </c>
      <c r="E101" s="209" t="s">
        <v>3</v>
      </c>
      <c r="F101" s="210" t="s">
        <v>148</v>
      </c>
      <c r="G101" s="15"/>
      <c r="H101" s="211">
        <v>42.75</v>
      </c>
      <c r="I101" s="212"/>
      <c r="J101" s="15"/>
      <c r="K101" s="15"/>
      <c r="L101" s="208"/>
      <c r="M101" s="213"/>
      <c r="N101" s="214"/>
      <c r="O101" s="214"/>
      <c r="P101" s="214"/>
      <c r="Q101" s="214"/>
      <c r="R101" s="214"/>
      <c r="S101" s="214"/>
      <c r="T101" s="2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09" t="s">
        <v>139</v>
      </c>
      <c r="AU101" s="209" t="s">
        <v>15</v>
      </c>
      <c r="AV101" s="15" t="s">
        <v>135</v>
      </c>
      <c r="AW101" s="15" t="s">
        <v>31</v>
      </c>
      <c r="AX101" s="15" t="s">
        <v>15</v>
      </c>
      <c r="AY101" s="209" t="s">
        <v>128</v>
      </c>
    </row>
    <row r="102" s="2" customFormat="1" ht="49.05" customHeight="1">
      <c r="A102" s="39"/>
      <c r="B102" s="173"/>
      <c r="C102" s="174" t="s">
        <v>149</v>
      </c>
      <c r="D102" s="174" t="s">
        <v>130</v>
      </c>
      <c r="E102" s="175" t="s">
        <v>309</v>
      </c>
      <c r="F102" s="176" t="s">
        <v>310</v>
      </c>
      <c r="G102" s="177" t="s">
        <v>157</v>
      </c>
      <c r="H102" s="178">
        <v>124</v>
      </c>
      <c r="I102" s="179"/>
      <c r="J102" s="180">
        <f>ROUND(I102*H102,2)</f>
        <v>0</v>
      </c>
      <c r="K102" s="176" t="s">
        <v>134</v>
      </c>
      <c r="L102" s="40"/>
      <c r="M102" s="181" t="s">
        <v>3</v>
      </c>
      <c r="N102" s="182" t="s">
        <v>40</v>
      </c>
      <c r="O102" s="73"/>
      <c r="P102" s="183">
        <f>O102*H102</f>
        <v>0</v>
      </c>
      <c r="Q102" s="183">
        <v>0</v>
      </c>
      <c r="R102" s="183">
        <f>Q102*H102</f>
        <v>0</v>
      </c>
      <c r="S102" s="183">
        <v>0</v>
      </c>
      <c r="T102" s="18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185" t="s">
        <v>135</v>
      </c>
      <c r="AT102" s="185" t="s">
        <v>130</v>
      </c>
      <c r="AU102" s="185" t="s">
        <v>15</v>
      </c>
      <c r="AY102" s="20" t="s">
        <v>128</v>
      </c>
      <c r="BE102" s="186">
        <f>IF(N102="základní",J102,0)</f>
        <v>0</v>
      </c>
      <c r="BF102" s="186">
        <f>IF(N102="snížená",J102,0)</f>
        <v>0</v>
      </c>
      <c r="BG102" s="186">
        <f>IF(N102="zákl. přenesená",J102,0)</f>
        <v>0</v>
      </c>
      <c r="BH102" s="186">
        <f>IF(N102="sníž. přenesená",J102,0)</f>
        <v>0</v>
      </c>
      <c r="BI102" s="186">
        <f>IF(N102="nulová",J102,0)</f>
        <v>0</v>
      </c>
      <c r="BJ102" s="20" t="s">
        <v>15</v>
      </c>
      <c r="BK102" s="186">
        <f>ROUND(I102*H102,2)</f>
        <v>0</v>
      </c>
      <c r="BL102" s="20" t="s">
        <v>135</v>
      </c>
      <c r="BM102" s="185" t="s">
        <v>311</v>
      </c>
    </row>
    <row r="103" s="2" customFormat="1">
      <c r="A103" s="39"/>
      <c r="B103" s="40"/>
      <c r="C103" s="39"/>
      <c r="D103" s="187" t="s">
        <v>137</v>
      </c>
      <c r="E103" s="39"/>
      <c r="F103" s="188" t="s">
        <v>312</v>
      </c>
      <c r="G103" s="39"/>
      <c r="H103" s="39"/>
      <c r="I103" s="189"/>
      <c r="J103" s="39"/>
      <c r="K103" s="39"/>
      <c r="L103" s="40"/>
      <c r="M103" s="190"/>
      <c r="N103" s="191"/>
      <c r="O103" s="73"/>
      <c r="P103" s="73"/>
      <c r="Q103" s="73"/>
      <c r="R103" s="73"/>
      <c r="S103" s="73"/>
      <c r="T103" s="74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20" t="s">
        <v>137</v>
      </c>
      <c r="AU103" s="20" t="s">
        <v>15</v>
      </c>
    </row>
    <row r="104" s="14" customFormat="1">
      <c r="A104" s="14"/>
      <c r="B104" s="201"/>
      <c r="C104" s="14"/>
      <c r="D104" s="193" t="s">
        <v>139</v>
      </c>
      <c r="E104" s="202" t="s">
        <v>3</v>
      </c>
      <c r="F104" s="203" t="s">
        <v>313</v>
      </c>
      <c r="G104" s="14"/>
      <c r="H104" s="202" t="s">
        <v>3</v>
      </c>
      <c r="I104" s="204"/>
      <c r="J104" s="14"/>
      <c r="K104" s="14"/>
      <c r="L104" s="201"/>
      <c r="M104" s="205"/>
      <c r="N104" s="206"/>
      <c r="O104" s="206"/>
      <c r="P104" s="206"/>
      <c r="Q104" s="206"/>
      <c r="R104" s="206"/>
      <c r="S104" s="206"/>
      <c r="T104" s="207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02" t="s">
        <v>139</v>
      </c>
      <c r="AU104" s="202" t="s">
        <v>15</v>
      </c>
      <c r="AV104" s="14" t="s">
        <v>15</v>
      </c>
      <c r="AW104" s="14" t="s">
        <v>31</v>
      </c>
      <c r="AX104" s="14" t="s">
        <v>69</v>
      </c>
      <c r="AY104" s="202" t="s">
        <v>128</v>
      </c>
    </row>
    <row r="105" s="13" customFormat="1">
      <c r="A105" s="13"/>
      <c r="B105" s="192"/>
      <c r="C105" s="13"/>
      <c r="D105" s="193" t="s">
        <v>139</v>
      </c>
      <c r="E105" s="194" t="s">
        <v>3</v>
      </c>
      <c r="F105" s="195" t="s">
        <v>314</v>
      </c>
      <c r="G105" s="13"/>
      <c r="H105" s="196">
        <v>13</v>
      </c>
      <c r="I105" s="197"/>
      <c r="J105" s="13"/>
      <c r="K105" s="13"/>
      <c r="L105" s="192"/>
      <c r="M105" s="198"/>
      <c r="N105" s="199"/>
      <c r="O105" s="199"/>
      <c r="P105" s="199"/>
      <c r="Q105" s="199"/>
      <c r="R105" s="199"/>
      <c r="S105" s="199"/>
      <c r="T105" s="20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94" t="s">
        <v>139</v>
      </c>
      <c r="AU105" s="194" t="s">
        <v>15</v>
      </c>
      <c r="AV105" s="13" t="s">
        <v>76</v>
      </c>
      <c r="AW105" s="13" t="s">
        <v>31</v>
      </c>
      <c r="AX105" s="13" t="s">
        <v>69</v>
      </c>
      <c r="AY105" s="194" t="s">
        <v>128</v>
      </c>
    </row>
    <row r="106" s="14" customFormat="1">
      <c r="A106" s="14"/>
      <c r="B106" s="201"/>
      <c r="C106" s="14"/>
      <c r="D106" s="193" t="s">
        <v>139</v>
      </c>
      <c r="E106" s="202" t="s">
        <v>3</v>
      </c>
      <c r="F106" s="203" t="s">
        <v>315</v>
      </c>
      <c r="G106" s="14"/>
      <c r="H106" s="202" t="s">
        <v>3</v>
      </c>
      <c r="I106" s="204"/>
      <c r="J106" s="14"/>
      <c r="K106" s="14"/>
      <c r="L106" s="201"/>
      <c r="M106" s="205"/>
      <c r="N106" s="206"/>
      <c r="O106" s="206"/>
      <c r="P106" s="206"/>
      <c r="Q106" s="206"/>
      <c r="R106" s="206"/>
      <c r="S106" s="206"/>
      <c r="T106" s="207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02" t="s">
        <v>139</v>
      </c>
      <c r="AU106" s="202" t="s">
        <v>15</v>
      </c>
      <c r="AV106" s="14" t="s">
        <v>15</v>
      </c>
      <c r="AW106" s="14" t="s">
        <v>31</v>
      </c>
      <c r="AX106" s="14" t="s">
        <v>69</v>
      </c>
      <c r="AY106" s="202" t="s">
        <v>128</v>
      </c>
    </row>
    <row r="107" s="13" customFormat="1">
      <c r="A107" s="13"/>
      <c r="B107" s="192"/>
      <c r="C107" s="13"/>
      <c r="D107" s="193" t="s">
        <v>139</v>
      </c>
      <c r="E107" s="194" t="s">
        <v>3</v>
      </c>
      <c r="F107" s="195" t="s">
        <v>316</v>
      </c>
      <c r="G107" s="13"/>
      <c r="H107" s="196">
        <v>111</v>
      </c>
      <c r="I107" s="197"/>
      <c r="J107" s="13"/>
      <c r="K107" s="13"/>
      <c r="L107" s="192"/>
      <c r="M107" s="198"/>
      <c r="N107" s="199"/>
      <c r="O107" s="199"/>
      <c r="P107" s="199"/>
      <c r="Q107" s="199"/>
      <c r="R107" s="199"/>
      <c r="S107" s="199"/>
      <c r="T107" s="20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94" t="s">
        <v>139</v>
      </c>
      <c r="AU107" s="194" t="s">
        <v>15</v>
      </c>
      <c r="AV107" s="13" t="s">
        <v>76</v>
      </c>
      <c r="AW107" s="13" t="s">
        <v>31</v>
      </c>
      <c r="AX107" s="13" t="s">
        <v>69</v>
      </c>
      <c r="AY107" s="194" t="s">
        <v>128</v>
      </c>
    </row>
    <row r="108" s="15" customFormat="1">
      <c r="A108" s="15"/>
      <c r="B108" s="208"/>
      <c r="C108" s="15"/>
      <c r="D108" s="193" t="s">
        <v>139</v>
      </c>
      <c r="E108" s="209" t="s">
        <v>3</v>
      </c>
      <c r="F108" s="210" t="s">
        <v>148</v>
      </c>
      <c r="G108" s="15"/>
      <c r="H108" s="211">
        <v>124</v>
      </c>
      <c r="I108" s="212"/>
      <c r="J108" s="15"/>
      <c r="K108" s="15"/>
      <c r="L108" s="208"/>
      <c r="M108" s="213"/>
      <c r="N108" s="214"/>
      <c r="O108" s="214"/>
      <c r="P108" s="214"/>
      <c r="Q108" s="214"/>
      <c r="R108" s="214"/>
      <c r="S108" s="214"/>
      <c r="T108" s="2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09" t="s">
        <v>139</v>
      </c>
      <c r="AU108" s="209" t="s">
        <v>15</v>
      </c>
      <c r="AV108" s="15" t="s">
        <v>135</v>
      </c>
      <c r="AW108" s="15" t="s">
        <v>31</v>
      </c>
      <c r="AX108" s="15" t="s">
        <v>15</v>
      </c>
      <c r="AY108" s="209" t="s">
        <v>128</v>
      </c>
    </row>
    <row r="109" s="2" customFormat="1" ht="62.7" customHeight="1">
      <c r="A109" s="39"/>
      <c r="B109" s="173"/>
      <c r="C109" s="174" t="s">
        <v>135</v>
      </c>
      <c r="D109" s="174" t="s">
        <v>130</v>
      </c>
      <c r="E109" s="175" t="s">
        <v>155</v>
      </c>
      <c r="F109" s="176" t="s">
        <v>156</v>
      </c>
      <c r="G109" s="177" t="s">
        <v>157</v>
      </c>
      <c r="H109" s="178">
        <v>552.89999999999998</v>
      </c>
      <c r="I109" s="179"/>
      <c r="J109" s="180">
        <f>ROUND(I109*H109,2)</f>
        <v>0</v>
      </c>
      <c r="K109" s="176" t="s">
        <v>134</v>
      </c>
      <c r="L109" s="40"/>
      <c r="M109" s="181" t="s">
        <v>3</v>
      </c>
      <c r="N109" s="182" t="s">
        <v>40</v>
      </c>
      <c r="O109" s="73"/>
      <c r="P109" s="183">
        <f>O109*H109</f>
        <v>0</v>
      </c>
      <c r="Q109" s="183">
        <v>0</v>
      </c>
      <c r="R109" s="183">
        <f>Q109*H109</f>
        <v>0</v>
      </c>
      <c r="S109" s="183">
        <v>0</v>
      </c>
      <c r="T109" s="18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185" t="s">
        <v>135</v>
      </c>
      <c r="AT109" s="185" t="s">
        <v>130</v>
      </c>
      <c r="AU109" s="185" t="s">
        <v>15</v>
      </c>
      <c r="AY109" s="20" t="s">
        <v>128</v>
      </c>
      <c r="BE109" s="186">
        <f>IF(N109="základní",J109,0)</f>
        <v>0</v>
      </c>
      <c r="BF109" s="186">
        <f>IF(N109="snížená",J109,0)</f>
        <v>0</v>
      </c>
      <c r="BG109" s="186">
        <f>IF(N109="zákl. přenesená",J109,0)</f>
        <v>0</v>
      </c>
      <c r="BH109" s="186">
        <f>IF(N109="sníž. přenesená",J109,0)</f>
        <v>0</v>
      </c>
      <c r="BI109" s="186">
        <f>IF(N109="nulová",J109,0)</f>
        <v>0</v>
      </c>
      <c r="BJ109" s="20" t="s">
        <v>15</v>
      </c>
      <c r="BK109" s="186">
        <f>ROUND(I109*H109,2)</f>
        <v>0</v>
      </c>
      <c r="BL109" s="20" t="s">
        <v>135</v>
      </c>
      <c r="BM109" s="185" t="s">
        <v>176</v>
      </c>
    </row>
    <row r="110" s="2" customFormat="1">
      <c r="A110" s="39"/>
      <c r="B110" s="40"/>
      <c r="C110" s="39"/>
      <c r="D110" s="187" t="s">
        <v>137</v>
      </c>
      <c r="E110" s="39"/>
      <c r="F110" s="188" t="s">
        <v>159</v>
      </c>
      <c r="G110" s="39"/>
      <c r="H110" s="39"/>
      <c r="I110" s="189"/>
      <c r="J110" s="39"/>
      <c r="K110" s="39"/>
      <c r="L110" s="40"/>
      <c r="M110" s="190"/>
      <c r="N110" s="191"/>
      <c r="O110" s="73"/>
      <c r="P110" s="73"/>
      <c r="Q110" s="73"/>
      <c r="R110" s="73"/>
      <c r="S110" s="73"/>
      <c r="T110" s="74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20" t="s">
        <v>137</v>
      </c>
      <c r="AU110" s="20" t="s">
        <v>15</v>
      </c>
    </row>
    <row r="111" s="14" customFormat="1">
      <c r="A111" s="14"/>
      <c r="B111" s="201"/>
      <c r="C111" s="14"/>
      <c r="D111" s="193" t="s">
        <v>139</v>
      </c>
      <c r="E111" s="202" t="s">
        <v>3</v>
      </c>
      <c r="F111" s="203" t="s">
        <v>317</v>
      </c>
      <c r="G111" s="14"/>
      <c r="H111" s="202" t="s">
        <v>3</v>
      </c>
      <c r="I111" s="204"/>
      <c r="J111" s="14"/>
      <c r="K111" s="14"/>
      <c r="L111" s="201"/>
      <c r="M111" s="205"/>
      <c r="N111" s="206"/>
      <c r="O111" s="206"/>
      <c r="P111" s="206"/>
      <c r="Q111" s="206"/>
      <c r="R111" s="206"/>
      <c r="S111" s="206"/>
      <c r="T111" s="207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02" t="s">
        <v>139</v>
      </c>
      <c r="AU111" s="202" t="s">
        <v>15</v>
      </c>
      <c r="AV111" s="14" t="s">
        <v>15</v>
      </c>
      <c r="AW111" s="14" t="s">
        <v>31</v>
      </c>
      <c r="AX111" s="14" t="s">
        <v>69</v>
      </c>
      <c r="AY111" s="202" t="s">
        <v>128</v>
      </c>
    </row>
    <row r="112" s="13" customFormat="1">
      <c r="A112" s="13"/>
      <c r="B112" s="192"/>
      <c r="C112" s="13"/>
      <c r="D112" s="193" t="s">
        <v>139</v>
      </c>
      <c r="E112" s="194" t="s">
        <v>3</v>
      </c>
      <c r="F112" s="195" t="s">
        <v>318</v>
      </c>
      <c r="G112" s="13"/>
      <c r="H112" s="196">
        <v>552.89999999999998</v>
      </c>
      <c r="I112" s="197"/>
      <c r="J112" s="13"/>
      <c r="K112" s="13"/>
      <c r="L112" s="192"/>
      <c r="M112" s="198"/>
      <c r="N112" s="199"/>
      <c r="O112" s="199"/>
      <c r="P112" s="199"/>
      <c r="Q112" s="199"/>
      <c r="R112" s="199"/>
      <c r="S112" s="199"/>
      <c r="T112" s="20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194" t="s">
        <v>139</v>
      </c>
      <c r="AU112" s="194" t="s">
        <v>15</v>
      </c>
      <c r="AV112" s="13" t="s">
        <v>76</v>
      </c>
      <c r="AW112" s="13" t="s">
        <v>31</v>
      </c>
      <c r="AX112" s="13" t="s">
        <v>15</v>
      </c>
      <c r="AY112" s="194" t="s">
        <v>128</v>
      </c>
    </row>
    <row r="113" s="2" customFormat="1" ht="44.25" customHeight="1">
      <c r="A113" s="39"/>
      <c r="B113" s="173"/>
      <c r="C113" s="174" t="s">
        <v>162</v>
      </c>
      <c r="D113" s="174" t="s">
        <v>130</v>
      </c>
      <c r="E113" s="175" t="s">
        <v>163</v>
      </c>
      <c r="F113" s="176" t="s">
        <v>164</v>
      </c>
      <c r="G113" s="177" t="s">
        <v>157</v>
      </c>
      <c r="H113" s="178">
        <v>342.44999999999999</v>
      </c>
      <c r="I113" s="179"/>
      <c r="J113" s="180">
        <f>ROUND(I113*H113,2)</f>
        <v>0</v>
      </c>
      <c r="K113" s="176" t="s">
        <v>134</v>
      </c>
      <c r="L113" s="40"/>
      <c r="M113" s="181" t="s">
        <v>3</v>
      </c>
      <c r="N113" s="182" t="s">
        <v>40</v>
      </c>
      <c r="O113" s="73"/>
      <c r="P113" s="183">
        <f>O113*H113</f>
        <v>0</v>
      </c>
      <c r="Q113" s="183">
        <v>0</v>
      </c>
      <c r="R113" s="183">
        <f>Q113*H113</f>
        <v>0</v>
      </c>
      <c r="S113" s="183">
        <v>0</v>
      </c>
      <c r="T113" s="18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185" t="s">
        <v>135</v>
      </c>
      <c r="AT113" s="185" t="s">
        <v>130</v>
      </c>
      <c r="AU113" s="185" t="s">
        <v>15</v>
      </c>
      <c r="AY113" s="20" t="s">
        <v>128</v>
      </c>
      <c r="BE113" s="186">
        <f>IF(N113="základní",J113,0)</f>
        <v>0</v>
      </c>
      <c r="BF113" s="186">
        <f>IF(N113="snížená",J113,0)</f>
        <v>0</v>
      </c>
      <c r="BG113" s="186">
        <f>IF(N113="zákl. přenesená",J113,0)</f>
        <v>0</v>
      </c>
      <c r="BH113" s="186">
        <f>IF(N113="sníž. přenesená",J113,0)</f>
        <v>0</v>
      </c>
      <c r="BI113" s="186">
        <f>IF(N113="nulová",J113,0)</f>
        <v>0</v>
      </c>
      <c r="BJ113" s="20" t="s">
        <v>15</v>
      </c>
      <c r="BK113" s="186">
        <f>ROUND(I113*H113,2)</f>
        <v>0</v>
      </c>
      <c r="BL113" s="20" t="s">
        <v>135</v>
      </c>
      <c r="BM113" s="185" t="s">
        <v>9</v>
      </c>
    </row>
    <row r="114" s="2" customFormat="1">
      <c r="A114" s="39"/>
      <c r="B114" s="40"/>
      <c r="C114" s="39"/>
      <c r="D114" s="187" t="s">
        <v>137</v>
      </c>
      <c r="E114" s="39"/>
      <c r="F114" s="188" t="s">
        <v>166</v>
      </c>
      <c r="G114" s="39"/>
      <c r="H114" s="39"/>
      <c r="I114" s="189"/>
      <c r="J114" s="39"/>
      <c r="K114" s="39"/>
      <c r="L114" s="40"/>
      <c r="M114" s="190"/>
      <c r="N114" s="191"/>
      <c r="O114" s="73"/>
      <c r="P114" s="73"/>
      <c r="Q114" s="73"/>
      <c r="R114" s="73"/>
      <c r="S114" s="73"/>
      <c r="T114" s="74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20" t="s">
        <v>137</v>
      </c>
      <c r="AU114" s="20" t="s">
        <v>15</v>
      </c>
    </row>
    <row r="115" s="14" customFormat="1">
      <c r="A115" s="14"/>
      <c r="B115" s="201"/>
      <c r="C115" s="14"/>
      <c r="D115" s="193" t="s">
        <v>139</v>
      </c>
      <c r="E115" s="202" t="s">
        <v>3</v>
      </c>
      <c r="F115" s="203" t="s">
        <v>319</v>
      </c>
      <c r="G115" s="14"/>
      <c r="H115" s="202" t="s">
        <v>3</v>
      </c>
      <c r="I115" s="204"/>
      <c r="J115" s="14"/>
      <c r="K115" s="14"/>
      <c r="L115" s="201"/>
      <c r="M115" s="205"/>
      <c r="N115" s="206"/>
      <c r="O115" s="206"/>
      <c r="P115" s="206"/>
      <c r="Q115" s="206"/>
      <c r="R115" s="206"/>
      <c r="S115" s="206"/>
      <c r="T115" s="207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02" t="s">
        <v>139</v>
      </c>
      <c r="AU115" s="202" t="s">
        <v>15</v>
      </c>
      <c r="AV115" s="14" t="s">
        <v>15</v>
      </c>
      <c r="AW115" s="14" t="s">
        <v>31</v>
      </c>
      <c r="AX115" s="14" t="s">
        <v>69</v>
      </c>
      <c r="AY115" s="202" t="s">
        <v>128</v>
      </c>
    </row>
    <row r="116" s="13" customFormat="1">
      <c r="A116" s="13"/>
      <c r="B116" s="192"/>
      <c r="C116" s="13"/>
      <c r="D116" s="193" t="s">
        <v>139</v>
      </c>
      <c r="E116" s="194" t="s">
        <v>3</v>
      </c>
      <c r="F116" s="195" t="s">
        <v>320</v>
      </c>
      <c r="G116" s="13"/>
      <c r="H116" s="196">
        <v>276.44999999999999</v>
      </c>
      <c r="I116" s="197"/>
      <c r="J116" s="13"/>
      <c r="K116" s="13"/>
      <c r="L116" s="192"/>
      <c r="M116" s="198"/>
      <c r="N116" s="199"/>
      <c r="O116" s="199"/>
      <c r="P116" s="199"/>
      <c r="Q116" s="199"/>
      <c r="R116" s="199"/>
      <c r="S116" s="199"/>
      <c r="T116" s="20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94" t="s">
        <v>139</v>
      </c>
      <c r="AU116" s="194" t="s">
        <v>15</v>
      </c>
      <c r="AV116" s="13" t="s">
        <v>76</v>
      </c>
      <c r="AW116" s="13" t="s">
        <v>31</v>
      </c>
      <c r="AX116" s="13" t="s">
        <v>69</v>
      </c>
      <c r="AY116" s="194" t="s">
        <v>128</v>
      </c>
    </row>
    <row r="117" s="14" customFormat="1">
      <c r="A117" s="14"/>
      <c r="B117" s="201"/>
      <c r="C117" s="14"/>
      <c r="D117" s="193" t="s">
        <v>139</v>
      </c>
      <c r="E117" s="202" t="s">
        <v>3</v>
      </c>
      <c r="F117" s="203" t="s">
        <v>321</v>
      </c>
      <c r="G117" s="14"/>
      <c r="H117" s="202" t="s">
        <v>3</v>
      </c>
      <c r="I117" s="204"/>
      <c r="J117" s="14"/>
      <c r="K117" s="14"/>
      <c r="L117" s="201"/>
      <c r="M117" s="205"/>
      <c r="N117" s="206"/>
      <c r="O117" s="206"/>
      <c r="P117" s="206"/>
      <c r="Q117" s="206"/>
      <c r="R117" s="206"/>
      <c r="S117" s="206"/>
      <c r="T117" s="207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02" t="s">
        <v>139</v>
      </c>
      <c r="AU117" s="202" t="s">
        <v>15</v>
      </c>
      <c r="AV117" s="14" t="s">
        <v>15</v>
      </c>
      <c r="AW117" s="14" t="s">
        <v>31</v>
      </c>
      <c r="AX117" s="14" t="s">
        <v>69</v>
      </c>
      <c r="AY117" s="202" t="s">
        <v>128</v>
      </c>
    </row>
    <row r="118" s="13" customFormat="1">
      <c r="A118" s="13"/>
      <c r="B118" s="192"/>
      <c r="C118" s="13"/>
      <c r="D118" s="193" t="s">
        <v>139</v>
      </c>
      <c r="E118" s="194" t="s">
        <v>3</v>
      </c>
      <c r="F118" s="195" t="s">
        <v>322</v>
      </c>
      <c r="G118" s="13"/>
      <c r="H118" s="196">
        <v>66</v>
      </c>
      <c r="I118" s="197"/>
      <c r="J118" s="13"/>
      <c r="K118" s="13"/>
      <c r="L118" s="192"/>
      <c r="M118" s="198"/>
      <c r="N118" s="199"/>
      <c r="O118" s="199"/>
      <c r="P118" s="199"/>
      <c r="Q118" s="199"/>
      <c r="R118" s="199"/>
      <c r="S118" s="199"/>
      <c r="T118" s="20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94" t="s">
        <v>139</v>
      </c>
      <c r="AU118" s="194" t="s">
        <v>15</v>
      </c>
      <c r="AV118" s="13" t="s">
        <v>76</v>
      </c>
      <c r="AW118" s="13" t="s">
        <v>31</v>
      </c>
      <c r="AX118" s="13" t="s">
        <v>69</v>
      </c>
      <c r="AY118" s="194" t="s">
        <v>128</v>
      </c>
    </row>
    <row r="119" s="15" customFormat="1">
      <c r="A119" s="15"/>
      <c r="B119" s="208"/>
      <c r="C119" s="15"/>
      <c r="D119" s="193" t="s">
        <v>139</v>
      </c>
      <c r="E119" s="209" t="s">
        <v>3</v>
      </c>
      <c r="F119" s="210" t="s">
        <v>148</v>
      </c>
      <c r="G119" s="15"/>
      <c r="H119" s="211">
        <v>342.44999999999999</v>
      </c>
      <c r="I119" s="212"/>
      <c r="J119" s="15"/>
      <c r="K119" s="15"/>
      <c r="L119" s="208"/>
      <c r="M119" s="213"/>
      <c r="N119" s="214"/>
      <c r="O119" s="214"/>
      <c r="P119" s="214"/>
      <c r="Q119" s="214"/>
      <c r="R119" s="214"/>
      <c r="S119" s="214"/>
      <c r="T119" s="2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09" t="s">
        <v>139</v>
      </c>
      <c r="AU119" s="209" t="s">
        <v>15</v>
      </c>
      <c r="AV119" s="15" t="s">
        <v>135</v>
      </c>
      <c r="AW119" s="15" t="s">
        <v>31</v>
      </c>
      <c r="AX119" s="15" t="s">
        <v>15</v>
      </c>
      <c r="AY119" s="209" t="s">
        <v>128</v>
      </c>
    </row>
    <row r="120" s="2" customFormat="1" ht="44.25" customHeight="1">
      <c r="A120" s="39"/>
      <c r="B120" s="173"/>
      <c r="C120" s="174" t="s">
        <v>144</v>
      </c>
      <c r="D120" s="174" t="s">
        <v>130</v>
      </c>
      <c r="E120" s="175" t="s">
        <v>323</v>
      </c>
      <c r="F120" s="176" t="s">
        <v>324</v>
      </c>
      <c r="G120" s="177" t="s">
        <v>157</v>
      </c>
      <c r="H120" s="178">
        <v>342</v>
      </c>
      <c r="I120" s="179"/>
      <c r="J120" s="180">
        <f>ROUND(I120*H120,2)</f>
        <v>0</v>
      </c>
      <c r="K120" s="176" t="s">
        <v>134</v>
      </c>
      <c r="L120" s="40"/>
      <c r="M120" s="181" t="s">
        <v>3</v>
      </c>
      <c r="N120" s="182" t="s">
        <v>40</v>
      </c>
      <c r="O120" s="73"/>
      <c r="P120" s="183">
        <f>O120*H120</f>
        <v>0</v>
      </c>
      <c r="Q120" s="183">
        <v>0</v>
      </c>
      <c r="R120" s="183">
        <f>Q120*H120</f>
        <v>0</v>
      </c>
      <c r="S120" s="183">
        <v>0</v>
      </c>
      <c r="T120" s="18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85" t="s">
        <v>135</v>
      </c>
      <c r="AT120" s="185" t="s">
        <v>130</v>
      </c>
      <c r="AU120" s="185" t="s">
        <v>15</v>
      </c>
      <c r="AY120" s="20" t="s">
        <v>128</v>
      </c>
      <c r="BE120" s="186">
        <f>IF(N120="základní",J120,0)</f>
        <v>0</v>
      </c>
      <c r="BF120" s="186">
        <f>IF(N120="snížená",J120,0)</f>
        <v>0</v>
      </c>
      <c r="BG120" s="186">
        <f>IF(N120="zákl. přenesená",J120,0)</f>
        <v>0</v>
      </c>
      <c r="BH120" s="186">
        <f>IF(N120="sníž. přenesená",J120,0)</f>
        <v>0</v>
      </c>
      <c r="BI120" s="186">
        <f>IF(N120="nulová",J120,0)</f>
        <v>0</v>
      </c>
      <c r="BJ120" s="20" t="s">
        <v>15</v>
      </c>
      <c r="BK120" s="186">
        <f>ROUND(I120*H120,2)</f>
        <v>0</v>
      </c>
      <c r="BL120" s="20" t="s">
        <v>135</v>
      </c>
      <c r="BM120" s="185" t="s">
        <v>325</v>
      </c>
    </row>
    <row r="121" s="2" customFormat="1">
      <c r="A121" s="39"/>
      <c r="B121" s="40"/>
      <c r="C121" s="39"/>
      <c r="D121" s="187" t="s">
        <v>137</v>
      </c>
      <c r="E121" s="39"/>
      <c r="F121" s="188" t="s">
        <v>326</v>
      </c>
      <c r="G121" s="39"/>
      <c r="H121" s="39"/>
      <c r="I121" s="189"/>
      <c r="J121" s="39"/>
      <c r="K121" s="39"/>
      <c r="L121" s="40"/>
      <c r="M121" s="190"/>
      <c r="N121" s="191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137</v>
      </c>
      <c r="AU121" s="20" t="s">
        <v>15</v>
      </c>
    </row>
    <row r="122" s="14" customFormat="1">
      <c r="A122" s="14"/>
      <c r="B122" s="201"/>
      <c r="C122" s="14"/>
      <c r="D122" s="193" t="s">
        <v>139</v>
      </c>
      <c r="E122" s="202" t="s">
        <v>3</v>
      </c>
      <c r="F122" s="203" t="s">
        <v>327</v>
      </c>
      <c r="G122" s="14"/>
      <c r="H122" s="202" t="s">
        <v>3</v>
      </c>
      <c r="I122" s="204"/>
      <c r="J122" s="14"/>
      <c r="K122" s="14"/>
      <c r="L122" s="201"/>
      <c r="M122" s="205"/>
      <c r="N122" s="206"/>
      <c r="O122" s="206"/>
      <c r="P122" s="206"/>
      <c r="Q122" s="206"/>
      <c r="R122" s="206"/>
      <c r="S122" s="206"/>
      <c r="T122" s="207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02" t="s">
        <v>139</v>
      </c>
      <c r="AU122" s="202" t="s">
        <v>15</v>
      </c>
      <c r="AV122" s="14" t="s">
        <v>15</v>
      </c>
      <c r="AW122" s="14" t="s">
        <v>31</v>
      </c>
      <c r="AX122" s="14" t="s">
        <v>69</v>
      </c>
      <c r="AY122" s="202" t="s">
        <v>128</v>
      </c>
    </row>
    <row r="123" s="13" customFormat="1">
      <c r="A123" s="13"/>
      <c r="B123" s="192"/>
      <c r="C123" s="13"/>
      <c r="D123" s="193" t="s">
        <v>139</v>
      </c>
      <c r="E123" s="194" t="s">
        <v>3</v>
      </c>
      <c r="F123" s="195" t="s">
        <v>328</v>
      </c>
      <c r="G123" s="13"/>
      <c r="H123" s="196">
        <v>133</v>
      </c>
      <c r="I123" s="197"/>
      <c r="J123" s="13"/>
      <c r="K123" s="13"/>
      <c r="L123" s="192"/>
      <c r="M123" s="198"/>
      <c r="N123" s="199"/>
      <c r="O123" s="199"/>
      <c r="P123" s="199"/>
      <c r="Q123" s="199"/>
      <c r="R123" s="199"/>
      <c r="S123" s="199"/>
      <c r="T123" s="20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94" t="s">
        <v>139</v>
      </c>
      <c r="AU123" s="194" t="s">
        <v>15</v>
      </c>
      <c r="AV123" s="13" t="s">
        <v>76</v>
      </c>
      <c r="AW123" s="13" t="s">
        <v>31</v>
      </c>
      <c r="AX123" s="13" t="s">
        <v>69</v>
      </c>
      <c r="AY123" s="194" t="s">
        <v>128</v>
      </c>
    </row>
    <row r="124" s="14" customFormat="1">
      <c r="A124" s="14"/>
      <c r="B124" s="201"/>
      <c r="C124" s="14"/>
      <c r="D124" s="193" t="s">
        <v>139</v>
      </c>
      <c r="E124" s="202" t="s">
        <v>3</v>
      </c>
      <c r="F124" s="203" t="s">
        <v>329</v>
      </c>
      <c r="G124" s="14"/>
      <c r="H124" s="202" t="s">
        <v>3</v>
      </c>
      <c r="I124" s="204"/>
      <c r="J124" s="14"/>
      <c r="K124" s="14"/>
      <c r="L124" s="201"/>
      <c r="M124" s="205"/>
      <c r="N124" s="206"/>
      <c r="O124" s="206"/>
      <c r="P124" s="206"/>
      <c r="Q124" s="206"/>
      <c r="R124" s="206"/>
      <c r="S124" s="206"/>
      <c r="T124" s="207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2" t="s">
        <v>139</v>
      </c>
      <c r="AU124" s="202" t="s">
        <v>15</v>
      </c>
      <c r="AV124" s="14" t="s">
        <v>15</v>
      </c>
      <c r="AW124" s="14" t="s">
        <v>31</v>
      </c>
      <c r="AX124" s="14" t="s">
        <v>69</v>
      </c>
      <c r="AY124" s="202" t="s">
        <v>128</v>
      </c>
    </row>
    <row r="125" s="13" customFormat="1">
      <c r="A125" s="13"/>
      <c r="B125" s="192"/>
      <c r="C125" s="13"/>
      <c r="D125" s="193" t="s">
        <v>139</v>
      </c>
      <c r="E125" s="194" t="s">
        <v>3</v>
      </c>
      <c r="F125" s="195" t="s">
        <v>314</v>
      </c>
      <c r="G125" s="13"/>
      <c r="H125" s="196">
        <v>13</v>
      </c>
      <c r="I125" s="197"/>
      <c r="J125" s="13"/>
      <c r="K125" s="13"/>
      <c r="L125" s="192"/>
      <c r="M125" s="198"/>
      <c r="N125" s="199"/>
      <c r="O125" s="199"/>
      <c r="P125" s="199"/>
      <c r="Q125" s="199"/>
      <c r="R125" s="199"/>
      <c r="S125" s="199"/>
      <c r="T125" s="20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4" t="s">
        <v>139</v>
      </c>
      <c r="AU125" s="194" t="s">
        <v>15</v>
      </c>
      <c r="AV125" s="13" t="s">
        <v>76</v>
      </c>
      <c r="AW125" s="13" t="s">
        <v>31</v>
      </c>
      <c r="AX125" s="13" t="s">
        <v>69</v>
      </c>
      <c r="AY125" s="194" t="s">
        <v>128</v>
      </c>
    </row>
    <row r="126" s="14" customFormat="1">
      <c r="A126" s="14"/>
      <c r="B126" s="201"/>
      <c r="C126" s="14"/>
      <c r="D126" s="193" t="s">
        <v>139</v>
      </c>
      <c r="E126" s="202" t="s">
        <v>3</v>
      </c>
      <c r="F126" s="203" t="s">
        <v>330</v>
      </c>
      <c r="G126" s="14"/>
      <c r="H126" s="202" t="s">
        <v>3</v>
      </c>
      <c r="I126" s="204"/>
      <c r="J126" s="14"/>
      <c r="K126" s="14"/>
      <c r="L126" s="201"/>
      <c r="M126" s="205"/>
      <c r="N126" s="206"/>
      <c r="O126" s="206"/>
      <c r="P126" s="206"/>
      <c r="Q126" s="206"/>
      <c r="R126" s="206"/>
      <c r="S126" s="206"/>
      <c r="T126" s="20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139</v>
      </c>
      <c r="AU126" s="202" t="s">
        <v>15</v>
      </c>
      <c r="AV126" s="14" t="s">
        <v>15</v>
      </c>
      <c r="AW126" s="14" t="s">
        <v>31</v>
      </c>
      <c r="AX126" s="14" t="s">
        <v>69</v>
      </c>
      <c r="AY126" s="202" t="s">
        <v>128</v>
      </c>
    </row>
    <row r="127" s="13" customFormat="1">
      <c r="A127" s="13"/>
      <c r="B127" s="192"/>
      <c r="C127" s="13"/>
      <c r="D127" s="193" t="s">
        <v>139</v>
      </c>
      <c r="E127" s="194" t="s">
        <v>3</v>
      </c>
      <c r="F127" s="195" t="s">
        <v>331</v>
      </c>
      <c r="G127" s="13"/>
      <c r="H127" s="196">
        <v>85</v>
      </c>
      <c r="I127" s="197"/>
      <c r="J127" s="13"/>
      <c r="K127" s="13"/>
      <c r="L127" s="192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139</v>
      </c>
      <c r="AU127" s="194" t="s">
        <v>15</v>
      </c>
      <c r="AV127" s="13" t="s">
        <v>76</v>
      </c>
      <c r="AW127" s="13" t="s">
        <v>31</v>
      </c>
      <c r="AX127" s="13" t="s">
        <v>69</v>
      </c>
      <c r="AY127" s="194" t="s">
        <v>128</v>
      </c>
    </row>
    <row r="128" s="14" customFormat="1">
      <c r="A128" s="14"/>
      <c r="B128" s="201"/>
      <c r="C128" s="14"/>
      <c r="D128" s="193" t="s">
        <v>139</v>
      </c>
      <c r="E128" s="202" t="s">
        <v>3</v>
      </c>
      <c r="F128" s="203" t="s">
        <v>332</v>
      </c>
      <c r="G128" s="14"/>
      <c r="H128" s="202" t="s">
        <v>3</v>
      </c>
      <c r="I128" s="204"/>
      <c r="J128" s="14"/>
      <c r="K128" s="14"/>
      <c r="L128" s="201"/>
      <c r="M128" s="205"/>
      <c r="N128" s="206"/>
      <c r="O128" s="206"/>
      <c r="P128" s="206"/>
      <c r="Q128" s="206"/>
      <c r="R128" s="206"/>
      <c r="S128" s="206"/>
      <c r="T128" s="20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2" t="s">
        <v>139</v>
      </c>
      <c r="AU128" s="202" t="s">
        <v>15</v>
      </c>
      <c r="AV128" s="14" t="s">
        <v>15</v>
      </c>
      <c r="AW128" s="14" t="s">
        <v>31</v>
      </c>
      <c r="AX128" s="14" t="s">
        <v>69</v>
      </c>
      <c r="AY128" s="202" t="s">
        <v>128</v>
      </c>
    </row>
    <row r="129" s="13" customFormat="1">
      <c r="A129" s="13"/>
      <c r="B129" s="192"/>
      <c r="C129" s="13"/>
      <c r="D129" s="193" t="s">
        <v>139</v>
      </c>
      <c r="E129" s="194" t="s">
        <v>3</v>
      </c>
      <c r="F129" s="195" t="s">
        <v>316</v>
      </c>
      <c r="G129" s="13"/>
      <c r="H129" s="196">
        <v>111</v>
      </c>
      <c r="I129" s="197"/>
      <c r="J129" s="13"/>
      <c r="K129" s="13"/>
      <c r="L129" s="192"/>
      <c r="M129" s="198"/>
      <c r="N129" s="199"/>
      <c r="O129" s="199"/>
      <c r="P129" s="199"/>
      <c r="Q129" s="199"/>
      <c r="R129" s="199"/>
      <c r="S129" s="199"/>
      <c r="T129" s="20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4" t="s">
        <v>139</v>
      </c>
      <c r="AU129" s="194" t="s">
        <v>15</v>
      </c>
      <c r="AV129" s="13" t="s">
        <v>76</v>
      </c>
      <c r="AW129" s="13" t="s">
        <v>31</v>
      </c>
      <c r="AX129" s="13" t="s">
        <v>69</v>
      </c>
      <c r="AY129" s="194" t="s">
        <v>128</v>
      </c>
    </row>
    <row r="130" s="15" customFormat="1">
      <c r="A130" s="15"/>
      <c r="B130" s="208"/>
      <c r="C130" s="15"/>
      <c r="D130" s="193" t="s">
        <v>139</v>
      </c>
      <c r="E130" s="209" t="s">
        <v>3</v>
      </c>
      <c r="F130" s="210" t="s">
        <v>148</v>
      </c>
      <c r="G130" s="15"/>
      <c r="H130" s="211">
        <v>342</v>
      </c>
      <c r="I130" s="212"/>
      <c r="J130" s="15"/>
      <c r="K130" s="15"/>
      <c r="L130" s="208"/>
      <c r="M130" s="213"/>
      <c r="N130" s="214"/>
      <c r="O130" s="214"/>
      <c r="P130" s="214"/>
      <c r="Q130" s="214"/>
      <c r="R130" s="214"/>
      <c r="S130" s="214"/>
      <c r="T130" s="2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9" t="s">
        <v>139</v>
      </c>
      <c r="AU130" s="209" t="s">
        <v>15</v>
      </c>
      <c r="AV130" s="15" t="s">
        <v>135</v>
      </c>
      <c r="AW130" s="15" t="s">
        <v>31</v>
      </c>
      <c r="AX130" s="15" t="s">
        <v>15</v>
      </c>
      <c r="AY130" s="209" t="s">
        <v>128</v>
      </c>
    </row>
    <row r="131" s="2" customFormat="1" ht="37.8" customHeight="1">
      <c r="A131" s="39"/>
      <c r="B131" s="173"/>
      <c r="C131" s="174" t="s">
        <v>173</v>
      </c>
      <c r="D131" s="174" t="s">
        <v>130</v>
      </c>
      <c r="E131" s="175" t="s">
        <v>333</v>
      </c>
      <c r="F131" s="176" t="s">
        <v>334</v>
      </c>
      <c r="G131" s="177" t="s">
        <v>133</v>
      </c>
      <c r="H131" s="178">
        <v>1478</v>
      </c>
      <c r="I131" s="179"/>
      <c r="J131" s="180">
        <f>ROUND(I131*H131,2)</f>
        <v>0</v>
      </c>
      <c r="K131" s="176" t="s">
        <v>134</v>
      </c>
      <c r="L131" s="40"/>
      <c r="M131" s="181" t="s">
        <v>3</v>
      </c>
      <c r="N131" s="182" t="s">
        <v>40</v>
      </c>
      <c r="O131" s="73"/>
      <c r="P131" s="183">
        <f>O131*H131</f>
        <v>0</v>
      </c>
      <c r="Q131" s="183">
        <v>0</v>
      </c>
      <c r="R131" s="183">
        <f>Q131*H131</f>
        <v>0</v>
      </c>
      <c r="S131" s="183">
        <v>0</v>
      </c>
      <c r="T131" s="18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185" t="s">
        <v>135</v>
      </c>
      <c r="AT131" s="185" t="s">
        <v>130</v>
      </c>
      <c r="AU131" s="185" t="s">
        <v>15</v>
      </c>
      <c r="AY131" s="20" t="s">
        <v>128</v>
      </c>
      <c r="BE131" s="186">
        <f>IF(N131="základní",J131,0)</f>
        <v>0</v>
      </c>
      <c r="BF131" s="186">
        <f>IF(N131="snížená",J131,0)</f>
        <v>0</v>
      </c>
      <c r="BG131" s="186">
        <f>IF(N131="zákl. přenesená",J131,0)</f>
        <v>0</v>
      </c>
      <c r="BH131" s="186">
        <f>IF(N131="sníž. přenesená",J131,0)</f>
        <v>0</v>
      </c>
      <c r="BI131" s="186">
        <f>IF(N131="nulová",J131,0)</f>
        <v>0</v>
      </c>
      <c r="BJ131" s="20" t="s">
        <v>15</v>
      </c>
      <c r="BK131" s="186">
        <f>ROUND(I131*H131,2)</f>
        <v>0</v>
      </c>
      <c r="BL131" s="20" t="s">
        <v>135</v>
      </c>
      <c r="BM131" s="185" t="s">
        <v>335</v>
      </c>
    </row>
    <row r="132" s="2" customFormat="1">
      <c r="A132" s="39"/>
      <c r="B132" s="40"/>
      <c r="C132" s="39"/>
      <c r="D132" s="187" t="s">
        <v>137</v>
      </c>
      <c r="E132" s="39"/>
      <c r="F132" s="188" t="s">
        <v>336</v>
      </c>
      <c r="G132" s="39"/>
      <c r="H132" s="39"/>
      <c r="I132" s="189"/>
      <c r="J132" s="39"/>
      <c r="K132" s="39"/>
      <c r="L132" s="40"/>
      <c r="M132" s="190"/>
      <c r="N132" s="191"/>
      <c r="O132" s="73"/>
      <c r="P132" s="73"/>
      <c r="Q132" s="73"/>
      <c r="R132" s="73"/>
      <c r="S132" s="73"/>
      <c r="T132" s="74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20" t="s">
        <v>137</v>
      </c>
      <c r="AU132" s="20" t="s">
        <v>15</v>
      </c>
    </row>
    <row r="133" s="2" customFormat="1" ht="55.5" customHeight="1">
      <c r="A133" s="39"/>
      <c r="B133" s="173"/>
      <c r="C133" s="174" t="s">
        <v>152</v>
      </c>
      <c r="D133" s="174" t="s">
        <v>130</v>
      </c>
      <c r="E133" s="175" t="s">
        <v>337</v>
      </c>
      <c r="F133" s="176" t="s">
        <v>338</v>
      </c>
      <c r="G133" s="177" t="s">
        <v>133</v>
      </c>
      <c r="H133" s="178">
        <v>1478</v>
      </c>
      <c r="I133" s="179"/>
      <c r="J133" s="180">
        <f>ROUND(I133*H133,2)</f>
        <v>0</v>
      </c>
      <c r="K133" s="176" t="s">
        <v>134</v>
      </c>
      <c r="L133" s="40"/>
      <c r="M133" s="181" t="s">
        <v>3</v>
      </c>
      <c r="N133" s="182" t="s">
        <v>40</v>
      </c>
      <c r="O133" s="73"/>
      <c r="P133" s="183">
        <f>O133*H133</f>
        <v>0</v>
      </c>
      <c r="Q133" s="183">
        <v>0</v>
      </c>
      <c r="R133" s="183">
        <f>Q133*H133</f>
        <v>0</v>
      </c>
      <c r="S133" s="183">
        <v>0</v>
      </c>
      <c r="T133" s="18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185" t="s">
        <v>135</v>
      </c>
      <c r="AT133" s="185" t="s">
        <v>130</v>
      </c>
      <c r="AU133" s="185" t="s">
        <v>15</v>
      </c>
      <c r="AY133" s="20" t="s">
        <v>128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20" t="s">
        <v>15</v>
      </c>
      <c r="BK133" s="186">
        <f>ROUND(I133*H133,2)</f>
        <v>0</v>
      </c>
      <c r="BL133" s="20" t="s">
        <v>135</v>
      </c>
      <c r="BM133" s="185" t="s">
        <v>180</v>
      </c>
    </row>
    <row r="134" s="2" customFormat="1">
      <c r="A134" s="39"/>
      <c r="B134" s="40"/>
      <c r="C134" s="39"/>
      <c r="D134" s="187" t="s">
        <v>137</v>
      </c>
      <c r="E134" s="39"/>
      <c r="F134" s="188" t="s">
        <v>339</v>
      </c>
      <c r="G134" s="39"/>
      <c r="H134" s="39"/>
      <c r="I134" s="189"/>
      <c r="J134" s="39"/>
      <c r="K134" s="39"/>
      <c r="L134" s="40"/>
      <c r="M134" s="190"/>
      <c r="N134" s="191"/>
      <c r="O134" s="73"/>
      <c r="P134" s="73"/>
      <c r="Q134" s="73"/>
      <c r="R134" s="73"/>
      <c r="S134" s="73"/>
      <c r="T134" s="74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20" t="s">
        <v>137</v>
      </c>
      <c r="AU134" s="20" t="s">
        <v>15</v>
      </c>
    </row>
    <row r="135" s="13" customFormat="1">
      <c r="A135" s="13"/>
      <c r="B135" s="192"/>
      <c r="C135" s="13"/>
      <c r="D135" s="193" t="s">
        <v>139</v>
      </c>
      <c r="E135" s="194" t="s">
        <v>3</v>
      </c>
      <c r="F135" s="195" t="s">
        <v>340</v>
      </c>
      <c r="G135" s="13"/>
      <c r="H135" s="196">
        <v>1478</v>
      </c>
      <c r="I135" s="197"/>
      <c r="J135" s="13"/>
      <c r="K135" s="13"/>
      <c r="L135" s="192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139</v>
      </c>
      <c r="AU135" s="194" t="s">
        <v>15</v>
      </c>
      <c r="AV135" s="13" t="s">
        <v>76</v>
      </c>
      <c r="AW135" s="13" t="s">
        <v>31</v>
      </c>
      <c r="AX135" s="13" t="s">
        <v>69</v>
      </c>
      <c r="AY135" s="194" t="s">
        <v>128</v>
      </c>
    </row>
    <row r="136" s="15" customFormat="1">
      <c r="A136" s="15"/>
      <c r="B136" s="208"/>
      <c r="C136" s="15"/>
      <c r="D136" s="193" t="s">
        <v>139</v>
      </c>
      <c r="E136" s="209" t="s">
        <v>3</v>
      </c>
      <c r="F136" s="210" t="s">
        <v>148</v>
      </c>
      <c r="G136" s="15"/>
      <c r="H136" s="211">
        <v>1478</v>
      </c>
      <c r="I136" s="212"/>
      <c r="J136" s="15"/>
      <c r="K136" s="15"/>
      <c r="L136" s="208"/>
      <c r="M136" s="213"/>
      <c r="N136" s="214"/>
      <c r="O136" s="214"/>
      <c r="P136" s="214"/>
      <c r="Q136" s="214"/>
      <c r="R136" s="214"/>
      <c r="S136" s="214"/>
      <c r="T136" s="2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9" t="s">
        <v>139</v>
      </c>
      <c r="AU136" s="209" t="s">
        <v>15</v>
      </c>
      <c r="AV136" s="15" t="s">
        <v>135</v>
      </c>
      <c r="AW136" s="15" t="s">
        <v>31</v>
      </c>
      <c r="AX136" s="15" t="s">
        <v>15</v>
      </c>
      <c r="AY136" s="209" t="s">
        <v>128</v>
      </c>
    </row>
    <row r="137" s="2" customFormat="1" ht="62.7" customHeight="1">
      <c r="A137" s="39"/>
      <c r="B137" s="173"/>
      <c r="C137" s="174" t="s">
        <v>184</v>
      </c>
      <c r="D137" s="174" t="s">
        <v>130</v>
      </c>
      <c r="E137" s="175" t="s">
        <v>341</v>
      </c>
      <c r="F137" s="176" t="s">
        <v>342</v>
      </c>
      <c r="G137" s="177" t="s">
        <v>157</v>
      </c>
      <c r="H137" s="178">
        <v>66</v>
      </c>
      <c r="I137" s="179"/>
      <c r="J137" s="180">
        <f>ROUND(I137*H137,2)</f>
        <v>0</v>
      </c>
      <c r="K137" s="176" t="s">
        <v>134</v>
      </c>
      <c r="L137" s="40"/>
      <c r="M137" s="181" t="s">
        <v>3</v>
      </c>
      <c r="N137" s="182" t="s">
        <v>40</v>
      </c>
      <c r="O137" s="73"/>
      <c r="P137" s="183">
        <f>O137*H137</f>
        <v>0</v>
      </c>
      <c r="Q137" s="183">
        <v>0</v>
      </c>
      <c r="R137" s="183">
        <f>Q137*H137</f>
        <v>0</v>
      </c>
      <c r="S137" s="183">
        <v>0</v>
      </c>
      <c r="T137" s="18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185" t="s">
        <v>135</v>
      </c>
      <c r="AT137" s="185" t="s">
        <v>130</v>
      </c>
      <c r="AU137" s="185" t="s">
        <v>15</v>
      </c>
      <c r="AY137" s="20" t="s">
        <v>128</v>
      </c>
      <c r="BE137" s="186">
        <f>IF(N137="základní",J137,0)</f>
        <v>0</v>
      </c>
      <c r="BF137" s="186">
        <f>IF(N137="snížená",J137,0)</f>
        <v>0</v>
      </c>
      <c r="BG137" s="186">
        <f>IF(N137="zákl. přenesená",J137,0)</f>
        <v>0</v>
      </c>
      <c r="BH137" s="186">
        <f>IF(N137="sníž. přenesená",J137,0)</f>
        <v>0</v>
      </c>
      <c r="BI137" s="186">
        <f>IF(N137="nulová",J137,0)</f>
        <v>0</v>
      </c>
      <c r="BJ137" s="20" t="s">
        <v>15</v>
      </c>
      <c r="BK137" s="186">
        <f>ROUND(I137*H137,2)</f>
        <v>0</v>
      </c>
      <c r="BL137" s="20" t="s">
        <v>135</v>
      </c>
      <c r="BM137" s="185" t="s">
        <v>343</v>
      </c>
    </row>
    <row r="138" s="2" customFormat="1">
      <c r="A138" s="39"/>
      <c r="B138" s="40"/>
      <c r="C138" s="39"/>
      <c r="D138" s="187" t="s">
        <v>137</v>
      </c>
      <c r="E138" s="39"/>
      <c r="F138" s="188" t="s">
        <v>344</v>
      </c>
      <c r="G138" s="39"/>
      <c r="H138" s="39"/>
      <c r="I138" s="189"/>
      <c r="J138" s="39"/>
      <c r="K138" s="39"/>
      <c r="L138" s="40"/>
      <c r="M138" s="190"/>
      <c r="N138" s="191"/>
      <c r="O138" s="73"/>
      <c r="P138" s="73"/>
      <c r="Q138" s="73"/>
      <c r="R138" s="73"/>
      <c r="S138" s="73"/>
      <c r="T138" s="74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20" t="s">
        <v>137</v>
      </c>
      <c r="AU138" s="20" t="s">
        <v>15</v>
      </c>
    </row>
    <row r="139" s="14" customFormat="1">
      <c r="A139" s="14"/>
      <c r="B139" s="201"/>
      <c r="C139" s="14"/>
      <c r="D139" s="193" t="s">
        <v>139</v>
      </c>
      <c r="E139" s="202" t="s">
        <v>3</v>
      </c>
      <c r="F139" s="203" t="s">
        <v>321</v>
      </c>
      <c r="G139" s="14"/>
      <c r="H139" s="202" t="s">
        <v>3</v>
      </c>
      <c r="I139" s="204"/>
      <c r="J139" s="14"/>
      <c r="K139" s="14"/>
      <c r="L139" s="201"/>
      <c r="M139" s="205"/>
      <c r="N139" s="206"/>
      <c r="O139" s="206"/>
      <c r="P139" s="206"/>
      <c r="Q139" s="206"/>
      <c r="R139" s="206"/>
      <c r="S139" s="206"/>
      <c r="T139" s="20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2" t="s">
        <v>139</v>
      </c>
      <c r="AU139" s="202" t="s">
        <v>15</v>
      </c>
      <c r="AV139" s="14" t="s">
        <v>15</v>
      </c>
      <c r="AW139" s="14" t="s">
        <v>31</v>
      </c>
      <c r="AX139" s="14" t="s">
        <v>69</v>
      </c>
      <c r="AY139" s="202" t="s">
        <v>128</v>
      </c>
    </row>
    <row r="140" s="13" customFormat="1">
      <c r="A140" s="13"/>
      <c r="B140" s="192"/>
      <c r="C140" s="13"/>
      <c r="D140" s="193" t="s">
        <v>139</v>
      </c>
      <c r="E140" s="194" t="s">
        <v>3</v>
      </c>
      <c r="F140" s="195" t="s">
        <v>322</v>
      </c>
      <c r="G140" s="13"/>
      <c r="H140" s="196">
        <v>66</v>
      </c>
      <c r="I140" s="197"/>
      <c r="J140" s="13"/>
      <c r="K140" s="13"/>
      <c r="L140" s="192"/>
      <c r="M140" s="198"/>
      <c r="N140" s="199"/>
      <c r="O140" s="199"/>
      <c r="P140" s="199"/>
      <c r="Q140" s="199"/>
      <c r="R140" s="199"/>
      <c r="S140" s="199"/>
      <c r="T140" s="20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4" t="s">
        <v>139</v>
      </c>
      <c r="AU140" s="194" t="s">
        <v>15</v>
      </c>
      <c r="AV140" s="13" t="s">
        <v>76</v>
      </c>
      <c r="AW140" s="13" t="s">
        <v>31</v>
      </c>
      <c r="AX140" s="13" t="s">
        <v>15</v>
      </c>
      <c r="AY140" s="194" t="s">
        <v>128</v>
      </c>
    </row>
    <row r="141" s="2" customFormat="1" ht="16.5" customHeight="1">
      <c r="A141" s="39"/>
      <c r="B141" s="173"/>
      <c r="C141" s="220" t="s">
        <v>176</v>
      </c>
      <c r="D141" s="220" t="s">
        <v>345</v>
      </c>
      <c r="E141" s="221" t="s">
        <v>346</v>
      </c>
      <c r="F141" s="222" t="s">
        <v>347</v>
      </c>
      <c r="G141" s="223" t="s">
        <v>224</v>
      </c>
      <c r="H141" s="224">
        <v>132</v>
      </c>
      <c r="I141" s="225"/>
      <c r="J141" s="226">
        <f>ROUND(I141*H141,2)</f>
        <v>0</v>
      </c>
      <c r="K141" s="222" t="s">
        <v>134</v>
      </c>
      <c r="L141" s="227"/>
      <c r="M141" s="228" t="s">
        <v>3</v>
      </c>
      <c r="N141" s="229" t="s">
        <v>40</v>
      </c>
      <c r="O141" s="73"/>
      <c r="P141" s="183">
        <f>O141*H141</f>
        <v>0</v>
      </c>
      <c r="Q141" s="183">
        <v>1</v>
      </c>
      <c r="R141" s="183">
        <f>Q141*H141</f>
        <v>132</v>
      </c>
      <c r="S141" s="183">
        <v>0</v>
      </c>
      <c r="T141" s="18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185" t="s">
        <v>152</v>
      </c>
      <c r="AT141" s="185" t="s">
        <v>345</v>
      </c>
      <c r="AU141" s="185" t="s">
        <v>15</v>
      </c>
      <c r="AY141" s="20" t="s">
        <v>128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20" t="s">
        <v>15</v>
      </c>
      <c r="BK141" s="186">
        <f>ROUND(I141*H141,2)</f>
        <v>0</v>
      </c>
      <c r="BL141" s="20" t="s">
        <v>135</v>
      </c>
      <c r="BM141" s="185" t="s">
        <v>348</v>
      </c>
    </row>
    <row r="142" s="13" customFormat="1">
      <c r="A142" s="13"/>
      <c r="B142" s="192"/>
      <c r="C142" s="13"/>
      <c r="D142" s="193" t="s">
        <v>139</v>
      </c>
      <c r="E142" s="13"/>
      <c r="F142" s="195" t="s">
        <v>349</v>
      </c>
      <c r="G142" s="13"/>
      <c r="H142" s="196">
        <v>132</v>
      </c>
      <c r="I142" s="197"/>
      <c r="J142" s="13"/>
      <c r="K142" s="13"/>
      <c r="L142" s="192"/>
      <c r="M142" s="230"/>
      <c r="N142" s="231"/>
      <c r="O142" s="231"/>
      <c r="P142" s="231"/>
      <c r="Q142" s="231"/>
      <c r="R142" s="231"/>
      <c r="S142" s="231"/>
      <c r="T142" s="23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4" t="s">
        <v>139</v>
      </c>
      <c r="AU142" s="194" t="s">
        <v>15</v>
      </c>
      <c r="AV142" s="13" t="s">
        <v>76</v>
      </c>
      <c r="AW142" s="13" t="s">
        <v>4</v>
      </c>
      <c r="AX142" s="13" t="s">
        <v>15</v>
      </c>
      <c r="AY142" s="194" t="s">
        <v>128</v>
      </c>
    </row>
    <row r="143" s="2" customFormat="1" ht="6.96" customHeight="1">
      <c r="A143" s="39"/>
      <c r="B143" s="56"/>
      <c r="C143" s="57"/>
      <c r="D143" s="57"/>
      <c r="E143" s="57"/>
      <c r="F143" s="57"/>
      <c r="G143" s="57"/>
      <c r="H143" s="57"/>
      <c r="I143" s="57"/>
      <c r="J143" s="57"/>
      <c r="K143" s="57"/>
      <c r="L143" s="40"/>
      <c r="M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</sheetData>
  <autoFilter ref="C85:K14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hyperlinks>
    <hyperlink ref="F89" r:id="rId1" display="https://podminky.urs.cz/item/CS_URS_2026_01/122251104"/>
    <hyperlink ref="F98" r:id="rId2" display="https://podminky.urs.cz/item/CS_URS_2026_01/132251102"/>
    <hyperlink ref="F103" r:id="rId3" display="https://podminky.urs.cz/item/CS_URS_2026_01/131251104"/>
    <hyperlink ref="F110" r:id="rId4" display="https://podminky.urs.cz/item/CS_URS_2026_01/162351103"/>
    <hyperlink ref="F114" r:id="rId5" display="https://podminky.urs.cz/item/CS_URS_2026_01/167151111"/>
    <hyperlink ref="F121" r:id="rId6" display="https://podminky.urs.cz/item/CS_URS_2026_01/171151103"/>
    <hyperlink ref="F132" r:id="rId7" display="https://podminky.urs.cz/item/CS_URS_2026_01/182251101"/>
    <hyperlink ref="F134" r:id="rId8" display="https://podminky.urs.cz/item/CS_URS_2026_01/181151321"/>
    <hyperlink ref="F138" r:id="rId9" display="https://podminky.urs.cz/item/CS_URS_2026_01/162751117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350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ROUND(J92,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ROUND((SUM(BE92:BE176)),  2)</f>
        <v>0</v>
      </c>
      <c r="G35" s="39"/>
      <c r="H35" s="39"/>
      <c r="I35" s="132">
        <v>0.20999999999999999</v>
      </c>
      <c r="J35" s="131">
        <f>ROUND(((SUM(BE92:BE176))*I35),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ROUND((SUM(BF92:BF176)),  2)</f>
        <v>0</v>
      </c>
      <c r="G36" s="39"/>
      <c r="H36" s="39"/>
      <c r="I36" s="132">
        <v>0.12</v>
      </c>
      <c r="J36" s="131">
        <f>ROUND(((SUM(BF92:BF176))*I36),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ROUND((SUM(BG92:BG176)),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ROUND((SUM(BH92:BH176)),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ROUND((SUM(BI92:BI176)),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01.2 - Krajinářské řešení - dětské hřiště - povrchy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J92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106</v>
      </c>
      <c r="E64" s="144"/>
      <c r="F64" s="144"/>
      <c r="G64" s="144"/>
      <c r="H64" s="144"/>
      <c r="I64" s="144"/>
      <c r="J64" s="145">
        <f>J93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6"/>
      <c r="C65" s="10"/>
      <c r="D65" s="147" t="s">
        <v>107</v>
      </c>
      <c r="E65" s="148"/>
      <c r="F65" s="148"/>
      <c r="G65" s="148"/>
      <c r="H65" s="148"/>
      <c r="I65" s="148"/>
      <c r="J65" s="149">
        <f>J94</f>
        <v>0</v>
      </c>
      <c r="K65" s="10"/>
      <c r="L65" s="14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6"/>
      <c r="C66" s="10"/>
      <c r="D66" s="147" t="s">
        <v>351</v>
      </c>
      <c r="E66" s="148"/>
      <c r="F66" s="148"/>
      <c r="G66" s="148"/>
      <c r="H66" s="148"/>
      <c r="I66" s="148"/>
      <c r="J66" s="149">
        <f>J118</f>
        <v>0</v>
      </c>
      <c r="K66" s="10"/>
      <c r="L66" s="14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6"/>
      <c r="C67" s="10"/>
      <c r="D67" s="147" t="s">
        <v>352</v>
      </c>
      <c r="E67" s="148"/>
      <c r="F67" s="148"/>
      <c r="G67" s="148"/>
      <c r="H67" s="148"/>
      <c r="I67" s="148"/>
      <c r="J67" s="149">
        <f>J129</f>
        <v>0</v>
      </c>
      <c r="K67" s="10"/>
      <c r="L67" s="14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6"/>
      <c r="C68" s="10"/>
      <c r="D68" s="147" t="s">
        <v>108</v>
      </c>
      <c r="E68" s="148"/>
      <c r="F68" s="148"/>
      <c r="G68" s="148"/>
      <c r="H68" s="148"/>
      <c r="I68" s="148"/>
      <c r="J68" s="149">
        <f>J149</f>
        <v>0</v>
      </c>
      <c r="K68" s="10"/>
      <c r="L68" s="14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46"/>
      <c r="C69" s="10"/>
      <c r="D69" s="147" t="s">
        <v>353</v>
      </c>
      <c r="E69" s="148"/>
      <c r="F69" s="148"/>
      <c r="G69" s="148"/>
      <c r="H69" s="148"/>
      <c r="I69" s="148"/>
      <c r="J69" s="149">
        <f>J150</f>
        <v>0</v>
      </c>
      <c r="K69" s="10"/>
      <c r="L69" s="14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6"/>
      <c r="C70" s="10"/>
      <c r="D70" s="147" t="s">
        <v>354</v>
      </c>
      <c r="E70" s="148"/>
      <c r="F70" s="148"/>
      <c r="G70" s="148"/>
      <c r="H70" s="148"/>
      <c r="I70" s="148"/>
      <c r="J70" s="149">
        <f>J174</f>
        <v>0</v>
      </c>
      <c r="K70" s="10"/>
      <c r="L70" s="14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39"/>
      <c r="B71" s="40"/>
      <c r="C71" s="39"/>
      <c r="D71" s="39"/>
      <c r="E71" s="39"/>
      <c r="F71" s="39"/>
      <c r="G71" s="39"/>
      <c r="H71" s="39"/>
      <c r="I71" s="39"/>
      <c r="J71" s="39"/>
      <c r="K71" s="39"/>
      <c r="L71" s="12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6" s="2" customFormat="1" ht="6.96" customHeight="1">
      <c r="A76" s="39"/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12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113</v>
      </c>
      <c r="D77" s="39"/>
      <c r="E77" s="39"/>
      <c r="F77" s="39"/>
      <c r="G77" s="39"/>
      <c r="H77" s="39"/>
      <c r="I77" s="39"/>
      <c r="J77" s="39"/>
      <c r="K77" s="39"/>
      <c r="L77" s="12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17</v>
      </c>
      <c r="D79" s="39"/>
      <c r="E79" s="39"/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39"/>
      <c r="D80" s="39"/>
      <c r="E80" s="124" t="str">
        <f>E7</f>
        <v>Revitalizace areálu u rybníka Stráž</v>
      </c>
      <c r="F80" s="33"/>
      <c r="G80" s="33"/>
      <c r="H80" s="33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3"/>
      <c r="C81" s="33" t="s">
        <v>98</v>
      </c>
      <c r="L81" s="23"/>
    </row>
    <row r="82" s="2" customFormat="1" ht="23.25" customHeight="1">
      <c r="A82" s="39"/>
      <c r="B82" s="40"/>
      <c r="C82" s="39"/>
      <c r="D82" s="39"/>
      <c r="E82" s="124" t="s">
        <v>99</v>
      </c>
      <c r="F82" s="39"/>
      <c r="G82" s="39"/>
      <c r="H82" s="39"/>
      <c r="I82" s="39"/>
      <c r="J82" s="39"/>
      <c r="K82" s="39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100</v>
      </c>
      <c r="D83" s="39"/>
      <c r="E83" s="39"/>
      <c r="F83" s="39"/>
      <c r="G83" s="39"/>
      <c r="H83" s="39"/>
      <c r="I83" s="39"/>
      <c r="J83" s="39"/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39"/>
      <c r="D84" s="39"/>
      <c r="E84" s="63" t="str">
        <f>E11</f>
        <v>01.2 - Krajinářské řešení - dětské hřiště - povrchy</v>
      </c>
      <c r="F84" s="39"/>
      <c r="G84" s="39"/>
      <c r="H84" s="39"/>
      <c r="I84" s="39"/>
      <c r="J84" s="39"/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F14</f>
        <v xml:space="preserve"> </v>
      </c>
      <c r="G86" s="39"/>
      <c r="H86" s="39"/>
      <c r="I86" s="33" t="s">
        <v>23</v>
      </c>
      <c r="J86" s="65" t="str">
        <f>IF(J14="","",J14)</f>
        <v>10. 6. 2026</v>
      </c>
      <c r="K86" s="39"/>
      <c r="L86" s="12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2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E17</f>
        <v xml:space="preserve"> </v>
      </c>
      <c r="G88" s="39"/>
      <c r="H88" s="39"/>
      <c r="I88" s="33" t="s">
        <v>30</v>
      </c>
      <c r="J88" s="37" t="str">
        <f>E23</f>
        <v xml:space="preserve"> </v>
      </c>
      <c r="K88" s="39"/>
      <c r="L88" s="12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28</v>
      </c>
      <c r="D89" s="39"/>
      <c r="E89" s="39"/>
      <c r="F89" s="28" t="str">
        <f>IF(E20="","",E20)</f>
        <v>Vyplň údaj</v>
      </c>
      <c r="G89" s="39"/>
      <c r="H89" s="39"/>
      <c r="I89" s="33" t="s">
        <v>32</v>
      </c>
      <c r="J89" s="37" t="str">
        <f>E26</f>
        <v xml:space="preserve"> </v>
      </c>
      <c r="K89" s="39"/>
      <c r="L89" s="12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2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50"/>
      <c r="B91" s="151"/>
      <c r="C91" s="152" t="s">
        <v>114</v>
      </c>
      <c r="D91" s="153" t="s">
        <v>54</v>
      </c>
      <c r="E91" s="153" t="s">
        <v>50</v>
      </c>
      <c r="F91" s="153" t="s">
        <v>51</v>
      </c>
      <c r="G91" s="153" t="s">
        <v>115</v>
      </c>
      <c r="H91" s="153" t="s">
        <v>116</v>
      </c>
      <c r="I91" s="153" t="s">
        <v>117</v>
      </c>
      <c r="J91" s="153" t="s">
        <v>104</v>
      </c>
      <c r="K91" s="154" t="s">
        <v>118</v>
      </c>
      <c r="L91" s="155"/>
      <c r="M91" s="81" t="s">
        <v>3</v>
      </c>
      <c r="N91" s="82" t="s">
        <v>39</v>
      </c>
      <c r="O91" s="82" t="s">
        <v>119</v>
      </c>
      <c r="P91" s="82" t="s">
        <v>120</v>
      </c>
      <c r="Q91" s="82" t="s">
        <v>121</v>
      </c>
      <c r="R91" s="82" t="s">
        <v>122</v>
      </c>
      <c r="S91" s="82" t="s">
        <v>123</v>
      </c>
      <c r="T91" s="83" t="s">
        <v>124</v>
      </c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</row>
    <row r="92" s="2" customFormat="1" ht="22.8" customHeight="1">
      <c r="A92" s="39"/>
      <c r="B92" s="40"/>
      <c r="C92" s="88" t="s">
        <v>125</v>
      </c>
      <c r="D92" s="39"/>
      <c r="E92" s="39"/>
      <c r="F92" s="39"/>
      <c r="G92" s="39"/>
      <c r="H92" s="39"/>
      <c r="I92" s="39"/>
      <c r="J92" s="156">
        <f>BK92</f>
        <v>0</v>
      </c>
      <c r="K92" s="39"/>
      <c r="L92" s="40"/>
      <c r="M92" s="84"/>
      <c r="N92" s="69"/>
      <c r="O92" s="85"/>
      <c r="P92" s="157">
        <f>P93</f>
        <v>0</v>
      </c>
      <c r="Q92" s="85"/>
      <c r="R92" s="157">
        <f>R93</f>
        <v>0.77927000000000013</v>
      </c>
      <c r="S92" s="85"/>
      <c r="T92" s="158">
        <f>T93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68</v>
      </c>
      <c r="AU92" s="20" t="s">
        <v>105</v>
      </c>
      <c r="BK92" s="159">
        <f>BK93</f>
        <v>0</v>
      </c>
    </row>
    <row r="93" s="12" customFormat="1" ht="25.92" customHeight="1">
      <c r="A93" s="12"/>
      <c r="B93" s="160"/>
      <c r="C93" s="12"/>
      <c r="D93" s="161" t="s">
        <v>68</v>
      </c>
      <c r="E93" s="162" t="s">
        <v>126</v>
      </c>
      <c r="F93" s="162" t="s">
        <v>127</v>
      </c>
      <c r="G93" s="12"/>
      <c r="H93" s="12"/>
      <c r="I93" s="163"/>
      <c r="J93" s="164">
        <f>BK93</f>
        <v>0</v>
      </c>
      <c r="K93" s="12"/>
      <c r="L93" s="160"/>
      <c r="M93" s="165"/>
      <c r="N93" s="166"/>
      <c r="O93" s="166"/>
      <c r="P93" s="167">
        <f>P94+P118+P129+P149+P174</f>
        <v>0</v>
      </c>
      <c r="Q93" s="166"/>
      <c r="R93" s="167">
        <f>R94+R118+R129+R149+R174</f>
        <v>0.77927000000000013</v>
      </c>
      <c r="S93" s="166"/>
      <c r="T93" s="168">
        <f>T94+T118+T129+T149+T174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61" t="s">
        <v>15</v>
      </c>
      <c r="AT93" s="169" t="s">
        <v>68</v>
      </c>
      <c r="AU93" s="169" t="s">
        <v>69</v>
      </c>
      <c r="AY93" s="161" t="s">
        <v>128</v>
      </c>
      <c r="BK93" s="170">
        <f>BK94+BK118+BK129+BK149+BK174</f>
        <v>0</v>
      </c>
    </row>
    <row r="94" s="12" customFormat="1" ht="22.8" customHeight="1">
      <c r="A94" s="12"/>
      <c r="B94" s="160"/>
      <c r="C94" s="12"/>
      <c r="D94" s="161" t="s">
        <v>68</v>
      </c>
      <c r="E94" s="171" t="s">
        <v>15</v>
      </c>
      <c r="F94" s="171" t="s">
        <v>129</v>
      </c>
      <c r="G94" s="12"/>
      <c r="H94" s="12"/>
      <c r="I94" s="163"/>
      <c r="J94" s="172">
        <f>BK94</f>
        <v>0</v>
      </c>
      <c r="K94" s="12"/>
      <c r="L94" s="160"/>
      <c r="M94" s="165"/>
      <c r="N94" s="166"/>
      <c r="O94" s="166"/>
      <c r="P94" s="167">
        <f>SUM(P95:P117)</f>
        <v>0</v>
      </c>
      <c r="Q94" s="166"/>
      <c r="R94" s="167">
        <f>SUM(R95:R117)</f>
        <v>0</v>
      </c>
      <c r="S94" s="166"/>
      <c r="T94" s="168">
        <f>SUM(T95:T117)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1" t="s">
        <v>15</v>
      </c>
      <c r="AT94" s="169" t="s">
        <v>68</v>
      </c>
      <c r="AU94" s="169" t="s">
        <v>15</v>
      </c>
      <c r="AY94" s="161" t="s">
        <v>128</v>
      </c>
      <c r="BK94" s="170">
        <f>SUM(BK95:BK117)</f>
        <v>0</v>
      </c>
    </row>
    <row r="95" s="2" customFormat="1" ht="37.8" customHeight="1">
      <c r="A95" s="39"/>
      <c r="B95" s="173"/>
      <c r="C95" s="174" t="s">
        <v>15</v>
      </c>
      <c r="D95" s="174" t="s">
        <v>130</v>
      </c>
      <c r="E95" s="175" t="s">
        <v>355</v>
      </c>
      <c r="F95" s="176" t="s">
        <v>356</v>
      </c>
      <c r="G95" s="177" t="s">
        <v>157</v>
      </c>
      <c r="H95" s="178">
        <v>27.899999999999999</v>
      </c>
      <c r="I95" s="179"/>
      <c r="J95" s="180">
        <f>ROUND(I95*H95,2)</f>
        <v>0</v>
      </c>
      <c r="K95" s="176" t="s">
        <v>134</v>
      </c>
      <c r="L95" s="40"/>
      <c r="M95" s="181" t="s">
        <v>3</v>
      </c>
      <c r="N95" s="182" t="s">
        <v>40</v>
      </c>
      <c r="O95" s="73"/>
      <c r="P95" s="183">
        <f>O95*H95</f>
        <v>0</v>
      </c>
      <c r="Q95" s="183">
        <v>0</v>
      </c>
      <c r="R95" s="183">
        <f>Q95*H95</f>
        <v>0</v>
      </c>
      <c r="S95" s="183">
        <v>0</v>
      </c>
      <c r="T95" s="18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85" t="s">
        <v>135</v>
      </c>
      <c r="AT95" s="185" t="s">
        <v>130</v>
      </c>
      <c r="AU95" s="185" t="s">
        <v>76</v>
      </c>
      <c r="AY95" s="20" t="s">
        <v>128</v>
      </c>
      <c r="BE95" s="186">
        <f>IF(N95="základní",J95,0)</f>
        <v>0</v>
      </c>
      <c r="BF95" s="186">
        <f>IF(N95="snížená",J95,0)</f>
        <v>0</v>
      </c>
      <c r="BG95" s="186">
        <f>IF(N95="zákl. přenesená",J95,0)</f>
        <v>0</v>
      </c>
      <c r="BH95" s="186">
        <f>IF(N95="sníž. přenesená",J95,0)</f>
        <v>0</v>
      </c>
      <c r="BI95" s="186">
        <f>IF(N95="nulová",J95,0)</f>
        <v>0</v>
      </c>
      <c r="BJ95" s="20" t="s">
        <v>15</v>
      </c>
      <c r="BK95" s="186">
        <f>ROUND(I95*H95,2)</f>
        <v>0</v>
      </c>
      <c r="BL95" s="20" t="s">
        <v>135</v>
      </c>
      <c r="BM95" s="185" t="s">
        <v>357</v>
      </c>
    </row>
    <row r="96" s="2" customFormat="1">
      <c r="A96" s="39"/>
      <c r="B96" s="40"/>
      <c r="C96" s="39"/>
      <c r="D96" s="187" t="s">
        <v>137</v>
      </c>
      <c r="E96" s="39"/>
      <c r="F96" s="188" t="s">
        <v>358</v>
      </c>
      <c r="G96" s="39"/>
      <c r="H96" s="39"/>
      <c r="I96" s="189"/>
      <c r="J96" s="39"/>
      <c r="K96" s="39"/>
      <c r="L96" s="40"/>
      <c r="M96" s="190"/>
      <c r="N96" s="191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137</v>
      </c>
      <c r="AU96" s="20" t="s">
        <v>76</v>
      </c>
    </row>
    <row r="97" s="14" customFormat="1">
      <c r="A97" s="14"/>
      <c r="B97" s="201"/>
      <c r="C97" s="14"/>
      <c r="D97" s="193" t="s">
        <v>139</v>
      </c>
      <c r="E97" s="202" t="s">
        <v>3</v>
      </c>
      <c r="F97" s="203" t="s">
        <v>359</v>
      </c>
      <c r="G97" s="14"/>
      <c r="H97" s="202" t="s">
        <v>3</v>
      </c>
      <c r="I97" s="204"/>
      <c r="J97" s="14"/>
      <c r="K97" s="14"/>
      <c r="L97" s="201"/>
      <c r="M97" s="205"/>
      <c r="N97" s="206"/>
      <c r="O97" s="206"/>
      <c r="P97" s="206"/>
      <c r="Q97" s="206"/>
      <c r="R97" s="206"/>
      <c r="S97" s="206"/>
      <c r="T97" s="207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02" t="s">
        <v>139</v>
      </c>
      <c r="AU97" s="202" t="s">
        <v>76</v>
      </c>
      <c r="AV97" s="14" t="s">
        <v>15</v>
      </c>
      <c r="AW97" s="14" t="s">
        <v>31</v>
      </c>
      <c r="AX97" s="14" t="s">
        <v>69</v>
      </c>
      <c r="AY97" s="202" t="s">
        <v>128</v>
      </c>
    </row>
    <row r="98" s="13" customFormat="1">
      <c r="A98" s="13"/>
      <c r="B98" s="192"/>
      <c r="C98" s="13"/>
      <c r="D98" s="193" t="s">
        <v>139</v>
      </c>
      <c r="E98" s="194" t="s">
        <v>3</v>
      </c>
      <c r="F98" s="195" t="s">
        <v>360</v>
      </c>
      <c r="G98" s="13"/>
      <c r="H98" s="196">
        <v>27.899999999999999</v>
      </c>
      <c r="I98" s="197"/>
      <c r="J98" s="13"/>
      <c r="K98" s="13"/>
      <c r="L98" s="192"/>
      <c r="M98" s="198"/>
      <c r="N98" s="199"/>
      <c r="O98" s="199"/>
      <c r="P98" s="199"/>
      <c r="Q98" s="199"/>
      <c r="R98" s="199"/>
      <c r="S98" s="199"/>
      <c r="T98" s="20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194" t="s">
        <v>139</v>
      </c>
      <c r="AU98" s="194" t="s">
        <v>76</v>
      </c>
      <c r="AV98" s="13" t="s">
        <v>76</v>
      </c>
      <c r="AW98" s="13" t="s">
        <v>31</v>
      </c>
      <c r="AX98" s="13" t="s">
        <v>69</v>
      </c>
      <c r="AY98" s="194" t="s">
        <v>128</v>
      </c>
    </row>
    <row r="99" s="15" customFormat="1">
      <c r="A99" s="15"/>
      <c r="B99" s="208"/>
      <c r="C99" s="15"/>
      <c r="D99" s="193" t="s">
        <v>139</v>
      </c>
      <c r="E99" s="209" t="s">
        <v>3</v>
      </c>
      <c r="F99" s="210" t="s">
        <v>148</v>
      </c>
      <c r="G99" s="15"/>
      <c r="H99" s="211">
        <v>27.899999999999999</v>
      </c>
      <c r="I99" s="212"/>
      <c r="J99" s="15"/>
      <c r="K99" s="15"/>
      <c r="L99" s="208"/>
      <c r="M99" s="213"/>
      <c r="N99" s="214"/>
      <c r="O99" s="214"/>
      <c r="P99" s="214"/>
      <c r="Q99" s="214"/>
      <c r="R99" s="214"/>
      <c r="S99" s="214"/>
      <c r="T99" s="2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09" t="s">
        <v>139</v>
      </c>
      <c r="AU99" s="209" t="s">
        <v>76</v>
      </c>
      <c r="AV99" s="15" t="s">
        <v>135</v>
      </c>
      <c r="AW99" s="15" t="s">
        <v>31</v>
      </c>
      <c r="AX99" s="15" t="s">
        <v>15</v>
      </c>
      <c r="AY99" s="209" t="s">
        <v>128</v>
      </c>
    </row>
    <row r="100" s="2" customFormat="1" ht="24.15" customHeight="1">
      <c r="A100" s="39"/>
      <c r="B100" s="173"/>
      <c r="C100" s="220" t="s">
        <v>76</v>
      </c>
      <c r="D100" s="220" t="s">
        <v>345</v>
      </c>
      <c r="E100" s="221" t="s">
        <v>361</v>
      </c>
      <c r="F100" s="222" t="s">
        <v>362</v>
      </c>
      <c r="G100" s="223" t="s">
        <v>224</v>
      </c>
      <c r="H100" s="224">
        <v>50.219999999999999</v>
      </c>
      <c r="I100" s="225"/>
      <c r="J100" s="226">
        <f>ROUND(I100*H100,2)</f>
        <v>0</v>
      </c>
      <c r="K100" s="222" t="s">
        <v>3</v>
      </c>
      <c r="L100" s="227"/>
      <c r="M100" s="228" t="s">
        <v>3</v>
      </c>
      <c r="N100" s="229" t="s">
        <v>40</v>
      </c>
      <c r="O100" s="73"/>
      <c r="P100" s="183">
        <f>O100*H100</f>
        <v>0</v>
      </c>
      <c r="Q100" s="183">
        <v>0</v>
      </c>
      <c r="R100" s="183">
        <f>Q100*H100</f>
        <v>0</v>
      </c>
      <c r="S100" s="183">
        <v>0</v>
      </c>
      <c r="T100" s="18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85" t="s">
        <v>152</v>
      </c>
      <c r="AT100" s="185" t="s">
        <v>345</v>
      </c>
      <c r="AU100" s="185" t="s">
        <v>76</v>
      </c>
      <c r="AY100" s="20" t="s">
        <v>128</v>
      </c>
      <c r="BE100" s="186">
        <f>IF(N100="základní",J100,0)</f>
        <v>0</v>
      </c>
      <c r="BF100" s="186">
        <f>IF(N100="snížená",J100,0)</f>
        <v>0</v>
      </c>
      <c r="BG100" s="186">
        <f>IF(N100="zákl. přenesená",J100,0)</f>
        <v>0</v>
      </c>
      <c r="BH100" s="186">
        <f>IF(N100="sníž. přenesená",J100,0)</f>
        <v>0</v>
      </c>
      <c r="BI100" s="186">
        <f>IF(N100="nulová",J100,0)</f>
        <v>0</v>
      </c>
      <c r="BJ100" s="20" t="s">
        <v>15</v>
      </c>
      <c r="BK100" s="186">
        <f>ROUND(I100*H100,2)</f>
        <v>0</v>
      </c>
      <c r="BL100" s="20" t="s">
        <v>135</v>
      </c>
      <c r="BM100" s="185" t="s">
        <v>363</v>
      </c>
    </row>
    <row r="101" s="14" customFormat="1">
      <c r="A101" s="14"/>
      <c r="B101" s="201"/>
      <c r="C101" s="14"/>
      <c r="D101" s="193" t="s">
        <v>139</v>
      </c>
      <c r="E101" s="202" t="s">
        <v>3</v>
      </c>
      <c r="F101" s="203" t="s">
        <v>364</v>
      </c>
      <c r="G101" s="14"/>
      <c r="H101" s="202" t="s">
        <v>3</v>
      </c>
      <c r="I101" s="204"/>
      <c r="J101" s="14"/>
      <c r="K101" s="14"/>
      <c r="L101" s="201"/>
      <c r="M101" s="205"/>
      <c r="N101" s="206"/>
      <c r="O101" s="206"/>
      <c r="P101" s="206"/>
      <c r="Q101" s="206"/>
      <c r="R101" s="206"/>
      <c r="S101" s="206"/>
      <c r="T101" s="207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02" t="s">
        <v>139</v>
      </c>
      <c r="AU101" s="202" t="s">
        <v>76</v>
      </c>
      <c r="AV101" s="14" t="s">
        <v>15</v>
      </c>
      <c r="AW101" s="14" t="s">
        <v>31</v>
      </c>
      <c r="AX101" s="14" t="s">
        <v>69</v>
      </c>
      <c r="AY101" s="202" t="s">
        <v>128</v>
      </c>
    </row>
    <row r="102" s="13" customFormat="1">
      <c r="A102" s="13"/>
      <c r="B102" s="192"/>
      <c r="C102" s="13"/>
      <c r="D102" s="193" t="s">
        <v>139</v>
      </c>
      <c r="E102" s="194" t="s">
        <v>3</v>
      </c>
      <c r="F102" s="195" t="s">
        <v>365</v>
      </c>
      <c r="G102" s="13"/>
      <c r="H102" s="196">
        <v>50.219999999999999</v>
      </c>
      <c r="I102" s="197"/>
      <c r="J102" s="13"/>
      <c r="K102" s="13"/>
      <c r="L102" s="192"/>
      <c r="M102" s="198"/>
      <c r="N102" s="199"/>
      <c r="O102" s="199"/>
      <c r="P102" s="199"/>
      <c r="Q102" s="199"/>
      <c r="R102" s="199"/>
      <c r="S102" s="199"/>
      <c r="T102" s="20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94" t="s">
        <v>139</v>
      </c>
      <c r="AU102" s="194" t="s">
        <v>76</v>
      </c>
      <c r="AV102" s="13" t="s">
        <v>76</v>
      </c>
      <c r="AW102" s="13" t="s">
        <v>31</v>
      </c>
      <c r="AX102" s="13" t="s">
        <v>69</v>
      </c>
      <c r="AY102" s="194" t="s">
        <v>128</v>
      </c>
    </row>
    <row r="103" s="15" customFormat="1">
      <c r="A103" s="15"/>
      <c r="B103" s="208"/>
      <c r="C103" s="15"/>
      <c r="D103" s="193" t="s">
        <v>139</v>
      </c>
      <c r="E103" s="209" t="s">
        <v>3</v>
      </c>
      <c r="F103" s="210" t="s">
        <v>148</v>
      </c>
      <c r="G103" s="15"/>
      <c r="H103" s="211">
        <v>50.219999999999999</v>
      </c>
      <c r="I103" s="212"/>
      <c r="J103" s="15"/>
      <c r="K103" s="15"/>
      <c r="L103" s="208"/>
      <c r="M103" s="213"/>
      <c r="N103" s="214"/>
      <c r="O103" s="214"/>
      <c r="P103" s="214"/>
      <c r="Q103" s="214"/>
      <c r="R103" s="214"/>
      <c r="S103" s="214"/>
      <c r="T103" s="2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09" t="s">
        <v>139</v>
      </c>
      <c r="AU103" s="209" t="s">
        <v>76</v>
      </c>
      <c r="AV103" s="15" t="s">
        <v>135</v>
      </c>
      <c r="AW103" s="15" t="s">
        <v>31</v>
      </c>
      <c r="AX103" s="15" t="s">
        <v>15</v>
      </c>
      <c r="AY103" s="209" t="s">
        <v>128</v>
      </c>
    </row>
    <row r="104" s="2" customFormat="1" ht="16.5" customHeight="1">
      <c r="A104" s="39"/>
      <c r="B104" s="173"/>
      <c r="C104" s="174" t="s">
        <v>149</v>
      </c>
      <c r="D104" s="174" t="s">
        <v>130</v>
      </c>
      <c r="E104" s="175" t="s">
        <v>366</v>
      </c>
      <c r="F104" s="176" t="s">
        <v>367</v>
      </c>
      <c r="G104" s="177" t="s">
        <v>133</v>
      </c>
      <c r="H104" s="178">
        <v>10</v>
      </c>
      <c r="I104" s="179"/>
      <c r="J104" s="180">
        <f>ROUND(I104*H104,2)</f>
        <v>0</v>
      </c>
      <c r="K104" s="176" t="s">
        <v>3</v>
      </c>
      <c r="L104" s="40"/>
      <c r="M104" s="181" t="s">
        <v>3</v>
      </c>
      <c r="N104" s="182" t="s">
        <v>40</v>
      </c>
      <c r="O104" s="73"/>
      <c r="P104" s="183">
        <f>O104*H104</f>
        <v>0</v>
      </c>
      <c r="Q104" s="183">
        <v>0</v>
      </c>
      <c r="R104" s="183">
        <f>Q104*H104</f>
        <v>0</v>
      </c>
      <c r="S104" s="183">
        <v>0</v>
      </c>
      <c r="T104" s="18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85" t="s">
        <v>135</v>
      </c>
      <c r="AT104" s="185" t="s">
        <v>130</v>
      </c>
      <c r="AU104" s="185" t="s">
        <v>76</v>
      </c>
      <c r="AY104" s="20" t="s">
        <v>128</v>
      </c>
      <c r="BE104" s="186">
        <f>IF(N104="základní",J104,0)</f>
        <v>0</v>
      </c>
      <c r="BF104" s="186">
        <f>IF(N104="snížená",J104,0)</f>
        <v>0</v>
      </c>
      <c r="BG104" s="186">
        <f>IF(N104="zákl. přenesená",J104,0)</f>
        <v>0</v>
      </c>
      <c r="BH104" s="186">
        <f>IF(N104="sníž. přenesená",J104,0)</f>
        <v>0</v>
      </c>
      <c r="BI104" s="186">
        <f>IF(N104="nulová",J104,0)</f>
        <v>0</v>
      </c>
      <c r="BJ104" s="20" t="s">
        <v>15</v>
      </c>
      <c r="BK104" s="186">
        <f>ROUND(I104*H104,2)</f>
        <v>0</v>
      </c>
      <c r="BL104" s="20" t="s">
        <v>135</v>
      </c>
      <c r="BM104" s="185" t="s">
        <v>368</v>
      </c>
    </row>
    <row r="105" s="14" customFormat="1">
      <c r="A105" s="14"/>
      <c r="B105" s="201"/>
      <c r="C105" s="14"/>
      <c r="D105" s="193" t="s">
        <v>139</v>
      </c>
      <c r="E105" s="202" t="s">
        <v>3</v>
      </c>
      <c r="F105" s="203" t="s">
        <v>369</v>
      </c>
      <c r="G105" s="14"/>
      <c r="H105" s="202" t="s">
        <v>3</v>
      </c>
      <c r="I105" s="204"/>
      <c r="J105" s="14"/>
      <c r="K105" s="14"/>
      <c r="L105" s="201"/>
      <c r="M105" s="205"/>
      <c r="N105" s="206"/>
      <c r="O105" s="206"/>
      <c r="P105" s="206"/>
      <c r="Q105" s="206"/>
      <c r="R105" s="206"/>
      <c r="S105" s="206"/>
      <c r="T105" s="207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02" t="s">
        <v>139</v>
      </c>
      <c r="AU105" s="202" t="s">
        <v>76</v>
      </c>
      <c r="AV105" s="14" t="s">
        <v>15</v>
      </c>
      <c r="AW105" s="14" t="s">
        <v>31</v>
      </c>
      <c r="AX105" s="14" t="s">
        <v>69</v>
      </c>
      <c r="AY105" s="202" t="s">
        <v>128</v>
      </c>
    </row>
    <row r="106" s="13" customFormat="1">
      <c r="A106" s="13"/>
      <c r="B106" s="192"/>
      <c r="C106" s="13"/>
      <c r="D106" s="193" t="s">
        <v>139</v>
      </c>
      <c r="E106" s="194" t="s">
        <v>3</v>
      </c>
      <c r="F106" s="195" t="s">
        <v>202</v>
      </c>
      <c r="G106" s="13"/>
      <c r="H106" s="196">
        <v>10</v>
      </c>
      <c r="I106" s="197"/>
      <c r="J106" s="13"/>
      <c r="K106" s="13"/>
      <c r="L106" s="192"/>
      <c r="M106" s="198"/>
      <c r="N106" s="199"/>
      <c r="O106" s="199"/>
      <c r="P106" s="199"/>
      <c r="Q106" s="199"/>
      <c r="R106" s="199"/>
      <c r="S106" s="199"/>
      <c r="T106" s="20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194" t="s">
        <v>139</v>
      </c>
      <c r="AU106" s="194" t="s">
        <v>76</v>
      </c>
      <c r="AV106" s="13" t="s">
        <v>76</v>
      </c>
      <c r="AW106" s="13" t="s">
        <v>31</v>
      </c>
      <c r="AX106" s="13" t="s">
        <v>69</v>
      </c>
      <c r="AY106" s="194" t="s">
        <v>128</v>
      </c>
    </row>
    <row r="107" s="15" customFormat="1">
      <c r="A107" s="15"/>
      <c r="B107" s="208"/>
      <c r="C107" s="15"/>
      <c r="D107" s="193" t="s">
        <v>139</v>
      </c>
      <c r="E107" s="209" t="s">
        <v>3</v>
      </c>
      <c r="F107" s="210" t="s">
        <v>148</v>
      </c>
      <c r="G107" s="15"/>
      <c r="H107" s="211">
        <v>10</v>
      </c>
      <c r="I107" s="212"/>
      <c r="J107" s="15"/>
      <c r="K107" s="15"/>
      <c r="L107" s="208"/>
      <c r="M107" s="213"/>
      <c r="N107" s="214"/>
      <c r="O107" s="214"/>
      <c r="P107" s="214"/>
      <c r="Q107" s="214"/>
      <c r="R107" s="214"/>
      <c r="S107" s="214"/>
      <c r="T107" s="2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09" t="s">
        <v>139</v>
      </c>
      <c r="AU107" s="209" t="s">
        <v>76</v>
      </c>
      <c r="AV107" s="15" t="s">
        <v>135</v>
      </c>
      <c r="AW107" s="15" t="s">
        <v>31</v>
      </c>
      <c r="AX107" s="15" t="s">
        <v>15</v>
      </c>
      <c r="AY107" s="209" t="s">
        <v>128</v>
      </c>
    </row>
    <row r="108" s="2" customFormat="1" ht="16.5" customHeight="1">
      <c r="A108" s="39"/>
      <c r="B108" s="173"/>
      <c r="C108" s="174" t="s">
        <v>135</v>
      </c>
      <c r="D108" s="174" t="s">
        <v>130</v>
      </c>
      <c r="E108" s="175" t="s">
        <v>370</v>
      </c>
      <c r="F108" s="176" t="s">
        <v>371</v>
      </c>
      <c r="G108" s="177" t="s">
        <v>133</v>
      </c>
      <c r="H108" s="178">
        <v>10</v>
      </c>
      <c r="I108" s="179"/>
      <c r="J108" s="180">
        <f>ROUND(I108*H108,2)</f>
        <v>0</v>
      </c>
      <c r="K108" s="176" t="s">
        <v>3</v>
      </c>
      <c r="L108" s="40"/>
      <c r="M108" s="181" t="s">
        <v>3</v>
      </c>
      <c r="N108" s="182" t="s">
        <v>40</v>
      </c>
      <c r="O108" s="73"/>
      <c r="P108" s="183">
        <f>O108*H108</f>
        <v>0</v>
      </c>
      <c r="Q108" s="183">
        <v>0</v>
      </c>
      <c r="R108" s="183">
        <f>Q108*H108</f>
        <v>0</v>
      </c>
      <c r="S108" s="183">
        <v>0</v>
      </c>
      <c r="T108" s="18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85" t="s">
        <v>135</v>
      </c>
      <c r="AT108" s="185" t="s">
        <v>130</v>
      </c>
      <c r="AU108" s="185" t="s">
        <v>76</v>
      </c>
      <c r="AY108" s="20" t="s">
        <v>128</v>
      </c>
      <c r="BE108" s="186">
        <f>IF(N108="základní",J108,0)</f>
        <v>0</v>
      </c>
      <c r="BF108" s="186">
        <f>IF(N108="snížená",J108,0)</f>
        <v>0</v>
      </c>
      <c r="BG108" s="186">
        <f>IF(N108="zákl. přenesená",J108,0)</f>
        <v>0</v>
      </c>
      <c r="BH108" s="186">
        <f>IF(N108="sníž. přenesená",J108,0)</f>
        <v>0</v>
      </c>
      <c r="BI108" s="186">
        <f>IF(N108="nulová",J108,0)</f>
        <v>0</v>
      </c>
      <c r="BJ108" s="20" t="s">
        <v>15</v>
      </c>
      <c r="BK108" s="186">
        <f>ROUND(I108*H108,2)</f>
        <v>0</v>
      </c>
      <c r="BL108" s="20" t="s">
        <v>135</v>
      </c>
      <c r="BM108" s="185" t="s">
        <v>372</v>
      </c>
    </row>
    <row r="109" s="14" customFormat="1">
      <c r="A109" s="14"/>
      <c r="B109" s="201"/>
      <c r="C109" s="14"/>
      <c r="D109" s="193" t="s">
        <v>139</v>
      </c>
      <c r="E109" s="202" t="s">
        <v>3</v>
      </c>
      <c r="F109" s="203" t="s">
        <v>369</v>
      </c>
      <c r="G109" s="14"/>
      <c r="H109" s="202" t="s">
        <v>3</v>
      </c>
      <c r="I109" s="204"/>
      <c r="J109" s="14"/>
      <c r="K109" s="14"/>
      <c r="L109" s="201"/>
      <c r="M109" s="205"/>
      <c r="N109" s="206"/>
      <c r="O109" s="206"/>
      <c r="P109" s="206"/>
      <c r="Q109" s="206"/>
      <c r="R109" s="206"/>
      <c r="S109" s="206"/>
      <c r="T109" s="207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02" t="s">
        <v>139</v>
      </c>
      <c r="AU109" s="202" t="s">
        <v>76</v>
      </c>
      <c r="AV109" s="14" t="s">
        <v>15</v>
      </c>
      <c r="AW109" s="14" t="s">
        <v>31</v>
      </c>
      <c r="AX109" s="14" t="s">
        <v>69</v>
      </c>
      <c r="AY109" s="202" t="s">
        <v>128</v>
      </c>
    </row>
    <row r="110" s="13" customFormat="1">
      <c r="A110" s="13"/>
      <c r="B110" s="192"/>
      <c r="C110" s="13"/>
      <c r="D110" s="193" t="s">
        <v>139</v>
      </c>
      <c r="E110" s="194" t="s">
        <v>3</v>
      </c>
      <c r="F110" s="195" t="s">
        <v>202</v>
      </c>
      <c r="G110" s="13"/>
      <c r="H110" s="196">
        <v>10</v>
      </c>
      <c r="I110" s="197"/>
      <c r="J110" s="13"/>
      <c r="K110" s="13"/>
      <c r="L110" s="192"/>
      <c r="M110" s="198"/>
      <c r="N110" s="199"/>
      <c r="O110" s="199"/>
      <c r="P110" s="199"/>
      <c r="Q110" s="199"/>
      <c r="R110" s="199"/>
      <c r="S110" s="199"/>
      <c r="T110" s="20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94" t="s">
        <v>139</v>
      </c>
      <c r="AU110" s="194" t="s">
        <v>76</v>
      </c>
      <c r="AV110" s="13" t="s">
        <v>76</v>
      </c>
      <c r="AW110" s="13" t="s">
        <v>31</v>
      </c>
      <c r="AX110" s="13" t="s">
        <v>69</v>
      </c>
      <c r="AY110" s="194" t="s">
        <v>128</v>
      </c>
    </row>
    <row r="111" s="15" customFormat="1">
      <c r="A111" s="15"/>
      <c r="B111" s="208"/>
      <c r="C111" s="15"/>
      <c r="D111" s="193" t="s">
        <v>139</v>
      </c>
      <c r="E111" s="209" t="s">
        <v>3</v>
      </c>
      <c r="F111" s="210" t="s">
        <v>148</v>
      </c>
      <c r="G111" s="15"/>
      <c r="H111" s="211">
        <v>10</v>
      </c>
      <c r="I111" s="212"/>
      <c r="J111" s="15"/>
      <c r="K111" s="15"/>
      <c r="L111" s="208"/>
      <c r="M111" s="213"/>
      <c r="N111" s="214"/>
      <c r="O111" s="214"/>
      <c r="P111" s="214"/>
      <c r="Q111" s="214"/>
      <c r="R111" s="214"/>
      <c r="S111" s="214"/>
      <c r="T111" s="2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09" t="s">
        <v>139</v>
      </c>
      <c r="AU111" s="209" t="s">
        <v>76</v>
      </c>
      <c r="AV111" s="15" t="s">
        <v>135</v>
      </c>
      <c r="AW111" s="15" t="s">
        <v>31</v>
      </c>
      <c r="AX111" s="15" t="s">
        <v>15</v>
      </c>
      <c r="AY111" s="209" t="s">
        <v>128</v>
      </c>
    </row>
    <row r="112" s="2" customFormat="1" ht="37.8" customHeight="1">
      <c r="A112" s="39"/>
      <c r="B112" s="173"/>
      <c r="C112" s="174" t="s">
        <v>162</v>
      </c>
      <c r="D112" s="174" t="s">
        <v>130</v>
      </c>
      <c r="E112" s="175" t="s">
        <v>373</v>
      </c>
      <c r="F112" s="176" t="s">
        <v>374</v>
      </c>
      <c r="G112" s="177" t="s">
        <v>133</v>
      </c>
      <c r="H112" s="178">
        <v>369</v>
      </c>
      <c r="I112" s="179"/>
      <c r="J112" s="180">
        <f>ROUND(I112*H112,2)</f>
        <v>0</v>
      </c>
      <c r="K112" s="176" t="s">
        <v>3</v>
      </c>
      <c r="L112" s="40"/>
      <c r="M112" s="181" t="s">
        <v>3</v>
      </c>
      <c r="N112" s="182" t="s">
        <v>40</v>
      </c>
      <c r="O112" s="73"/>
      <c r="P112" s="183">
        <f>O112*H112</f>
        <v>0</v>
      </c>
      <c r="Q112" s="183">
        <v>0</v>
      </c>
      <c r="R112" s="183">
        <f>Q112*H112</f>
        <v>0</v>
      </c>
      <c r="S112" s="183">
        <v>0</v>
      </c>
      <c r="T112" s="18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85" t="s">
        <v>135</v>
      </c>
      <c r="AT112" s="185" t="s">
        <v>130</v>
      </c>
      <c r="AU112" s="185" t="s">
        <v>76</v>
      </c>
      <c r="AY112" s="20" t="s">
        <v>128</v>
      </c>
      <c r="BE112" s="186">
        <f>IF(N112="základní",J112,0)</f>
        <v>0</v>
      </c>
      <c r="BF112" s="186">
        <f>IF(N112="snížená",J112,0)</f>
        <v>0</v>
      </c>
      <c r="BG112" s="186">
        <f>IF(N112="zákl. přenesená",J112,0)</f>
        <v>0</v>
      </c>
      <c r="BH112" s="186">
        <f>IF(N112="sníž. přenesená",J112,0)</f>
        <v>0</v>
      </c>
      <c r="BI112" s="186">
        <f>IF(N112="nulová",J112,0)</f>
        <v>0</v>
      </c>
      <c r="BJ112" s="20" t="s">
        <v>15</v>
      </c>
      <c r="BK112" s="186">
        <f>ROUND(I112*H112,2)</f>
        <v>0</v>
      </c>
      <c r="BL112" s="20" t="s">
        <v>135</v>
      </c>
      <c r="BM112" s="185" t="s">
        <v>375</v>
      </c>
    </row>
    <row r="113" s="14" customFormat="1">
      <c r="A113" s="14"/>
      <c r="B113" s="201"/>
      <c r="C113" s="14"/>
      <c r="D113" s="193" t="s">
        <v>139</v>
      </c>
      <c r="E113" s="202" t="s">
        <v>3</v>
      </c>
      <c r="F113" s="203" t="s">
        <v>376</v>
      </c>
      <c r="G113" s="14"/>
      <c r="H113" s="202" t="s">
        <v>3</v>
      </c>
      <c r="I113" s="204"/>
      <c r="J113" s="14"/>
      <c r="K113" s="14"/>
      <c r="L113" s="201"/>
      <c r="M113" s="205"/>
      <c r="N113" s="206"/>
      <c r="O113" s="206"/>
      <c r="P113" s="206"/>
      <c r="Q113" s="206"/>
      <c r="R113" s="206"/>
      <c r="S113" s="206"/>
      <c r="T113" s="207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02" t="s">
        <v>139</v>
      </c>
      <c r="AU113" s="202" t="s">
        <v>76</v>
      </c>
      <c r="AV113" s="14" t="s">
        <v>15</v>
      </c>
      <c r="AW113" s="14" t="s">
        <v>31</v>
      </c>
      <c r="AX113" s="14" t="s">
        <v>69</v>
      </c>
      <c r="AY113" s="202" t="s">
        <v>128</v>
      </c>
    </row>
    <row r="114" s="13" customFormat="1">
      <c r="A114" s="13"/>
      <c r="B114" s="192"/>
      <c r="C114" s="13"/>
      <c r="D114" s="193" t="s">
        <v>139</v>
      </c>
      <c r="E114" s="194" t="s">
        <v>3</v>
      </c>
      <c r="F114" s="195" t="s">
        <v>377</v>
      </c>
      <c r="G114" s="13"/>
      <c r="H114" s="196">
        <v>93</v>
      </c>
      <c r="I114" s="197"/>
      <c r="J114" s="13"/>
      <c r="K114" s="13"/>
      <c r="L114" s="192"/>
      <c r="M114" s="198"/>
      <c r="N114" s="199"/>
      <c r="O114" s="199"/>
      <c r="P114" s="199"/>
      <c r="Q114" s="199"/>
      <c r="R114" s="199"/>
      <c r="S114" s="199"/>
      <c r="T114" s="20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94" t="s">
        <v>139</v>
      </c>
      <c r="AU114" s="194" t="s">
        <v>76</v>
      </c>
      <c r="AV114" s="13" t="s">
        <v>76</v>
      </c>
      <c r="AW114" s="13" t="s">
        <v>31</v>
      </c>
      <c r="AX114" s="13" t="s">
        <v>69</v>
      </c>
      <c r="AY114" s="194" t="s">
        <v>128</v>
      </c>
    </row>
    <row r="115" s="14" customFormat="1">
      <c r="A115" s="14"/>
      <c r="B115" s="201"/>
      <c r="C115" s="14"/>
      <c r="D115" s="193" t="s">
        <v>139</v>
      </c>
      <c r="E115" s="202" t="s">
        <v>3</v>
      </c>
      <c r="F115" s="203" t="s">
        <v>300</v>
      </c>
      <c r="G115" s="14"/>
      <c r="H115" s="202" t="s">
        <v>3</v>
      </c>
      <c r="I115" s="204"/>
      <c r="J115" s="14"/>
      <c r="K115" s="14"/>
      <c r="L115" s="201"/>
      <c r="M115" s="205"/>
      <c r="N115" s="206"/>
      <c r="O115" s="206"/>
      <c r="P115" s="206"/>
      <c r="Q115" s="206"/>
      <c r="R115" s="206"/>
      <c r="S115" s="206"/>
      <c r="T115" s="207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02" t="s">
        <v>139</v>
      </c>
      <c r="AU115" s="202" t="s">
        <v>76</v>
      </c>
      <c r="AV115" s="14" t="s">
        <v>15</v>
      </c>
      <c r="AW115" s="14" t="s">
        <v>31</v>
      </c>
      <c r="AX115" s="14" t="s">
        <v>69</v>
      </c>
      <c r="AY115" s="202" t="s">
        <v>128</v>
      </c>
    </row>
    <row r="116" s="13" customFormat="1">
      <c r="A116" s="13"/>
      <c r="B116" s="192"/>
      <c r="C116" s="13"/>
      <c r="D116" s="193" t="s">
        <v>139</v>
      </c>
      <c r="E116" s="194" t="s">
        <v>3</v>
      </c>
      <c r="F116" s="195" t="s">
        <v>378</v>
      </c>
      <c r="G116" s="13"/>
      <c r="H116" s="196">
        <v>276</v>
      </c>
      <c r="I116" s="197"/>
      <c r="J116" s="13"/>
      <c r="K116" s="13"/>
      <c r="L116" s="192"/>
      <c r="M116" s="198"/>
      <c r="N116" s="199"/>
      <c r="O116" s="199"/>
      <c r="P116" s="199"/>
      <c r="Q116" s="199"/>
      <c r="R116" s="199"/>
      <c r="S116" s="199"/>
      <c r="T116" s="20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94" t="s">
        <v>139</v>
      </c>
      <c r="AU116" s="194" t="s">
        <v>76</v>
      </c>
      <c r="AV116" s="13" t="s">
        <v>76</v>
      </c>
      <c r="AW116" s="13" t="s">
        <v>31</v>
      </c>
      <c r="AX116" s="13" t="s">
        <v>69</v>
      </c>
      <c r="AY116" s="194" t="s">
        <v>128</v>
      </c>
    </row>
    <row r="117" s="15" customFormat="1">
      <c r="A117" s="15"/>
      <c r="B117" s="208"/>
      <c r="C117" s="15"/>
      <c r="D117" s="193" t="s">
        <v>139</v>
      </c>
      <c r="E117" s="209" t="s">
        <v>3</v>
      </c>
      <c r="F117" s="210" t="s">
        <v>148</v>
      </c>
      <c r="G117" s="15"/>
      <c r="H117" s="211">
        <v>369</v>
      </c>
      <c r="I117" s="212"/>
      <c r="J117" s="15"/>
      <c r="K117" s="15"/>
      <c r="L117" s="208"/>
      <c r="M117" s="213"/>
      <c r="N117" s="214"/>
      <c r="O117" s="214"/>
      <c r="P117" s="214"/>
      <c r="Q117" s="214"/>
      <c r="R117" s="214"/>
      <c r="S117" s="214"/>
      <c r="T117" s="2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09" t="s">
        <v>139</v>
      </c>
      <c r="AU117" s="209" t="s">
        <v>76</v>
      </c>
      <c r="AV117" s="15" t="s">
        <v>135</v>
      </c>
      <c r="AW117" s="15" t="s">
        <v>31</v>
      </c>
      <c r="AX117" s="15" t="s">
        <v>15</v>
      </c>
      <c r="AY117" s="209" t="s">
        <v>128</v>
      </c>
    </row>
    <row r="118" s="12" customFormat="1" ht="22.8" customHeight="1">
      <c r="A118" s="12"/>
      <c r="B118" s="160"/>
      <c r="C118" s="12"/>
      <c r="D118" s="161" t="s">
        <v>68</v>
      </c>
      <c r="E118" s="171" t="s">
        <v>76</v>
      </c>
      <c r="F118" s="171" t="s">
        <v>379</v>
      </c>
      <c r="G118" s="12"/>
      <c r="H118" s="12"/>
      <c r="I118" s="163"/>
      <c r="J118" s="172">
        <f>BK118</f>
        <v>0</v>
      </c>
      <c r="K118" s="12"/>
      <c r="L118" s="160"/>
      <c r="M118" s="165"/>
      <c r="N118" s="166"/>
      <c r="O118" s="166"/>
      <c r="P118" s="167">
        <f>SUM(P119:P128)</f>
        <v>0</v>
      </c>
      <c r="Q118" s="166"/>
      <c r="R118" s="167">
        <f>SUM(R119:R128)</f>
        <v>0.0441</v>
      </c>
      <c r="S118" s="166"/>
      <c r="T118" s="168">
        <f>SUM(T119:T128)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1" t="s">
        <v>15</v>
      </c>
      <c r="AT118" s="169" t="s">
        <v>68</v>
      </c>
      <c r="AU118" s="169" t="s">
        <v>15</v>
      </c>
      <c r="AY118" s="161" t="s">
        <v>128</v>
      </c>
      <c r="BK118" s="170">
        <f>SUM(BK119:BK128)</f>
        <v>0</v>
      </c>
    </row>
    <row r="119" s="2" customFormat="1" ht="16.5" customHeight="1">
      <c r="A119" s="39"/>
      <c r="B119" s="173"/>
      <c r="C119" s="174" t="s">
        <v>144</v>
      </c>
      <c r="D119" s="174" t="s">
        <v>130</v>
      </c>
      <c r="E119" s="175" t="s">
        <v>380</v>
      </c>
      <c r="F119" s="176" t="s">
        <v>381</v>
      </c>
      <c r="G119" s="177" t="s">
        <v>133</v>
      </c>
      <c r="H119" s="178">
        <v>15</v>
      </c>
      <c r="I119" s="179"/>
      <c r="J119" s="180">
        <f>ROUND(I119*H119,2)</f>
        <v>0</v>
      </c>
      <c r="K119" s="176" t="s">
        <v>134</v>
      </c>
      <c r="L119" s="40"/>
      <c r="M119" s="181" t="s">
        <v>3</v>
      </c>
      <c r="N119" s="182" t="s">
        <v>40</v>
      </c>
      <c r="O119" s="73"/>
      <c r="P119" s="183">
        <f>O119*H119</f>
        <v>0</v>
      </c>
      <c r="Q119" s="183">
        <v>0.0029399999999999999</v>
      </c>
      <c r="R119" s="183">
        <f>Q119*H119</f>
        <v>0.0441</v>
      </c>
      <c r="S119" s="183">
        <v>0</v>
      </c>
      <c r="T119" s="18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185" t="s">
        <v>135</v>
      </c>
      <c r="AT119" s="185" t="s">
        <v>130</v>
      </c>
      <c r="AU119" s="185" t="s">
        <v>76</v>
      </c>
      <c r="AY119" s="20" t="s">
        <v>128</v>
      </c>
      <c r="BE119" s="186">
        <f>IF(N119="základní",J119,0)</f>
        <v>0</v>
      </c>
      <c r="BF119" s="186">
        <f>IF(N119="snížená",J119,0)</f>
        <v>0</v>
      </c>
      <c r="BG119" s="186">
        <f>IF(N119="zákl. přenesená",J119,0)</f>
        <v>0</v>
      </c>
      <c r="BH119" s="186">
        <f>IF(N119="sníž. přenesená",J119,0)</f>
        <v>0</v>
      </c>
      <c r="BI119" s="186">
        <f>IF(N119="nulová",J119,0)</f>
        <v>0</v>
      </c>
      <c r="BJ119" s="20" t="s">
        <v>15</v>
      </c>
      <c r="BK119" s="186">
        <f>ROUND(I119*H119,2)</f>
        <v>0</v>
      </c>
      <c r="BL119" s="20" t="s">
        <v>135</v>
      </c>
      <c r="BM119" s="185" t="s">
        <v>382</v>
      </c>
    </row>
    <row r="120" s="2" customFormat="1">
      <c r="A120" s="39"/>
      <c r="B120" s="40"/>
      <c r="C120" s="39"/>
      <c r="D120" s="187" t="s">
        <v>137</v>
      </c>
      <c r="E120" s="39"/>
      <c r="F120" s="188" t="s">
        <v>383</v>
      </c>
      <c r="G120" s="39"/>
      <c r="H120" s="39"/>
      <c r="I120" s="189"/>
      <c r="J120" s="39"/>
      <c r="K120" s="39"/>
      <c r="L120" s="40"/>
      <c r="M120" s="190"/>
      <c r="N120" s="191"/>
      <c r="O120" s="73"/>
      <c r="P120" s="73"/>
      <c r="Q120" s="73"/>
      <c r="R120" s="73"/>
      <c r="S120" s="73"/>
      <c r="T120" s="74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20" t="s">
        <v>137</v>
      </c>
      <c r="AU120" s="20" t="s">
        <v>76</v>
      </c>
    </row>
    <row r="121" s="14" customFormat="1">
      <c r="A121" s="14"/>
      <c r="B121" s="201"/>
      <c r="C121" s="14"/>
      <c r="D121" s="193" t="s">
        <v>139</v>
      </c>
      <c r="E121" s="202" t="s">
        <v>3</v>
      </c>
      <c r="F121" s="203" t="s">
        <v>384</v>
      </c>
      <c r="G121" s="14"/>
      <c r="H121" s="202" t="s">
        <v>3</v>
      </c>
      <c r="I121" s="204"/>
      <c r="J121" s="14"/>
      <c r="K121" s="14"/>
      <c r="L121" s="201"/>
      <c r="M121" s="205"/>
      <c r="N121" s="206"/>
      <c r="O121" s="206"/>
      <c r="P121" s="206"/>
      <c r="Q121" s="206"/>
      <c r="R121" s="206"/>
      <c r="S121" s="206"/>
      <c r="T121" s="207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02" t="s">
        <v>139</v>
      </c>
      <c r="AU121" s="202" t="s">
        <v>76</v>
      </c>
      <c r="AV121" s="14" t="s">
        <v>15</v>
      </c>
      <c r="AW121" s="14" t="s">
        <v>31</v>
      </c>
      <c r="AX121" s="14" t="s">
        <v>69</v>
      </c>
      <c r="AY121" s="202" t="s">
        <v>128</v>
      </c>
    </row>
    <row r="122" s="13" customFormat="1">
      <c r="A122" s="13"/>
      <c r="B122" s="192"/>
      <c r="C122" s="13"/>
      <c r="D122" s="193" t="s">
        <v>139</v>
      </c>
      <c r="E122" s="194" t="s">
        <v>3</v>
      </c>
      <c r="F122" s="195" t="s">
        <v>385</v>
      </c>
      <c r="G122" s="13"/>
      <c r="H122" s="196">
        <v>15</v>
      </c>
      <c r="I122" s="197"/>
      <c r="J122" s="13"/>
      <c r="K122" s="13"/>
      <c r="L122" s="192"/>
      <c r="M122" s="198"/>
      <c r="N122" s="199"/>
      <c r="O122" s="199"/>
      <c r="P122" s="199"/>
      <c r="Q122" s="199"/>
      <c r="R122" s="199"/>
      <c r="S122" s="199"/>
      <c r="T122" s="20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94" t="s">
        <v>139</v>
      </c>
      <c r="AU122" s="194" t="s">
        <v>76</v>
      </c>
      <c r="AV122" s="13" t="s">
        <v>76</v>
      </c>
      <c r="AW122" s="13" t="s">
        <v>31</v>
      </c>
      <c r="AX122" s="13" t="s">
        <v>69</v>
      </c>
      <c r="AY122" s="194" t="s">
        <v>128</v>
      </c>
    </row>
    <row r="123" s="15" customFormat="1">
      <c r="A123" s="15"/>
      <c r="B123" s="208"/>
      <c r="C123" s="15"/>
      <c r="D123" s="193" t="s">
        <v>139</v>
      </c>
      <c r="E123" s="209" t="s">
        <v>3</v>
      </c>
      <c r="F123" s="210" t="s">
        <v>148</v>
      </c>
      <c r="G123" s="15"/>
      <c r="H123" s="211">
        <v>15</v>
      </c>
      <c r="I123" s="212"/>
      <c r="J123" s="15"/>
      <c r="K123" s="15"/>
      <c r="L123" s="208"/>
      <c r="M123" s="213"/>
      <c r="N123" s="214"/>
      <c r="O123" s="214"/>
      <c r="P123" s="214"/>
      <c r="Q123" s="214"/>
      <c r="R123" s="214"/>
      <c r="S123" s="214"/>
      <c r="T123" s="2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09" t="s">
        <v>139</v>
      </c>
      <c r="AU123" s="209" t="s">
        <v>76</v>
      </c>
      <c r="AV123" s="15" t="s">
        <v>135</v>
      </c>
      <c r="AW123" s="15" t="s">
        <v>31</v>
      </c>
      <c r="AX123" s="15" t="s">
        <v>15</v>
      </c>
      <c r="AY123" s="209" t="s">
        <v>128</v>
      </c>
    </row>
    <row r="124" s="2" customFormat="1" ht="16.5" customHeight="1">
      <c r="A124" s="39"/>
      <c r="B124" s="173"/>
      <c r="C124" s="174" t="s">
        <v>173</v>
      </c>
      <c r="D124" s="174" t="s">
        <v>130</v>
      </c>
      <c r="E124" s="175" t="s">
        <v>386</v>
      </c>
      <c r="F124" s="176" t="s">
        <v>387</v>
      </c>
      <c r="G124" s="177" t="s">
        <v>133</v>
      </c>
      <c r="H124" s="178">
        <v>15</v>
      </c>
      <c r="I124" s="179"/>
      <c r="J124" s="180">
        <f>ROUND(I124*H124,2)</f>
        <v>0</v>
      </c>
      <c r="K124" s="176" t="s">
        <v>134</v>
      </c>
      <c r="L124" s="40"/>
      <c r="M124" s="181" t="s">
        <v>3</v>
      </c>
      <c r="N124" s="182" t="s">
        <v>40</v>
      </c>
      <c r="O124" s="73"/>
      <c r="P124" s="183">
        <f>O124*H124</f>
        <v>0</v>
      </c>
      <c r="Q124" s="183">
        <v>0</v>
      </c>
      <c r="R124" s="183">
        <f>Q124*H124</f>
        <v>0</v>
      </c>
      <c r="S124" s="183">
        <v>0</v>
      </c>
      <c r="T124" s="18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85" t="s">
        <v>135</v>
      </c>
      <c r="AT124" s="185" t="s">
        <v>130</v>
      </c>
      <c r="AU124" s="185" t="s">
        <v>76</v>
      </c>
      <c r="AY124" s="20" t="s">
        <v>128</v>
      </c>
      <c r="BE124" s="186">
        <f>IF(N124="základní",J124,0)</f>
        <v>0</v>
      </c>
      <c r="BF124" s="186">
        <f>IF(N124="snížená",J124,0)</f>
        <v>0</v>
      </c>
      <c r="BG124" s="186">
        <f>IF(N124="zákl. přenesená",J124,0)</f>
        <v>0</v>
      </c>
      <c r="BH124" s="186">
        <f>IF(N124="sníž. přenesená",J124,0)</f>
        <v>0</v>
      </c>
      <c r="BI124" s="186">
        <f>IF(N124="nulová",J124,0)</f>
        <v>0</v>
      </c>
      <c r="BJ124" s="20" t="s">
        <v>15</v>
      </c>
      <c r="BK124" s="186">
        <f>ROUND(I124*H124,2)</f>
        <v>0</v>
      </c>
      <c r="BL124" s="20" t="s">
        <v>135</v>
      </c>
      <c r="BM124" s="185" t="s">
        <v>388</v>
      </c>
    </row>
    <row r="125" s="2" customFormat="1">
      <c r="A125" s="39"/>
      <c r="B125" s="40"/>
      <c r="C125" s="39"/>
      <c r="D125" s="187" t="s">
        <v>137</v>
      </c>
      <c r="E125" s="39"/>
      <c r="F125" s="188" t="s">
        <v>389</v>
      </c>
      <c r="G125" s="39"/>
      <c r="H125" s="39"/>
      <c r="I125" s="189"/>
      <c r="J125" s="39"/>
      <c r="K125" s="39"/>
      <c r="L125" s="40"/>
      <c r="M125" s="190"/>
      <c r="N125" s="191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137</v>
      </c>
      <c r="AU125" s="20" t="s">
        <v>76</v>
      </c>
    </row>
    <row r="126" s="14" customFormat="1">
      <c r="A126" s="14"/>
      <c r="B126" s="201"/>
      <c r="C126" s="14"/>
      <c r="D126" s="193" t="s">
        <v>139</v>
      </c>
      <c r="E126" s="202" t="s">
        <v>3</v>
      </c>
      <c r="F126" s="203" t="s">
        <v>384</v>
      </c>
      <c r="G126" s="14"/>
      <c r="H126" s="202" t="s">
        <v>3</v>
      </c>
      <c r="I126" s="204"/>
      <c r="J126" s="14"/>
      <c r="K126" s="14"/>
      <c r="L126" s="201"/>
      <c r="M126" s="205"/>
      <c r="N126" s="206"/>
      <c r="O126" s="206"/>
      <c r="P126" s="206"/>
      <c r="Q126" s="206"/>
      <c r="R126" s="206"/>
      <c r="S126" s="206"/>
      <c r="T126" s="20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139</v>
      </c>
      <c r="AU126" s="202" t="s">
        <v>76</v>
      </c>
      <c r="AV126" s="14" t="s">
        <v>15</v>
      </c>
      <c r="AW126" s="14" t="s">
        <v>31</v>
      </c>
      <c r="AX126" s="14" t="s">
        <v>69</v>
      </c>
      <c r="AY126" s="202" t="s">
        <v>128</v>
      </c>
    </row>
    <row r="127" s="13" customFormat="1">
      <c r="A127" s="13"/>
      <c r="B127" s="192"/>
      <c r="C127" s="13"/>
      <c r="D127" s="193" t="s">
        <v>139</v>
      </c>
      <c r="E127" s="194" t="s">
        <v>3</v>
      </c>
      <c r="F127" s="195" t="s">
        <v>385</v>
      </c>
      <c r="G127" s="13"/>
      <c r="H127" s="196">
        <v>15</v>
      </c>
      <c r="I127" s="197"/>
      <c r="J127" s="13"/>
      <c r="K127" s="13"/>
      <c r="L127" s="192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139</v>
      </c>
      <c r="AU127" s="194" t="s">
        <v>76</v>
      </c>
      <c r="AV127" s="13" t="s">
        <v>76</v>
      </c>
      <c r="AW127" s="13" t="s">
        <v>31</v>
      </c>
      <c r="AX127" s="13" t="s">
        <v>69</v>
      </c>
      <c r="AY127" s="194" t="s">
        <v>128</v>
      </c>
    </row>
    <row r="128" s="15" customFormat="1">
      <c r="A128" s="15"/>
      <c r="B128" s="208"/>
      <c r="C128" s="15"/>
      <c r="D128" s="193" t="s">
        <v>139</v>
      </c>
      <c r="E128" s="209" t="s">
        <v>3</v>
      </c>
      <c r="F128" s="210" t="s">
        <v>148</v>
      </c>
      <c r="G128" s="15"/>
      <c r="H128" s="211">
        <v>15</v>
      </c>
      <c r="I128" s="212"/>
      <c r="J128" s="15"/>
      <c r="K128" s="15"/>
      <c r="L128" s="208"/>
      <c r="M128" s="213"/>
      <c r="N128" s="214"/>
      <c r="O128" s="214"/>
      <c r="P128" s="214"/>
      <c r="Q128" s="214"/>
      <c r="R128" s="214"/>
      <c r="S128" s="214"/>
      <c r="T128" s="2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09" t="s">
        <v>139</v>
      </c>
      <c r="AU128" s="209" t="s">
        <v>76</v>
      </c>
      <c r="AV128" s="15" t="s">
        <v>135</v>
      </c>
      <c r="AW128" s="15" t="s">
        <v>31</v>
      </c>
      <c r="AX128" s="15" t="s">
        <v>15</v>
      </c>
      <c r="AY128" s="209" t="s">
        <v>128</v>
      </c>
    </row>
    <row r="129" s="12" customFormat="1" ht="22.8" customHeight="1">
      <c r="A129" s="12"/>
      <c r="B129" s="160"/>
      <c r="C129" s="12"/>
      <c r="D129" s="161" t="s">
        <v>68</v>
      </c>
      <c r="E129" s="171" t="s">
        <v>162</v>
      </c>
      <c r="F129" s="171" t="s">
        <v>390</v>
      </c>
      <c r="G129" s="12"/>
      <c r="H129" s="12"/>
      <c r="I129" s="163"/>
      <c r="J129" s="172">
        <f>BK129</f>
        <v>0</v>
      </c>
      <c r="K129" s="12"/>
      <c r="L129" s="160"/>
      <c r="M129" s="165"/>
      <c r="N129" s="166"/>
      <c r="O129" s="166"/>
      <c r="P129" s="167">
        <f>SUM(P130:P148)</f>
        <v>0</v>
      </c>
      <c r="Q129" s="166"/>
      <c r="R129" s="167">
        <f>SUM(R130:R148)</f>
        <v>0</v>
      </c>
      <c r="S129" s="166"/>
      <c r="T129" s="168">
        <f>SUM(T130:T148)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1" t="s">
        <v>15</v>
      </c>
      <c r="AT129" s="169" t="s">
        <v>68</v>
      </c>
      <c r="AU129" s="169" t="s">
        <v>15</v>
      </c>
      <c r="AY129" s="161" t="s">
        <v>128</v>
      </c>
      <c r="BK129" s="170">
        <f>SUM(BK130:BK148)</f>
        <v>0</v>
      </c>
    </row>
    <row r="130" s="2" customFormat="1" ht="33" customHeight="1">
      <c r="A130" s="39"/>
      <c r="B130" s="173"/>
      <c r="C130" s="174" t="s">
        <v>152</v>
      </c>
      <c r="D130" s="174" t="s">
        <v>130</v>
      </c>
      <c r="E130" s="175" t="s">
        <v>391</v>
      </c>
      <c r="F130" s="176" t="s">
        <v>392</v>
      </c>
      <c r="G130" s="177" t="s">
        <v>133</v>
      </c>
      <c r="H130" s="178">
        <v>276</v>
      </c>
      <c r="I130" s="179"/>
      <c r="J130" s="180">
        <f>ROUND(I130*H130,2)</f>
        <v>0</v>
      </c>
      <c r="K130" s="176" t="s">
        <v>134</v>
      </c>
      <c r="L130" s="40"/>
      <c r="M130" s="181" t="s">
        <v>3</v>
      </c>
      <c r="N130" s="182" t="s">
        <v>40</v>
      </c>
      <c r="O130" s="73"/>
      <c r="P130" s="183">
        <f>O130*H130</f>
        <v>0</v>
      </c>
      <c r="Q130" s="183">
        <v>0</v>
      </c>
      <c r="R130" s="183">
        <f>Q130*H130</f>
        <v>0</v>
      </c>
      <c r="S130" s="183">
        <v>0</v>
      </c>
      <c r="T130" s="18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85" t="s">
        <v>135</v>
      </c>
      <c r="AT130" s="185" t="s">
        <v>130</v>
      </c>
      <c r="AU130" s="185" t="s">
        <v>76</v>
      </c>
      <c r="AY130" s="20" t="s">
        <v>128</v>
      </c>
      <c r="BE130" s="186">
        <f>IF(N130="základní",J130,0)</f>
        <v>0</v>
      </c>
      <c r="BF130" s="186">
        <f>IF(N130="snížená",J130,0)</f>
        <v>0</v>
      </c>
      <c r="BG130" s="186">
        <f>IF(N130="zákl. přenesená",J130,0)</f>
        <v>0</v>
      </c>
      <c r="BH130" s="186">
        <f>IF(N130="sníž. přenesená",J130,0)</f>
        <v>0</v>
      </c>
      <c r="BI130" s="186">
        <f>IF(N130="nulová",J130,0)</f>
        <v>0</v>
      </c>
      <c r="BJ130" s="20" t="s">
        <v>15</v>
      </c>
      <c r="BK130" s="186">
        <f>ROUND(I130*H130,2)</f>
        <v>0</v>
      </c>
      <c r="BL130" s="20" t="s">
        <v>135</v>
      </c>
      <c r="BM130" s="185" t="s">
        <v>393</v>
      </c>
    </row>
    <row r="131" s="2" customFormat="1">
      <c r="A131" s="39"/>
      <c r="B131" s="40"/>
      <c r="C131" s="39"/>
      <c r="D131" s="187" t="s">
        <v>137</v>
      </c>
      <c r="E131" s="39"/>
      <c r="F131" s="188" t="s">
        <v>394</v>
      </c>
      <c r="G131" s="39"/>
      <c r="H131" s="39"/>
      <c r="I131" s="189"/>
      <c r="J131" s="39"/>
      <c r="K131" s="39"/>
      <c r="L131" s="40"/>
      <c r="M131" s="190"/>
      <c r="N131" s="191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137</v>
      </c>
      <c r="AU131" s="20" t="s">
        <v>76</v>
      </c>
    </row>
    <row r="132" s="14" customFormat="1">
      <c r="A132" s="14"/>
      <c r="B132" s="201"/>
      <c r="C132" s="14"/>
      <c r="D132" s="193" t="s">
        <v>139</v>
      </c>
      <c r="E132" s="202" t="s">
        <v>3</v>
      </c>
      <c r="F132" s="203" t="s">
        <v>395</v>
      </c>
      <c r="G132" s="14"/>
      <c r="H132" s="202" t="s">
        <v>3</v>
      </c>
      <c r="I132" s="204"/>
      <c r="J132" s="14"/>
      <c r="K132" s="14"/>
      <c r="L132" s="201"/>
      <c r="M132" s="205"/>
      <c r="N132" s="206"/>
      <c r="O132" s="206"/>
      <c r="P132" s="206"/>
      <c r="Q132" s="206"/>
      <c r="R132" s="206"/>
      <c r="S132" s="206"/>
      <c r="T132" s="20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2" t="s">
        <v>139</v>
      </c>
      <c r="AU132" s="202" t="s">
        <v>76</v>
      </c>
      <c r="AV132" s="14" t="s">
        <v>15</v>
      </c>
      <c r="AW132" s="14" t="s">
        <v>31</v>
      </c>
      <c r="AX132" s="14" t="s">
        <v>69</v>
      </c>
      <c r="AY132" s="202" t="s">
        <v>128</v>
      </c>
    </row>
    <row r="133" s="13" customFormat="1">
      <c r="A133" s="13"/>
      <c r="B133" s="192"/>
      <c r="C133" s="13"/>
      <c r="D133" s="193" t="s">
        <v>139</v>
      </c>
      <c r="E133" s="194" t="s">
        <v>3</v>
      </c>
      <c r="F133" s="195" t="s">
        <v>378</v>
      </c>
      <c r="G133" s="13"/>
      <c r="H133" s="196">
        <v>276</v>
      </c>
      <c r="I133" s="197"/>
      <c r="J133" s="13"/>
      <c r="K133" s="13"/>
      <c r="L133" s="192"/>
      <c r="M133" s="198"/>
      <c r="N133" s="199"/>
      <c r="O133" s="199"/>
      <c r="P133" s="199"/>
      <c r="Q133" s="199"/>
      <c r="R133" s="199"/>
      <c r="S133" s="199"/>
      <c r="T133" s="20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4" t="s">
        <v>139</v>
      </c>
      <c r="AU133" s="194" t="s">
        <v>76</v>
      </c>
      <c r="AV133" s="13" t="s">
        <v>76</v>
      </c>
      <c r="AW133" s="13" t="s">
        <v>31</v>
      </c>
      <c r="AX133" s="13" t="s">
        <v>69</v>
      </c>
      <c r="AY133" s="194" t="s">
        <v>128</v>
      </c>
    </row>
    <row r="134" s="15" customFormat="1">
      <c r="A134" s="15"/>
      <c r="B134" s="208"/>
      <c r="C134" s="15"/>
      <c r="D134" s="193" t="s">
        <v>139</v>
      </c>
      <c r="E134" s="209" t="s">
        <v>3</v>
      </c>
      <c r="F134" s="210" t="s">
        <v>148</v>
      </c>
      <c r="G134" s="15"/>
      <c r="H134" s="211">
        <v>276</v>
      </c>
      <c r="I134" s="212"/>
      <c r="J134" s="15"/>
      <c r="K134" s="15"/>
      <c r="L134" s="208"/>
      <c r="M134" s="213"/>
      <c r="N134" s="214"/>
      <c r="O134" s="214"/>
      <c r="P134" s="214"/>
      <c r="Q134" s="214"/>
      <c r="R134" s="214"/>
      <c r="S134" s="214"/>
      <c r="T134" s="2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9" t="s">
        <v>139</v>
      </c>
      <c r="AU134" s="209" t="s">
        <v>76</v>
      </c>
      <c r="AV134" s="15" t="s">
        <v>135</v>
      </c>
      <c r="AW134" s="15" t="s">
        <v>31</v>
      </c>
      <c r="AX134" s="15" t="s">
        <v>15</v>
      </c>
      <c r="AY134" s="209" t="s">
        <v>128</v>
      </c>
    </row>
    <row r="135" s="2" customFormat="1" ht="33" customHeight="1">
      <c r="A135" s="39"/>
      <c r="B135" s="173"/>
      <c r="C135" s="174" t="s">
        <v>184</v>
      </c>
      <c r="D135" s="174" t="s">
        <v>130</v>
      </c>
      <c r="E135" s="175" t="s">
        <v>396</v>
      </c>
      <c r="F135" s="176" t="s">
        <v>397</v>
      </c>
      <c r="G135" s="177" t="s">
        <v>133</v>
      </c>
      <c r="H135" s="178">
        <v>276</v>
      </c>
      <c r="I135" s="179"/>
      <c r="J135" s="180">
        <f>ROUND(I135*H135,2)</f>
        <v>0</v>
      </c>
      <c r="K135" s="176" t="s">
        <v>134</v>
      </c>
      <c r="L135" s="40"/>
      <c r="M135" s="181" t="s">
        <v>3</v>
      </c>
      <c r="N135" s="182" t="s">
        <v>40</v>
      </c>
      <c r="O135" s="73"/>
      <c r="P135" s="183">
        <f>O135*H135</f>
        <v>0</v>
      </c>
      <c r="Q135" s="183">
        <v>0</v>
      </c>
      <c r="R135" s="183">
        <f>Q135*H135</f>
        <v>0</v>
      </c>
      <c r="S135" s="183">
        <v>0</v>
      </c>
      <c r="T135" s="18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185" t="s">
        <v>135</v>
      </c>
      <c r="AT135" s="185" t="s">
        <v>130</v>
      </c>
      <c r="AU135" s="185" t="s">
        <v>76</v>
      </c>
      <c r="AY135" s="20" t="s">
        <v>128</v>
      </c>
      <c r="BE135" s="186">
        <f>IF(N135="základní",J135,0)</f>
        <v>0</v>
      </c>
      <c r="BF135" s="186">
        <f>IF(N135="snížená",J135,0)</f>
        <v>0</v>
      </c>
      <c r="BG135" s="186">
        <f>IF(N135="zákl. přenesená",J135,0)</f>
        <v>0</v>
      </c>
      <c r="BH135" s="186">
        <f>IF(N135="sníž. přenesená",J135,0)</f>
        <v>0</v>
      </c>
      <c r="BI135" s="186">
        <f>IF(N135="nulová",J135,0)</f>
        <v>0</v>
      </c>
      <c r="BJ135" s="20" t="s">
        <v>15</v>
      </c>
      <c r="BK135" s="186">
        <f>ROUND(I135*H135,2)</f>
        <v>0</v>
      </c>
      <c r="BL135" s="20" t="s">
        <v>135</v>
      </c>
      <c r="BM135" s="185" t="s">
        <v>398</v>
      </c>
    </row>
    <row r="136" s="2" customFormat="1">
      <c r="A136" s="39"/>
      <c r="B136" s="40"/>
      <c r="C136" s="39"/>
      <c r="D136" s="187" t="s">
        <v>137</v>
      </c>
      <c r="E136" s="39"/>
      <c r="F136" s="188" t="s">
        <v>399</v>
      </c>
      <c r="G136" s="39"/>
      <c r="H136" s="39"/>
      <c r="I136" s="189"/>
      <c r="J136" s="39"/>
      <c r="K136" s="39"/>
      <c r="L136" s="40"/>
      <c r="M136" s="190"/>
      <c r="N136" s="191"/>
      <c r="O136" s="73"/>
      <c r="P136" s="73"/>
      <c r="Q136" s="73"/>
      <c r="R136" s="73"/>
      <c r="S136" s="73"/>
      <c r="T136" s="74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20" t="s">
        <v>137</v>
      </c>
      <c r="AU136" s="20" t="s">
        <v>76</v>
      </c>
    </row>
    <row r="137" s="14" customFormat="1">
      <c r="A137" s="14"/>
      <c r="B137" s="201"/>
      <c r="C137" s="14"/>
      <c r="D137" s="193" t="s">
        <v>139</v>
      </c>
      <c r="E137" s="202" t="s">
        <v>3</v>
      </c>
      <c r="F137" s="203" t="s">
        <v>395</v>
      </c>
      <c r="G137" s="14"/>
      <c r="H137" s="202" t="s">
        <v>3</v>
      </c>
      <c r="I137" s="204"/>
      <c r="J137" s="14"/>
      <c r="K137" s="14"/>
      <c r="L137" s="201"/>
      <c r="M137" s="205"/>
      <c r="N137" s="206"/>
      <c r="O137" s="206"/>
      <c r="P137" s="206"/>
      <c r="Q137" s="206"/>
      <c r="R137" s="206"/>
      <c r="S137" s="206"/>
      <c r="T137" s="207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2" t="s">
        <v>139</v>
      </c>
      <c r="AU137" s="202" t="s">
        <v>76</v>
      </c>
      <c r="AV137" s="14" t="s">
        <v>15</v>
      </c>
      <c r="AW137" s="14" t="s">
        <v>31</v>
      </c>
      <c r="AX137" s="14" t="s">
        <v>69</v>
      </c>
      <c r="AY137" s="202" t="s">
        <v>128</v>
      </c>
    </row>
    <row r="138" s="13" customFormat="1">
      <c r="A138" s="13"/>
      <c r="B138" s="192"/>
      <c r="C138" s="13"/>
      <c r="D138" s="193" t="s">
        <v>139</v>
      </c>
      <c r="E138" s="194" t="s">
        <v>3</v>
      </c>
      <c r="F138" s="195" t="s">
        <v>378</v>
      </c>
      <c r="G138" s="13"/>
      <c r="H138" s="196">
        <v>276</v>
      </c>
      <c r="I138" s="197"/>
      <c r="J138" s="13"/>
      <c r="K138" s="13"/>
      <c r="L138" s="192"/>
      <c r="M138" s="198"/>
      <c r="N138" s="199"/>
      <c r="O138" s="199"/>
      <c r="P138" s="199"/>
      <c r="Q138" s="199"/>
      <c r="R138" s="199"/>
      <c r="S138" s="199"/>
      <c r="T138" s="20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4" t="s">
        <v>139</v>
      </c>
      <c r="AU138" s="194" t="s">
        <v>76</v>
      </c>
      <c r="AV138" s="13" t="s">
        <v>76</v>
      </c>
      <c r="AW138" s="13" t="s">
        <v>31</v>
      </c>
      <c r="AX138" s="13" t="s">
        <v>69</v>
      </c>
      <c r="AY138" s="194" t="s">
        <v>128</v>
      </c>
    </row>
    <row r="139" s="15" customFormat="1">
      <c r="A139" s="15"/>
      <c r="B139" s="208"/>
      <c r="C139" s="15"/>
      <c r="D139" s="193" t="s">
        <v>139</v>
      </c>
      <c r="E139" s="209" t="s">
        <v>3</v>
      </c>
      <c r="F139" s="210" t="s">
        <v>148</v>
      </c>
      <c r="G139" s="15"/>
      <c r="H139" s="211">
        <v>276</v>
      </c>
      <c r="I139" s="212"/>
      <c r="J139" s="15"/>
      <c r="K139" s="15"/>
      <c r="L139" s="208"/>
      <c r="M139" s="213"/>
      <c r="N139" s="214"/>
      <c r="O139" s="214"/>
      <c r="P139" s="214"/>
      <c r="Q139" s="214"/>
      <c r="R139" s="214"/>
      <c r="S139" s="214"/>
      <c r="T139" s="2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09" t="s">
        <v>139</v>
      </c>
      <c r="AU139" s="209" t="s">
        <v>76</v>
      </c>
      <c r="AV139" s="15" t="s">
        <v>135</v>
      </c>
      <c r="AW139" s="15" t="s">
        <v>31</v>
      </c>
      <c r="AX139" s="15" t="s">
        <v>15</v>
      </c>
      <c r="AY139" s="209" t="s">
        <v>128</v>
      </c>
    </row>
    <row r="140" s="2" customFormat="1" ht="33" customHeight="1">
      <c r="A140" s="39"/>
      <c r="B140" s="173"/>
      <c r="C140" s="174" t="s">
        <v>176</v>
      </c>
      <c r="D140" s="174" t="s">
        <v>130</v>
      </c>
      <c r="E140" s="175" t="s">
        <v>400</v>
      </c>
      <c r="F140" s="176" t="s">
        <v>401</v>
      </c>
      <c r="G140" s="177" t="s">
        <v>133</v>
      </c>
      <c r="H140" s="178">
        <v>276</v>
      </c>
      <c r="I140" s="179"/>
      <c r="J140" s="180">
        <f>ROUND(I140*H140,2)</f>
        <v>0</v>
      </c>
      <c r="K140" s="176" t="s">
        <v>134</v>
      </c>
      <c r="L140" s="40"/>
      <c r="M140" s="181" t="s">
        <v>3</v>
      </c>
      <c r="N140" s="182" t="s">
        <v>40</v>
      </c>
      <c r="O140" s="73"/>
      <c r="P140" s="183">
        <f>O140*H140</f>
        <v>0</v>
      </c>
      <c r="Q140" s="183">
        <v>0</v>
      </c>
      <c r="R140" s="183">
        <f>Q140*H140</f>
        <v>0</v>
      </c>
      <c r="S140" s="183">
        <v>0</v>
      </c>
      <c r="T140" s="18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85" t="s">
        <v>135</v>
      </c>
      <c r="AT140" s="185" t="s">
        <v>130</v>
      </c>
      <c r="AU140" s="185" t="s">
        <v>76</v>
      </c>
      <c r="AY140" s="20" t="s">
        <v>128</v>
      </c>
      <c r="BE140" s="186">
        <f>IF(N140="základní",J140,0)</f>
        <v>0</v>
      </c>
      <c r="BF140" s="186">
        <f>IF(N140="snížená",J140,0)</f>
        <v>0</v>
      </c>
      <c r="BG140" s="186">
        <f>IF(N140="zákl. přenesená",J140,0)</f>
        <v>0</v>
      </c>
      <c r="BH140" s="186">
        <f>IF(N140="sníž. přenesená",J140,0)</f>
        <v>0</v>
      </c>
      <c r="BI140" s="186">
        <f>IF(N140="nulová",J140,0)</f>
        <v>0</v>
      </c>
      <c r="BJ140" s="20" t="s">
        <v>15</v>
      </c>
      <c r="BK140" s="186">
        <f>ROUND(I140*H140,2)</f>
        <v>0</v>
      </c>
      <c r="BL140" s="20" t="s">
        <v>135</v>
      </c>
      <c r="BM140" s="185" t="s">
        <v>402</v>
      </c>
    </row>
    <row r="141" s="2" customFormat="1">
      <c r="A141" s="39"/>
      <c r="B141" s="40"/>
      <c r="C141" s="39"/>
      <c r="D141" s="187" t="s">
        <v>137</v>
      </c>
      <c r="E141" s="39"/>
      <c r="F141" s="188" t="s">
        <v>403</v>
      </c>
      <c r="G141" s="39"/>
      <c r="H141" s="39"/>
      <c r="I141" s="189"/>
      <c r="J141" s="39"/>
      <c r="K141" s="39"/>
      <c r="L141" s="40"/>
      <c r="M141" s="190"/>
      <c r="N141" s="191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137</v>
      </c>
      <c r="AU141" s="20" t="s">
        <v>76</v>
      </c>
    </row>
    <row r="142" s="14" customFormat="1">
      <c r="A142" s="14"/>
      <c r="B142" s="201"/>
      <c r="C142" s="14"/>
      <c r="D142" s="193" t="s">
        <v>139</v>
      </c>
      <c r="E142" s="202" t="s">
        <v>3</v>
      </c>
      <c r="F142" s="203" t="s">
        <v>395</v>
      </c>
      <c r="G142" s="14"/>
      <c r="H142" s="202" t="s">
        <v>3</v>
      </c>
      <c r="I142" s="204"/>
      <c r="J142" s="14"/>
      <c r="K142" s="14"/>
      <c r="L142" s="201"/>
      <c r="M142" s="205"/>
      <c r="N142" s="206"/>
      <c r="O142" s="206"/>
      <c r="P142" s="206"/>
      <c r="Q142" s="206"/>
      <c r="R142" s="206"/>
      <c r="S142" s="206"/>
      <c r="T142" s="20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2" t="s">
        <v>139</v>
      </c>
      <c r="AU142" s="202" t="s">
        <v>76</v>
      </c>
      <c r="AV142" s="14" t="s">
        <v>15</v>
      </c>
      <c r="AW142" s="14" t="s">
        <v>31</v>
      </c>
      <c r="AX142" s="14" t="s">
        <v>69</v>
      </c>
      <c r="AY142" s="202" t="s">
        <v>128</v>
      </c>
    </row>
    <row r="143" s="13" customFormat="1">
      <c r="A143" s="13"/>
      <c r="B143" s="192"/>
      <c r="C143" s="13"/>
      <c r="D143" s="193" t="s">
        <v>139</v>
      </c>
      <c r="E143" s="194" t="s">
        <v>3</v>
      </c>
      <c r="F143" s="195" t="s">
        <v>378</v>
      </c>
      <c r="G143" s="13"/>
      <c r="H143" s="196">
        <v>276</v>
      </c>
      <c r="I143" s="197"/>
      <c r="J143" s="13"/>
      <c r="K143" s="13"/>
      <c r="L143" s="192"/>
      <c r="M143" s="198"/>
      <c r="N143" s="199"/>
      <c r="O143" s="199"/>
      <c r="P143" s="199"/>
      <c r="Q143" s="199"/>
      <c r="R143" s="199"/>
      <c r="S143" s="199"/>
      <c r="T143" s="20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4" t="s">
        <v>139</v>
      </c>
      <c r="AU143" s="194" t="s">
        <v>76</v>
      </c>
      <c r="AV143" s="13" t="s">
        <v>76</v>
      </c>
      <c r="AW143" s="13" t="s">
        <v>31</v>
      </c>
      <c r="AX143" s="13" t="s">
        <v>69</v>
      </c>
      <c r="AY143" s="194" t="s">
        <v>128</v>
      </c>
    </row>
    <row r="144" s="15" customFormat="1">
      <c r="A144" s="15"/>
      <c r="B144" s="208"/>
      <c r="C144" s="15"/>
      <c r="D144" s="193" t="s">
        <v>139</v>
      </c>
      <c r="E144" s="209" t="s">
        <v>3</v>
      </c>
      <c r="F144" s="210" t="s">
        <v>148</v>
      </c>
      <c r="G144" s="15"/>
      <c r="H144" s="211">
        <v>276</v>
      </c>
      <c r="I144" s="212"/>
      <c r="J144" s="15"/>
      <c r="K144" s="15"/>
      <c r="L144" s="208"/>
      <c r="M144" s="213"/>
      <c r="N144" s="214"/>
      <c r="O144" s="214"/>
      <c r="P144" s="214"/>
      <c r="Q144" s="214"/>
      <c r="R144" s="214"/>
      <c r="S144" s="214"/>
      <c r="T144" s="2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09" t="s">
        <v>139</v>
      </c>
      <c r="AU144" s="209" t="s">
        <v>76</v>
      </c>
      <c r="AV144" s="15" t="s">
        <v>135</v>
      </c>
      <c r="AW144" s="15" t="s">
        <v>31</v>
      </c>
      <c r="AX144" s="15" t="s">
        <v>15</v>
      </c>
      <c r="AY144" s="209" t="s">
        <v>128</v>
      </c>
    </row>
    <row r="145" s="2" customFormat="1" ht="24.15" customHeight="1">
      <c r="A145" s="39"/>
      <c r="B145" s="173"/>
      <c r="C145" s="174" t="s">
        <v>191</v>
      </c>
      <c r="D145" s="174" t="s">
        <v>130</v>
      </c>
      <c r="E145" s="175" t="s">
        <v>404</v>
      </c>
      <c r="F145" s="176" t="s">
        <v>405</v>
      </c>
      <c r="G145" s="177" t="s">
        <v>133</v>
      </c>
      <c r="H145" s="178">
        <v>276</v>
      </c>
      <c r="I145" s="179"/>
      <c r="J145" s="180">
        <f>ROUND(I145*H145,2)</f>
        <v>0</v>
      </c>
      <c r="K145" s="176" t="s">
        <v>3</v>
      </c>
      <c r="L145" s="40"/>
      <c r="M145" s="181" t="s">
        <v>3</v>
      </c>
      <c r="N145" s="182" t="s">
        <v>40</v>
      </c>
      <c r="O145" s="73"/>
      <c r="P145" s="183">
        <f>O145*H145</f>
        <v>0</v>
      </c>
      <c r="Q145" s="183">
        <v>0</v>
      </c>
      <c r="R145" s="183">
        <f>Q145*H145</f>
        <v>0</v>
      </c>
      <c r="S145" s="183">
        <v>0</v>
      </c>
      <c r="T145" s="18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85" t="s">
        <v>135</v>
      </c>
      <c r="AT145" s="185" t="s">
        <v>130</v>
      </c>
      <c r="AU145" s="185" t="s">
        <v>76</v>
      </c>
      <c r="AY145" s="20" t="s">
        <v>128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20" t="s">
        <v>15</v>
      </c>
      <c r="BK145" s="186">
        <f>ROUND(I145*H145,2)</f>
        <v>0</v>
      </c>
      <c r="BL145" s="20" t="s">
        <v>135</v>
      </c>
      <c r="BM145" s="185" t="s">
        <v>406</v>
      </c>
    </row>
    <row r="146" s="14" customFormat="1">
      <c r="A146" s="14"/>
      <c r="B146" s="201"/>
      <c r="C146" s="14"/>
      <c r="D146" s="193" t="s">
        <v>139</v>
      </c>
      <c r="E146" s="202" t="s">
        <v>3</v>
      </c>
      <c r="F146" s="203" t="s">
        <v>407</v>
      </c>
      <c r="G146" s="14"/>
      <c r="H146" s="202" t="s">
        <v>3</v>
      </c>
      <c r="I146" s="204"/>
      <c r="J146" s="14"/>
      <c r="K146" s="14"/>
      <c r="L146" s="201"/>
      <c r="M146" s="205"/>
      <c r="N146" s="206"/>
      <c r="O146" s="206"/>
      <c r="P146" s="206"/>
      <c r="Q146" s="206"/>
      <c r="R146" s="206"/>
      <c r="S146" s="206"/>
      <c r="T146" s="20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139</v>
      </c>
      <c r="AU146" s="202" t="s">
        <v>76</v>
      </c>
      <c r="AV146" s="14" t="s">
        <v>15</v>
      </c>
      <c r="AW146" s="14" t="s">
        <v>31</v>
      </c>
      <c r="AX146" s="14" t="s">
        <v>69</v>
      </c>
      <c r="AY146" s="202" t="s">
        <v>128</v>
      </c>
    </row>
    <row r="147" s="13" customFormat="1">
      <c r="A147" s="13"/>
      <c r="B147" s="192"/>
      <c r="C147" s="13"/>
      <c r="D147" s="193" t="s">
        <v>139</v>
      </c>
      <c r="E147" s="194" t="s">
        <v>3</v>
      </c>
      <c r="F147" s="195" t="s">
        <v>378</v>
      </c>
      <c r="G147" s="13"/>
      <c r="H147" s="196">
        <v>276</v>
      </c>
      <c r="I147" s="197"/>
      <c r="J147" s="13"/>
      <c r="K147" s="13"/>
      <c r="L147" s="192"/>
      <c r="M147" s="198"/>
      <c r="N147" s="199"/>
      <c r="O147" s="199"/>
      <c r="P147" s="199"/>
      <c r="Q147" s="199"/>
      <c r="R147" s="199"/>
      <c r="S147" s="199"/>
      <c r="T147" s="20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4" t="s">
        <v>139</v>
      </c>
      <c r="AU147" s="194" t="s">
        <v>76</v>
      </c>
      <c r="AV147" s="13" t="s">
        <v>76</v>
      </c>
      <c r="AW147" s="13" t="s">
        <v>31</v>
      </c>
      <c r="AX147" s="13" t="s">
        <v>69</v>
      </c>
      <c r="AY147" s="194" t="s">
        <v>128</v>
      </c>
    </row>
    <row r="148" s="15" customFormat="1">
      <c r="A148" s="15"/>
      <c r="B148" s="208"/>
      <c r="C148" s="15"/>
      <c r="D148" s="193" t="s">
        <v>139</v>
      </c>
      <c r="E148" s="209" t="s">
        <v>3</v>
      </c>
      <c r="F148" s="210" t="s">
        <v>148</v>
      </c>
      <c r="G148" s="15"/>
      <c r="H148" s="211">
        <v>276</v>
      </c>
      <c r="I148" s="212"/>
      <c r="J148" s="15"/>
      <c r="K148" s="15"/>
      <c r="L148" s="208"/>
      <c r="M148" s="213"/>
      <c r="N148" s="214"/>
      <c r="O148" s="214"/>
      <c r="P148" s="214"/>
      <c r="Q148" s="214"/>
      <c r="R148" s="214"/>
      <c r="S148" s="214"/>
      <c r="T148" s="2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09" t="s">
        <v>139</v>
      </c>
      <c r="AU148" s="209" t="s">
        <v>76</v>
      </c>
      <c r="AV148" s="15" t="s">
        <v>135</v>
      </c>
      <c r="AW148" s="15" t="s">
        <v>31</v>
      </c>
      <c r="AX148" s="15" t="s">
        <v>15</v>
      </c>
      <c r="AY148" s="209" t="s">
        <v>128</v>
      </c>
    </row>
    <row r="149" s="12" customFormat="1" ht="22.8" customHeight="1">
      <c r="A149" s="12"/>
      <c r="B149" s="160"/>
      <c r="C149" s="12"/>
      <c r="D149" s="161" t="s">
        <v>68</v>
      </c>
      <c r="E149" s="171" t="s">
        <v>184</v>
      </c>
      <c r="F149" s="171" t="s">
        <v>203</v>
      </c>
      <c r="G149" s="12"/>
      <c r="H149" s="12"/>
      <c r="I149" s="163"/>
      <c r="J149" s="172">
        <f>BK149</f>
        <v>0</v>
      </c>
      <c r="K149" s="12"/>
      <c r="L149" s="160"/>
      <c r="M149" s="165"/>
      <c r="N149" s="166"/>
      <c r="O149" s="166"/>
      <c r="P149" s="167">
        <f>P150</f>
        <v>0</v>
      </c>
      <c r="Q149" s="166"/>
      <c r="R149" s="167">
        <f>R150</f>
        <v>0.7351700000000001</v>
      </c>
      <c r="S149" s="166"/>
      <c r="T149" s="168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61" t="s">
        <v>15</v>
      </c>
      <c r="AT149" s="169" t="s">
        <v>68</v>
      </c>
      <c r="AU149" s="169" t="s">
        <v>15</v>
      </c>
      <c r="AY149" s="161" t="s">
        <v>128</v>
      </c>
      <c r="BK149" s="170">
        <f>BK150</f>
        <v>0</v>
      </c>
    </row>
    <row r="150" s="12" customFormat="1" ht="20.88" customHeight="1">
      <c r="A150" s="12"/>
      <c r="B150" s="160"/>
      <c r="C150" s="12"/>
      <c r="D150" s="161" t="s">
        <v>68</v>
      </c>
      <c r="E150" s="171" t="s">
        <v>408</v>
      </c>
      <c r="F150" s="171" t="s">
        <v>409</v>
      </c>
      <c r="G150" s="12"/>
      <c r="H150" s="12"/>
      <c r="I150" s="163"/>
      <c r="J150" s="172">
        <f>BK150</f>
        <v>0</v>
      </c>
      <c r="K150" s="12"/>
      <c r="L150" s="160"/>
      <c r="M150" s="165"/>
      <c r="N150" s="166"/>
      <c r="O150" s="166"/>
      <c r="P150" s="167">
        <f>SUM(P151:P173)</f>
        <v>0</v>
      </c>
      <c r="Q150" s="166"/>
      <c r="R150" s="167">
        <f>SUM(R151:R173)</f>
        <v>0.7351700000000001</v>
      </c>
      <c r="S150" s="166"/>
      <c r="T150" s="168">
        <f>SUM(T151:T173)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1" t="s">
        <v>15</v>
      </c>
      <c r="AT150" s="169" t="s">
        <v>68</v>
      </c>
      <c r="AU150" s="169" t="s">
        <v>76</v>
      </c>
      <c r="AY150" s="161" t="s">
        <v>128</v>
      </c>
      <c r="BK150" s="170">
        <f>SUM(BK151:BK173)</f>
        <v>0</v>
      </c>
    </row>
    <row r="151" s="2" customFormat="1" ht="24.15" customHeight="1">
      <c r="A151" s="39"/>
      <c r="B151" s="173"/>
      <c r="C151" s="174" t="s">
        <v>9</v>
      </c>
      <c r="D151" s="174" t="s">
        <v>130</v>
      </c>
      <c r="E151" s="175" t="s">
        <v>410</v>
      </c>
      <c r="F151" s="176" t="s">
        <v>411</v>
      </c>
      <c r="G151" s="177" t="s">
        <v>133</v>
      </c>
      <c r="H151" s="178">
        <v>276</v>
      </c>
      <c r="I151" s="179"/>
      <c r="J151" s="180">
        <f>ROUND(I151*H151,2)</f>
        <v>0</v>
      </c>
      <c r="K151" s="176" t="s">
        <v>134</v>
      </c>
      <c r="L151" s="40"/>
      <c r="M151" s="181" t="s">
        <v>3</v>
      </c>
      <c r="N151" s="182" t="s">
        <v>40</v>
      </c>
      <c r="O151" s="73"/>
      <c r="P151" s="183">
        <f>O151*H151</f>
        <v>0</v>
      </c>
      <c r="Q151" s="183">
        <v>0.0011000000000000001</v>
      </c>
      <c r="R151" s="183">
        <f>Q151*H151</f>
        <v>0.30360000000000004</v>
      </c>
      <c r="S151" s="183">
        <v>0</v>
      </c>
      <c r="T151" s="18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85" t="s">
        <v>135</v>
      </c>
      <c r="AT151" s="185" t="s">
        <v>130</v>
      </c>
      <c r="AU151" s="185" t="s">
        <v>149</v>
      </c>
      <c r="AY151" s="20" t="s">
        <v>128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20" t="s">
        <v>15</v>
      </c>
      <c r="BK151" s="186">
        <f>ROUND(I151*H151,2)</f>
        <v>0</v>
      </c>
      <c r="BL151" s="20" t="s">
        <v>135</v>
      </c>
      <c r="BM151" s="185" t="s">
        <v>412</v>
      </c>
    </row>
    <row r="152" s="2" customFormat="1">
      <c r="A152" s="39"/>
      <c r="B152" s="40"/>
      <c r="C152" s="39"/>
      <c r="D152" s="187" t="s">
        <v>137</v>
      </c>
      <c r="E152" s="39"/>
      <c r="F152" s="188" t="s">
        <v>413</v>
      </c>
      <c r="G152" s="39"/>
      <c r="H152" s="39"/>
      <c r="I152" s="189"/>
      <c r="J152" s="39"/>
      <c r="K152" s="39"/>
      <c r="L152" s="40"/>
      <c r="M152" s="190"/>
      <c r="N152" s="191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137</v>
      </c>
      <c r="AU152" s="20" t="s">
        <v>149</v>
      </c>
    </row>
    <row r="153" s="14" customFormat="1">
      <c r="A153" s="14"/>
      <c r="B153" s="201"/>
      <c r="C153" s="14"/>
      <c r="D153" s="193" t="s">
        <v>139</v>
      </c>
      <c r="E153" s="202" t="s">
        <v>3</v>
      </c>
      <c r="F153" s="203" t="s">
        <v>414</v>
      </c>
      <c r="G153" s="14"/>
      <c r="H153" s="202" t="s">
        <v>3</v>
      </c>
      <c r="I153" s="204"/>
      <c r="J153" s="14"/>
      <c r="K153" s="14"/>
      <c r="L153" s="201"/>
      <c r="M153" s="205"/>
      <c r="N153" s="206"/>
      <c r="O153" s="206"/>
      <c r="P153" s="206"/>
      <c r="Q153" s="206"/>
      <c r="R153" s="206"/>
      <c r="S153" s="206"/>
      <c r="T153" s="20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2" t="s">
        <v>139</v>
      </c>
      <c r="AU153" s="202" t="s">
        <v>149</v>
      </c>
      <c r="AV153" s="14" t="s">
        <v>15</v>
      </c>
      <c r="AW153" s="14" t="s">
        <v>31</v>
      </c>
      <c r="AX153" s="14" t="s">
        <v>69</v>
      </c>
      <c r="AY153" s="202" t="s">
        <v>128</v>
      </c>
    </row>
    <row r="154" s="13" customFormat="1">
      <c r="A154" s="13"/>
      <c r="B154" s="192"/>
      <c r="C154" s="13"/>
      <c r="D154" s="193" t="s">
        <v>139</v>
      </c>
      <c r="E154" s="194" t="s">
        <v>3</v>
      </c>
      <c r="F154" s="195" t="s">
        <v>378</v>
      </c>
      <c r="G154" s="13"/>
      <c r="H154" s="196">
        <v>276</v>
      </c>
      <c r="I154" s="197"/>
      <c r="J154" s="13"/>
      <c r="K154" s="13"/>
      <c r="L154" s="192"/>
      <c r="M154" s="198"/>
      <c r="N154" s="199"/>
      <c r="O154" s="199"/>
      <c r="P154" s="199"/>
      <c r="Q154" s="199"/>
      <c r="R154" s="199"/>
      <c r="S154" s="199"/>
      <c r="T154" s="20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4" t="s">
        <v>139</v>
      </c>
      <c r="AU154" s="194" t="s">
        <v>149</v>
      </c>
      <c r="AV154" s="13" t="s">
        <v>76</v>
      </c>
      <c r="AW154" s="13" t="s">
        <v>31</v>
      </c>
      <c r="AX154" s="13" t="s">
        <v>69</v>
      </c>
      <c r="AY154" s="194" t="s">
        <v>128</v>
      </c>
    </row>
    <row r="155" s="15" customFormat="1">
      <c r="A155" s="15"/>
      <c r="B155" s="208"/>
      <c r="C155" s="15"/>
      <c r="D155" s="193" t="s">
        <v>139</v>
      </c>
      <c r="E155" s="209" t="s">
        <v>3</v>
      </c>
      <c r="F155" s="210" t="s">
        <v>148</v>
      </c>
      <c r="G155" s="15"/>
      <c r="H155" s="211">
        <v>276</v>
      </c>
      <c r="I155" s="212"/>
      <c r="J155" s="15"/>
      <c r="K155" s="15"/>
      <c r="L155" s="208"/>
      <c r="M155" s="213"/>
      <c r="N155" s="214"/>
      <c r="O155" s="214"/>
      <c r="P155" s="214"/>
      <c r="Q155" s="214"/>
      <c r="R155" s="214"/>
      <c r="S155" s="214"/>
      <c r="T155" s="2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09" t="s">
        <v>139</v>
      </c>
      <c r="AU155" s="209" t="s">
        <v>149</v>
      </c>
      <c r="AV155" s="15" t="s">
        <v>135</v>
      </c>
      <c r="AW155" s="15" t="s">
        <v>31</v>
      </c>
      <c r="AX155" s="15" t="s">
        <v>15</v>
      </c>
      <c r="AY155" s="209" t="s">
        <v>128</v>
      </c>
    </row>
    <row r="156" s="2" customFormat="1" ht="24.15" customHeight="1">
      <c r="A156" s="39"/>
      <c r="B156" s="173"/>
      <c r="C156" s="174" t="s">
        <v>147</v>
      </c>
      <c r="D156" s="174" t="s">
        <v>130</v>
      </c>
      <c r="E156" s="175" t="s">
        <v>415</v>
      </c>
      <c r="F156" s="176" t="s">
        <v>416</v>
      </c>
      <c r="G156" s="177" t="s">
        <v>417</v>
      </c>
      <c r="H156" s="178">
        <v>110</v>
      </c>
      <c r="I156" s="179"/>
      <c r="J156" s="180">
        <f>ROUND(I156*H156,2)</f>
        <v>0</v>
      </c>
      <c r="K156" s="176" t="s">
        <v>134</v>
      </c>
      <c r="L156" s="40"/>
      <c r="M156" s="181" t="s">
        <v>3</v>
      </c>
      <c r="N156" s="182" t="s">
        <v>40</v>
      </c>
      <c r="O156" s="73"/>
      <c r="P156" s="183">
        <f>O156*H156</f>
        <v>0</v>
      </c>
      <c r="Q156" s="183">
        <v>4.0000000000000003E-05</v>
      </c>
      <c r="R156" s="183">
        <f>Q156*H156</f>
        <v>0.0044000000000000003</v>
      </c>
      <c r="S156" s="183">
        <v>0</v>
      </c>
      <c r="T156" s="18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185" t="s">
        <v>135</v>
      </c>
      <c r="AT156" s="185" t="s">
        <v>130</v>
      </c>
      <c r="AU156" s="185" t="s">
        <v>149</v>
      </c>
      <c r="AY156" s="20" t="s">
        <v>128</v>
      </c>
      <c r="BE156" s="186">
        <f>IF(N156="základní",J156,0)</f>
        <v>0</v>
      </c>
      <c r="BF156" s="186">
        <f>IF(N156="snížená",J156,0)</f>
        <v>0</v>
      </c>
      <c r="BG156" s="186">
        <f>IF(N156="zákl. přenesená",J156,0)</f>
        <v>0</v>
      </c>
      <c r="BH156" s="186">
        <f>IF(N156="sníž. přenesená",J156,0)</f>
        <v>0</v>
      </c>
      <c r="BI156" s="186">
        <f>IF(N156="nulová",J156,0)</f>
        <v>0</v>
      </c>
      <c r="BJ156" s="20" t="s">
        <v>15</v>
      </c>
      <c r="BK156" s="186">
        <f>ROUND(I156*H156,2)</f>
        <v>0</v>
      </c>
      <c r="BL156" s="20" t="s">
        <v>135</v>
      </c>
      <c r="BM156" s="185" t="s">
        <v>418</v>
      </c>
    </row>
    <row r="157" s="2" customFormat="1">
      <c r="A157" s="39"/>
      <c r="B157" s="40"/>
      <c r="C157" s="39"/>
      <c r="D157" s="187" t="s">
        <v>137</v>
      </c>
      <c r="E157" s="39"/>
      <c r="F157" s="188" t="s">
        <v>419</v>
      </c>
      <c r="G157" s="39"/>
      <c r="H157" s="39"/>
      <c r="I157" s="189"/>
      <c r="J157" s="39"/>
      <c r="K157" s="39"/>
      <c r="L157" s="40"/>
      <c r="M157" s="190"/>
      <c r="N157" s="191"/>
      <c r="O157" s="73"/>
      <c r="P157" s="73"/>
      <c r="Q157" s="73"/>
      <c r="R157" s="73"/>
      <c r="S157" s="73"/>
      <c r="T157" s="74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20" t="s">
        <v>137</v>
      </c>
      <c r="AU157" s="20" t="s">
        <v>149</v>
      </c>
    </row>
    <row r="158" s="14" customFormat="1">
      <c r="A158" s="14"/>
      <c r="B158" s="201"/>
      <c r="C158" s="14"/>
      <c r="D158" s="193" t="s">
        <v>139</v>
      </c>
      <c r="E158" s="202" t="s">
        <v>3</v>
      </c>
      <c r="F158" s="203" t="s">
        <v>420</v>
      </c>
      <c r="G158" s="14"/>
      <c r="H158" s="202" t="s">
        <v>3</v>
      </c>
      <c r="I158" s="204"/>
      <c r="J158" s="14"/>
      <c r="K158" s="14"/>
      <c r="L158" s="201"/>
      <c r="M158" s="205"/>
      <c r="N158" s="206"/>
      <c r="O158" s="206"/>
      <c r="P158" s="206"/>
      <c r="Q158" s="206"/>
      <c r="R158" s="206"/>
      <c r="S158" s="206"/>
      <c r="T158" s="207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2" t="s">
        <v>139</v>
      </c>
      <c r="AU158" s="202" t="s">
        <v>149</v>
      </c>
      <c r="AV158" s="14" t="s">
        <v>15</v>
      </c>
      <c r="AW158" s="14" t="s">
        <v>31</v>
      </c>
      <c r="AX158" s="14" t="s">
        <v>69</v>
      </c>
      <c r="AY158" s="202" t="s">
        <v>128</v>
      </c>
    </row>
    <row r="159" s="13" customFormat="1">
      <c r="A159" s="13"/>
      <c r="B159" s="192"/>
      <c r="C159" s="13"/>
      <c r="D159" s="193" t="s">
        <v>139</v>
      </c>
      <c r="E159" s="194" t="s">
        <v>3</v>
      </c>
      <c r="F159" s="195" t="s">
        <v>421</v>
      </c>
      <c r="G159" s="13"/>
      <c r="H159" s="196">
        <v>110</v>
      </c>
      <c r="I159" s="197"/>
      <c r="J159" s="13"/>
      <c r="K159" s="13"/>
      <c r="L159" s="192"/>
      <c r="M159" s="198"/>
      <c r="N159" s="199"/>
      <c r="O159" s="199"/>
      <c r="P159" s="199"/>
      <c r="Q159" s="199"/>
      <c r="R159" s="199"/>
      <c r="S159" s="199"/>
      <c r="T159" s="20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4" t="s">
        <v>139</v>
      </c>
      <c r="AU159" s="194" t="s">
        <v>149</v>
      </c>
      <c r="AV159" s="13" t="s">
        <v>76</v>
      </c>
      <c r="AW159" s="13" t="s">
        <v>31</v>
      </c>
      <c r="AX159" s="13" t="s">
        <v>69</v>
      </c>
      <c r="AY159" s="194" t="s">
        <v>128</v>
      </c>
    </row>
    <row r="160" s="15" customFormat="1">
      <c r="A160" s="15"/>
      <c r="B160" s="208"/>
      <c r="C160" s="15"/>
      <c r="D160" s="193" t="s">
        <v>139</v>
      </c>
      <c r="E160" s="209" t="s">
        <v>3</v>
      </c>
      <c r="F160" s="210" t="s">
        <v>148</v>
      </c>
      <c r="G160" s="15"/>
      <c r="H160" s="211">
        <v>110</v>
      </c>
      <c r="I160" s="212"/>
      <c r="J160" s="15"/>
      <c r="K160" s="15"/>
      <c r="L160" s="208"/>
      <c r="M160" s="213"/>
      <c r="N160" s="214"/>
      <c r="O160" s="214"/>
      <c r="P160" s="214"/>
      <c r="Q160" s="214"/>
      <c r="R160" s="214"/>
      <c r="S160" s="214"/>
      <c r="T160" s="2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09" t="s">
        <v>139</v>
      </c>
      <c r="AU160" s="209" t="s">
        <v>149</v>
      </c>
      <c r="AV160" s="15" t="s">
        <v>135</v>
      </c>
      <c r="AW160" s="15" t="s">
        <v>31</v>
      </c>
      <c r="AX160" s="15" t="s">
        <v>15</v>
      </c>
      <c r="AY160" s="209" t="s">
        <v>128</v>
      </c>
    </row>
    <row r="161" s="2" customFormat="1" ht="21.75" customHeight="1">
      <c r="A161" s="39"/>
      <c r="B161" s="173"/>
      <c r="C161" s="220" t="s">
        <v>180</v>
      </c>
      <c r="D161" s="220" t="s">
        <v>345</v>
      </c>
      <c r="E161" s="221" t="s">
        <v>422</v>
      </c>
      <c r="F161" s="222" t="s">
        <v>423</v>
      </c>
      <c r="G161" s="223" t="s">
        <v>417</v>
      </c>
      <c r="H161" s="224">
        <v>121</v>
      </c>
      <c r="I161" s="225"/>
      <c r="J161" s="226">
        <f>ROUND(I161*H161,2)</f>
        <v>0</v>
      </c>
      <c r="K161" s="222" t="s">
        <v>3</v>
      </c>
      <c r="L161" s="227"/>
      <c r="M161" s="228" t="s">
        <v>3</v>
      </c>
      <c r="N161" s="229" t="s">
        <v>40</v>
      </c>
      <c r="O161" s="73"/>
      <c r="P161" s="183">
        <f>O161*H161</f>
        <v>0</v>
      </c>
      <c r="Q161" s="183">
        <v>0.0030000000000000001</v>
      </c>
      <c r="R161" s="183">
        <f>Q161*H161</f>
        <v>0.36299999999999999</v>
      </c>
      <c r="S161" s="183">
        <v>0</v>
      </c>
      <c r="T161" s="18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85" t="s">
        <v>152</v>
      </c>
      <c r="AT161" s="185" t="s">
        <v>345</v>
      </c>
      <c r="AU161" s="185" t="s">
        <v>149</v>
      </c>
      <c r="AY161" s="20" t="s">
        <v>128</v>
      </c>
      <c r="BE161" s="186">
        <f>IF(N161="základní",J161,0)</f>
        <v>0</v>
      </c>
      <c r="BF161" s="186">
        <f>IF(N161="snížená",J161,0)</f>
        <v>0</v>
      </c>
      <c r="BG161" s="186">
        <f>IF(N161="zákl. přenesená",J161,0)</f>
        <v>0</v>
      </c>
      <c r="BH161" s="186">
        <f>IF(N161="sníž. přenesená",J161,0)</f>
        <v>0</v>
      </c>
      <c r="BI161" s="186">
        <f>IF(N161="nulová",J161,0)</f>
        <v>0</v>
      </c>
      <c r="BJ161" s="20" t="s">
        <v>15</v>
      </c>
      <c r="BK161" s="186">
        <f>ROUND(I161*H161,2)</f>
        <v>0</v>
      </c>
      <c r="BL161" s="20" t="s">
        <v>135</v>
      </c>
      <c r="BM161" s="185" t="s">
        <v>424</v>
      </c>
    </row>
    <row r="162" s="14" customFormat="1">
      <c r="A162" s="14"/>
      <c r="B162" s="201"/>
      <c r="C162" s="14"/>
      <c r="D162" s="193" t="s">
        <v>139</v>
      </c>
      <c r="E162" s="202" t="s">
        <v>3</v>
      </c>
      <c r="F162" s="203" t="s">
        <v>425</v>
      </c>
      <c r="G162" s="14"/>
      <c r="H162" s="202" t="s">
        <v>3</v>
      </c>
      <c r="I162" s="204"/>
      <c r="J162" s="14"/>
      <c r="K162" s="14"/>
      <c r="L162" s="201"/>
      <c r="M162" s="205"/>
      <c r="N162" s="206"/>
      <c r="O162" s="206"/>
      <c r="P162" s="206"/>
      <c r="Q162" s="206"/>
      <c r="R162" s="206"/>
      <c r="S162" s="206"/>
      <c r="T162" s="20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2" t="s">
        <v>139</v>
      </c>
      <c r="AU162" s="202" t="s">
        <v>149</v>
      </c>
      <c r="AV162" s="14" t="s">
        <v>15</v>
      </c>
      <c r="AW162" s="14" t="s">
        <v>31</v>
      </c>
      <c r="AX162" s="14" t="s">
        <v>69</v>
      </c>
      <c r="AY162" s="202" t="s">
        <v>128</v>
      </c>
    </row>
    <row r="163" s="13" customFormat="1">
      <c r="A163" s="13"/>
      <c r="B163" s="192"/>
      <c r="C163" s="13"/>
      <c r="D163" s="193" t="s">
        <v>139</v>
      </c>
      <c r="E163" s="194" t="s">
        <v>3</v>
      </c>
      <c r="F163" s="195" t="s">
        <v>426</v>
      </c>
      <c r="G163" s="13"/>
      <c r="H163" s="196">
        <v>121</v>
      </c>
      <c r="I163" s="197"/>
      <c r="J163" s="13"/>
      <c r="K163" s="13"/>
      <c r="L163" s="192"/>
      <c r="M163" s="198"/>
      <c r="N163" s="199"/>
      <c r="O163" s="199"/>
      <c r="P163" s="199"/>
      <c r="Q163" s="199"/>
      <c r="R163" s="199"/>
      <c r="S163" s="199"/>
      <c r="T163" s="20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4" t="s">
        <v>139</v>
      </c>
      <c r="AU163" s="194" t="s">
        <v>149</v>
      </c>
      <c r="AV163" s="13" t="s">
        <v>76</v>
      </c>
      <c r="AW163" s="13" t="s">
        <v>31</v>
      </c>
      <c r="AX163" s="13" t="s">
        <v>69</v>
      </c>
      <c r="AY163" s="194" t="s">
        <v>128</v>
      </c>
    </row>
    <row r="164" s="15" customFormat="1">
      <c r="A164" s="15"/>
      <c r="B164" s="208"/>
      <c r="C164" s="15"/>
      <c r="D164" s="193" t="s">
        <v>139</v>
      </c>
      <c r="E164" s="209" t="s">
        <v>3</v>
      </c>
      <c r="F164" s="210" t="s">
        <v>148</v>
      </c>
      <c r="G164" s="15"/>
      <c r="H164" s="211">
        <v>121</v>
      </c>
      <c r="I164" s="212"/>
      <c r="J164" s="15"/>
      <c r="K164" s="15"/>
      <c r="L164" s="208"/>
      <c r="M164" s="213"/>
      <c r="N164" s="214"/>
      <c r="O164" s="214"/>
      <c r="P164" s="214"/>
      <c r="Q164" s="214"/>
      <c r="R164" s="214"/>
      <c r="S164" s="214"/>
      <c r="T164" s="2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09" t="s">
        <v>139</v>
      </c>
      <c r="AU164" s="209" t="s">
        <v>149</v>
      </c>
      <c r="AV164" s="15" t="s">
        <v>135</v>
      </c>
      <c r="AW164" s="15" t="s">
        <v>31</v>
      </c>
      <c r="AX164" s="15" t="s">
        <v>15</v>
      </c>
      <c r="AY164" s="209" t="s">
        <v>128</v>
      </c>
    </row>
    <row r="165" s="2" customFormat="1" ht="24.15" customHeight="1">
      <c r="A165" s="39"/>
      <c r="B165" s="173"/>
      <c r="C165" s="174" t="s">
        <v>216</v>
      </c>
      <c r="D165" s="174" t="s">
        <v>130</v>
      </c>
      <c r="E165" s="175" t="s">
        <v>427</v>
      </c>
      <c r="F165" s="176" t="s">
        <v>428</v>
      </c>
      <c r="G165" s="177" t="s">
        <v>133</v>
      </c>
      <c r="H165" s="178">
        <v>93</v>
      </c>
      <c r="I165" s="179"/>
      <c r="J165" s="180">
        <f>ROUND(I165*H165,2)</f>
        <v>0</v>
      </c>
      <c r="K165" s="176" t="s">
        <v>134</v>
      </c>
      <c r="L165" s="40"/>
      <c r="M165" s="181" t="s">
        <v>3</v>
      </c>
      <c r="N165" s="182" t="s">
        <v>40</v>
      </c>
      <c r="O165" s="73"/>
      <c r="P165" s="183">
        <f>O165*H165</f>
        <v>0</v>
      </c>
      <c r="Q165" s="183">
        <v>0.00068999999999999997</v>
      </c>
      <c r="R165" s="183">
        <f>Q165*H165</f>
        <v>0.064169999999999991</v>
      </c>
      <c r="S165" s="183">
        <v>0</v>
      </c>
      <c r="T165" s="18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85" t="s">
        <v>135</v>
      </c>
      <c r="AT165" s="185" t="s">
        <v>130</v>
      </c>
      <c r="AU165" s="185" t="s">
        <v>149</v>
      </c>
      <c r="AY165" s="20" t="s">
        <v>128</v>
      </c>
      <c r="BE165" s="186">
        <f>IF(N165="základní",J165,0)</f>
        <v>0</v>
      </c>
      <c r="BF165" s="186">
        <f>IF(N165="snížená",J165,0)</f>
        <v>0</v>
      </c>
      <c r="BG165" s="186">
        <f>IF(N165="zákl. přenesená",J165,0)</f>
        <v>0</v>
      </c>
      <c r="BH165" s="186">
        <f>IF(N165="sníž. přenesená",J165,0)</f>
        <v>0</v>
      </c>
      <c r="BI165" s="186">
        <f>IF(N165="nulová",J165,0)</f>
        <v>0</v>
      </c>
      <c r="BJ165" s="20" t="s">
        <v>15</v>
      </c>
      <c r="BK165" s="186">
        <f>ROUND(I165*H165,2)</f>
        <v>0</v>
      </c>
      <c r="BL165" s="20" t="s">
        <v>135</v>
      </c>
      <c r="BM165" s="185" t="s">
        <v>429</v>
      </c>
    </row>
    <row r="166" s="2" customFormat="1">
      <c r="A166" s="39"/>
      <c r="B166" s="40"/>
      <c r="C166" s="39"/>
      <c r="D166" s="187" t="s">
        <v>137</v>
      </c>
      <c r="E166" s="39"/>
      <c r="F166" s="188" t="s">
        <v>430</v>
      </c>
      <c r="G166" s="39"/>
      <c r="H166" s="39"/>
      <c r="I166" s="189"/>
      <c r="J166" s="39"/>
      <c r="K166" s="39"/>
      <c r="L166" s="40"/>
      <c r="M166" s="190"/>
      <c r="N166" s="191"/>
      <c r="O166" s="73"/>
      <c r="P166" s="73"/>
      <c r="Q166" s="73"/>
      <c r="R166" s="73"/>
      <c r="S166" s="73"/>
      <c r="T166" s="74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20" t="s">
        <v>137</v>
      </c>
      <c r="AU166" s="20" t="s">
        <v>149</v>
      </c>
    </row>
    <row r="167" s="14" customFormat="1">
      <c r="A167" s="14"/>
      <c r="B167" s="201"/>
      <c r="C167" s="14"/>
      <c r="D167" s="193" t="s">
        <v>139</v>
      </c>
      <c r="E167" s="202" t="s">
        <v>3</v>
      </c>
      <c r="F167" s="203" t="s">
        <v>364</v>
      </c>
      <c r="G167" s="14"/>
      <c r="H167" s="202" t="s">
        <v>3</v>
      </c>
      <c r="I167" s="204"/>
      <c r="J167" s="14"/>
      <c r="K167" s="14"/>
      <c r="L167" s="201"/>
      <c r="M167" s="205"/>
      <c r="N167" s="206"/>
      <c r="O167" s="206"/>
      <c r="P167" s="206"/>
      <c r="Q167" s="206"/>
      <c r="R167" s="206"/>
      <c r="S167" s="206"/>
      <c r="T167" s="20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2" t="s">
        <v>139</v>
      </c>
      <c r="AU167" s="202" t="s">
        <v>149</v>
      </c>
      <c r="AV167" s="14" t="s">
        <v>15</v>
      </c>
      <c r="AW167" s="14" t="s">
        <v>31</v>
      </c>
      <c r="AX167" s="14" t="s">
        <v>69</v>
      </c>
      <c r="AY167" s="202" t="s">
        <v>128</v>
      </c>
    </row>
    <row r="168" s="13" customFormat="1">
      <c r="A168" s="13"/>
      <c r="B168" s="192"/>
      <c r="C168" s="13"/>
      <c r="D168" s="193" t="s">
        <v>139</v>
      </c>
      <c r="E168" s="194" t="s">
        <v>3</v>
      </c>
      <c r="F168" s="195" t="s">
        <v>377</v>
      </c>
      <c r="G168" s="13"/>
      <c r="H168" s="196">
        <v>93</v>
      </c>
      <c r="I168" s="197"/>
      <c r="J168" s="13"/>
      <c r="K168" s="13"/>
      <c r="L168" s="192"/>
      <c r="M168" s="198"/>
      <c r="N168" s="199"/>
      <c r="O168" s="199"/>
      <c r="P168" s="199"/>
      <c r="Q168" s="199"/>
      <c r="R168" s="199"/>
      <c r="S168" s="199"/>
      <c r="T168" s="20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4" t="s">
        <v>139</v>
      </c>
      <c r="AU168" s="194" t="s">
        <v>149</v>
      </c>
      <c r="AV168" s="13" t="s">
        <v>76</v>
      </c>
      <c r="AW168" s="13" t="s">
        <v>31</v>
      </c>
      <c r="AX168" s="13" t="s">
        <v>69</v>
      </c>
      <c r="AY168" s="194" t="s">
        <v>128</v>
      </c>
    </row>
    <row r="169" s="15" customFormat="1">
      <c r="A169" s="15"/>
      <c r="B169" s="208"/>
      <c r="C169" s="15"/>
      <c r="D169" s="193" t="s">
        <v>139</v>
      </c>
      <c r="E169" s="209" t="s">
        <v>3</v>
      </c>
      <c r="F169" s="210" t="s">
        <v>148</v>
      </c>
      <c r="G169" s="15"/>
      <c r="H169" s="211">
        <v>93</v>
      </c>
      <c r="I169" s="212"/>
      <c r="J169" s="15"/>
      <c r="K169" s="15"/>
      <c r="L169" s="208"/>
      <c r="M169" s="213"/>
      <c r="N169" s="214"/>
      <c r="O169" s="214"/>
      <c r="P169" s="214"/>
      <c r="Q169" s="214"/>
      <c r="R169" s="214"/>
      <c r="S169" s="214"/>
      <c r="T169" s="2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09" t="s">
        <v>139</v>
      </c>
      <c r="AU169" s="209" t="s">
        <v>149</v>
      </c>
      <c r="AV169" s="15" t="s">
        <v>135</v>
      </c>
      <c r="AW169" s="15" t="s">
        <v>31</v>
      </c>
      <c r="AX169" s="15" t="s">
        <v>15</v>
      </c>
      <c r="AY169" s="209" t="s">
        <v>128</v>
      </c>
    </row>
    <row r="170" s="2" customFormat="1" ht="16.5" customHeight="1">
      <c r="A170" s="39"/>
      <c r="B170" s="173"/>
      <c r="C170" s="174" t="s">
        <v>190</v>
      </c>
      <c r="D170" s="174" t="s">
        <v>130</v>
      </c>
      <c r="E170" s="175" t="s">
        <v>431</v>
      </c>
      <c r="F170" s="176" t="s">
        <v>432</v>
      </c>
      <c r="G170" s="177" t="s">
        <v>133</v>
      </c>
      <c r="H170" s="178">
        <v>93</v>
      </c>
      <c r="I170" s="179"/>
      <c r="J170" s="180">
        <f>ROUND(I170*H170,2)</f>
        <v>0</v>
      </c>
      <c r="K170" s="176" t="s">
        <v>3</v>
      </c>
      <c r="L170" s="40"/>
      <c r="M170" s="181" t="s">
        <v>3</v>
      </c>
      <c r="N170" s="182" t="s">
        <v>40</v>
      </c>
      <c r="O170" s="73"/>
      <c r="P170" s="183">
        <f>O170*H170</f>
        <v>0</v>
      </c>
      <c r="Q170" s="183">
        <v>0</v>
      </c>
      <c r="R170" s="183">
        <f>Q170*H170</f>
        <v>0</v>
      </c>
      <c r="S170" s="183">
        <v>0</v>
      </c>
      <c r="T170" s="18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85" t="s">
        <v>135</v>
      </c>
      <c r="AT170" s="185" t="s">
        <v>130</v>
      </c>
      <c r="AU170" s="185" t="s">
        <v>149</v>
      </c>
      <c r="AY170" s="20" t="s">
        <v>128</v>
      </c>
      <c r="BE170" s="186">
        <f>IF(N170="základní",J170,0)</f>
        <v>0</v>
      </c>
      <c r="BF170" s="186">
        <f>IF(N170="snížená",J170,0)</f>
        <v>0</v>
      </c>
      <c r="BG170" s="186">
        <f>IF(N170="zákl. přenesená",J170,0)</f>
        <v>0</v>
      </c>
      <c r="BH170" s="186">
        <f>IF(N170="sníž. přenesená",J170,0)</f>
        <v>0</v>
      </c>
      <c r="BI170" s="186">
        <f>IF(N170="nulová",J170,0)</f>
        <v>0</v>
      </c>
      <c r="BJ170" s="20" t="s">
        <v>15</v>
      </c>
      <c r="BK170" s="186">
        <f>ROUND(I170*H170,2)</f>
        <v>0</v>
      </c>
      <c r="BL170" s="20" t="s">
        <v>135</v>
      </c>
      <c r="BM170" s="185" t="s">
        <v>433</v>
      </c>
    </row>
    <row r="171" s="14" customFormat="1">
      <c r="A171" s="14"/>
      <c r="B171" s="201"/>
      <c r="C171" s="14"/>
      <c r="D171" s="193" t="s">
        <v>139</v>
      </c>
      <c r="E171" s="202" t="s">
        <v>3</v>
      </c>
      <c r="F171" s="203" t="s">
        <v>364</v>
      </c>
      <c r="G171" s="14"/>
      <c r="H171" s="202" t="s">
        <v>3</v>
      </c>
      <c r="I171" s="204"/>
      <c r="J171" s="14"/>
      <c r="K171" s="14"/>
      <c r="L171" s="201"/>
      <c r="M171" s="205"/>
      <c r="N171" s="206"/>
      <c r="O171" s="206"/>
      <c r="P171" s="206"/>
      <c r="Q171" s="206"/>
      <c r="R171" s="206"/>
      <c r="S171" s="206"/>
      <c r="T171" s="207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2" t="s">
        <v>139</v>
      </c>
      <c r="AU171" s="202" t="s">
        <v>149</v>
      </c>
      <c r="AV171" s="14" t="s">
        <v>15</v>
      </c>
      <c r="AW171" s="14" t="s">
        <v>31</v>
      </c>
      <c r="AX171" s="14" t="s">
        <v>69</v>
      </c>
      <c r="AY171" s="202" t="s">
        <v>128</v>
      </c>
    </row>
    <row r="172" s="13" customFormat="1">
      <c r="A172" s="13"/>
      <c r="B172" s="192"/>
      <c r="C172" s="13"/>
      <c r="D172" s="193" t="s">
        <v>139</v>
      </c>
      <c r="E172" s="194" t="s">
        <v>3</v>
      </c>
      <c r="F172" s="195" t="s">
        <v>377</v>
      </c>
      <c r="G172" s="13"/>
      <c r="H172" s="196">
        <v>93</v>
      </c>
      <c r="I172" s="197"/>
      <c r="J172" s="13"/>
      <c r="K172" s="13"/>
      <c r="L172" s="192"/>
      <c r="M172" s="198"/>
      <c r="N172" s="199"/>
      <c r="O172" s="199"/>
      <c r="P172" s="199"/>
      <c r="Q172" s="199"/>
      <c r="R172" s="199"/>
      <c r="S172" s="199"/>
      <c r="T172" s="20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4" t="s">
        <v>139</v>
      </c>
      <c r="AU172" s="194" t="s">
        <v>149</v>
      </c>
      <c r="AV172" s="13" t="s">
        <v>76</v>
      </c>
      <c r="AW172" s="13" t="s">
        <v>31</v>
      </c>
      <c r="AX172" s="13" t="s">
        <v>69</v>
      </c>
      <c r="AY172" s="194" t="s">
        <v>128</v>
      </c>
    </row>
    <row r="173" s="15" customFormat="1">
      <c r="A173" s="15"/>
      <c r="B173" s="208"/>
      <c r="C173" s="15"/>
      <c r="D173" s="193" t="s">
        <v>139</v>
      </c>
      <c r="E173" s="209" t="s">
        <v>3</v>
      </c>
      <c r="F173" s="210" t="s">
        <v>148</v>
      </c>
      <c r="G173" s="15"/>
      <c r="H173" s="211">
        <v>93</v>
      </c>
      <c r="I173" s="212"/>
      <c r="J173" s="15"/>
      <c r="K173" s="15"/>
      <c r="L173" s="208"/>
      <c r="M173" s="213"/>
      <c r="N173" s="214"/>
      <c r="O173" s="214"/>
      <c r="P173" s="214"/>
      <c r="Q173" s="214"/>
      <c r="R173" s="214"/>
      <c r="S173" s="214"/>
      <c r="T173" s="2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09" t="s">
        <v>139</v>
      </c>
      <c r="AU173" s="209" t="s">
        <v>149</v>
      </c>
      <c r="AV173" s="15" t="s">
        <v>135</v>
      </c>
      <c r="AW173" s="15" t="s">
        <v>31</v>
      </c>
      <c r="AX173" s="15" t="s">
        <v>15</v>
      </c>
      <c r="AY173" s="209" t="s">
        <v>128</v>
      </c>
    </row>
    <row r="174" s="12" customFormat="1" ht="22.8" customHeight="1">
      <c r="A174" s="12"/>
      <c r="B174" s="160"/>
      <c r="C174" s="12"/>
      <c r="D174" s="161" t="s">
        <v>68</v>
      </c>
      <c r="E174" s="171" t="s">
        <v>434</v>
      </c>
      <c r="F174" s="171" t="s">
        <v>435</v>
      </c>
      <c r="G174" s="12"/>
      <c r="H174" s="12"/>
      <c r="I174" s="163"/>
      <c r="J174" s="172">
        <f>BK174</f>
        <v>0</v>
      </c>
      <c r="K174" s="12"/>
      <c r="L174" s="160"/>
      <c r="M174" s="165"/>
      <c r="N174" s="166"/>
      <c r="O174" s="166"/>
      <c r="P174" s="167">
        <f>SUM(P175:P176)</f>
        <v>0</v>
      </c>
      <c r="Q174" s="166"/>
      <c r="R174" s="167">
        <f>SUM(R175:R176)</f>
        <v>0</v>
      </c>
      <c r="S174" s="166"/>
      <c r="T174" s="168">
        <f>SUM(T175:T176)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61" t="s">
        <v>15</v>
      </c>
      <c r="AT174" s="169" t="s">
        <v>68</v>
      </c>
      <c r="AU174" s="169" t="s">
        <v>15</v>
      </c>
      <c r="AY174" s="161" t="s">
        <v>128</v>
      </c>
      <c r="BK174" s="170">
        <f>SUM(BK175:BK176)</f>
        <v>0</v>
      </c>
    </row>
    <row r="175" s="2" customFormat="1" ht="44.25" customHeight="1">
      <c r="A175" s="39"/>
      <c r="B175" s="173"/>
      <c r="C175" s="174" t="s">
        <v>227</v>
      </c>
      <c r="D175" s="174" t="s">
        <v>130</v>
      </c>
      <c r="E175" s="175" t="s">
        <v>436</v>
      </c>
      <c r="F175" s="176" t="s">
        <v>437</v>
      </c>
      <c r="G175" s="177" t="s">
        <v>224</v>
      </c>
      <c r="H175" s="178">
        <v>238.554</v>
      </c>
      <c r="I175" s="179"/>
      <c r="J175" s="180">
        <f>ROUND(I175*H175,2)</f>
        <v>0</v>
      </c>
      <c r="K175" s="176" t="s">
        <v>134</v>
      </c>
      <c r="L175" s="40"/>
      <c r="M175" s="181" t="s">
        <v>3</v>
      </c>
      <c r="N175" s="182" t="s">
        <v>40</v>
      </c>
      <c r="O175" s="73"/>
      <c r="P175" s="183">
        <f>O175*H175</f>
        <v>0</v>
      </c>
      <c r="Q175" s="183">
        <v>0</v>
      </c>
      <c r="R175" s="183">
        <f>Q175*H175</f>
        <v>0</v>
      </c>
      <c r="S175" s="183">
        <v>0</v>
      </c>
      <c r="T175" s="18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185" t="s">
        <v>135</v>
      </c>
      <c r="AT175" s="185" t="s">
        <v>130</v>
      </c>
      <c r="AU175" s="185" t="s">
        <v>76</v>
      </c>
      <c r="AY175" s="20" t="s">
        <v>128</v>
      </c>
      <c r="BE175" s="186">
        <f>IF(N175="základní",J175,0)</f>
        <v>0</v>
      </c>
      <c r="BF175" s="186">
        <f>IF(N175="snížená",J175,0)</f>
        <v>0</v>
      </c>
      <c r="BG175" s="186">
        <f>IF(N175="zákl. přenesená",J175,0)</f>
        <v>0</v>
      </c>
      <c r="BH175" s="186">
        <f>IF(N175="sníž. přenesená",J175,0)</f>
        <v>0</v>
      </c>
      <c r="BI175" s="186">
        <f>IF(N175="nulová",J175,0)</f>
        <v>0</v>
      </c>
      <c r="BJ175" s="20" t="s">
        <v>15</v>
      </c>
      <c r="BK175" s="186">
        <f>ROUND(I175*H175,2)</f>
        <v>0</v>
      </c>
      <c r="BL175" s="20" t="s">
        <v>135</v>
      </c>
      <c r="BM175" s="185" t="s">
        <v>438</v>
      </c>
    </row>
    <row r="176" s="2" customFormat="1">
      <c r="A176" s="39"/>
      <c r="B176" s="40"/>
      <c r="C176" s="39"/>
      <c r="D176" s="187" t="s">
        <v>137</v>
      </c>
      <c r="E176" s="39"/>
      <c r="F176" s="188" t="s">
        <v>439</v>
      </c>
      <c r="G176" s="39"/>
      <c r="H176" s="39"/>
      <c r="I176" s="189"/>
      <c r="J176" s="39"/>
      <c r="K176" s="39"/>
      <c r="L176" s="40"/>
      <c r="M176" s="216"/>
      <c r="N176" s="217"/>
      <c r="O176" s="218"/>
      <c r="P176" s="218"/>
      <c r="Q176" s="218"/>
      <c r="R176" s="218"/>
      <c r="S176" s="218"/>
      <c r="T176" s="21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20" t="s">
        <v>137</v>
      </c>
      <c r="AU176" s="20" t="s">
        <v>76</v>
      </c>
    </row>
    <row r="177" s="2" customFormat="1" ht="6.96" customHeight="1">
      <c r="A177" s="39"/>
      <c r="B177" s="56"/>
      <c r="C177" s="57"/>
      <c r="D177" s="57"/>
      <c r="E177" s="57"/>
      <c r="F177" s="57"/>
      <c r="G177" s="57"/>
      <c r="H177" s="57"/>
      <c r="I177" s="57"/>
      <c r="J177" s="57"/>
      <c r="K177" s="57"/>
      <c r="L177" s="40"/>
      <c r="M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</row>
  </sheetData>
  <autoFilter ref="C91:K17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6_01/171251101"/>
    <hyperlink ref="F120" r:id="rId2" display="https://podminky.urs.cz/item/CS_URS_2026_01/273351121"/>
    <hyperlink ref="F125" r:id="rId3" display="https://podminky.urs.cz/item/CS_URS_2026_01/273351122"/>
    <hyperlink ref="F131" r:id="rId4" display="https://podminky.urs.cz/item/CS_URS_2026_01/564811112"/>
    <hyperlink ref="F136" r:id="rId5" display="https://podminky.urs.cz/item/CS_URS_2026_01/564861111"/>
    <hyperlink ref="F141" r:id="rId6" display="https://podminky.urs.cz/item/CS_URS_2026_01/564851111"/>
    <hyperlink ref="F152" r:id="rId7" display="https://podminky.urs.cz/item/CS_URS_2026_01/919724131"/>
    <hyperlink ref="F157" r:id="rId8" display="https://podminky.urs.cz/item/CS_URS_2026_01/916371212"/>
    <hyperlink ref="F166" r:id="rId9" display="https://podminky.urs.cz/item/CS_URS_2026_01/919726123"/>
    <hyperlink ref="F176" r:id="rId10" display="https://podminky.urs.cz/item/CS_URS_2026_01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90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440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ROUND(J93,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ROUND((SUM(BE93:BE174)),  2)</f>
        <v>0</v>
      </c>
      <c r="G35" s="39"/>
      <c r="H35" s="39"/>
      <c r="I35" s="132">
        <v>0.20999999999999999</v>
      </c>
      <c r="J35" s="131">
        <f>ROUND(((SUM(BE93:BE174))*I35),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ROUND((SUM(BF93:BF174)),  2)</f>
        <v>0</v>
      </c>
      <c r="G36" s="39"/>
      <c r="H36" s="39"/>
      <c r="I36" s="132">
        <v>0.12</v>
      </c>
      <c r="J36" s="131">
        <f>ROUND(((SUM(BF93:BF174))*I36),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ROUND((SUM(BG93:BG174)),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ROUND((SUM(BH93:BH174)),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ROUND((SUM(BI93:BI174)),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01.3 - Krajinářské řešení - dětské hřiště - mobiliář a prvky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J93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106</v>
      </c>
      <c r="E64" s="144"/>
      <c r="F64" s="144"/>
      <c r="G64" s="144"/>
      <c r="H64" s="144"/>
      <c r="I64" s="144"/>
      <c r="J64" s="145">
        <f>J94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6"/>
      <c r="C65" s="10"/>
      <c r="D65" s="147" t="s">
        <v>107</v>
      </c>
      <c r="E65" s="148"/>
      <c r="F65" s="148"/>
      <c r="G65" s="148"/>
      <c r="H65" s="148"/>
      <c r="I65" s="148"/>
      <c r="J65" s="149">
        <f>J95</f>
        <v>0</v>
      </c>
      <c r="K65" s="10"/>
      <c r="L65" s="14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6"/>
      <c r="C66" s="10"/>
      <c r="D66" s="147" t="s">
        <v>351</v>
      </c>
      <c r="E66" s="148"/>
      <c r="F66" s="148"/>
      <c r="G66" s="148"/>
      <c r="H66" s="148"/>
      <c r="I66" s="148"/>
      <c r="J66" s="149">
        <f>J105</f>
        <v>0</v>
      </c>
      <c r="K66" s="10"/>
      <c r="L66" s="14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6"/>
      <c r="C67" s="10"/>
      <c r="D67" s="147" t="s">
        <v>441</v>
      </c>
      <c r="E67" s="148"/>
      <c r="F67" s="148"/>
      <c r="G67" s="148"/>
      <c r="H67" s="148"/>
      <c r="I67" s="148"/>
      <c r="J67" s="149">
        <f>J116</f>
        <v>0</v>
      </c>
      <c r="K67" s="10"/>
      <c r="L67" s="14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6"/>
      <c r="C68" s="10"/>
      <c r="D68" s="147" t="s">
        <v>354</v>
      </c>
      <c r="E68" s="148"/>
      <c r="F68" s="148"/>
      <c r="G68" s="148"/>
      <c r="H68" s="148"/>
      <c r="I68" s="148"/>
      <c r="J68" s="149">
        <f>J156</f>
        <v>0</v>
      </c>
      <c r="K68" s="10"/>
      <c r="L68" s="14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42"/>
      <c r="C69" s="9"/>
      <c r="D69" s="143" t="s">
        <v>111</v>
      </c>
      <c r="E69" s="144"/>
      <c r="F69" s="144"/>
      <c r="G69" s="144"/>
      <c r="H69" s="144"/>
      <c r="I69" s="144"/>
      <c r="J69" s="145">
        <f>J159</f>
        <v>0</v>
      </c>
      <c r="K69" s="9"/>
      <c r="L69" s="14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46"/>
      <c r="C70" s="10"/>
      <c r="D70" s="147" t="s">
        <v>442</v>
      </c>
      <c r="E70" s="148"/>
      <c r="F70" s="148"/>
      <c r="G70" s="148"/>
      <c r="H70" s="148"/>
      <c r="I70" s="148"/>
      <c r="J70" s="149">
        <f>J160</f>
        <v>0</v>
      </c>
      <c r="K70" s="10"/>
      <c r="L70" s="14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6"/>
      <c r="C71" s="10"/>
      <c r="D71" s="147" t="s">
        <v>112</v>
      </c>
      <c r="E71" s="148"/>
      <c r="F71" s="148"/>
      <c r="G71" s="148"/>
      <c r="H71" s="148"/>
      <c r="I71" s="148"/>
      <c r="J71" s="149">
        <f>J168</f>
        <v>0</v>
      </c>
      <c r="K71" s="10"/>
      <c r="L71" s="14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12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12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113</v>
      </c>
      <c r="D78" s="39"/>
      <c r="E78" s="39"/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17</v>
      </c>
      <c r="D80" s="39"/>
      <c r="E80" s="39"/>
      <c r="F80" s="39"/>
      <c r="G80" s="39"/>
      <c r="H80" s="39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39"/>
      <c r="D81" s="39"/>
      <c r="E81" s="124" t="str">
        <f>E7</f>
        <v>Revitalizace areálu u rybníka Stráž</v>
      </c>
      <c r="F81" s="33"/>
      <c r="G81" s="33"/>
      <c r="H81" s="33"/>
      <c r="I81" s="39"/>
      <c r="J81" s="39"/>
      <c r="K81" s="39"/>
      <c r="L81" s="12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3"/>
      <c r="C82" s="33" t="s">
        <v>98</v>
      </c>
      <c r="L82" s="23"/>
    </row>
    <row r="83" s="2" customFormat="1" ht="23.25" customHeight="1">
      <c r="A83" s="39"/>
      <c r="B83" s="40"/>
      <c r="C83" s="39"/>
      <c r="D83" s="39"/>
      <c r="E83" s="124" t="s">
        <v>99</v>
      </c>
      <c r="F83" s="39"/>
      <c r="G83" s="39"/>
      <c r="H83" s="39"/>
      <c r="I83" s="39"/>
      <c r="J83" s="39"/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100</v>
      </c>
      <c r="D84" s="39"/>
      <c r="E84" s="39"/>
      <c r="F84" s="39"/>
      <c r="G84" s="39"/>
      <c r="H84" s="39"/>
      <c r="I84" s="39"/>
      <c r="J84" s="39"/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39"/>
      <c r="D85" s="39"/>
      <c r="E85" s="63" t="str">
        <f>E11</f>
        <v>01.3 - Krajinářské řešení - dětské hřiště - mobiliář a prvky</v>
      </c>
      <c r="F85" s="39"/>
      <c r="G85" s="39"/>
      <c r="H85" s="39"/>
      <c r="I85" s="39"/>
      <c r="J85" s="39"/>
      <c r="K85" s="3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39"/>
      <c r="D86" s="39"/>
      <c r="E86" s="39"/>
      <c r="F86" s="39"/>
      <c r="G86" s="39"/>
      <c r="H86" s="39"/>
      <c r="I86" s="39"/>
      <c r="J86" s="39"/>
      <c r="K86" s="39"/>
      <c r="L86" s="12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39"/>
      <c r="E87" s="39"/>
      <c r="F87" s="28" t="str">
        <f>F14</f>
        <v xml:space="preserve"> </v>
      </c>
      <c r="G87" s="39"/>
      <c r="H87" s="39"/>
      <c r="I87" s="33" t="s">
        <v>23</v>
      </c>
      <c r="J87" s="65" t="str">
        <f>IF(J14="","",J14)</f>
        <v>10. 6. 2026</v>
      </c>
      <c r="K87" s="39"/>
      <c r="L87" s="12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39"/>
      <c r="D88" s="39"/>
      <c r="E88" s="39"/>
      <c r="F88" s="39"/>
      <c r="G88" s="39"/>
      <c r="H88" s="39"/>
      <c r="I88" s="39"/>
      <c r="J88" s="39"/>
      <c r="K88" s="39"/>
      <c r="L88" s="12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39"/>
      <c r="E89" s="39"/>
      <c r="F89" s="28" t="str">
        <f>E17</f>
        <v xml:space="preserve"> </v>
      </c>
      <c r="G89" s="39"/>
      <c r="H89" s="39"/>
      <c r="I89" s="33" t="s">
        <v>30</v>
      </c>
      <c r="J89" s="37" t="str">
        <f>E23</f>
        <v xml:space="preserve"> </v>
      </c>
      <c r="K89" s="39"/>
      <c r="L89" s="12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28</v>
      </c>
      <c r="D90" s="39"/>
      <c r="E90" s="39"/>
      <c r="F90" s="28" t="str">
        <f>IF(E20="","",E20)</f>
        <v>Vyplň údaj</v>
      </c>
      <c r="G90" s="39"/>
      <c r="H90" s="39"/>
      <c r="I90" s="33" t="s">
        <v>32</v>
      </c>
      <c r="J90" s="37" t="str">
        <f>E26</f>
        <v xml:space="preserve"> </v>
      </c>
      <c r="K90" s="39"/>
      <c r="L90" s="12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39"/>
      <c r="D91" s="39"/>
      <c r="E91" s="39"/>
      <c r="F91" s="39"/>
      <c r="G91" s="39"/>
      <c r="H91" s="39"/>
      <c r="I91" s="39"/>
      <c r="J91" s="39"/>
      <c r="K91" s="39"/>
      <c r="L91" s="12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50"/>
      <c r="B92" s="151"/>
      <c r="C92" s="152" t="s">
        <v>114</v>
      </c>
      <c r="D92" s="153" t="s">
        <v>54</v>
      </c>
      <c r="E92" s="153" t="s">
        <v>50</v>
      </c>
      <c r="F92" s="153" t="s">
        <v>51</v>
      </c>
      <c r="G92" s="153" t="s">
        <v>115</v>
      </c>
      <c r="H92" s="153" t="s">
        <v>116</v>
      </c>
      <c r="I92" s="153" t="s">
        <v>117</v>
      </c>
      <c r="J92" s="153" t="s">
        <v>104</v>
      </c>
      <c r="K92" s="154" t="s">
        <v>118</v>
      </c>
      <c r="L92" s="155"/>
      <c r="M92" s="81" t="s">
        <v>3</v>
      </c>
      <c r="N92" s="82" t="s">
        <v>39</v>
      </c>
      <c r="O92" s="82" t="s">
        <v>119</v>
      </c>
      <c r="P92" s="82" t="s">
        <v>120</v>
      </c>
      <c r="Q92" s="82" t="s">
        <v>121</v>
      </c>
      <c r="R92" s="82" t="s">
        <v>122</v>
      </c>
      <c r="S92" s="82" t="s">
        <v>123</v>
      </c>
      <c r="T92" s="83" t="s">
        <v>124</v>
      </c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</row>
    <row r="93" s="2" customFormat="1" ht="22.8" customHeight="1">
      <c r="A93" s="39"/>
      <c r="B93" s="40"/>
      <c r="C93" s="88" t="s">
        <v>125</v>
      </c>
      <c r="D93" s="39"/>
      <c r="E93" s="39"/>
      <c r="F93" s="39"/>
      <c r="G93" s="39"/>
      <c r="H93" s="39"/>
      <c r="I93" s="39"/>
      <c r="J93" s="156">
        <f>BK93</f>
        <v>0</v>
      </c>
      <c r="K93" s="39"/>
      <c r="L93" s="40"/>
      <c r="M93" s="84"/>
      <c r="N93" s="69"/>
      <c r="O93" s="85"/>
      <c r="P93" s="157">
        <f>P94+P159</f>
        <v>0</v>
      </c>
      <c r="Q93" s="85"/>
      <c r="R93" s="157">
        <f>R94+R159</f>
        <v>91.407741200000018</v>
      </c>
      <c r="S93" s="85"/>
      <c r="T93" s="158">
        <f>T94+T159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20" t="s">
        <v>68</v>
      </c>
      <c r="AU93" s="20" t="s">
        <v>105</v>
      </c>
      <c r="BK93" s="159">
        <f>BK94+BK159</f>
        <v>0</v>
      </c>
    </row>
    <row r="94" s="12" customFormat="1" ht="25.92" customHeight="1">
      <c r="A94" s="12"/>
      <c r="B94" s="160"/>
      <c r="C94" s="12"/>
      <c r="D94" s="161" t="s">
        <v>68</v>
      </c>
      <c r="E94" s="162" t="s">
        <v>126</v>
      </c>
      <c r="F94" s="162" t="s">
        <v>127</v>
      </c>
      <c r="G94" s="12"/>
      <c r="H94" s="12"/>
      <c r="I94" s="163"/>
      <c r="J94" s="164">
        <f>BK94</f>
        <v>0</v>
      </c>
      <c r="K94" s="12"/>
      <c r="L94" s="160"/>
      <c r="M94" s="165"/>
      <c r="N94" s="166"/>
      <c r="O94" s="166"/>
      <c r="P94" s="167">
        <f>P95+P105+P116+P156</f>
        <v>0</v>
      </c>
      <c r="Q94" s="166"/>
      <c r="R94" s="167">
        <f>R95+R105+R116+R156</f>
        <v>91.407741200000018</v>
      </c>
      <c r="S94" s="166"/>
      <c r="T94" s="168">
        <f>T95+T105+T116+T156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1" t="s">
        <v>15</v>
      </c>
      <c r="AT94" s="169" t="s">
        <v>68</v>
      </c>
      <c r="AU94" s="169" t="s">
        <v>69</v>
      </c>
      <c r="AY94" s="161" t="s">
        <v>128</v>
      </c>
      <c r="BK94" s="170">
        <f>BK95+BK105+BK116+BK156</f>
        <v>0</v>
      </c>
    </row>
    <row r="95" s="12" customFormat="1" ht="22.8" customHeight="1">
      <c r="A95" s="12"/>
      <c r="B95" s="160"/>
      <c r="C95" s="12"/>
      <c r="D95" s="161" t="s">
        <v>68</v>
      </c>
      <c r="E95" s="171" t="s">
        <v>15</v>
      </c>
      <c r="F95" s="171" t="s">
        <v>129</v>
      </c>
      <c r="G95" s="12"/>
      <c r="H95" s="12"/>
      <c r="I95" s="163"/>
      <c r="J95" s="172">
        <f>BK95</f>
        <v>0</v>
      </c>
      <c r="K95" s="12"/>
      <c r="L95" s="160"/>
      <c r="M95" s="165"/>
      <c r="N95" s="166"/>
      <c r="O95" s="166"/>
      <c r="P95" s="167">
        <f>SUM(P96:P104)</f>
        <v>0</v>
      </c>
      <c r="Q95" s="166"/>
      <c r="R95" s="167">
        <f>SUM(R96:R104)</f>
        <v>5.468</v>
      </c>
      <c r="S95" s="166"/>
      <c r="T95" s="168">
        <f>SUM(T96:T104)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1" t="s">
        <v>15</v>
      </c>
      <c r="AT95" s="169" t="s">
        <v>68</v>
      </c>
      <c r="AU95" s="169" t="s">
        <v>15</v>
      </c>
      <c r="AY95" s="161" t="s">
        <v>128</v>
      </c>
      <c r="BK95" s="170">
        <f>SUM(BK96:BK104)</f>
        <v>0</v>
      </c>
    </row>
    <row r="96" s="2" customFormat="1" ht="66.75" customHeight="1">
      <c r="A96" s="39"/>
      <c r="B96" s="173"/>
      <c r="C96" s="174" t="s">
        <v>15</v>
      </c>
      <c r="D96" s="174" t="s">
        <v>130</v>
      </c>
      <c r="E96" s="175" t="s">
        <v>443</v>
      </c>
      <c r="F96" s="176" t="s">
        <v>444</v>
      </c>
      <c r="G96" s="177" t="s">
        <v>157</v>
      </c>
      <c r="H96" s="178">
        <v>3.0379999999999998</v>
      </c>
      <c r="I96" s="179"/>
      <c r="J96" s="180">
        <f>ROUND(I96*H96,2)</f>
        <v>0</v>
      </c>
      <c r="K96" s="176" t="s">
        <v>134</v>
      </c>
      <c r="L96" s="40"/>
      <c r="M96" s="181" t="s">
        <v>3</v>
      </c>
      <c r="N96" s="182" t="s">
        <v>40</v>
      </c>
      <c r="O96" s="73"/>
      <c r="P96" s="183">
        <f>O96*H96</f>
        <v>0</v>
      </c>
      <c r="Q96" s="183">
        <v>0</v>
      </c>
      <c r="R96" s="183">
        <f>Q96*H96</f>
        <v>0</v>
      </c>
      <c r="S96" s="183">
        <v>0</v>
      </c>
      <c r="T96" s="18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185" t="s">
        <v>135</v>
      </c>
      <c r="AT96" s="185" t="s">
        <v>130</v>
      </c>
      <c r="AU96" s="185" t="s">
        <v>76</v>
      </c>
      <c r="AY96" s="20" t="s">
        <v>128</v>
      </c>
      <c r="BE96" s="186">
        <f>IF(N96="základní",J96,0)</f>
        <v>0</v>
      </c>
      <c r="BF96" s="186">
        <f>IF(N96="snížená",J96,0)</f>
        <v>0</v>
      </c>
      <c r="BG96" s="186">
        <f>IF(N96="zákl. přenesená",J96,0)</f>
        <v>0</v>
      </c>
      <c r="BH96" s="186">
        <f>IF(N96="sníž. přenesená",J96,0)</f>
        <v>0</v>
      </c>
      <c r="BI96" s="186">
        <f>IF(N96="nulová",J96,0)</f>
        <v>0</v>
      </c>
      <c r="BJ96" s="20" t="s">
        <v>15</v>
      </c>
      <c r="BK96" s="186">
        <f>ROUND(I96*H96,2)</f>
        <v>0</v>
      </c>
      <c r="BL96" s="20" t="s">
        <v>135</v>
      </c>
      <c r="BM96" s="185" t="s">
        <v>76</v>
      </c>
    </row>
    <row r="97" s="2" customFormat="1">
      <c r="A97" s="39"/>
      <c r="B97" s="40"/>
      <c r="C97" s="39"/>
      <c r="D97" s="187" t="s">
        <v>137</v>
      </c>
      <c r="E97" s="39"/>
      <c r="F97" s="188" t="s">
        <v>445</v>
      </c>
      <c r="G97" s="39"/>
      <c r="H97" s="39"/>
      <c r="I97" s="189"/>
      <c r="J97" s="39"/>
      <c r="K97" s="39"/>
      <c r="L97" s="40"/>
      <c r="M97" s="190"/>
      <c r="N97" s="191"/>
      <c r="O97" s="73"/>
      <c r="P97" s="73"/>
      <c r="Q97" s="73"/>
      <c r="R97" s="73"/>
      <c r="S97" s="73"/>
      <c r="T97" s="74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20" t="s">
        <v>137</v>
      </c>
      <c r="AU97" s="20" t="s">
        <v>76</v>
      </c>
    </row>
    <row r="98" s="14" customFormat="1">
      <c r="A98" s="14"/>
      <c r="B98" s="201"/>
      <c r="C98" s="14"/>
      <c r="D98" s="193" t="s">
        <v>139</v>
      </c>
      <c r="E98" s="202" t="s">
        <v>3</v>
      </c>
      <c r="F98" s="203" t="s">
        <v>446</v>
      </c>
      <c r="G98" s="14"/>
      <c r="H98" s="202" t="s">
        <v>3</v>
      </c>
      <c r="I98" s="204"/>
      <c r="J98" s="14"/>
      <c r="K98" s="14"/>
      <c r="L98" s="201"/>
      <c r="M98" s="205"/>
      <c r="N98" s="206"/>
      <c r="O98" s="206"/>
      <c r="P98" s="206"/>
      <c r="Q98" s="206"/>
      <c r="R98" s="206"/>
      <c r="S98" s="206"/>
      <c r="T98" s="207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02" t="s">
        <v>139</v>
      </c>
      <c r="AU98" s="202" t="s">
        <v>76</v>
      </c>
      <c r="AV98" s="14" t="s">
        <v>15</v>
      </c>
      <c r="AW98" s="14" t="s">
        <v>31</v>
      </c>
      <c r="AX98" s="14" t="s">
        <v>69</v>
      </c>
      <c r="AY98" s="202" t="s">
        <v>128</v>
      </c>
    </row>
    <row r="99" s="13" customFormat="1">
      <c r="A99" s="13"/>
      <c r="B99" s="192"/>
      <c r="C99" s="13"/>
      <c r="D99" s="193" t="s">
        <v>139</v>
      </c>
      <c r="E99" s="194" t="s">
        <v>3</v>
      </c>
      <c r="F99" s="195" t="s">
        <v>447</v>
      </c>
      <c r="G99" s="13"/>
      <c r="H99" s="196">
        <v>3.0379999999999998</v>
      </c>
      <c r="I99" s="197"/>
      <c r="J99" s="13"/>
      <c r="K99" s="13"/>
      <c r="L99" s="192"/>
      <c r="M99" s="198"/>
      <c r="N99" s="199"/>
      <c r="O99" s="199"/>
      <c r="P99" s="199"/>
      <c r="Q99" s="199"/>
      <c r="R99" s="199"/>
      <c r="S99" s="199"/>
      <c r="T99" s="20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194" t="s">
        <v>139</v>
      </c>
      <c r="AU99" s="194" t="s">
        <v>76</v>
      </c>
      <c r="AV99" s="13" t="s">
        <v>76</v>
      </c>
      <c r="AW99" s="13" t="s">
        <v>31</v>
      </c>
      <c r="AX99" s="13" t="s">
        <v>69</v>
      </c>
      <c r="AY99" s="194" t="s">
        <v>128</v>
      </c>
    </row>
    <row r="100" s="15" customFormat="1">
      <c r="A100" s="15"/>
      <c r="B100" s="208"/>
      <c r="C100" s="15"/>
      <c r="D100" s="193" t="s">
        <v>139</v>
      </c>
      <c r="E100" s="209" t="s">
        <v>3</v>
      </c>
      <c r="F100" s="210" t="s">
        <v>148</v>
      </c>
      <c r="G100" s="15"/>
      <c r="H100" s="211">
        <v>3.0379999999999998</v>
      </c>
      <c r="I100" s="212"/>
      <c r="J100" s="15"/>
      <c r="K100" s="15"/>
      <c r="L100" s="208"/>
      <c r="M100" s="213"/>
      <c r="N100" s="214"/>
      <c r="O100" s="214"/>
      <c r="P100" s="214"/>
      <c r="Q100" s="214"/>
      <c r="R100" s="214"/>
      <c r="S100" s="214"/>
      <c r="T100" s="2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09" t="s">
        <v>139</v>
      </c>
      <c r="AU100" s="209" t="s">
        <v>76</v>
      </c>
      <c r="AV100" s="15" t="s">
        <v>135</v>
      </c>
      <c r="AW100" s="15" t="s">
        <v>31</v>
      </c>
      <c r="AX100" s="15" t="s">
        <v>15</v>
      </c>
      <c r="AY100" s="209" t="s">
        <v>128</v>
      </c>
    </row>
    <row r="101" s="2" customFormat="1" ht="16.5" customHeight="1">
      <c r="A101" s="39"/>
      <c r="B101" s="173"/>
      <c r="C101" s="220" t="s">
        <v>76</v>
      </c>
      <c r="D101" s="220" t="s">
        <v>345</v>
      </c>
      <c r="E101" s="221" t="s">
        <v>448</v>
      </c>
      <c r="F101" s="222" t="s">
        <v>449</v>
      </c>
      <c r="G101" s="223" t="s">
        <v>224</v>
      </c>
      <c r="H101" s="224">
        <v>5.468</v>
      </c>
      <c r="I101" s="225"/>
      <c r="J101" s="226">
        <f>ROUND(I101*H101,2)</f>
        <v>0</v>
      </c>
      <c r="K101" s="222" t="s">
        <v>134</v>
      </c>
      <c r="L101" s="227"/>
      <c r="M101" s="228" t="s">
        <v>3</v>
      </c>
      <c r="N101" s="229" t="s">
        <v>40</v>
      </c>
      <c r="O101" s="73"/>
      <c r="P101" s="183">
        <f>O101*H101</f>
        <v>0</v>
      </c>
      <c r="Q101" s="183">
        <v>1</v>
      </c>
      <c r="R101" s="183">
        <f>Q101*H101</f>
        <v>5.468</v>
      </c>
      <c r="S101" s="183">
        <v>0</v>
      </c>
      <c r="T101" s="18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85" t="s">
        <v>152</v>
      </c>
      <c r="AT101" s="185" t="s">
        <v>345</v>
      </c>
      <c r="AU101" s="185" t="s">
        <v>76</v>
      </c>
      <c r="AY101" s="20" t="s">
        <v>128</v>
      </c>
      <c r="BE101" s="186">
        <f>IF(N101="základní",J101,0)</f>
        <v>0</v>
      </c>
      <c r="BF101" s="186">
        <f>IF(N101="snížená",J101,0)</f>
        <v>0</v>
      </c>
      <c r="BG101" s="186">
        <f>IF(N101="zákl. přenesená",J101,0)</f>
        <v>0</v>
      </c>
      <c r="BH101" s="186">
        <f>IF(N101="sníž. přenesená",J101,0)</f>
        <v>0</v>
      </c>
      <c r="BI101" s="186">
        <f>IF(N101="nulová",J101,0)</f>
        <v>0</v>
      </c>
      <c r="BJ101" s="20" t="s">
        <v>15</v>
      </c>
      <c r="BK101" s="186">
        <f>ROUND(I101*H101,2)</f>
        <v>0</v>
      </c>
      <c r="BL101" s="20" t="s">
        <v>135</v>
      </c>
      <c r="BM101" s="185" t="s">
        <v>450</v>
      </c>
    </row>
    <row r="102" s="14" customFormat="1">
      <c r="A102" s="14"/>
      <c r="B102" s="201"/>
      <c r="C102" s="14"/>
      <c r="D102" s="193" t="s">
        <v>139</v>
      </c>
      <c r="E102" s="202" t="s">
        <v>3</v>
      </c>
      <c r="F102" s="203" t="s">
        <v>451</v>
      </c>
      <c r="G102" s="14"/>
      <c r="H102" s="202" t="s">
        <v>3</v>
      </c>
      <c r="I102" s="204"/>
      <c r="J102" s="14"/>
      <c r="K102" s="14"/>
      <c r="L102" s="201"/>
      <c r="M102" s="205"/>
      <c r="N102" s="206"/>
      <c r="O102" s="206"/>
      <c r="P102" s="206"/>
      <c r="Q102" s="206"/>
      <c r="R102" s="206"/>
      <c r="S102" s="206"/>
      <c r="T102" s="207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02" t="s">
        <v>139</v>
      </c>
      <c r="AU102" s="202" t="s">
        <v>76</v>
      </c>
      <c r="AV102" s="14" t="s">
        <v>15</v>
      </c>
      <c r="AW102" s="14" t="s">
        <v>31</v>
      </c>
      <c r="AX102" s="14" t="s">
        <v>69</v>
      </c>
      <c r="AY102" s="202" t="s">
        <v>128</v>
      </c>
    </row>
    <row r="103" s="13" customFormat="1">
      <c r="A103" s="13"/>
      <c r="B103" s="192"/>
      <c r="C103" s="13"/>
      <c r="D103" s="193" t="s">
        <v>139</v>
      </c>
      <c r="E103" s="194" t="s">
        <v>3</v>
      </c>
      <c r="F103" s="195" t="s">
        <v>452</v>
      </c>
      <c r="G103" s="13"/>
      <c r="H103" s="196">
        <v>5.468</v>
      </c>
      <c r="I103" s="197"/>
      <c r="J103" s="13"/>
      <c r="K103" s="13"/>
      <c r="L103" s="192"/>
      <c r="M103" s="198"/>
      <c r="N103" s="199"/>
      <c r="O103" s="199"/>
      <c r="P103" s="199"/>
      <c r="Q103" s="199"/>
      <c r="R103" s="199"/>
      <c r="S103" s="199"/>
      <c r="T103" s="20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194" t="s">
        <v>139</v>
      </c>
      <c r="AU103" s="194" t="s">
        <v>76</v>
      </c>
      <c r="AV103" s="13" t="s">
        <v>76</v>
      </c>
      <c r="AW103" s="13" t="s">
        <v>31</v>
      </c>
      <c r="AX103" s="13" t="s">
        <v>69</v>
      </c>
      <c r="AY103" s="194" t="s">
        <v>128</v>
      </c>
    </row>
    <row r="104" s="15" customFormat="1">
      <c r="A104" s="15"/>
      <c r="B104" s="208"/>
      <c r="C104" s="15"/>
      <c r="D104" s="193" t="s">
        <v>139</v>
      </c>
      <c r="E104" s="209" t="s">
        <v>3</v>
      </c>
      <c r="F104" s="210" t="s">
        <v>148</v>
      </c>
      <c r="G104" s="15"/>
      <c r="H104" s="211">
        <v>5.468</v>
      </c>
      <c r="I104" s="212"/>
      <c r="J104" s="15"/>
      <c r="K104" s="15"/>
      <c r="L104" s="208"/>
      <c r="M104" s="213"/>
      <c r="N104" s="214"/>
      <c r="O104" s="214"/>
      <c r="P104" s="214"/>
      <c r="Q104" s="214"/>
      <c r="R104" s="214"/>
      <c r="S104" s="214"/>
      <c r="T104" s="2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09" t="s">
        <v>139</v>
      </c>
      <c r="AU104" s="209" t="s">
        <v>76</v>
      </c>
      <c r="AV104" s="15" t="s">
        <v>135</v>
      </c>
      <c r="AW104" s="15" t="s">
        <v>31</v>
      </c>
      <c r="AX104" s="15" t="s">
        <v>15</v>
      </c>
      <c r="AY104" s="209" t="s">
        <v>128</v>
      </c>
    </row>
    <row r="105" s="12" customFormat="1" ht="22.8" customHeight="1">
      <c r="A105" s="12"/>
      <c r="B105" s="160"/>
      <c r="C105" s="12"/>
      <c r="D105" s="161" t="s">
        <v>68</v>
      </c>
      <c r="E105" s="171" t="s">
        <v>76</v>
      </c>
      <c r="F105" s="171" t="s">
        <v>379</v>
      </c>
      <c r="G105" s="12"/>
      <c r="H105" s="12"/>
      <c r="I105" s="163"/>
      <c r="J105" s="172">
        <f>BK105</f>
        <v>0</v>
      </c>
      <c r="K105" s="12"/>
      <c r="L105" s="160"/>
      <c r="M105" s="165"/>
      <c r="N105" s="166"/>
      <c r="O105" s="166"/>
      <c r="P105" s="167">
        <f>SUM(P106:P115)</f>
        <v>0</v>
      </c>
      <c r="Q105" s="166"/>
      <c r="R105" s="167">
        <f>SUM(R106:R115)</f>
        <v>80.040690000000012</v>
      </c>
      <c r="S105" s="166"/>
      <c r="T105" s="168">
        <f>SUM(T106:T115)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61" t="s">
        <v>15</v>
      </c>
      <c r="AT105" s="169" t="s">
        <v>68</v>
      </c>
      <c r="AU105" s="169" t="s">
        <v>15</v>
      </c>
      <c r="AY105" s="161" t="s">
        <v>128</v>
      </c>
      <c r="BK105" s="170">
        <f>SUM(BK106:BK115)</f>
        <v>0</v>
      </c>
    </row>
    <row r="106" s="2" customFormat="1" ht="37.8" customHeight="1">
      <c r="A106" s="39"/>
      <c r="B106" s="173"/>
      <c r="C106" s="174" t="s">
        <v>149</v>
      </c>
      <c r="D106" s="174" t="s">
        <v>130</v>
      </c>
      <c r="E106" s="175" t="s">
        <v>453</v>
      </c>
      <c r="F106" s="176" t="s">
        <v>454</v>
      </c>
      <c r="G106" s="177" t="s">
        <v>157</v>
      </c>
      <c r="H106" s="178">
        <v>37.049999999999997</v>
      </c>
      <c r="I106" s="179"/>
      <c r="J106" s="180">
        <f>ROUND(I106*H106,2)</f>
        <v>0</v>
      </c>
      <c r="K106" s="176" t="s">
        <v>134</v>
      </c>
      <c r="L106" s="40"/>
      <c r="M106" s="181" t="s">
        <v>3</v>
      </c>
      <c r="N106" s="182" t="s">
        <v>40</v>
      </c>
      <c r="O106" s="73"/>
      <c r="P106" s="183">
        <f>O106*H106</f>
        <v>0</v>
      </c>
      <c r="Q106" s="183">
        <v>2.1600000000000001</v>
      </c>
      <c r="R106" s="183">
        <f>Q106*H106</f>
        <v>80.028000000000006</v>
      </c>
      <c r="S106" s="183">
        <v>0</v>
      </c>
      <c r="T106" s="18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85" t="s">
        <v>135</v>
      </c>
      <c r="AT106" s="185" t="s">
        <v>130</v>
      </c>
      <c r="AU106" s="185" t="s">
        <v>76</v>
      </c>
      <c r="AY106" s="20" t="s">
        <v>128</v>
      </c>
      <c r="BE106" s="186">
        <f>IF(N106="základní",J106,0)</f>
        <v>0</v>
      </c>
      <c r="BF106" s="186">
        <f>IF(N106="snížená",J106,0)</f>
        <v>0</v>
      </c>
      <c r="BG106" s="186">
        <f>IF(N106="zákl. přenesená",J106,0)</f>
        <v>0</v>
      </c>
      <c r="BH106" s="186">
        <f>IF(N106="sníž. přenesená",J106,0)</f>
        <v>0</v>
      </c>
      <c r="BI106" s="186">
        <f>IF(N106="nulová",J106,0)</f>
        <v>0</v>
      </c>
      <c r="BJ106" s="20" t="s">
        <v>15</v>
      </c>
      <c r="BK106" s="186">
        <f>ROUND(I106*H106,2)</f>
        <v>0</v>
      </c>
      <c r="BL106" s="20" t="s">
        <v>135</v>
      </c>
      <c r="BM106" s="185" t="s">
        <v>144</v>
      </c>
    </row>
    <row r="107" s="2" customFormat="1">
      <c r="A107" s="39"/>
      <c r="B107" s="40"/>
      <c r="C107" s="39"/>
      <c r="D107" s="187" t="s">
        <v>137</v>
      </c>
      <c r="E107" s="39"/>
      <c r="F107" s="188" t="s">
        <v>455</v>
      </c>
      <c r="G107" s="39"/>
      <c r="H107" s="39"/>
      <c r="I107" s="189"/>
      <c r="J107" s="39"/>
      <c r="K107" s="39"/>
      <c r="L107" s="40"/>
      <c r="M107" s="190"/>
      <c r="N107" s="191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137</v>
      </c>
      <c r="AU107" s="20" t="s">
        <v>76</v>
      </c>
    </row>
    <row r="108" s="14" customFormat="1">
      <c r="A108" s="14"/>
      <c r="B108" s="201"/>
      <c r="C108" s="14"/>
      <c r="D108" s="193" t="s">
        <v>139</v>
      </c>
      <c r="E108" s="202" t="s">
        <v>3</v>
      </c>
      <c r="F108" s="203" t="s">
        <v>456</v>
      </c>
      <c r="G108" s="14"/>
      <c r="H108" s="202" t="s">
        <v>3</v>
      </c>
      <c r="I108" s="204"/>
      <c r="J108" s="14"/>
      <c r="K108" s="14"/>
      <c r="L108" s="201"/>
      <c r="M108" s="205"/>
      <c r="N108" s="206"/>
      <c r="O108" s="206"/>
      <c r="P108" s="206"/>
      <c r="Q108" s="206"/>
      <c r="R108" s="206"/>
      <c r="S108" s="206"/>
      <c r="T108" s="207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02" t="s">
        <v>139</v>
      </c>
      <c r="AU108" s="202" t="s">
        <v>76</v>
      </c>
      <c r="AV108" s="14" t="s">
        <v>15</v>
      </c>
      <c r="AW108" s="14" t="s">
        <v>31</v>
      </c>
      <c r="AX108" s="14" t="s">
        <v>69</v>
      </c>
      <c r="AY108" s="202" t="s">
        <v>128</v>
      </c>
    </row>
    <row r="109" s="13" customFormat="1">
      <c r="A109" s="13"/>
      <c r="B109" s="192"/>
      <c r="C109" s="13"/>
      <c r="D109" s="193" t="s">
        <v>139</v>
      </c>
      <c r="E109" s="194" t="s">
        <v>3</v>
      </c>
      <c r="F109" s="195" t="s">
        <v>457</v>
      </c>
      <c r="G109" s="13"/>
      <c r="H109" s="196">
        <v>37.049999999999997</v>
      </c>
      <c r="I109" s="197"/>
      <c r="J109" s="13"/>
      <c r="K109" s="13"/>
      <c r="L109" s="192"/>
      <c r="M109" s="198"/>
      <c r="N109" s="199"/>
      <c r="O109" s="199"/>
      <c r="P109" s="199"/>
      <c r="Q109" s="199"/>
      <c r="R109" s="199"/>
      <c r="S109" s="199"/>
      <c r="T109" s="20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94" t="s">
        <v>139</v>
      </c>
      <c r="AU109" s="194" t="s">
        <v>76</v>
      </c>
      <c r="AV109" s="13" t="s">
        <v>76</v>
      </c>
      <c r="AW109" s="13" t="s">
        <v>31</v>
      </c>
      <c r="AX109" s="13" t="s">
        <v>69</v>
      </c>
      <c r="AY109" s="194" t="s">
        <v>128</v>
      </c>
    </row>
    <row r="110" s="15" customFormat="1">
      <c r="A110" s="15"/>
      <c r="B110" s="208"/>
      <c r="C110" s="15"/>
      <c r="D110" s="193" t="s">
        <v>139</v>
      </c>
      <c r="E110" s="209" t="s">
        <v>3</v>
      </c>
      <c r="F110" s="210" t="s">
        <v>148</v>
      </c>
      <c r="G110" s="15"/>
      <c r="H110" s="211">
        <v>37.049999999999997</v>
      </c>
      <c r="I110" s="212"/>
      <c r="J110" s="15"/>
      <c r="K110" s="15"/>
      <c r="L110" s="208"/>
      <c r="M110" s="213"/>
      <c r="N110" s="214"/>
      <c r="O110" s="214"/>
      <c r="P110" s="214"/>
      <c r="Q110" s="214"/>
      <c r="R110" s="214"/>
      <c r="S110" s="214"/>
      <c r="T110" s="2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09" t="s">
        <v>139</v>
      </c>
      <c r="AU110" s="209" t="s">
        <v>76</v>
      </c>
      <c r="AV110" s="15" t="s">
        <v>135</v>
      </c>
      <c r="AW110" s="15" t="s">
        <v>31</v>
      </c>
      <c r="AX110" s="15" t="s">
        <v>15</v>
      </c>
      <c r="AY110" s="209" t="s">
        <v>128</v>
      </c>
    </row>
    <row r="111" s="2" customFormat="1" ht="24.15" customHeight="1">
      <c r="A111" s="39"/>
      <c r="B111" s="173"/>
      <c r="C111" s="174" t="s">
        <v>135</v>
      </c>
      <c r="D111" s="174" t="s">
        <v>130</v>
      </c>
      <c r="E111" s="175" t="s">
        <v>458</v>
      </c>
      <c r="F111" s="176" t="s">
        <v>459</v>
      </c>
      <c r="G111" s="177" t="s">
        <v>133</v>
      </c>
      <c r="H111" s="178">
        <v>27</v>
      </c>
      <c r="I111" s="179"/>
      <c r="J111" s="180">
        <f>ROUND(I111*H111,2)</f>
        <v>0</v>
      </c>
      <c r="K111" s="176" t="s">
        <v>134</v>
      </c>
      <c r="L111" s="40"/>
      <c r="M111" s="181" t="s">
        <v>3</v>
      </c>
      <c r="N111" s="182" t="s">
        <v>40</v>
      </c>
      <c r="O111" s="73"/>
      <c r="P111" s="183">
        <f>O111*H111</f>
        <v>0</v>
      </c>
      <c r="Q111" s="183">
        <v>0.00046999999999999999</v>
      </c>
      <c r="R111" s="183">
        <f>Q111*H111</f>
        <v>0.01269</v>
      </c>
      <c r="S111" s="183">
        <v>0</v>
      </c>
      <c r="T111" s="18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85" t="s">
        <v>135</v>
      </c>
      <c r="AT111" s="185" t="s">
        <v>130</v>
      </c>
      <c r="AU111" s="185" t="s">
        <v>76</v>
      </c>
      <c r="AY111" s="20" t="s">
        <v>128</v>
      </c>
      <c r="BE111" s="186">
        <f>IF(N111="základní",J111,0)</f>
        <v>0</v>
      </c>
      <c r="BF111" s="186">
        <f>IF(N111="snížená",J111,0)</f>
        <v>0</v>
      </c>
      <c r="BG111" s="186">
        <f>IF(N111="zákl. přenesená",J111,0)</f>
        <v>0</v>
      </c>
      <c r="BH111" s="186">
        <f>IF(N111="sníž. přenesená",J111,0)</f>
        <v>0</v>
      </c>
      <c r="BI111" s="186">
        <f>IF(N111="nulová",J111,0)</f>
        <v>0</v>
      </c>
      <c r="BJ111" s="20" t="s">
        <v>15</v>
      </c>
      <c r="BK111" s="186">
        <f>ROUND(I111*H111,2)</f>
        <v>0</v>
      </c>
      <c r="BL111" s="20" t="s">
        <v>135</v>
      </c>
      <c r="BM111" s="185" t="s">
        <v>152</v>
      </c>
    </row>
    <row r="112" s="2" customFormat="1">
      <c r="A112" s="39"/>
      <c r="B112" s="40"/>
      <c r="C112" s="39"/>
      <c r="D112" s="187" t="s">
        <v>137</v>
      </c>
      <c r="E112" s="39"/>
      <c r="F112" s="188" t="s">
        <v>460</v>
      </c>
      <c r="G112" s="39"/>
      <c r="H112" s="39"/>
      <c r="I112" s="189"/>
      <c r="J112" s="39"/>
      <c r="K112" s="39"/>
      <c r="L112" s="40"/>
      <c r="M112" s="190"/>
      <c r="N112" s="191"/>
      <c r="O112" s="73"/>
      <c r="P112" s="73"/>
      <c r="Q112" s="73"/>
      <c r="R112" s="73"/>
      <c r="S112" s="73"/>
      <c r="T112" s="74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20" t="s">
        <v>137</v>
      </c>
      <c r="AU112" s="20" t="s">
        <v>76</v>
      </c>
    </row>
    <row r="113" s="14" customFormat="1">
      <c r="A113" s="14"/>
      <c r="B113" s="201"/>
      <c r="C113" s="14"/>
      <c r="D113" s="193" t="s">
        <v>139</v>
      </c>
      <c r="E113" s="202" t="s">
        <v>3</v>
      </c>
      <c r="F113" s="203" t="s">
        <v>461</v>
      </c>
      <c r="G113" s="14"/>
      <c r="H113" s="202" t="s">
        <v>3</v>
      </c>
      <c r="I113" s="204"/>
      <c r="J113" s="14"/>
      <c r="K113" s="14"/>
      <c r="L113" s="201"/>
      <c r="M113" s="205"/>
      <c r="N113" s="206"/>
      <c r="O113" s="206"/>
      <c r="P113" s="206"/>
      <c r="Q113" s="206"/>
      <c r="R113" s="206"/>
      <c r="S113" s="206"/>
      <c r="T113" s="207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02" t="s">
        <v>139</v>
      </c>
      <c r="AU113" s="202" t="s">
        <v>76</v>
      </c>
      <c r="AV113" s="14" t="s">
        <v>15</v>
      </c>
      <c r="AW113" s="14" t="s">
        <v>31</v>
      </c>
      <c r="AX113" s="14" t="s">
        <v>69</v>
      </c>
      <c r="AY113" s="202" t="s">
        <v>128</v>
      </c>
    </row>
    <row r="114" s="13" customFormat="1">
      <c r="A114" s="13"/>
      <c r="B114" s="192"/>
      <c r="C114" s="13"/>
      <c r="D114" s="193" t="s">
        <v>139</v>
      </c>
      <c r="E114" s="194" t="s">
        <v>3</v>
      </c>
      <c r="F114" s="195" t="s">
        <v>462</v>
      </c>
      <c r="G114" s="13"/>
      <c r="H114" s="196">
        <v>27</v>
      </c>
      <c r="I114" s="197"/>
      <c r="J114" s="13"/>
      <c r="K114" s="13"/>
      <c r="L114" s="192"/>
      <c r="M114" s="198"/>
      <c r="N114" s="199"/>
      <c r="O114" s="199"/>
      <c r="P114" s="199"/>
      <c r="Q114" s="199"/>
      <c r="R114" s="199"/>
      <c r="S114" s="199"/>
      <c r="T114" s="20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94" t="s">
        <v>139</v>
      </c>
      <c r="AU114" s="194" t="s">
        <v>76</v>
      </c>
      <c r="AV114" s="13" t="s">
        <v>76</v>
      </c>
      <c r="AW114" s="13" t="s">
        <v>31</v>
      </c>
      <c r="AX114" s="13" t="s">
        <v>69</v>
      </c>
      <c r="AY114" s="194" t="s">
        <v>128</v>
      </c>
    </row>
    <row r="115" s="15" customFormat="1">
      <c r="A115" s="15"/>
      <c r="B115" s="208"/>
      <c r="C115" s="15"/>
      <c r="D115" s="193" t="s">
        <v>139</v>
      </c>
      <c r="E115" s="209" t="s">
        <v>3</v>
      </c>
      <c r="F115" s="210" t="s">
        <v>148</v>
      </c>
      <c r="G115" s="15"/>
      <c r="H115" s="211">
        <v>27</v>
      </c>
      <c r="I115" s="212"/>
      <c r="J115" s="15"/>
      <c r="K115" s="15"/>
      <c r="L115" s="208"/>
      <c r="M115" s="213"/>
      <c r="N115" s="214"/>
      <c r="O115" s="214"/>
      <c r="P115" s="214"/>
      <c r="Q115" s="214"/>
      <c r="R115" s="214"/>
      <c r="S115" s="214"/>
      <c r="T115" s="2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09" t="s">
        <v>139</v>
      </c>
      <c r="AU115" s="209" t="s">
        <v>76</v>
      </c>
      <c r="AV115" s="15" t="s">
        <v>135</v>
      </c>
      <c r="AW115" s="15" t="s">
        <v>31</v>
      </c>
      <c r="AX115" s="15" t="s">
        <v>15</v>
      </c>
      <c r="AY115" s="209" t="s">
        <v>128</v>
      </c>
    </row>
    <row r="116" s="12" customFormat="1" ht="22.8" customHeight="1">
      <c r="A116" s="12"/>
      <c r="B116" s="160"/>
      <c r="C116" s="12"/>
      <c r="D116" s="161" t="s">
        <v>68</v>
      </c>
      <c r="E116" s="171" t="s">
        <v>149</v>
      </c>
      <c r="F116" s="171" t="s">
        <v>463</v>
      </c>
      <c r="G116" s="12"/>
      <c r="H116" s="12"/>
      <c r="I116" s="163"/>
      <c r="J116" s="172">
        <f>BK116</f>
        <v>0</v>
      </c>
      <c r="K116" s="12"/>
      <c r="L116" s="160"/>
      <c r="M116" s="165"/>
      <c r="N116" s="166"/>
      <c r="O116" s="166"/>
      <c r="P116" s="167">
        <f>SUM(P117:P155)</f>
        <v>0</v>
      </c>
      <c r="Q116" s="166"/>
      <c r="R116" s="167">
        <f>SUM(R117:R155)</f>
        <v>5.8990511999999997</v>
      </c>
      <c r="S116" s="166"/>
      <c r="T116" s="168">
        <f>SUM(T117:T155)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61" t="s">
        <v>15</v>
      </c>
      <c r="AT116" s="169" t="s">
        <v>68</v>
      </c>
      <c r="AU116" s="169" t="s">
        <v>15</v>
      </c>
      <c r="AY116" s="161" t="s">
        <v>128</v>
      </c>
      <c r="BK116" s="170">
        <f>SUM(BK117:BK155)</f>
        <v>0</v>
      </c>
    </row>
    <row r="117" s="2" customFormat="1" ht="24.15" customHeight="1">
      <c r="A117" s="39"/>
      <c r="B117" s="173"/>
      <c r="C117" s="174" t="s">
        <v>162</v>
      </c>
      <c r="D117" s="174" t="s">
        <v>130</v>
      </c>
      <c r="E117" s="175" t="s">
        <v>464</v>
      </c>
      <c r="F117" s="176" t="s">
        <v>465</v>
      </c>
      <c r="G117" s="177" t="s">
        <v>157</v>
      </c>
      <c r="H117" s="178">
        <v>23.52</v>
      </c>
      <c r="I117" s="179"/>
      <c r="J117" s="180">
        <f>ROUND(I117*H117,2)</f>
        <v>0</v>
      </c>
      <c r="K117" s="176" t="s">
        <v>134</v>
      </c>
      <c r="L117" s="40"/>
      <c r="M117" s="181" t="s">
        <v>3</v>
      </c>
      <c r="N117" s="182" t="s">
        <v>40</v>
      </c>
      <c r="O117" s="73"/>
      <c r="P117" s="183">
        <f>O117*H117</f>
        <v>0</v>
      </c>
      <c r="Q117" s="183">
        <v>0.25080999999999998</v>
      </c>
      <c r="R117" s="183">
        <f>Q117*H117</f>
        <v>5.8990511999999997</v>
      </c>
      <c r="S117" s="183">
        <v>0</v>
      </c>
      <c r="T117" s="18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85" t="s">
        <v>135</v>
      </c>
      <c r="AT117" s="185" t="s">
        <v>130</v>
      </c>
      <c r="AU117" s="185" t="s">
        <v>76</v>
      </c>
      <c r="AY117" s="20" t="s">
        <v>128</v>
      </c>
      <c r="BE117" s="186">
        <f>IF(N117="základní",J117,0)</f>
        <v>0</v>
      </c>
      <c r="BF117" s="186">
        <f>IF(N117="snížená",J117,0)</f>
        <v>0</v>
      </c>
      <c r="BG117" s="186">
        <f>IF(N117="zákl. přenesená",J117,0)</f>
        <v>0</v>
      </c>
      <c r="BH117" s="186">
        <f>IF(N117="sníž. přenesená",J117,0)</f>
        <v>0</v>
      </c>
      <c r="BI117" s="186">
        <f>IF(N117="nulová",J117,0)</f>
        <v>0</v>
      </c>
      <c r="BJ117" s="20" t="s">
        <v>15</v>
      </c>
      <c r="BK117" s="186">
        <f>ROUND(I117*H117,2)</f>
        <v>0</v>
      </c>
      <c r="BL117" s="20" t="s">
        <v>135</v>
      </c>
      <c r="BM117" s="185" t="s">
        <v>176</v>
      </c>
    </row>
    <row r="118" s="2" customFormat="1">
      <c r="A118" s="39"/>
      <c r="B118" s="40"/>
      <c r="C118" s="39"/>
      <c r="D118" s="187" t="s">
        <v>137</v>
      </c>
      <c r="E118" s="39"/>
      <c r="F118" s="188" t="s">
        <v>466</v>
      </c>
      <c r="G118" s="39"/>
      <c r="H118" s="39"/>
      <c r="I118" s="189"/>
      <c r="J118" s="39"/>
      <c r="K118" s="39"/>
      <c r="L118" s="40"/>
      <c r="M118" s="190"/>
      <c r="N118" s="191"/>
      <c r="O118" s="73"/>
      <c r="P118" s="73"/>
      <c r="Q118" s="73"/>
      <c r="R118" s="73"/>
      <c r="S118" s="73"/>
      <c r="T118" s="74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20" t="s">
        <v>137</v>
      </c>
      <c r="AU118" s="20" t="s">
        <v>76</v>
      </c>
    </row>
    <row r="119" s="14" customFormat="1">
      <c r="A119" s="14"/>
      <c r="B119" s="201"/>
      <c r="C119" s="14"/>
      <c r="D119" s="193" t="s">
        <v>139</v>
      </c>
      <c r="E119" s="202" t="s">
        <v>3</v>
      </c>
      <c r="F119" s="203" t="s">
        <v>467</v>
      </c>
      <c r="G119" s="14"/>
      <c r="H119" s="202" t="s">
        <v>3</v>
      </c>
      <c r="I119" s="204"/>
      <c r="J119" s="14"/>
      <c r="K119" s="14"/>
      <c r="L119" s="201"/>
      <c r="M119" s="205"/>
      <c r="N119" s="206"/>
      <c r="O119" s="206"/>
      <c r="P119" s="206"/>
      <c r="Q119" s="206"/>
      <c r="R119" s="206"/>
      <c r="S119" s="206"/>
      <c r="T119" s="207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02" t="s">
        <v>139</v>
      </c>
      <c r="AU119" s="202" t="s">
        <v>76</v>
      </c>
      <c r="AV119" s="14" t="s">
        <v>15</v>
      </c>
      <c r="AW119" s="14" t="s">
        <v>31</v>
      </c>
      <c r="AX119" s="14" t="s">
        <v>69</v>
      </c>
      <c r="AY119" s="202" t="s">
        <v>128</v>
      </c>
    </row>
    <row r="120" s="14" customFormat="1">
      <c r="A120" s="14"/>
      <c r="B120" s="201"/>
      <c r="C120" s="14"/>
      <c r="D120" s="193" t="s">
        <v>139</v>
      </c>
      <c r="E120" s="202" t="s">
        <v>3</v>
      </c>
      <c r="F120" s="203" t="s">
        <v>468</v>
      </c>
      <c r="G120" s="14"/>
      <c r="H120" s="202" t="s">
        <v>3</v>
      </c>
      <c r="I120" s="204"/>
      <c r="J120" s="14"/>
      <c r="K120" s="14"/>
      <c r="L120" s="201"/>
      <c r="M120" s="205"/>
      <c r="N120" s="206"/>
      <c r="O120" s="206"/>
      <c r="P120" s="206"/>
      <c r="Q120" s="206"/>
      <c r="R120" s="206"/>
      <c r="S120" s="206"/>
      <c r="T120" s="207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02" t="s">
        <v>139</v>
      </c>
      <c r="AU120" s="202" t="s">
        <v>76</v>
      </c>
      <c r="AV120" s="14" t="s">
        <v>15</v>
      </c>
      <c r="AW120" s="14" t="s">
        <v>31</v>
      </c>
      <c r="AX120" s="14" t="s">
        <v>69</v>
      </c>
      <c r="AY120" s="202" t="s">
        <v>128</v>
      </c>
    </row>
    <row r="121" s="13" customFormat="1">
      <c r="A121" s="13"/>
      <c r="B121" s="192"/>
      <c r="C121" s="13"/>
      <c r="D121" s="193" t="s">
        <v>139</v>
      </c>
      <c r="E121" s="194" t="s">
        <v>3</v>
      </c>
      <c r="F121" s="195" t="s">
        <v>469</v>
      </c>
      <c r="G121" s="13"/>
      <c r="H121" s="196">
        <v>5.5199999999999996</v>
      </c>
      <c r="I121" s="197"/>
      <c r="J121" s="13"/>
      <c r="K121" s="13"/>
      <c r="L121" s="192"/>
      <c r="M121" s="198"/>
      <c r="N121" s="199"/>
      <c r="O121" s="199"/>
      <c r="P121" s="199"/>
      <c r="Q121" s="199"/>
      <c r="R121" s="199"/>
      <c r="S121" s="199"/>
      <c r="T121" s="20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194" t="s">
        <v>139</v>
      </c>
      <c r="AU121" s="194" t="s">
        <v>76</v>
      </c>
      <c r="AV121" s="13" t="s">
        <v>76</v>
      </c>
      <c r="AW121" s="13" t="s">
        <v>31</v>
      </c>
      <c r="AX121" s="13" t="s">
        <v>69</v>
      </c>
      <c r="AY121" s="194" t="s">
        <v>128</v>
      </c>
    </row>
    <row r="122" s="14" customFormat="1">
      <c r="A122" s="14"/>
      <c r="B122" s="201"/>
      <c r="C122" s="14"/>
      <c r="D122" s="193" t="s">
        <v>139</v>
      </c>
      <c r="E122" s="202" t="s">
        <v>3</v>
      </c>
      <c r="F122" s="203" t="s">
        <v>470</v>
      </c>
      <c r="G122" s="14"/>
      <c r="H122" s="202" t="s">
        <v>3</v>
      </c>
      <c r="I122" s="204"/>
      <c r="J122" s="14"/>
      <c r="K122" s="14"/>
      <c r="L122" s="201"/>
      <c r="M122" s="205"/>
      <c r="N122" s="206"/>
      <c r="O122" s="206"/>
      <c r="P122" s="206"/>
      <c r="Q122" s="206"/>
      <c r="R122" s="206"/>
      <c r="S122" s="206"/>
      <c r="T122" s="207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02" t="s">
        <v>139</v>
      </c>
      <c r="AU122" s="202" t="s">
        <v>76</v>
      </c>
      <c r="AV122" s="14" t="s">
        <v>15</v>
      </c>
      <c r="AW122" s="14" t="s">
        <v>31</v>
      </c>
      <c r="AX122" s="14" t="s">
        <v>69</v>
      </c>
      <c r="AY122" s="202" t="s">
        <v>128</v>
      </c>
    </row>
    <row r="123" s="13" customFormat="1">
      <c r="A123" s="13"/>
      <c r="B123" s="192"/>
      <c r="C123" s="13"/>
      <c r="D123" s="193" t="s">
        <v>139</v>
      </c>
      <c r="E123" s="194" t="s">
        <v>3</v>
      </c>
      <c r="F123" s="195" t="s">
        <v>471</v>
      </c>
      <c r="G123" s="13"/>
      <c r="H123" s="196">
        <v>5.7599999999999998</v>
      </c>
      <c r="I123" s="197"/>
      <c r="J123" s="13"/>
      <c r="K123" s="13"/>
      <c r="L123" s="192"/>
      <c r="M123" s="198"/>
      <c r="N123" s="199"/>
      <c r="O123" s="199"/>
      <c r="P123" s="199"/>
      <c r="Q123" s="199"/>
      <c r="R123" s="199"/>
      <c r="S123" s="199"/>
      <c r="T123" s="20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94" t="s">
        <v>139</v>
      </c>
      <c r="AU123" s="194" t="s">
        <v>76</v>
      </c>
      <c r="AV123" s="13" t="s">
        <v>76</v>
      </c>
      <c r="AW123" s="13" t="s">
        <v>31</v>
      </c>
      <c r="AX123" s="13" t="s">
        <v>69</v>
      </c>
      <c r="AY123" s="194" t="s">
        <v>128</v>
      </c>
    </row>
    <row r="124" s="14" customFormat="1">
      <c r="A124" s="14"/>
      <c r="B124" s="201"/>
      <c r="C124" s="14"/>
      <c r="D124" s="193" t="s">
        <v>139</v>
      </c>
      <c r="E124" s="202" t="s">
        <v>3</v>
      </c>
      <c r="F124" s="203" t="s">
        <v>472</v>
      </c>
      <c r="G124" s="14"/>
      <c r="H124" s="202" t="s">
        <v>3</v>
      </c>
      <c r="I124" s="204"/>
      <c r="J124" s="14"/>
      <c r="K124" s="14"/>
      <c r="L124" s="201"/>
      <c r="M124" s="205"/>
      <c r="N124" s="206"/>
      <c r="O124" s="206"/>
      <c r="P124" s="206"/>
      <c r="Q124" s="206"/>
      <c r="R124" s="206"/>
      <c r="S124" s="206"/>
      <c r="T124" s="207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2" t="s">
        <v>139</v>
      </c>
      <c r="AU124" s="202" t="s">
        <v>76</v>
      </c>
      <c r="AV124" s="14" t="s">
        <v>15</v>
      </c>
      <c r="AW124" s="14" t="s">
        <v>31</v>
      </c>
      <c r="AX124" s="14" t="s">
        <v>69</v>
      </c>
      <c r="AY124" s="202" t="s">
        <v>128</v>
      </c>
    </row>
    <row r="125" s="13" customFormat="1">
      <c r="A125" s="13"/>
      <c r="B125" s="192"/>
      <c r="C125" s="13"/>
      <c r="D125" s="193" t="s">
        <v>139</v>
      </c>
      <c r="E125" s="194" t="s">
        <v>3</v>
      </c>
      <c r="F125" s="195" t="s">
        <v>473</v>
      </c>
      <c r="G125" s="13"/>
      <c r="H125" s="196">
        <v>3.6000000000000001</v>
      </c>
      <c r="I125" s="197"/>
      <c r="J125" s="13"/>
      <c r="K125" s="13"/>
      <c r="L125" s="192"/>
      <c r="M125" s="198"/>
      <c r="N125" s="199"/>
      <c r="O125" s="199"/>
      <c r="P125" s="199"/>
      <c r="Q125" s="199"/>
      <c r="R125" s="199"/>
      <c r="S125" s="199"/>
      <c r="T125" s="20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4" t="s">
        <v>139</v>
      </c>
      <c r="AU125" s="194" t="s">
        <v>76</v>
      </c>
      <c r="AV125" s="13" t="s">
        <v>76</v>
      </c>
      <c r="AW125" s="13" t="s">
        <v>31</v>
      </c>
      <c r="AX125" s="13" t="s">
        <v>69</v>
      </c>
      <c r="AY125" s="194" t="s">
        <v>128</v>
      </c>
    </row>
    <row r="126" s="14" customFormat="1">
      <c r="A126" s="14"/>
      <c r="B126" s="201"/>
      <c r="C126" s="14"/>
      <c r="D126" s="193" t="s">
        <v>139</v>
      </c>
      <c r="E126" s="202" t="s">
        <v>3</v>
      </c>
      <c r="F126" s="203" t="s">
        <v>474</v>
      </c>
      <c r="G126" s="14"/>
      <c r="H126" s="202" t="s">
        <v>3</v>
      </c>
      <c r="I126" s="204"/>
      <c r="J126" s="14"/>
      <c r="K126" s="14"/>
      <c r="L126" s="201"/>
      <c r="M126" s="205"/>
      <c r="N126" s="206"/>
      <c r="O126" s="206"/>
      <c r="P126" s="206"/>
      <c r="Q126" s="206"/>
      <c r="R126" s="206"/>
      <c r="S126" s="206"/>
      <c r="T126" s="20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139</v>
      </c>
      <c r="AU126" s="202" t="s">
        <v>76</v>
      </c>
      <c r="AV126" s="14" t="s">
        <v>15</v>
      </c>
      <c r="AW126" s="14" t="s">
        <v>31</v>
      </c>
      <c r="AX126" s="14" t="s">
        <v>69</v>
      </c>
      <c r="AY126" s="202" t="s">
        <v>128</v>
      </c>
    </row>
    <row r="127" s="13" customFormat="1">
      <c r="A127" s="13"/>
      <c r="B127" s="192"/>
      <c r="C127" s="13"/>
      <c r="D127" s="193" t="s">
        <v>139</v>
      </c>
      <c r="E127" s="194" t="s">
        <v>3</v>
      </c>
      <c r="F127" s="195" t="s">
        <v>475</v>
      </c>
      <c r="G127" s="13"/>
      <c r="H127" s="196">
        <v>1.2</v>
      </c>
      <c r="I127" s="197"/>
      <c r="J127" s="13"/>
      <c r="K127" s="13"/>
      <c r="L127" s="192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139</v>
      </c>
      <c r="AU127" s="194" t="s">
        <v>76</v>
      </c>
      <c r="AV127" s="13" t="s">
        <v>76</v>
      </c>
      <c r="AW127" s="13" t="s">
        <v>31</v>
      </c>
      <c r="AX127" s="13" t="s">
        <v>69</v>
      </c>
      <c r="AY127" s="194" t="s">
        <v>128</v>
      </c>
    </row>
    <row r="128" s="14" customFormat="1">
      <c r="A128" s="14"/>
      <c r="B128" s="201"/>
      <c r="C128" s="14"/>
      <c r="D128" s="193" t="s">
        <v>139</v>
      </c>
      <c r="E128" s="202" t="s">
        <v>3</v>
      </c>
      <c r="F128" s="203" t="s">
        <v>476</v>
      </c>
      <c r="G128" s="14"/>
      <c r="H128" s="202" t="s">
        <v>3</v>
      </c>
      <c r="I128" s="204"/>
      <c r="J128" s="14"/>
      <c r="K128" s="14"/>
      <c r="L128" s="201"/>
      <c r="M128" s="205"/>
      <c r="N128" s="206"/>
      <c r="O128" s="206"/>
      <c r="P128" s="206"/>
      <c r="Q128" s="206"/>
      <c r="R128" s="206"/>
      <c r="S128" s="206"/>
      <c r="T128" s="20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2" t="s">
        <v>139</v>
      </c>
      <c r="AU128" s="202" t="s">
        <v>76</v>
      </c>
      <c r="AV128" s="14" t="s">
        <v>15</v>
      </c>
      <c r="AW128" s="14" t="s">
        <v>31</v>
      </c>
      <c r="AX128" s="14" t="s">
        <v>69</v>
      </c>
      <c r="AY128" s="202" t="s">
        <v>128</v>
      </c>
    </row>
    <row r="129" s="13" customFormat="1">
      <c r="A129" s="13"/>
      <c r="B129" s="192"/>
      <c r="C129" s="13"/>
      <c r="D129" s="193" t="s">
        <v>139</v>
      </c>
      <c r="E129" s="194" t="s">
        <v>3</v>
      </c>
      <c r="F129" s="195" t="s">
        <v>477</v>
      </c>
      <c r="G129" s="13"/>
      <c r="H129" s="196">
        <v>0.95999999999999996</v>
      </c>
      <c r="I129" s="197"/>
      <c r="J129" s="13"/>
      <c r="K129" s="13"/>
      <c r="L129" s="192"/>
      <c r="M129" s="198"/>
      <c r="N129" s="199"/>
      <c r="O129" s="199"/>
      <c r="P129" s="199"/>
      <c r="Q129" s="199"/>
      <c r="R129" s="199"/>
      <c r="S129" s="199"/>
      <c r="T129" s="20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4" t="s">
        <v>139</v>
      </c>
      <c r="AU129" s="194" t="s">
        <v>76</v>
      </c>
      <c r="AV129" s="13" t="s">
        <v>76</v>
      </c>
      <c r="AW129" s="13" t="s">
        <v>31</v>
      </c>
      <c r="AX129" s="13" t="s">
        <v>69</v>
      </c>
      <c r="AY129" s="194" t="s">
        <v>128</v>
      </c>
    </row>
    <row r="130" s="14" customFormat="1">
      <c r="A130" s="14"/>
      <c r="B130" s="201"/>
      <c r="C130" s="14"/>
      <c r="D130" s="193" t="s">
        <v>139</v>
      </c>
      <c r="E130" s="202" t="s">
        <v>3</v>
      </c>
      <c r="F130" s="203" t="s">
        <v>478</v>
      </c>
      <c r="G130" s="14"/>
      <c r="H130" s="202" t="s">
        <v>3</v>
      </c>
      <c r="I130" s="204"/>
      <c r="J130" s="14"/>
      <c r="K130" s="14"/>
      <c r="L130" s="201"/>
      <c r="M130" s="205"/>
      <c r="N130" s="206"/>
      <c r="O130" s="206"/>
      <c r="P130" s="206"/>
      <c r="Q130" s="206"/>
      <c r="R130" s="206"/>
      <c r="S130" s="206"/>
      <c r="T130" s="20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2" t="s">
        <v>139</v>
      </c>
      <c r="AU130" s="202" t="s">
        <v>76</v>
      </c>
      <c r="AV130" s="14" t="s">
        <v>15</v>
      </c>
      <c r="AW130" s="14" t="s">
        <v>31</v>
      </c>
      <c r="AX130" s="14" t="s">
        <v>69</v>
      </c>
      <c r="AY130" s="202" t="s">
        <v>128</v>
      </c>
    </row>
    <row r="131" s="13" customFormat="1">
      <c r="A131" s="13"/>
      <c r="B131" s="192"/>
      <c r="C131" s="13"/>
      <c r="D131" s="193" t="s">
        <v>139</v>
      </c>
      <c r="E131" s="194" t="s">
        <v>3</v>
      </c>
      <c r="F131" s="195" t="s">
        <v>479</v>
      </c>
      <c r="G131" s="13"/>
      <c r="H131" s="196">
        <v>1.6799999999999999</v>
      </c>
      <c r="I131" s="197"/>
      <c r="J131" s="13"/>
      <c r="K131" s="13"/>
      <c r="L131" s="192"/>
      <c r="M131" s="198"/>
      <c r="N131" s="199"/>
      <c r="O131" s="199"/>
      <c r="P131" s="199"/>
      <c r="Q131" s="199"/>
      <c r="R131" s="199"/>
      <c r="S131" s="199"/>
      <c r="T131" s="20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4" t="s">
        <v>139</v>
      </c>
      <c r="AU131" s="194" t="s">
        <v>76</v>
      </c>
      <c r="AV131" s="13" t="s">
        <v>76</v>
      </c>
      <c r="AW131" s="13" t="s">
        <v>31</v>
      </c>
      <c r="AX131" s="13" t="s">
        <v>69</v>
      </c>
      <c r="AY131" s="194" t="s">
        <v>128</v>
      </c>
    </row>
    <row r="132" s="14" customFormat="1">
      <c r="A132" s="14"/>
      <c r="B132" s="201"/>
      <c r="C132" s="14"/>
      <c r="D132" s="193" t="s">
        <v>139</v>
      </c>
      <c r="E132" s="202" t="s">
        <v>3</v>
      </c>
      <c r="F132" s="203" t="s">
        <v>480</v>
      </c>
      <c r="G132" s="14"/>
      <c r="H132" s="202" t="s">
        <v>3</v>
      </c>
      <c r="I132" s="204"/>
      <c r="J132" s="14"/>
      <c r="K132" s="14"/>
      <c r="L132" s="201"/>
      <c r="M132" s="205"/>
      <c r="N132" s="206"/>
      <c r="O132" s="206"/>
      <c r="P132" s="206"/>
      <c r="Q132" s="206"/>
      <c r="R132" s="206"/>
      <c r="S132" s="206"/>
      <c r="T132" s="20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2" t="s">
        <v>139</v>
      </c>
      <c r="AU132" s="202" t="s">
        <v>76</v>
      </c>
      <c r="AV132" s="14" t="s">
        <v>15</v>
      </c>
      <c r="AW132" s="14" t="s">
        <v>31</v>
      </c>
      <c r="AX132" s="14" t="s">
        <v>69</v>
      </c>
      <c r="AY132" s="202" t="s">
        <v>128</v>
      </c>
    </row>
    <row r="133" s="13" customFormat="1">
      <c r="A133" s="13"/>
      <c r="B133" s="192"/>
      <c r="C133" s="13"/>
      <c r="D133" s="193" t="s">
        <v>139</v>
      </c>
      <c r="E133" s="194" t="s">
        <v>3</v>
      </c>
      <c r="F133" s="195" t="s">
        <v>481</v>
      </c>
      <c r="G133" s="13"/>
      <c r="H133" s="196">
        <v>3.8399999999999999</v>
      </c>
      <c r="I133" s="197"/>
      <c r="J133" s="13"/>
      <c r="K133" s="13"/>
      <c r="L133" s="192"/>
      <c r="M133" s="198"/>
      <c r="N133" s="199"/>
      <c r="O133" s="199"/>
      <c r="P133" s="199"/>
      <c r="Q133" s="199"/>
      <c r="R133" s="199"/>
      <c r="S133" s="199"/>
      <c r="T133" s="20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4" t="s">
        <v>139</v>
      </c>
      <c r="AU133" s="194" t="s">
        <v>76</v>
      </c>
      <c r="AV133" s="13" t="s">
        <v>76</v>
      </c>
      <c r="AW133" s="13" t="s">
        <v>31</v>
      </c>
      <c r="AX133" s="13" t="s">
        <v>69</v>
      </c>
      <c r="AY133" s="194" t="s">
        <v>128</v>
      </c>
    </row>
    <row r="134" s="14" customFormat="1">
      <c r="A134" s="14"/>
      <c r="B134" s="201"/>
      <c r="C134" s="14"/>
      <c r="D134" s="193" t="s">
        <v>139</v>
      </c>
      <c r="E134" s="202" t="s">
        <v>3</v>
      </c>
      <c r="F134" s="203" t="s">
        <v>482</v>
      </c>
      <c r="G134" s="14"/>
      <c r="H134" s="202" t="s">
        <v>3</v>
      </c>
      <c r="I134" s="204"/>
      <c r="J134" s="14"/>
      <c r="K134" s="14"/>
      <c r="L134" s="201"/>
      <c r="M134" s="205"/>
      <c r="N134" s="206"/>
      <c r="O134" s="206"/>
      <c r="P134" s="206"/>
      <c r="Q134" s="206"/>
      <c r="R134" s="206"/>
      <c r="S134" s="206"/>
      <c r="T134" s="20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2" t="s">
        <v>139</v>
      </c>
      <c r="AU134" s="202" t="s">
        <v>76</v>
      </c>
      <c r="AV134" s="14" t="s">
        <v>15</v>
      </c>
      <c r="AW134" s="14" t="s">
        <v>31</v>
      </c>
      <c r="AX134" s="14" t="s">
        <v>69</v>
      </c>
      <c r="AY134" s="202" t="s">
        <v>128</v>
      </c>
    </row>
    <row r="135" s="13" customFormat="1">
      <c r="A135" s="13"/>
      <c r="B135" s="192"/>
      <c r="C135" s="13"/>
      <c r="D135" s="193" t="s">
        <v>139</v>
      </c>
      <c r="E135" s="194" t="s">
        <v>3</v>
      </c>
      <c r="F135" s="195" t="s">
        <v>477</v>
      </c>
      <c r="G135" s="13"/>
      <c r="H135" s="196">
        <v>0.95999999999999996</v>
      </c>
      <c r="I135" s="197"/>
      <c r="J135" s="13"/>
      <c r="K135" s="13"/>
      <c r="L135" s="192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139</v>
      </c>
      <c r="AU135" s="194" t="s">
        <v>76</v>
      </c>
      <c r="AV135" s="13" t="s">
        <v>76</v>
      </c>
      <c r="AW135" s="13" t="s">
        <v>31</v>
      </c>
      <c r="AX135" s="13" t="s">
        <v>69</v>
      </c>
      <c r="AY135" s="194" t="s">
        <v>128</v>
      </c>
    </row>
    <row r="136" s="15" customFormat="1">
      <c r="A136" s="15"/>
      <c r="B136" s="208"/>
      <c r="C136" s="15"/>
      <c r="D136" s="193" t="s">
        <v>139</v>
      </c>
      <c r="E136" s="209" t="s">
        <v>3</v>
      </c>
      <c r="F136" s="210" t="s">
        <v>148</v>
      </c>
      <c r="G136" s="15"/>
      <c r="H136" s="211">
        <v>23.52</v>
      </c>
      <c r="I136" s="212"/>
      <c r="J136" s="15"/>
      <c r="K136" s="15"/>
      <c r="L136" s="208"/>
      <c r="M136" s="213"/>
      <c r="N136" s="214"/>
      <c r="O136" s="214"/>
      <c r="P136" s="214"/>
      <c r="Q136" s="214"/>
      <c r="R136" s="214"/>
      <c r="S136" s="214"/>
      <c r="T136" s="2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9" t="s">
        <v>139</v>
      </c>
      <c r="AU136" s="209" t="s">
        <v>76</v>
      </c>
      <c r="AV136" s="15" t="s">
        <v>135</v>
      </c>
      <c r="AW136" s="15" t="s">
        <v>31</v>
      </c>
      <c r="AX136" s="15" t="s">
        <v>15</v>
      </c>
      <c r="AY136" s="209" t="s">
        <v>128</v>
      </c>
    </row>
    <row r="137" s="2" customFormat="1" ht="16.5" customHeight="1">
      <c r="A137" s="39"/>
      <c r="B137" s="173"/>
      <c r="C137" s="220" t="s">
        <v>144</v>
      </c>
      <c r="D137" s="220" t="s">
        <v>345</v>
      </c>
      <c r="E137" s="221" t="s">
        <v>483</v>
      </c>
      <c r="F137" s="222" t="s">
        <v>484</v>
      </c>
      <c r="G137" s="223" t="s">
        <v>485</v>
      </c>
      <c r="H137" s="224">
        <v>98</v>
      </c>
      <c r="I137" s="225"/>
      <c r="J137" s="226">
        <f>ROUND(I137*H137,2)</f>
        <v>0</v>
      </c>
      <c r="K137" s="222" t="s">
        <v>3</v>
      </c>
      <c r="L137" s="227"/>
      <c r="M137" s="228" t="s">
        <v>3</v>
      </c>
      <c r="N137" s="229" t="s">
        <v>40</v>
      </c>
      <c r="O137" s="73"/>
      <c r="P137" s="183">
        <f>O137*H137</f>
        <v>0</v>
      </c>
      <c r="Q137" s="183">
        <v>0</v>
      </c>
      <c r="R137" s="183">
        <f>Q137*H137</f>
        <v>0</v>
      </c>
      <c r="S137" s="183">
        <v>0</v>
      </c>
      <c r="T137" s="18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185" t="s">
        <v>152</v>
      </c>
      <c r="AT137" s="185" t="s">
        <v>345</v>
      </c>
      <c r="AU137" s="185" t="s">
        <v>76</v>
      </c>
      <c r="AY137" s="20" t="s">
        <v>128</v>
      </c>
      <c r="BE137" s="186">
        <f>IF(N137="základní",J137,0)</f>
        <v>0</v>
      </c>
      <c r="BF137" s="186">
        <f>IF(N137="snížená",J137,0)</f>
        <v>0</v>
      </c>
      <c r="BG137" s="186">
        <f>IF(N137="zákl. přenesená",J137,0)</f>
        <v>0</v>
      </c>
      <c r="BH137" s="186">
        <f>IF(N137="sníž. přenesená",J137,0)</f>
        <v>0</v>
      </c>
      <c r="BI137" s="186">
        <f>IF(N137="nulová",J137,0)</f>
        <v>0</v>
      </c>
      <c r="BJ137" s="20" t="s">
        <v>15</v>
      </c>
      <c r="BK137" s="186">
        <f>ROUND(I137*H137,2)</f>
        <v>0</v>
      </c>
      <c r="BL137" s="20" t="s">
        <v>135</v>
      </c>
      <c r="BM137" s="185" t="s">
        <v>486</v>
      </c>
    </row>
    <row r="138" s="14" customFormat="1">
      <c r="A138" s="14"/>
      <c r="B138" s="201"/>
      <c r="C138" s="14"/>
      <c r="D138" s="193" t="s">
        <v>139</v>
      </c>
      <c r="E138" s="202" t="s">
        <v>3</v>
      </c>
      <c r="F138" s="203" t="s">
        <v>487</v>
      </c>
      <c r="G138" s="14"/>
      <c r="H138" s="202" t="s">
        <v>3</v>
      </c>
      <c r="I138" s="204"/>
      <c r="J138" s="14"/>
      <c r="K138" s="14"/>
      <c r="L138" s="201"/>
      <c r="M138" s="205"/>
      <c r="N138" s="206"/>
      <c r="O138" s="206"/>
      <c r="P138" s="206"/>
      <c r="Q138" s="206"/>
      <c r="R138" s="206"/>
      <c r="S138" s="206"/>
      <c r="T138" s="20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2" t="s">
        <v>139</v>
      </c>
      <c r="AU138" s="202" t="s">
        <v>76</v>
      </c>
      <c r="AV138" s="14" t="s">
        <v>15</v>
      </c>
      <c r="AW138" s="14" t="s">
        <v>31</v>
      </c>
      <c r="AX138" s="14" t="s">
        <v>69</v>
      </c>
      <c r="AY138" s="202" t="s">
        <v>128</v>
      </c>
    </row>
    <row r="139" s="13" customFormat="1">
      <c r="A139" s="13"/>
      <c r="B139" s="192"/>
      <c r="C139" s="13"/>
      <c r="D139" s="193" t="s">
        <v>139</v>
      </c>
      <c r="E139" s="194" t="s">
        <v>3</v>
      </c>
      <c r="F139" s="195" t="s">
        <v>488</v>
      </c>
      <c r="G139" s="13"/>
      <c r="H139" s="196">
        <v>98</v>
      </c>
      <c r="I139" s="197"/>
      <c r="J139" s="13"/>
      <c r="K139" s="13"/>
      <c r="L139" s="192"/>
      <c r="M139" s="198"/>
      <c r="N139" s="199"/>
      <c r="O139" s="199"/>
      <c r="P139" s="199"/>
      <c r="Q139" s="199"/>
      <c r="R139" s="199"/>
      <c r="S139" s="199"/>
      <c r="T139" s="20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4" t="s">
        <v>139</v>
      </c>
      <c r="AU139" s="194" t="s">
        <v>76</v>
      </c>
      <c r="AV139" s="13" t="s">
        <v>76</v>
      </c>
      <c r="AW139" s="13" t="s">
        <v>31</v>
      </c>
      <c r="AX139" s="13" t="s">
        <v>15</v>
      </c>
      <c r="AY139" s="194" t="s">
        <v>128</v>
      </c>
    </row>
    <row r="140" s="2" customFormat="1" ht="16.5" customHeight="1">
      <c r="A140" s="39"/>
      <c r="B140" s="173"/>
      <c r="C140" s="174" t="s">
        <v>173</v>
      </c>
      <c r="D140" s="174" t="s">
        <v>130</v>
      </c>
      <c r="E140" s="175" t="s">
        <v>489</v>
      </c>
      <c r="F140" s="176" t="s">
        <v>490</v>
      </c>
      <c r="G140" s="177" t="s">
        <v>143</v>
      </c>
      <c r="H140" s="178">
        <v>12</v>
      </c>
      <c r="I140" s="179"/>
      <c r="J140" s="180">
        <f>ROUND(I140*H140,2)</f>
        <v>0</v>
      </c>
      <c r="K140" s="176" t="s">
        <v>3</v>
      </c>
      <c r="L140" s="40"/>
      <c r="M140" s="181" t="s">
        <v>3</v>
      </c>
      <c r="N140" s="182" t="s">
        <v>40</v>
      </c>
      <c r="O140" s="73"/>
      <c r="P140" s="183">
        <f>O140*H140</f>
        <v>0</v>
      </c>
      <c r="Q140" s="183">
        <v>0</v>
      </c>
      <c r="R140" s="183">
        <f>Q140*H140</f>
        <v>0</v>
      </c>
      <c r="S140" s="183">
        <v>0</v>
      </c>
      <c r="T140" s="18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85" t="s">
        <v>135</v>
      </c>
      <c r="AT140" s="185" t="s">
        <v>130</v>
      </c>
      <c r="AU140" s="185" t="s">
        <v>76</v>
      </c>
      <c r="AY140" s="20" t="s">
        <v>128</v>
      </c>
      <c r="BE140" s="186">
        <f>IF(N140="základní",J140,0)</f>
        <v>0</v>
      </c>
      <c r="BF140" s="186">
        <f>IF(N140="snížená",J140,0)</f>
        <v>0</v>
      </c>
      <c r="BG140" s="186">
        <f>IF(N140="zákl. přenesená",J140,0)</f>
        <v>0</v>
      </c>
      <c r="BH140" s="186">
        <f>IF(N140="sníž. přenesená",J140,0)</f>
        <v>0</v>
      </c>
      <c r="BI140" s="186">
        <f>IF(N140="nulová",J140,0)</f>
        <v>0</v>
      </c>
      <c r="BJ140" s="20" t="s">
        <v>15</v>
      </c>
      <c r="BK140" s="186">
        <f>ROUND(I140*H140,2)</f>
        <v>0</v>
      </c>
      <c r="BL140" s="20" t="s">
        <v>135</v>
      </c>
      <c r="BM140" s="185" t="s">
        <v>180</v>
      </c>
    </row>
    <row r="141" s="2" customFormat="1" ht="16.5" customHeight="1">
      <c r="A141" s="39"/>
      <c r="B141" s="173"/>
      <c r="C141" s="174" t="s">
        <v>271</v>
      </c>
      <c r="D141" s="174" t="s">
        <v>130</v>
      </c>
      <c r="E141" s="175" t="s">
        <v>491</v>
      </c>
      <c r="F141" s="176" t="s">
        <v>492</v>
      </c>
      <c r="G141" s="177" t="s">
        <v>143</v>
      </c>
      <c r="H141" s="178">
        <v>2</v>
      </c>
      <c r="I141" s="179"/>
      <c r="J141" s="180">
        <f>ROUND(I141*H141,2)</f>
        <v>0</v>
      </c>
      <c r="K141" s="176" t="s">
        <v>3</v>
      </c>
      <c r="L141" s="40"/>
      <c r="M141" s="181" t="s">
        <v>3</v>
      </c>
      <c r="N141" s="182" t="s">
        <v>40</v>
      </c>
      <c r="O141" s="73"/>
      <c r="P141" s="183">
        <f>O141*H141</f>
        <v>0</v>
      </c>
      <c r="Q141" s="183">
        <v>0</v>
      </c>
      <c r="R141" s="183">
        <f>Q141*H141</f>
        <v>0</v>
      </c>
      <c r="S141" s="183">
        <v>0</v>
      </c>
      <c r="T141" s="18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185" t="s">
        <v>135</v>
      </c>
      <c r="AT141" s="185" t="s">
        <v>130</v>
      </c>
      <c r="AU141" s="185" t="s">
        <v>76</v>
      </c>
      <c r="AY141" s="20" t="s">
        <v>128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20" t="s">
        <v>15</v>
      </c>
      <c r="BK141" s="186">
        <f>ROUND(I141*H141,2)</f>
        <v>0</v>
      </c>
      <c r="BL141" s="20" t="s">
        <v>135</v>
      </c>
      <c r="BM141" s="185" t="s">
        <v>493</v>
      </c>
    </row>
    <row r="142" s="2" customFormat="1" ht="44.25" customHeight="1">
      <c r="A142" s="39"/>
      <c r="B142" s="173"/>
      <c r="C142" s="174" t="s">
        <v>278</v>
      </c>
      <c r="D142" s="174" t="s">
        <v>130</v>
      </c>
      <c r="E142" s="175" t="s">
        <v>494</v>
      </c>
      <c r="F142" s="176" t="s">
        <v>495</v>
      </c>
      <c r="G142" s="177" t="s">
        <v>496</v>
      </c>
      <c r="H142" s="178">
        <v>50</v>
      </c>
      <c r="I142" s="179"/>
      <c r="J142" s="180">
        <f>ROUND(I142*H142,2)</f>
        <v>0</v>
      </c>
      <c r="K142" s="176" t="s">
        <v>3</v>
      </c>
      <c r="L142" s="40"/>
      <c r="M142" s="181" t="s">
        <v>3</v>
      </c>
      <c r="N142" s="182" t="s">
        <v>40</v>
      </c>
      <c r="O142" s="73"/>
      <c r="P142" s="183">
        <f>O142*H142</f>
        <v>0</v>
      </c>
      <c r="Q142" s="183">
        <v>0</v>
      </c>
      <c r="R142" s="183">
        <f>Q142*H142</f>
        <v>0</v>
      </c>
      <c r="S142" s="183">
        <v>0</v>
      </c>
      <c r="T142" s="18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85" t="s">
        <v>135</v>
      </c>
      <c r="AT142" s="185" t="s">
        <v>130</v>
      </c>
      <c r="AU142" s="185" t="s">
        <v>76</v>
      </c>
      <c r="AY142" s="20" t="s">
        <v>128</v>
      </c>
      <c r="BE142" s="186">
        <f>IF(N142="základní",J142,0)</f>
        <v>0</v>
      </c>
      <c r="BF142" s="186">
        <f>IF(N142="snížená",J142,0)</f>
        <v>0</v>
      </c>
      <c r="BG142" s="186">
        <f>IF(N142="zákl. přenesená",J142,0)</f>
        <v>0</v>
      </c>
      <c r="BH142" s="186">
        <f>IF(N142="sníž. přenesená",J142,0)</f>
        <v>0</v>
      </c>
      <c r="BI142" s="186">
        <f>IF(N142="nulová",J142,0)</f>
        <v>0</v>
      </c>
      <c r="BJ142" s="20" t="s">
        <v>15</v>
      </c>
      <c r="BK142" s="186">
        <f>ROUND(I142*H142,2)</f>
        <v>0</v>
      </c>
      <c r="BL142" s="20" t="s">
        <v>135</v>
      </c>
      <c r="BM142" s="185" t="s">
        <v>497</v>
      </c>
    </row>
    <row r="143" s="2" customFormat="1" ht="21.75" customHeight="1">
      <c r="A143" s="39"/>
      <c r="B143" s="173"/>
      <c r="C143" s="174" t="s">
        <v>152</v>
      </c>
      <c r="D143" s="174" t="s">
        <v>130</v>
      </c>
      <c r="E143" s="175" t="s">
        <v>498</v>
      </c>
      <c r="F143" s="176" t="s">
        <v>499</v>
      </c>
      <c r="G143" s="177" t="s">
        <v>143</v>
      </c>
      <c r="H143" s="178">
        <v>31</v>
      </c>
      <c r="I143" s="179"/>
      <c r="J143" s="180">
        <f>ROUND(I143*H143,2)</f>
        <v>0</v>
      </c>
      <c r="K143" s="176" t="s">
        <v>3</v>
      </c>
      <c r="L143" s="40"/>
      <c r="M143" s="181" t="s">
        <v>3</v>
      </c>
      <c r="N143" s="182" t="s">
        <v>40</v>
      </c>
      <c r="O143" s="73"/>
      <c r="P143" s="183">
        <f>O143*H143</f>
        <v>0</v>
      </c>
      <c r="Q143" s="183">
        <v>0</v>
      </c>
      <c r="R143" s="183">
        <f>Q143*H143</f>
        <v>0</v>
      </c>
      <c r="S143" s="183">
        <v>0</v>
      </c>
      <c r="T143" s="18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85" t="s">
        <v>135</v>
      </c>
      <c r="AT143" s="185" t="s">
        <v>130</v>
      </c>
      <c r="AU143" s="185" t="s">
        <v>76</v>
      </c>
      <c r="AY143" s="20" t="s">
        <v>128</v>
      </c>
      <c r="BE143" s="186">
        <f>IF(N143="základní",J143,0)</f>
        <v>0</v>
      </c>
      <c r="BF143" s="186">
        <f>IF(N143="snížená",J143,0)</f>
        <v>0</v>
      </c>
      <c r="BG143" s="186">
        <f>IF(N143="zákl. přenesená",J143,0)</f>
        <v>0</v>
      </c>
      <c r="BH143" s="186">
        <f>IF(N143="sníž. přenesená",J143,0)</f>
        <v>0</v>
      </c>
      <c r="BI143" s="186">
        <f>IF(N143="nulová",J143,0)</f>
        <v>0</v>
      </c>
      <c r="BJ143" s="20" t="s">
        <v>15</v>
      </c>
      <c r="BK143" s="186">
        <f>ROUND(I143*H143,2)</f>
        <v>0</v>
      </c>
      <c r="BL143" s="20" t="s">
        <v>135</v>
      </c>
      <c r="BM143" s="185" t="s">
        <v>500</v>
      </c>
    </row>
    <row r="144" s="2" customFormat="1" ht="235.5" customHeight="1">
      <c r="A144" s="39"/>
      <c r="B144" s="173"/>
      <c r="C144" s="174" t="s">
        <v>184</v>
      </c>
      <c r="D144" s="174" t="s">
        <v>130</v>
      </c>
      <c r="E144" s="175" t="s">
        <v>501</v>
      </c>
      <c r="F144" s="176" t="s">
        <v>502</v>
      </c>
      <c r="G144" s="177" t="s">
        <v>143</v>
      </c>
      <c r="H144" s="178">
        <v>1</v>
      </c>
      <c r="I144" s="179"/>
      <c r="J144" s="180">
        <f>ROUND(I144*H144,2)</f>
        <v>0</v>
      </c>
      <c r="K144" s="176" t="s">
        <v>3</v>
      </c>
      <c r="L144" s="40"/>
      <c r="M144" s="181" t="s">
        <v>3</v>
      </c>
      <c r="N144" s="182" t="s">
        <v>40</v>
      </c>
      <c r="O144" s="73"/>
      <c r="P144" s="183">
        <f>O144*H144</f>
        <v>0</v>
      </c>
      <c r="Q144" s="183">
        <v>0</v>
      </c>
      <c r="R144" s="183">
        <f>Q144*H144</f>
        <v>0</v>
      </c>
      <c r="S144" s="183">
        <v>0</v>
      </c>
      <c r="T144" s="18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85" t="s">
        <v>135</v>
      </c>
      <c r="AT144" s="185" t="s">
        <v>130</v>
      </c>
      <c r="AU144" s="185" t="s">
        <v>76</v>
      </c>
      <c r="AY144" s="20" t="s">
        <v>128</v>
      </c>
      <c r="BE144" s="186">
        <f>IF(N144="základní",J144,0)</f>
        <v>0</v>
      </c>
      <c r="BF144" s="186">
        <f>IF(N144="snížená",J144,0)</f>
        <v>0</v>
      </c>
      <c r="BG144" s="186">
        <f>IF(N144="zákl. přenesená",J144,0)</f>
        <v>0</v>
      </c>
      <c r="BH144" s="186">
        <f>IF(N144="sníž. přenesená",J144,0)</f>
        <v>0</v>
      </c>
      <c r="BI144" s="186">
        <f>IF(N144="nulová",J144,0)</f>
        <v>0</v>
      </c>
      <c r="BJ144" s="20" t="s">
        <v>15</v>
      </c>
      <c r="BK144" s="186">
        <f>ROUND(I144*H144,2)</f>
        <v>0</v>
      </c>
      <c r="BL144" s="20" t="s">
        <v>135</v>
      </c>
      <c r="BM144" s="185" t="s">
        <v>271</v>
      </c>
    </row>
    <row r="145" s="2" customFormat="1" ht="142.95" customHeight="1">
      <c r="A145" s="39"/>
      <c r="B145" s="173"/>
      <c r="C145" s="174" t="s">
        <v>176</v>
      </c>
      <c r="D145" s="174" t="s">
        <v>130</v>
      </c>
      <c r="E145" s="175" t="s">
        <v>503</v>
      </c>
      <c r="F145" s="176" t="s">
        <v>504</v>
      </c>
      <c r="G145" s="177" t="s">
        <v>224</v>
      </c>
      <c r="H145" s="178">
        <v>19</v>
      </c>
      <c r="I145" s="179"/>
      <c r="J145" s="180">
        <f>ROUND(I145*H145,2)</f>
        <v>0</v>
      </c>
      <c r="K145" s="176" t="s">
        <v>3</v>
      </c>
      <c r="L145" s="40"/>
      <c r="M145" s="181" t="s">
        <v>3</v>
      </c>
      <c r="N145" s="182" t="s">
        <v>40</v>
      </c>
      <c r="O145" s="73"/>
      <c r="P145" s="183">
        <f>O145*H145</f>
        <v>0</v>
      </c>
      <c r="Q145" s="183">
        <v>0</v>
      </c>
      <c r="R145" s="183">
        <f>Q145*H145</f>
        <v>0</v>
      </c>
      <c r="S145" s="183">
        <v>0</v>
      </c>
      <c r="T145" s="18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85" t="s">
        <v>135</v>
      </c>
      <c r="AT145" s="185" t="s">
        <v>130</v>
      </c>
      <c r="AU145" s="185" t="s">
        <v>76</v>
      </c>
      <c r="AY145" s="20" t="s">
        <v>128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20" t="s">
        <v>15</v>
      </c>
      <c r="BK145" s="186">
        <f>ROUND(I145*H145,2)</f>
        <v>0</v>
      </c>
      <c r="BL145" s="20" t="s">
        <v>135</v>
      </c>
      <c r="BM145" s="185" t="s">
        <v>287</v>
      </c>
    </row>
    <row r="146" s="2" customFormat="1" ht="219.3" customHeight="1">
      <c r="A146" s="39"/>
      <c r="B146" s="173"/>
      <c r="C146" s="174" t="s">
        <v>191</v>
      </c>
      <c r="D146" s="174" t="s">
        <v>130</v>
      </c>
      <c r="E146" s="175" t="s">
        <v>505</v>
      </c>
      <c r="F146" s="176" t="s">
        <v>506</v>
      </c>
      <c r="G146" s="177" t="s">
        <v>143</v>
      </c>
      <c r="H146" s="178">
        <v>1</v>
      </c>
      <c r="I146" s="179"/>
      <c r="J146" s="180">
        <f>ROUND(I146*H146,2)</f>
        <v>0</v>
      </c>
      <c r="K146" s="176" t="s">
        <v>3</v>
      </c>
      <c r="L146" s="40"/>
      <c r="M146" s="181" t="s">
        <v>3</v>
      </c>
      <c r="N146" s="182" t="s">
        <v>40</v>
      </c>
      <c r="O146" s="73"/>
      <c r="P146" s="183">
        <f>O146*H146</f>
        <v>0</v>
      </c>
      <c r="Q146" s="183">
        <v>0</v>
      </c>
      <c r="R146" s="183">
        <f>Q146*H146</f>
        <v>0</v>
      </c>
      <c r="S146" s="183">
        <v>0</v>
      </c>
      <c r="T146" s="18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85" t="s">
        <v>135</v>
      </c>
      <c r="AT146" s="185" t="s">
        <v>130</v>
      </c>
      <c r="AU146" s="185" t="s">
        <v>76</v>
      </c>
      <c r="AY146" s="20" t="s">
        <v>128</v>
      </c>
      <c r="BE146" s="186">
        <f>IF(N146="základní",J146,0)</f>
        <v>0</v>
      </c>
      <c r="BF146" s="186">
        <f>IF(N146="snížená",J146,0)</f>
        <v>0</v>
      </c>
      <c r="BG146" s="186">
        <f>IF(N146="zákl. přenesená",J146,0)</f>
        <v>0</v>
      </c>
      <c r="BH146" s="186">
        <f>IF(N146="sníž. přenesená",J146,0)</f>
        <v>0</v>
      </c>
      <c r="BI146" s="186">
        <f>IF(N146="nulová",J146,0)</f>
        <v>0</v>
      </c>
      <c r="BJ146" s="20" t="s">
        <v>15</v>
      </c>
      <c r="BK146" s="186">
        <f>ROUND(I146*H146,2)</f>
        <v>0</v>
      </c>
      <c r="BL146" s="20" t="s">
        <v>135</v>
      </c>
      <c r="BM146" s="185" t="s">
        <v>507</v>
      </c>
    </row>
    <row r="147" s="2" customFormat="1" ht="156.6" customHeight="1">
      <c r="A147" s="39"/>
      <c r="B147" s="173"/>
      <c r="C147" s="174" t="s">
        <v>9</v>
      </c>
      <c r="D147" s="174" t="s">
        <v>130</v>
      </c>
      <c r="E147" s="175" t="s">
        <v>508</v>
      </c>
      <c r="F147" s="176" t="s">
        <v>509</v>
      </c>
      <c r="G147" s="177" t="s">
        <v>143</v>
      </c>
      <c r="H147" s="178">
        <v>1</v>
      </c>
      <c r="I147" s="179"/>
      <c r="J147" s="180">
        <f>ROUND(I147*H147,2)</f>
        <v>0</v>
      </c>
      <c r="K147" s="176" t="s">
        <v>3</v>
      </c>
      <c r="L147" s="40"/>
      <c r="M147" s="181" t="s">
        <v>3</v>
      </c>
      <c r="N147" s="182" t="s">
        <v>40</v>
      </c>
      <c r="O147" s="73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185" t="s">
        <v>135</v>
      </c>
      <c r="AT147" s="185" t="s">
        <v>130</v>
      </c>
      <c r="AU147" s="185" t="s">
        <v>76</v>
      </c>
      <c r="AY147" s="20" t="s">
        <v>128</v>
      </c>
      <c r="BE147" s="186">
        <f>IF(N147="základní",J147,0)</f>
        <v>0</v>
      </c>
      <c r="BF147" s="186">
        <f>IF(N147="snížená",J147,0)</f>
        <v>0</v>
      </c>
      <c r="BG147" s="186">
        <f>IF(N147="zákl. přenesená",J147,0)</f>
        <v>0</v>
      </c>
      <c r="BH147" s="186">
        <f>IF(N147="sníž. přenesená",J147,0)</f>
        <v>0</v>
      </c>
      <c r="BI147" s="186">
        <f>IF(N147="nulová",J147,0)</f>
        <v>0</v>
      </c>
      <c r="BJ147" s="20" t="s">
        <v>15</v>
      </c>
      <c r="BK147" s="186">
        <f>ROUND(I147*H147,2)</f>
        <v>0</v>
      </c>
      <c r="BL147" s="20" t="s">
        <v>135</v>
      </c>
      <c r="BM147" s="185" t="s">
        <v>510</v>
      </c>
    </row>
    <row r="148" s="2" customFormat="1" ht="167.85" customHeight="1">
      <c r="A148" s="39"/>
      <c r="B148" s="173"/>
      <c r="C148" s="174" t="s">
        <v>147</v>
      </c>
      <c r="D148" s="174" t="s">
        <v>130</v>
      </c>
      <c r="E148" s="175" t="s">
        <v>511</v>
      </c>
      <c r="F148" s="176" t="s">
        <v>512</v>
      </c>
      <c r="G148" s="177" t="s">
        <v>143</v>
      </c>
      <c r="H148" s="178">
        <v>2</v>
      </c>
      <c r="I148" s="179"/>
      <c r="J148" s="180">
        <f>ROUND(I148*H148,2)</f>
        <v>0</v>
      </c>
      <c r="K148" s="176" t="s">
        <v>3</v>
      </c>
      <c r="L148" s="40"/>
      <c r="M148" s="181" t="s">
        <v>3</v>
      </c>
      <c r="N148" s="182" t="s">
        <v>40</v>
      </c>
      <c r="O148" s="73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85" t="s">
        <v>135</v>
      </c>
      <c r="AT148" s="185" t="s">
        <v>130</v>
      </c>
      <c r="AU148" s="185" t="s">
        <v>76</v>
      </c>
      <c r="AY148" s="20" t="s">
        <v>128</v>
      </c>
      <c r="BE148" s="186">
        <f>IF(N148="základní",J148,0)</f>
        <v>0</v>
      </c>
      <c r="BF148" s="186">
        <f>IF(N148="snížená",J148,0)</f>
        <v>0</v>
      </c>
      <c r="BG148" s="186">
        <f>IF(N148="zákl. přenesená",J148,0)</f>
        <v>0</v>
      </c>
      <c r="BH148" s="186">
        <f>IF(N148="sníž. přenesená",J148,0)</f>
        <v>0</v>
      </c>
      <c r="BI148" s="186">
        <f>IF(N148="nulová",J148,0)</f>
        <v>0</v>
      </c>
      <c r="BJ148" s="20" t="s">
        <v>15</v>
      </c>
      <c r="BK148" s="186">
        <f>ROUND(I148*H148,2)</f>
        <v>0</v>
      </c>
      <c r="BL148" s="20" t="s">
        <v>135</v>
      </c>
      <c r="BM148" s="185" t="s">
        <v>274</v>
      </c>
    </row>
    <row r="149" s="2" customFormat="1" ht="181.5" customHeight="1">
      <c r="A149" s="39"/>
      <c r="B149" s="173"/>
      <c r="C149" s="174" t="s">
        <v>180</v>
      </c>
      <c r="D149" s="174" t="s">
        <v>130</v>
      </c>
      <c r="E149" s="175" t="s">
        <v>513</v>
      </c>
      <c r="F149" s="176" t="s">
        <v>514</v>
      </c>
      <c r="G149" s="177" t="s">
        <v>143</v>
      </c>
      <c r="H149" s="178">
        <v>1</v>
      </c>
      <c r="I149" s="179"/>
      <c r="J149" s="180">
        <f>ROUND(I149*H149,2)</f>
        <v>0</v>
      </c>
      <c r="K149" s="176" t="s">
        <v>3</v>
      </c>
      <c r="L149" s="40"/>
      <c r="M149" s="181" t="s">
        <v>3</v>
      </c>
      <c r="N149" s="182" t="s">
        <v>40</v>
      </c>
      <c r="O149" s="73"/>
      <c r="P149" s="183">
        <f>O149*H149</f>
        <v>0</v>
      </c>
      <c r="Q149" s="183">
        <v>0</v>
      </c>
      <c r="R149" s="183">
        <f>Q149*H149</f>
        <v>0</v>
      </c>
      <c r="S149" s="183">
        <v>0</v>
      </c>
      <c r="T149" s="18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85" t="s">
        <v>135</v>
      </c>
      <c r="AT149" s="185" t="s">
        <v>130</v>
      </c>
      <c r="AU149" s="185" t="s">
        <v>76</v>
      </c>
      <c r="AY149" s="20" t="s">
        <v>128</v>
      </c>
      <c r="BE149" s="186">
        <f>IF(N149="základní",J149,0)</f>
        <v>0</v>
      </c>
      <c r="BF149" s="186">
        <f>IF(N149="snížená",J149,0)</f>
        <v>0</v>
      </c>
      <c r="BG149" s="186">
        <f>IF(N149="zákl. přenesená",J149,0)</f>
        <v>0</v>
      </c>
      <c r="BH149" s="186">
        <f>IF(N149="sníž. přenesená",J149,0)</f>
        <v>0</v>
      </c>
      <c r="BI149" s="186">
        <f>IF(N149="nulová",J149,0)</f>
        <v>0</v>
      </c>
      <c r="BJ149" s="20" t="s">
        <v>15</v>
      </c>
      <c r="BK149" s="186">
        <f>ROUND(I149*H149,2)</f>
        <v>0</v>
      </c>
      <c r="BL149" s="20" t="s">
        <v>135</v>
      </c>
      <c r="BM149" s="185" t="s">
        <v>200</v>
      </c>
    </row>
    <row r="150" s="2" customFormat="1" ht="142.95" customHeight="1">
      <c r="A150" s="39"/>
      <c r="B150" s="173"/>
      <c r="C150" s="174" t="s">
        <v>216</v>
      </c>
      <c r="D150" s="174" t="s">
        <v>130</v>
      </c>
      <c r="E150" s="175" t="s">
        <v>515</v>
      </c>
      <c r="F150" s="176" t="s">
        <v>516</v>
      </c>
      <c r="G150" s="177" t="s">
        <v>143</v>
      </c>
      <c r="H150" s="178">
        <v>1</v>
      </c>
      <c r="I150" s="179"/>
      <c r="J150" s="180">
        <f>ROUND(I150*H150,2)</f>
        <v>0</v>
      </c>
      <c r="K150" s="176" t="s">
        <v>3</v>
      </c>
      <c r="L150" s="40"/>
      <c r="M150" s="181" t="s">
        <v>3</v>
      </c>
      <c r="N150" s="182" t="s">
        <v>40</v>
      </c>
      <c r="O150" s="73"/>
      <c r="P150" s="183">
        <f>O150*H150</f>
        <v>0</v>
      </c>
      <c r="Q150" s="183">
        <v>0</v>
      </c>
      <c r="R150" s="183">
        <f>Q150*H150</f>
        <v>0</v>
      </c>
      <c r="S150" s="183">
        <v>0</v>
      </c>
      <c r="T150" s="18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185" t="s">
        <v>135</v>
      </c>
      <c r="AT150" s="185" t="s">
        <v>130</v>
      </c>
      <c r="AU150" s="185" t="s">
        <v>76</v>
      </c>
      <c r="AY150" s="20" t="s">
        <v>128</v>
      </c>
      <c r="BE150" s="186">
        <f>IF(N150="základní",J150,0)</f>
        <v>0</v>
      </c>
      <c r="BF150" s="186">
        <f>IF(N150="snížená",J150,0)</f>
        <v>0</v>
      </c>
      <c r="BG150" s="186">
        <f>IF(N150="zákl. přenesená",J150,0)</f>
        <v>0</v>
      </c>
      <c r="BH150" s="186">
        <f>IF(N150="sníž. přenesená",J150,0)</f>
        <v>0</v>
      </c>
      <c r="BI150" s="186">
        <f>IF(N150="nulová",J150,0)</f>
        <v>0</v>
      </c>
      <c r="BJ150" s="20" t="s">
        <v>15</v>
      </c>
      <c r="BK150" s="186">
        <f>ROUND(I150*H150,2)</f>
        <v>0</v>
      </c>
      <c r="BL150" s="20" t="s">
        <v>135</v>
      </c>
      <c r="BM150" s="185" t="s">
        <v>517</v>
      </c>
    </row>
    <row r="151" s="2" customFormat="1" ht="195.15" customHeight="1">
      <c r="A151" s="39"/>
      <c r="B151" s="173"/>
      <c r="C151" s="174" t="s">
        <v>190</v>
      </c>
      <c r="D151" s="174" t="s">
        <v>130</v>
      </c>
      <c r="E151" s="175" t="s">
        <v>518</v>
      </c>
      <c r="F151" s="176" t="s">
        <v>519</v>
      </c>
      <c r="G151" s="177" t="s">
        <v>143</v>
      </c>
      <c r="H151" s="178">
        <v>1</v>
      </c>
      <c r="I151" s="179"/>
      <c r="J151" s="180">
        <f>ROUND(I151*H151,2)</f>
        <v>0</v>
      </c>
      <c r="K151" s="176" t="s">
        <v>3</v>
      </c>
      <c r="L151" s="40"/>
      <c r="M151" s="181" t="s">
        <v>3</v>
      </c>
      <c r="N151" s="182" t="s">
        <v>40</v>
      </c>
      <c r="O151" s="73"/>
      <c r="P151" s="183">
        <f>O151*H151</f>
        <v>0</v>
      </c>
      <c r="Q151" s="183">
        <v>0</v>
      </c>
      <c r="R151" s="183">
        <f>Q151*H151</f>
        <v>0</v>
      </c>
      <c r="S151" s="183">
        <v>0</v>
      </c>
      <c r="T151" s="18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85" t="s">
        <v>135</v>
      </c>
      <c r="AT151" s="185" t="s">
        <v>130</v>
      </c>
      <c r="AU151" s="185" t="s">
        <v>76</v>
      </c>
      <c r="AY151" s="20" t="s">
        <v>128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20" t="s">
        <v>15</v>
      </c>
      <c r="BK151" s="186">
        <f>ROUND(I151*H151,2)</f>
        <v>0</v>
      </c>
      <c r="BL151" s="20" t="s">
        <v>135</v>
      </c>
      <c r="BM151" s="185" t="s">
        <v>520</v>
      </c>
    </row>
    <row r="152" s="2" customFormat="1" ht="167.85" customHeight="1">
      <c r="A152" s="39"/>
      <c r="B152" s="173"/>
      <c r="C152" s="174" t="s">
        <v>227</v>
      </c>
      <c r="D152" s="174" t="s">
        <v>130</v>
      </c>
      <c r="E152" s="175" t="s">
        <v>521</v>
      </c>
      <c r="F152" s="176" t="s">
        <v>522</v>
      </c>
      <c r="G152" s="177" t="s">
        <v>143</v>
      </c>
      <c r="H152" s="178">
        <v>1</v>
      </c>
      <c r="I152" s="179"/>
      <c r="J152" s="180">
        <f>ROUND(I152*H152,2)</f>
        <v>0</v>
      </c>
      <c r="K152" s="176" t="s">
        <v>3</v>
      </c>
      <c r="L152" s="40"/>
      <c r="M152" s="181" t="s">
        <v>3</v>
      </c>
      <c r="N152" s="182" t="s">
        <v>40</v>
      </c>
      <c r="O152" s="73"/>
      <c r="P152" s="183">
        <f>O152*H152</f>
        <v>0</v>
      </c>
      <c r="Q152" s="183">
        <v>0</v>
      </c>
      <c r="R152" s="183">
        <f>Q152*H152</f>
        <v>0</v>
      </c>
      <c r="S152" s="183">
        <v>0</v>
      </c>
      <c r="T152" s="18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185" t="s">
        <v>135</v>
      </c>
      <c r="AT152" s="185" t="s">
        <v>130</v>
      </c>
      <c r="AU152" s="185" t="s">
        <v>76</v>
      </c>
      <c r="AY152" s="20" t="s">
        <v>128</v>
      </c>
      <c r="BE152" s="186">
        <f>IF(N152="základní",J152,0)</f>
        <v>0</v>
      </c>
      <c r="BF152" s="186">
        <f>IF(N152="snížená",J152,0)</f>
        <v>0</v>
      </c>
      <c r="BG152" s="186">
        <f>IF(N152="zákl. přenesená",J152,0)</f>
        <v>0</v>
      </c>
      <c r="BH152" s="186">
        <f>IF(N152="sníž. přenesená",J152,0)</f>
        <v>0</v>
      </c>
      <c r="BI152" s="186">
        <f>IF(N152="nulová",J152,0)</f>
        <v>0</v>
      </c>
      <c r="BJ152" s="20" t="s">
        <v>15</v>
      </c>
      <c r="BK152" s="186">
        <f>ROUND(I152*H152,2)</f>
        <v>0</v>
      </c>
      <c r="BL152" s="20" t="s">
        <v>135</v>
      </c>
      <c r="BM152" s="185" t="s">
        <v>523</v>
      </c>
    </row>
    <row r="153" s="2" customFormat="1" ht="167.85" customHeight="1">
      <c r="A153" s="39"/>
      <c r="B153" s="173"/>
      <c r="C153" s="174" t="s">
        <v>219</v>
      </c>
      <c r="D153" s="174" t="s">
        <v>130</v>
      </c>
      <c r="E153" s="175" t="s">
        <v>524</v>
      </c>
      <c r="F153" s="176" t="s">
        <v>525</v>
      </c>
      <c r="G153" s="177" t="s">
        <v>143</v>
      </c>
      <c r="H153" s="178">
        <v>1</v>
      </c>
      <c r="I153" s="179"/>
      <c r="J153" s="180">
        <f>ROUND(I153*H153,2)</f>
        <v>0</v>
      </c>
      <c r="K153" s="176" t="s">
        <v>3</v>
      </c>
      <c r="L153" s="40"/>
      <c r="M153" s="181" t="s">
        <v>3</v>
      </c>
      <c r="N153" s="182" t="s">
        <v>40</v>
      </c>
      <c r="O153" s="73"/>
      <c r="P153" s="183">
        <f>O153*H153</f>
        <v>0</v>
      </c>
      <c r="Q153" s="183">
        <v>0</v>
      </c>
      <c r="R153" s="183">
        <f>Q153*H153</f>
        <v>0</v>
      </c>
      <c r="S153" s="183">
        <v>0</v>
      </c>
      <c r="T153" s="18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85" t="s">
        <v>135</v>
      </c>
      <c r="AT153" s="185" t="s">
        <v>130</v>
      </c>
      <c r="AU153" s="185" t="s">
        <v>76</v>
      </c>
      <c r="AY153" s="20" t="s">
        <v>128</v>
      </c>
      <c r="BE153" s="186">
        <f>IF(N153="základní",J153,0)</f>
        <v>0</v>
      </c>
      <c r="BF153" s="186">
        <f>IF(N153="snížená",J153,0)</f>
        <v>0</v>
      </c>
      <c r="BG153" s="186">
        <f>IF(N153="zákl. přenesená",J153,0)</f>
        <v>0</v>
      </c>
      <c r="BH153" s="186">
        <f>IF(N153="sníž. přenesená",J153,0)</f>
        <v>0</v>
      </c>
      <c r="BI153" s="186">
        <f>IF(N153="nulová",J153,0)</f>
        <v>0</v>
      </c>
      <c r="BJ153" s="20" t="s">
        <v>15</v>
      </c>
      <c r="BK153" s="186">
        <f>ROUND(I153*H153,2)</f>
        <v>0</v>
      </c>
      <c r="BL153" s="20" t="s">
        <v>135</v>
      </c>
      <c r="BM153" s="185" t="s">
        <v>526</v>
      </c>
    </row>
    <row r="154" s="2" customFormat="1" ht="167.85" customHeight="1">
      <c r="A154" s="39"/>
      <c r="B154" s="173"/>
      <c r="C154" s="174" t="s">
        <v>237</v>
      </c>
      <c r="D154" s="174" t="s">
        <v>130</v>
      </c>
      <c r="E154" s="175" t="s">
        <v>527</v>
      </c>
      <c r="F154" s="176" t="s">
        <v>528</v>
      </c>
      <c r="G154" s="177" t="s">
        <v>143</v>
      </c>
      <c r="H154" s="178">
        <v>2</v>
      </c>
      <c r="I154" s="179"/>
      <c r="J154" s="180">
        <f>ROUND(I154*H154,2)</f>
        <v>0</v>
      </c>
      <c r="K154" s="176" t="s">
        <v>3</v>
      </c>
      <c r="L154" s="40"/>
      <c r="M154" s="181" t="s">
        <v>3</v>
      </c>
      <c r="N154" s="182" t="s">
        <v>40</v>
      </c>
      <c r="O154" s="73"/>
      <c r="P154" s="183">
        <f>O154*H154</f>
        <v>0</v>
      </c>
      <c r="Q154" s="183">
        <v>0</v>
      </c>
      <c r="R154" s="183">
        <f>Q154*H154</f>
        <v>0</v>
      </c>
      <c r="S154" s="183">
        <v>0</v>
      </c>
      <c r="T154" s="18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185" t="s">
        <v>135</v>
      </c>
      <c r="AT154" s="185" t="s">
        <v>130</v>
      </c>
      <c r="AU154" s="185" t="s">
        <v>76</v>
      </c>
      <c r="AY154" s="20" t="s">
        <v>128</v>
      </c>
      <c r="BE154" s="186">
        <f>IF(N154="základní",J154,0)</f>
        <v>0</v>
      </c>
      <c r="BF154" s="186">
        <f>IF(N154="snížená",J154,0)</f>
        <v>0</v>
      </c>
      <c r="BG154" s="186">
        <f>IF(N154="zákl. přenesená",J154,0)</f>
        <v>0</v>
      </c>
      <c r="BH154" s="186">
        <f>IF(N154="sníž. přenesená",J154,0)</f>
        <v>0</v>
      </c>
      <c r="BI154" s="186">
        <f>IF(N154="nulová",J154,0)</f>
        <v>0</v>
      </c>
      <c r="BJ154" s="20" t="s">
        <v>15</v>
      </c>
      <c r="BK154" s="186">
        <f>ROUND(I154*H154,2)</f>
        <v>0</v>
      </c>
      <c r="BL154" s="20" t="s">
        <v>135</v>
      </c>
      <c r="BM154" s="185" t="s">
        <v>529</v>
      </c>
    </row>
    <row r="155" s="2" customFormat="1" ht="142.95" customHeight="1">
      <c r="A155" s="39"/>
      <c r="B155" s="173"/>
      <c r="C155" s="174" t="s">
        <v>208</v>
      </c>
      <c r="D155" s="174" t="s">
        <v>130</v>
      </c>
      <c r="E155" s="175" t="s">
        <v>530</v>
      </c>
      <c r="F155" s="176" t="s">
        <v>531</v>
      </c>
      <c r="G155" s="177" t="s">
        <v>143</v>
      </c>
      <c r="H155" s="178">
        <v>1</v>
      </c>
      <c r="I155" s="179"/>
      <c r="J155" s="180">
        <f>ROUND(I155*H155,2)</f>
        <v>0</v>
      </c>
      <c r="K155" s="176" t="s">
        <v>3</v>
      </c>
      <c r="L155" s="40"/>
      <c r="M155" s="181" t="s">
        <v>3</v>
      </c>
      <c r="N155" s="182" t="s">
        <v>40</v>
      </c>
      <c r="O155" s="73"/>
      <c r="P155" s="183">
        <f>O155*H155</f>
        <v>0</v>
      </c>
      <c r="Q155" s="183">
        <v>0</v>
      </c>
      <c r="R155" s="183">
        <f>Q155*H155</f>
        <v>0</v>
      </c>
      <c r="S155" s="183">
        <v>0</v>
      </c>
      <c r="T155" s="18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85" t="s">
        <v>135</v>
      </c>
      <c r="AT155" s="185" t="s">
        <v>130</v>
      </c>
      <c r="AU155" s="185" t="s">
        <v>76</v>
      </c>
      <c r="AY155" s="20" t="s">
        <v>128</v>
      </c>
      <c r="BE155" s="186">
        <f>IF(N155="základní",J155,0)</f>
        <v>0</v>
      </c>
      <c r="BF155" s="186">
        <f>IF(N155="snížená",J155,0)</f>
        <v>0</v>
      </c>
      <c r="BG155" s="186">
        <f>IF(N155="zákl. přenesená",J155,0)</f>
        <v>0</v>
      </c>
      <c r="BH155" s="186">
        <f>IF(N155="sníž. přenesená",J155,0)</f>
        <v>0</v>
      </c>
      <c r="BI155" s="186">
        <f>IF(N155="nulová",J155,0)</f>
        <v>0</v>
      </c>
      <c r="BJ155" s="20" t="s">
        <v>15</v>
      </c>
      <c r="BK155" s="186">
        <f>ROUND(I155*H155,2)</f>
        <v>0</v>
      </c>
      <c r="BL155" s="20" t="s">
        <v>135</v>
      </c>
      <c r="BM155" s="185" t="s">
        <v>532</v>
      </c>
    </row>
    <row r="156" s="12" customFormat="1" ht="22.8" customHeight="1">
      <c r="A156" s="12"/>
      <c r="B156" s="160"/>
      <c r="C156" s="12"/>
      <c r="D156" s="161" t="s">
        <v>68</v>
      </c>
      <c r="E156" s="171" t="s">
        <v>434</v>
      </c>
      <c r="F156" s="171" t="s">
        <v>435</v>
      </c>
      <c r="G156" s="12"/>
      <c r="H156" s="12"/>
      <c r="I156" s="163"/>
      <c r="J156" s="172">
        <f>BK156</f>
        <v>0</v>
      </c>
      <c r="K156" s="12"/>
      <c r="L156" s="160"/>
      <c r="M156" s="165"/>
      <c r="N156" s="166"/>
      <c r="O156" s="166"/>
      <c r="P156" s="167">
        <f>SUM(P157:P158)</f>
        <v>0</v>
      </c>
      <c r="Q156" s="166"/>
      <c r="R156" s="167">
        <f>SUM(R157:R158)</f>
        <v>0</v>
      </c>
      <c r="S156" s="166"/>
      <c r="T156" s="168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1" t="s">
        <v>15</v>
      </c>
      <c r="AT156" s="169" t="s">
        <v>68</v>
      </c>
      <c r="AU156" s="169" t="s">
        <v>15</v>
      </c>
      <c r="AY156" s="161" t="s">
        <v>128</v>
      </c>
      <c r="BK156" s="170">
        <f>SUM(BK157:BK158)</f>
        <v>0</v>
      </c>
    </row>
    <row r="157" s="2" customFormat="1" ht="55.5" customHeight="1">
      <c r="A157" s="39"/>
      <c r="B157" s="173"/>
      <c r="C157" s="174" t="s">
        <v>8</v>
      </c>
      <c r="D157" s="174" t="s">
        <v>130</v>
      </c>
      <c r="E157" s="175" t="s">
        <v>533</v>
      </c>
      <c r="F157" s="176" t="s">
        <v>534</v>
      </c>
      <c r="G157" s="177" t="s">
        <v>224</v>
      </c>
      <c r="H157" s="178">
        <v>90.745000000000005</v>
      </c>
      <c r="I157" s="179"/>
      <c r="J157" s="180">
        <f>ROUND(I157*H157,2)</f>
        <v>0</v>
      </c>
      <c r="K157" s="176" t="s">
        <v>134</v>
      </c>
      <c r="L157" s="40"/>
      <c r="M157" s="181" t="s">
        <v>3</v>
      </c>
      <c r="N157" s="182" t="s">
        <v>40</v>
      </c>
      <c r="O157" s="73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85" t="s">
        <v>135</v>
      </c>
      <c r="AT157" s="185" t="s">
        <v>130</v>
      </c>
      <c r="AU157" s="185" t="s">
        <v>76</v>
      </c>
      <c r="AY157" s="20" t="s">
        <v>128</v>
      </c>
      <c r="BE157" s="186">
        <f>IF(N157="základní",J157,0)</f>
        <v>0</v>
      </c>
      <c r="BF157" s="186">
        <f>IF(N157="snížená",J157,0)</f>
        <v>0</v>
      </c>
      <c r="BG157" s="186">
        <f>IF(N157="zákl. přenesená",J157,0)</f>
        <v>0</v>
      </c>
      <c r="BH157" s="186">
        <f>IF(N157="sníž. přenesená",J157,0)</f>
        <v>0</v>
      </c>
      <c r="BI157" s="186">
        <f>IF(N157="nulová",J157,0)</f>
        <v>0</v>
      </c>
      <c r="BJ157" s="20" t="s">
        <v>15</v>
      </c>
      <c r="BK157" s="186">
        <f>ROUND(I157*H157,2)</f>
        <v>0</v>
      </c>
      <c r="BL157" s="20" t="s">
        <v>135</v>
      </c>
      <c r="BM157" s="185" t="s">
        <v>190</v>
      </c>
    </row>
    <row r="158" s="2" customFormat="1">
      <c r="A158" s="39"/>
      <c r="B158" s="40"/>
      <c r="C158" s="39"/>
      <c r="D158" s="187" t="s">
        <v>137</v>
      </c>
      <c r="E158" s="39"/>
      <c r="F158" s="188" t="s">
        <v>535</v>
      </c>
      <c r="G158" s="39"/>
      <c r="H158" s="39"/>
      <c r="I158" s="189"/>
      <c r="J158" s="39"/>
      <c r="K158" s="39"/>
      <c r="L158" s="40"/>
      <c r="M158" s="190"/>
      <c r="N158" s="191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137</v>
      </c>
      <c r="AU158" s="20" t="s">
        <v>76</v>
      </c>
    </row>
    <row r="159" s="12" customFormat="1" ht="25.92" customHeight="1">
      <c r="A159" s="12"/>
      <c r="B159" s="160"/>
      <c r="C159" s="12"/>
      <c r="D159" s="161" t="s">
        <v>68</v>
      </c>
      <c r="E159" s="162" t="s">
        <v>283</v>
      </c>
      <c r="F159" s="162" t="s">
        <v>284</v>
      </c>
      <c r="G159" s="12"/>
      <c r="H159" s="12"/>
      <c r="I159" s="163"/>
      <c r="J159" s="164">
        <f>BK159</f>
        <v>0</v>
      </c>
      <c r="K159" s="12"/>
      <c r="L159" s="160"/>
      <c r="M159" s="165"/>
      <c r="N159" s="166"/>
      <c r="O159" s="166"/>
      <c r="P159" s="167">
        <f>P160+P168</f>
        <v>0</v>
      </c>
      <c r="Q159" s="166"/>
      <c r="R159" s="167">
        <f>R160+R168</f>
        <v>0</v>
      </c>
      <c r="S159" s="166"/>
      <c r="T159" s="168">
        <f>T160+T168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1" t="s">
        <v>76</v>
      </c>
      <c r="AT159" s="169" t="s">
        <v>68</v>
      </c>
      <c r="AU159" s="169" t="s">
        <v>69</v>
      </c>
      <c r="AY159" s="161" t="s">
        <v>128</v>
      </c>
      <c r="BK159" s="170">
        <f>BK160+BK168</f>
        <v>0</v>
      </c>
    </row>
    <row r="160" s="12" customFormat="1" ht="22.8" customHeight="1">
      <c r="A160" s="12"/>
      <c r="B160" s="160"/>
      <c r="C160" s="12"/>
      <c r="D160" s="161" t="s">
        <v>68</v>
      </c>
      <c r="E160" s="171" t="s">
        <v>536</v>
      </c>
      <c r="F160" s="171" t="s">
        <v>537</v>
      </c>
      <c r="G160" s="12"/>
      <c r="H160" s="12"/>
      <c r="I160" s="163"/>
      <c r="J160" s="172">
        <f>BK160</f>
        <v>0</v>
      </c>
      <c r="K160" s="12"/>
      <c r="L160" s="160"/>
      <c r="M160" s="165"/>
      <c r="N160" s="166"/>
      <c r="O160" s="166"/>
      <c r="P160" s="167">
        <f>SUM(P161:P167)</f>
        <v>0</v>
      </c>
      <c r="Q160" s="166"/>
      <c r="R160" s="167">
        <f>SUM(R161:R167)</f>
        <v>0</v>
      </c>
      <c r="S160" s="166"/>
      <c r="T160" s="168">
        <f>SUM(T161:T167)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1" t="s">
        <v>76</v>
      </c>
      <c r="AT160" s="169" t="s">
        <v>68</v>
      </c>
      <c r="AU160" s="169" t="s">
        <v>15</v>
      </c>
      <c r="AY160" s="161" t="s">
        <v>128</v>
      </c>
      <c r="BK160" s="170">
        <f>SUM(BK161:BK167)</f>
        <v>0</v>
      </c>
    </row>
    <row r="161" s="2" customFormat="1" ht="24.15" customHeight="1">
      <c r="A161" s="39"/>
      <c r="B161" s="173"/>
      <c r="C161" s="174" t="s">
        <v>252</v>
      </c>
      <c r="D161" s="174" t="s">
        <v>130</v>
      </c>
      <c r="E161" s="175" t="s">
        <v>538</v>
      </c>
      <c r="F161" s="176" t="s">
        <v>539</v>
      </c>
      <c r="G161" s="177" t="s">
        <v>485</v>
      </c>
      <c r="H161" s="178">
        <v>102.3</v>
      </c>
      <c r="I161" s="179"/>
      <c r="J161" s="180">
        <f>ROUND(I161*H161,2)</f>
        <v>0</v>
      </c>
      <c r="K161" s="176" t="s">
        <v>3</v>
      </c>
      <c r="L161" s="40"/>
      <c r="M161" s="181" t="s">
        <v>3</v>
      </c>
      <c r="N161" s="182" t="s">
        <v>40</v>
      </c>
      <c r="O161" s="73"/>
      <c r="P161" s="183">
        <f>O161*H161</f>
        <v>0</v>
      </c>
      <c r="Q161" s="183">
        <v>0</v>
      </c>
      <c r="R161" s="183">
        <f>Q161*H161</f>
        <v>0</v>
      </c>
      <c r="S161" s="183">
        <v>0</v>
      </c>
      <c r="T161" s="18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85" t="s">
        <v>135</v>
      </c>
      <c r="AT161" s="185" t="s">
        <v>130</v>
      </c>
      <c r="AU161" s="185" t="s">
        <v>76</v>
      </c>
      <c r="AY161" s="20" t="s">
        <v>128</v>
      </c>
      <c r="BE161" s="186">
        <f>IF(N161="základní",J161,0)</f>
        <v>0</v>
      </c>
      <c r="BF161" s="186">
        <f>IF(N161="snížená",J161,0)</f>
        <v>0</v>
      </c>
      <c r="BG161" s="186">
        <f>IF(N161="zákl. přenesená",J161,0)</f>
        <v>0</v>
      </c>
      <c r="BH161" s="186">
        <f>IF(N161="sníž. přenesená",J161,0)</f>
        <v>0</v>
      </c>
      <c r="BI161" s="186">
        <f>IF(N161="nulová",J161,0)</f>
        <v>0</v>
      </c>
      <c r="BJ161" s="20" t="s">
        <v>15</v>
      </c>
      <c r="BK161" s="186">
        <f>ROUND(I161*H161,2)</f>
        <v>0</v>
      </c>
      <c r="BL161" s="20" t="s">
        <v>135</v>
      </c>
      <c r="BM161" s="185" t="s">
        <v>219</v>
      </c>
    </row>
    <row r="162" s="13" customFormat="1">
      <c r="A162" s="13"/>
      <c r="B162" s="192"/>
      <c r="C162" s="13"/>
      <c r="D162" s="193" t="s">
        <v>139</v>
      </c>
      <c r="E162" s="194" t="s">
        <v>3</v>
      </c>
      <c r="F162" s="195" t="s">
        <v>540</v>
      </c>
      <c r="G162" s="13"/>
      <c r="H162" s="196">
        <v>93</v>
      </c>
      <c r="I162" s="197"/>
      <c r="J162" s="13"/>
      <c r="K162" s="13"/>
      <c r="L162" s="192"/>
      <c r="M162" s="198"/>
      <c r="N162" s="199"/>
      <c r="O162" s="199"/>
      <c r="P162" s="199"/>
      <c r="Q162" s="199"/>
      <c r="R162" s="199"/>
      <c r="S162" s="199"/>
      <c r="T162" s="20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4" t="s">
        <v>139</v>
      </c>
      <c r="AU162" s="194" t="s">
        <v>76</v>
      </c>
      <c r="AV162" s="13" t="s">
        <v>76</v>
      </c>
      <c r="AW162" s="13" t="s">
        <v>31</v>
      </c>
      <c r="AX162" s="13" t="s">
        <v>69</v>
      </c>
      <c r="AY162" s="194" t="s">
        <v>128</v>
      </c>
    </row>
    <row r="163" s="14" customFormat="1">
      <c r="A163" s="14"/>
      <c r="B163" s="201"/>
      <c r="C163" s="14"/>
      <c r="D163" s="193" t="s">
        <v>139</v>
      </c>
      <c r="E163" s="202" t="s">
        <v>3</v>
      </c>
      <c r="F163" s="203" t="s">
        <v>541</v>
      </c>
      <c r="G163" s="14"/>
      <c r="H163" s="202" t="s">
        <v>3</v>
      </c>
      <c r="I163" s="204"/>
      <c r="J163" s="14"/>
      <c r="K163" s="14"/>
      <c r="L163" s="201"/>
      <c r="M163" s="205"/>
      <c r="N163" s="206"/>
      <c r="O163" s="206"/>
      <c r="P163" s="206"/>
      <c r="Q163" s="206"/>
      <c r="R163" s="206"/>
      <c r="S163" s="206"/>
      <c r="T163" s="20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2" t="s">
        <v>139</v>
      </c>
      <c r="AU163" s="202" t="s">
        <v>76</v>
      </c>
      <c r="AV163" s="14" t="s">
        <v>15</v>
      </c>
      <c r="AW163" s="14" t="s">
        <v>31</v>
      </c>
      <c r="AX163" s="14" t="s">
        <v>69</v>
      </c>
      <c r="AY163" s="202" t="s">
        <v>128</v>
      </c>
    </row>
    <row r="164" s="13" customFormat="1">
      <c r="A164" s="13"/>
      <c r="B164" s="192"/>
      <c r="C164" s="13"/>
      <c r="D164" s="193" t="s">
        <v>139</v>
      </c>
      <c r="E164" s="194" t="s">
        <v>3</v>
      </c>
      <c r="F164" s="195" t="s">
        <v>542</v>
      </c>
      <c r="G164" s="13"/>
      <c r="H164" s="196">
        <v>9.3000000000000007</v>
      </c>
      <c r="I164" s="197"/>
      <c r="J164" s="13"/>
      <c r="K164" s="13"/>
      <c r="L164" s="192"/>
      <c r="M164" s="198"/>
      <c r="N164" s="199"/>
      <c r="O164" s="199"/>
      <c r="P164" s="199"/>
      <c r="Q164" s="199"/>
      <c r="R164" s="199"/>
      <c r="S164" s="199"/>
      <c r="T164" s="20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4" t="s">
        <v>139</v>
      </c>
      <c r="AU164" s="194" t="s">
        <v>76</v>
      </c>
      <c r="AV164" s="13" t="s">
        <v>76</v>
      </c>
      <c r="AW164" s="13" t="s">
        <v>31</v>
      </c>
      <c r="AX164" s="13" t="s">
        <v>69</v>
      </c>
      <c r="AY164" s="194" t="s">
        <v>128</v>
      </c>
    </row>
    <row r="165" s="15" customFormat="1">
      <c r="A165" s="15"/>
      <c r="B165" s="208"/>
      <c r="C165" s="15"/>
      <c r="D165" s="193" t="s">
        <v>139</v>
      </c>
      <c r="E165" s="209" t="s">
        <v>3</v>
      </c>
      <c r="F165" s="210" t="s">
        <v>148</v>
      </c>
      <c r="G165" s="15"/>
      <c r="H165" s="211">
        <v>102.3</v>
      </c>
      <c r="I165" s="212"/>
      <c r="J165" s="15"/>
      <c r="K165" s="15"/>
      <c r="L165" s="208"/>
      <c r="M165" s="213"/>
      <c r="N165" s="214"/>
      <c r="O165" s="214"/>
      <c r="P165" s="214"/>
      <c r="Q165" s="214"/>
      <c r="R165" s="214"/>
      <c r="S165" s="214"/>
      <c r="T165" s="2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9" t="s">
        <v>139</v>
      </c>
      <c r="AU165" s="209" t="s">
        <v>76</v>
      </c>
      <c r="AV165" s="15" t="s">
        <v>135</v>
      </c>
      <c r="AW165" s="15" t="s">
        <v>31</v>
      </c>
      <c r="AX165" s="15" t="s">
        <v>15</v>
      </c>
      <c r="AY165" s="209" t="s">
        <v>128</v>
      </c>
    </row>
    <row r="166" s="2" customFormat="1" ht="49.05" customHeight="1">
      <c r="A166" s="39"/>
      <c r="B166" s="173"/>
      <c r="C166" s="174" t="s">
        <v>257</v>
      </c>
      <c r="D166" s="174" t="s">
        <v>130</v>
      </c>
      <c r="E166" s="175" t="s">
        <v>543</v>
      </c>
      <c r="F166" s="176" t="s">
        <v>544</v>
      </c>
      <c r="G166" s="177" t="s">
        <v>545</v>
      </c>
      <c r="H166" s="233"/>
      <c r="I166" s="179"/>
      <c r="J166" s="180">
        <f>ROUND(I166*H166,2)</f>
        <v>0</v>
      </c>
      <c r="K166" s="176" t="s">
        <v>134</v>
      </c>
      <c r="L166" s="40"/>
      <c r="M166" s="181" t="s">
        <v>3</v>
      </c>
      <c r="N166" s="182" t="s">
        <v>40</v>
      </c>
      <c r="O166" s="73"/>
      <c r="P166" s="183">
        <f>O166*H166</f>
        <v>0</v>
      </c>
      <c r="Q166" s="183">
        <v>0</v>
      </c>
      <c r="R166" s="183">
        <f>Q166*H166</f>
        <v>0</v>
      </c>
      <c r="S166" s="183">
        <v>0</v>
      </c>
      <c r="T166" s="18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85" t="s">
        <v>190</v>
      </c>
      <c r="AT166" s="185" t="s">
        <v>130</v>
      </c>
      <c r="AU166" s="185" t="s">
        <v>76</v>
      </c>
      <c r="AY166" s="20" t="s">
        <v>128</v>
      </c>
      <c r="BE166" s="186">
        <f>IF(N166="základní",J166,0)</f>
        <v>0</v>
      </c>
      <c r="BF166" s="186">
        <f>IF(N166="snížená",J166,0)</f>
        <v>0</v>
      </c>
      <c r="BG166" s="186">
        <f>IF(N166="zákl. přenesená",J166,0)</f>
        <v>0</v>
      </c>
      <c r="BH166" s="186">
        <f>IF(N166="sníž. přenesená",J166,0)</f>
        <v>0</v>
      </c>
      <c r="BI166" s="186">
        <f>IF(N166="nulová",J166,0)</f>
        <v>0</v>
      </c>
      <c r="BJ166" s="20" t="s">
        <v>15</v>
      </c>
      <c r="BK166" s="186">
        <f>ROUND(I166*H166,2)</f>
        <v>0</v>
      </c>
      <c r="BL166" s="20" t="s">
        <v>190</v>
      </c>
      <c r="BM166" s="185" t="s">
        <v>546</v>
      </c>
    </row>
    <row r="167" s="2" customFormat="1">
      <c r="A167" s="39"/>
      <c r="B167" s="40"/>
      <c r="C167" s="39"/>
      <c r="D167" s="187" t="s">
        <v>137</v>
      </c>
      <c r="E167" s="39"/>
      <c r="F167" s="188" t="s">
        <v>547</v>
      </c>
      <c r="G167" s="39"/>
      <c r="H167" s="39"/>
      <c r="I167" s="189"/>
      <c r="J167" s="39"/>
      <c r="K167" s="39"/>
      <c r="L167" s="40"/>
      <c r="M167" s="190"/>
      <c r="N167" s="191"/>
      <c r="O167" s="73"/>
      <c r="P167" s="73"/>
      <c r="Q167" s="73"/>
      <c r="R167" s="73"/>
      <c r="S167" s="73"/>
      <c r="T167" s="74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137</v>
      </c>
      <c r="AU167" s="20" t="s">
        <v>76</v>
      </c>
    </row>
    <row r="168" s="12" customFormat="1" ht="22.8" customHeight="1">
      <c r="A168" s="12"/>
      <c r="B168" s="160"/>
      <c r="C168" s="12"/>
      <c r="D168" s="161" t="s">
        <v>68</v>
      </c>
      <c r="E168" s="171" t="s">
        <v>285</v>
      </c>
      <c r="F168" s="171" t="s">
        <v>286</v>
      </c>
      <c r="G168" s="12"/>
      <c r="H168" s="12"/>
      <c r="I168" s="163"/>
      <c r="J168" s="172">
        <f>BK168</f>
        <v>0</v>
      </c>
      <c r="K168" s="12"/>
      <c r="L168" s="160"/>
      <c r="M168" s="165"/>
      <c r="N168" s="166"/>
      <c r="O168" s="166"/>
      <c r="P168" s="167">
        <f>SUM(P169:P174)</f>
        <v>0</v>
      </c>
      <c r="Q168" s="166"/>
      <c r="R168" s="167">
        <f>SUM(R169:R174)</f>
        <v>0</v>
      </c>
      <c r="S168" s="166"/>
      <c r="T168" s="168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1" t="s">
        <v>76</v>
      </c>
      <c r="AT168" s="169" t="s">
        <v>68</v>
      </c>
      <c r="AU168" s="169" t="s">
        <v>15</v>
      </c>
      <c r="AY168" s="161" t="s">
        <v>128</v>
      </c>
      <c r="BK168" s="170">
        <f>SUM(BK169:BK174)</f>
        <v>0</v>
      </c>
    </row>
    <row r="169" s="2" customFormat="1" ht="21.75" customHeight="1">
      <c r="A169" s="39"/>
      <c r="B169" s="173"/>
      <c r="C169" s="174" t="s">
        <v>215</v>
      </c>
      <c r="D169" s="174" t="s">
        <v>130</v>
      </c>
      <c r="E169" s="175" t="s">
        <v>548</v>
      </c>
      <c r="F169" s="176" t="s">
        <v>549</v>
      </c>
      <c r="G169" s="177" t="s">
        <v>290</v>
      </c>
      <c r="H169" s="178">
        <v>650</v>
      </c>
      <c r="I169" s="179"/>
      <c r="J169" s="180">
        <f>ROUND(I169*H169,2)</f>
        <v>0</v>
      </c>
      <c r="K169" s="176" t="s">
        <v>3</v>
      </c>
      <c r="L169" s="40"/>
      <c r="M169" s="181" t="s">
        <v>3</v>
      </c>
      <c r="N169" s="182" t="s">
        <v>40</v>
      </c>
      <c r="O169" s="73"/>
      <c r="P169" s="183">
        <f>O169*H169</f>
        <v>0</v>
      </c>
      <c r="Q169" s="183">
        <v>0</v>
      </c>
      <c r="R169" s="183">
        <f>Q169*H169</f>
        <v>0</v>
      </c>
      <c r="S169" s="183">
        <v>0</v>
      </c>
      <c r="T169" s="18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185" t="s">
        <v>135</v>
      </c>
      <c r="AT169" s="185" t="s">
        <v>130</v>
      </c>
      <c r="AU169" s="185" t="s">
        <v>76</v>
      </c>
      <c r="AY169" s="20" t="s">
        <v>128</v>
      </c>
      <c r="BE169" s="186">
        <f>IF(N169="základní",J169,0)</f>
        <v>0</v>
      </c>
      <c r="BF169" s="186">
        <f>IF(N169="snížená",J169,0)</f>
        <v>0</v>
      </c>
      <c r="BG169" s="186">
        <f>IF(N169="zákl. přenesená",J169,0)</f>
        <v>0</v>
      </c>
      <c r="BH169" s="186">
        <f>IF(N169="sníž. přenesená",J169,0)</f>
        <v>0</v>
      </c>
      <c r="BI169" s="186">
        <f>IF(N169="nulová",J169,0)</f>
        <v>0</v>
      </c>
      <c r="BJ169" s="20" t="s">
        <v>15</v>
      </c>
      <c r="BK169" s="186">
        <f>ROUND(I169*H169,2)</f>
        <v>0</v>
      </c>
      <c r="BL169" s="20" t="s">
        <v>135</v>
      </c>
      <c r="BM169" s="185" t="s">
        <v>252</v>
      </c>
    </row>
    <row r="170" s="14" customFormat="1">
      <c r="A170" s="14"/>
      <c r="B170" s="201"/>
      <c r="C170" s="14"/>
      <c r="D170" s="193" t="s">
        <v>139</v>
      </c>
      <c r="E170" s="202" t="s">
        <v>3</v>
      </c>
      <c r="F170" s="203" t="s">
        <v>550</v>
      </c>
      <c r="G170" s="14"/>
      <c r="H170" s="202" t="s">
        <v>3</v>
      </c>
      <c r="I170" s="204"/>
      <c r="J170" s="14"/>
      <c r="K170" s="14"/>
      <c r="L170" s="201"/>
      <c r="M170" s="205"/>
      <c r="N170" s="206"/>
      <c r="O170" s="206"/>
      <c r="P170" s="206"/>
      <c r="Q170" s="206"/>
      <c r="R170" s="206"/>
      <c r="S170" s="206"/>
      <c r="T170" s="20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2" t="s">
        <v>139</v>
      </c>
      <c r="AU170" s="202" t="s">
        <v>76</v>
      </c>
      <c r="AV170" s="14" t="s">
        <v>15</v>
      </c>
      <c r="AW170" s="14" t="s">
        <v>31</v>
      </c>
      <c r="AX170" s="14" t="s">
        <v>69</v>
      </c>
      <c r="AY170" s="202" t="s">
        <v>128</v>
      </c>
    </row>
    <row r="171" s="13" customFormat="1">
      <c r="A171" s="13"/>
      <c r="B171" s="192"/>
      <c r="C171" s="13"/>
      <c r="D171" s="193" t="s">
        <v>139</v>
      </c>
      <c r="E171" s="194" t="s">
        <v>3</v>
      </c>
      <c r="F171" s="195" t="s">
        <v>551</v>
      </c>
      <c r="G171" s="13"/>
      <c r="H171" s="196">
        <v>650</v>
      </c>
      <c r="I171" s="197"/>
      <c r="J171" s="13"/>
      <c r="K171" s="13"/>
      <c r="L171" s="192"/>
      <c r="M171" s="198"/>
      <c r="N171" s="199"/>
      <c r="O171" s="199"/>
      <c r="P171" s="199"/>
      <c r="Q171" s="199"/>
      <c r="R171" s="199"/>
      <c r="S171" s="199"/>
      <c r="T171" s="20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94" t="s">
        <v>139</v>
      </c>
      <c r="AU171" s="194" t="s">
        <v>76</v>
      </c>
      <c r="AV171" s="13" t="s">
        <v>76</v>
      </c>
      <c r="AW171" s="13" t="s">
        <v>31</v>
      </c>
      <c r="AX171" s="13" t="s">
        <v>69</v>
      </c>
      <c r="AY171" s="194" t="s">
        <v>128</v>
      </c>
    </row>
    <row r="172" s="15" customFormat="1">
      <c r="A172" s="15"/>
      <c r="B172" s="208"/>
      <c r="C172" s="15"/>
      <c r="D172" s="193" t="s">
        <v>139</v>
      </c>
      <c r="E172" s="209" t="s">
        <v>3</v>
      </c>
      <c r="F172" s="210" t="s">
        <v>148</v>
      </c>
      <c r="G172" s="15"/>
      <c r="H172" s="211">
        <v>650</v>
      </c>
      <c r="I172" s="212"/>
      <c r="J172" s="15"/>
      <c r="K172" s="15"/>
      <c r="L172" s="208"/>
      <c r="M172" s="213"/>
      <c r="N172" s="214"/>
      <c r="O172" s="214"/>
      <c r="P172" s="214"/>
      <c r="Q172" s="214"/>
      <c r="R172" s="214"/>
      <c r="S172" s="214"/>
      <c r="T172" s="2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09" t="s">
        <v>139</v>
      </c>
      <c r="AU172" s="209" t="s">
        <v>76</v>
      </c>
      <c r="AV172" s="15" t="s">
        <v>135</v>
      </c>
      <c r="AW172" s="15" t="s">
        <v>31</v>
      </c>
      <c r="AX172" s="15" t="s">
        <v>15</v>
      </c>
      <c r="AY172" s="209" t="s">
        <v>128</v>
      </c>
    </row>
    <row r="173" s="2" customFormat="1" ht="49.05" customHeight="1">
      <c r="A173" s="39"/>
      <c r="B173" s="173"/>
      <c r="C173" s="174" t="s">
        <v>266</v>
      </c>
      <c r="D173" s="174" t="s">
        <v>130</v>
      </c>
      <c r="E173" s="175" t="s">
        <v>552</v>
      </c>
      <c r="F173" s="176" t="s">
        <v>553</v>
      </c>
      <c r="G173" s="177" t="s">
        <v>545</v>
      </c>
      <c r="H173" s="233"/>
      <c r="I173" s="179"/>
      <c r="J173" s="180">
        <f>ROUND(I173*H173,2)</f>
        <v>0</v>
      </c>
      <c r="K173" s="176" t="s">
        <v>134</v>
      </c>
      <c r="L173" s="40"/>
      <c r="M173" s="181" t="s">
        <v>3</v>
      </c>
      <c r="N173" s="182" t="s">
        <v>40</v>
      </c>
      <c r="O173" s="73"/>
      <c r="P173" s="183">
        <f>O173*H173</f>
        <v>0</v>
      </c>
      <c r="Q173" s="183">
        <v>0</v>
      </c>
      <c r="R173" s="183">
        <f>Q173*H173</f>
        <v>0</v>
      </c>
      <c r="S173" s="183">
        <v>0</v>
      </c>
      <c r="T173" s="18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185" t="s">
        <v>190</v>
      </c>
      <c r="AT173" s="185" t="s">
        <v>130</v>
      </c>
      <c r="AU173" s="185" t="s">
        <v>76</v>
      </c>
      <c r="AY173" s="20" t="s">
        <v>128</v>
      </c>
      <c r="BE173" s="186">
        <f>IF(N173="základní",J173,0)</f>
        <v>0</v>
      </c>
      <c r="BF173" s="186">
        <f>IF(N173="snížená",J173,0)</f>
        <v>0</v>
      </c>
      <c r="BG173" s="186">
        <f>IF(N173="zákl. přenesená",J173,0)</f>
        <v>0</v>
      </c>
      <c r="BH173" s="186">
        <f>IF(N173="sníž. přenesená",J173,0)</f>
        <v>0</v>
      </c>
      <c r="BI173" s="186">
        <f>IF(N173="nulová",J173,0)</f>
        <v>0</v>
      </c>
      <c r="BJ173" s="20" t="s">
        <v>15</v>
      </c>
      <c r="BK173" s="186">
        <f>ROUND(I173*H173,2)</f>
        <v>0</v>
      </c>
      <c r="BL173" s="20" t="s">
        <v>190</v>
      </c>
      <c r="BM173" s="185" t="s">
        <v>554</v>
      </c>
    </row>
    <row r="174" s="2" customFormat="1">
      <c r="A174" s="39"/>
      <c r="B174" s="40"/>
      <c r="C174" s="39"/>
      <c r="D174" s="187" t="s">
        <v>137</v>
      </c>
      <c r="E174" s="39"/>
      <c r="F174" s="188" t="s">
        <v>555</v>
      </c>
      <c r="G174" s="39"/>
      <c r="H174" s="39"/>
      <c r="I174" s="189"/>
      <c r="J174" s="39"/>
      <c r="K174" s="39"/>
      <c r="L174" s="40"/>
      <c r="M174" s="216"/>
      <c r="N174" s="217"/>
      <c r="O174" s="218"/>
      <c r="P174" s="218"/>
      <c r="Q174" s="218"/>
      <c r="R174" s="218"/>
      <c r="S174" s="218"/>
      <c r="T174" s="21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20" t="s">
        <v>137</v>
      </c>
      <c r="AU174" s="20" t="s">
        <v>76</v>
      </c>
    </row>
    <row r="175" s="2" customFormat="1" ht="6.96" customHeight="1">
      <c r="A175" s="39"/>
      <c r="B175" s="56"/>
      <c r="C175" s="57"/>
      <c r="D175" s="57"/>
      <c r="E175" s="57"/>
      <c r="F175" s="57"/>
      <c r="G175" s="57"/>
      <c r="H175" s="57"/>
      <c r="I175" s="57"/>
      <c r="J175" s="57"/>
      <c r="K175" s="57"/>
      <c r="L175" s="40"/>
      <c r="M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</sheetData>
  <autoFilter ref="C92:K17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6_01/175151201"/>
    <hyperlink ref="F107" r:id="rId2" display="https://podminky.urs.cz/item/CS_URS_2026_01/271532213"/>
    <hyperlink ref="F112" r:id="rId3" display="https://podminky.urs.cz/item/CS_URS_2026_01/919726122"/>
    <hyperlink ref="F118" r:id="rId4" display="https://podminky.urs.cz/item/CS_URS_2026_01/320101111"/>
    <hyperlink ref="F158" r:id="rId5" display="https://podminky.urs.cz/item/CS_URS_2026_01/998152111"/>
    <hyperlink ref="F167" r:id="rId6" display="https://podminky.urs.cz/item/CS_URS_2026_01/998762202"/>
    <hyperlink ref="F174" r:id="rId7" display="https://podminky.urs.cz/item/CS_URS_2026_01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93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556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ROUND(J88,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ROUND((SUM(BE88:BE250)),  2)</f>
        <v>0</v>
      </c>
      <c r="G35" s="39"/>
      <c r="H35" s="39"/>
      <c r="I35" s="132">
        <v>0.20999999999999999</v>
      </c>
      <c r="J35" s="131">
        <f>ROUND(((SUM(BE88:BE250))*I35),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ROUND((SUM(BF88:BF250)),  2)</f>
        <v>0</v>
      </c>
      <c r="G36" s="39"/>
      <c r="H36" s="39"/>
      <c r="I36" s="132">
        <v>0.12</v>
      </c>
      <c r="J36" s="131">
        <f>ROUND(((SUM(BF88:BF250))*I36),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ROUND((SUM(BG88:BG250)),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ROUND((SUM(BH88:BH250)),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ROUND((SUM(BI88:BI250)),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01.4 - Krajinářské řešení - dětské hřiště - vegetační úpravy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J88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106</v>
      </c>
      <c r="E64" s="144"/>
      <c r="F64" s="144"/>
      <c r="G64" s="144"/>
      <c r="H64" s="144"/>
      <c r="I64" s="144"/>
      <c r="J64" s="145">
        <f>J89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6"/>
      <c r="C65" s="10"/>
      <c r="D65" s="147" t="s">
        <v>107</v>
      </c>
      <c r="E65" s="148"/>
      <c r="F65" s="148"/>
      <c r="G65" s="148"/>
      <c r="H65" s="148"/>
      <c r="I65" s="148"/>
      <c r="J65" s="149">
        <f>J90</f>
        <v>0</v>
      </c>
      <c r="K65" s="10"/>
      <c r="L65" s="14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6"/>
      <c r="C66" s="10"/>
      <c r="D66" s="147" t="s">
        <v>354</v>
      </c>
      <c r="E66" s="148"/>
      <c r="F66" s="148"/>
      <c r="G66" s="148"/>
      <c r="H66" s="148"/>
      <c r="I66" s="148"/>
      <c r="J66" s="149">
        <f>J248</f>
        <v>0</v>
      </c>
      <c r="K66" s="10"/>
      <c r="L66" s="14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9"/>
      <c r="B67" s="40"/>
      <c r="C67" s="39"/>
      <c r="D67" s="39"/>
      <c r="E67" s="39"/>
      <c r="F67" s="39"/>
      <c r="G67" s="39"/>
      <c r="H67" s="39"/>
      <c r="I67" s="39"/>
      <c r="J67" s="39"/>
      <c r="K67" s="39"/>
      <c r="L67" s="12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6.96" customHeight="1">
      <c r="A68" s="39"/>
      <c r="B68" s="56"/>
      <c r="C68" s="57"/>
      <c r="D68" s="57"/>
      <c r="E68" s="57"/>
      <c r="F68" s="57"/>
      <c r="G68" s="57"/>
      <c r="H68" s="57"/>
      <c r="I68" s="57"/>
      <c r="J68" s="57"/>
      <c r="K68" s="57"/>
      <c r="L68" s="12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72" s="2" customFormat="1" ht="6.96" customHeight="1">
      <c r="A72" s="39"/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113</v>
      </c>
      <c r="D73" s="39"/>
      <c r="E73" s="39"/>
      <c r="F73" s="39"/>
      <c r="G73" s="39"/>
      <c r="H73" s="39"/>
      <c r="I73" s="39"/>
      <c r="J73" s="39"/>
      <c r="K73" s="39"/>
      <c r="L73" s="12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39"/>
      <c r="D74" s="39"/>
      <c r="E74" s="39"/>
      <c r="F74" s="39"/>
      <c r="G74" s="39"/>
      <c r="H74" s="39"/>
      <c r="I74" s="39"/>
      <c r="J74" s="39"/>
      <c r="K74" s="39"/>
      <c r="L74" s="12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17</v>
      </c>
      <c r="D75" s="39"/>
      <c r="E75" s="39"/>
      <c r="F75" s="39"/>
      <c r="G75" s="39"/>
      <c r="H75" s="39"/>
      <c r="I75" s="39"/>
      <c r="J75" s="39"/>
      <c r="K75" s="39"/>
      <c r="L75" s="12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124" t="str">
        <f>E7</f>
        <v>Revitalizace areálu u rybníka Stráž</v>
      </c>
      <c r="F76" s="33"/>
      <c r="G76" s="33"/>
      <c r="H76" s="33"/>
      <c r="I76" s="39"/>
      <c r="J76" s="39"/>
      <c r="K76" s="39"/>
      <c r="L76" s="12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3"/>
      <c r="C77" s="33" t="s">
        <v>98</v>
      </c>
      <c r="L77" s="23"/>
    </row>
    <row r="78" s="2" customFormat="1" ht="23.25" customHeight="1">
      <c r="A78" s="39"/>
      <c r="B78" s="40"/>
      <c r="C78" s="39"/>
      <c r="D78" s="39"/>
      <c r="E78" s="124" t="s">
        <v>99</v>
      </c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100</v>
      </c>
      <c r="D79" s="39"/>
      <c r="E79" s="39"/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39"/>
      <c r="D80" s="39"/>
      <c r="E80" s="63" t="str">
        <f>E11</f>
        <v>01.4 - Krajinářské řešení - dětské hřiště - vegetační úpravy</v>
      </c>
      <c r="F80" s="39"/>
      <c r="G80" s="39"/>
      <c r="H80" s="39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39"/>
      <c r="D81" s="39"/>
      <c r="E81" s="39"/>
      <c r="F81" s="39"/>
      <c r="G81" s="39"/>
      <c r="H81" s="39"/>
      <c r="I81" s="39"/>
      <c r="J81" s="39"/>
      <c r="K81" s="39"/>
      <c r="L81" s="12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39"/>
      <c r="E82" s="39"/>
      <c r="F82" s="28" t="str">
        <f>F14</f>
        <v xml:space="preserve"> </v>
      </c>
      <c r="G82" s="39"/>
      <c r="H82" s="39"/>
      <c r="I82" s="33" t="s">
        <v>23</v>
      </c>
      <c r="J82" s="65" t="str">
        <f>IF(J14="","",J14)</f>
        <v>10. 6. 2026</v>
      </c>
      <c r="K82" s="39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39"/>
      <c r="E84" s="39"/>
      <c r="F84" s="28" t="str">
        <f>E17</f>
        <v xml:space="preserve"> </v>
      </c>
      <c r="G84" s="39"/>
      <c r="H84" s="39"/>
      <c r="I84" s="33" t="s">
        <v>30</v>
      </c>
      <c r="J84" s="37" t="str">
        <f>E23</f>
        <v xml:space="preserve"> </v>
      </c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28</v>
      </c>
      <c r="D85" s="39"/>
      <c r="E85" s="39"/>
      <c r="F85" s="28" t="str">
        <f>IF(E20="","",E20)</f>
        <v>Vyplň údaj</v>
      </c>
      <c r="G85" s="39"/>
      <c r="H85" s="39"/>
      <c r="I85" s="33" t="s">
        <v>32</v>
      </c>
      <c r="J85" s="37" t="str">
        <f>E26</f>
        <v xml:space="preserve"> </v>
      </c>
      <c r="K85" s="3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39"/>
      <c r="D86" s="39"/>
      <c r="E86" s="39"/>
      <c r="F86" s="39"/>
      <c r="G86" s="39"/>
      <c r="H86" s="39"/>
      <c r="I86" s="39"/>
      <c r="J86" s="39"/>
      <c r="K86" s="39"/>
      <c r="L86" s="12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50"/>
      <c r="B87" s="151"/>
      <c r="C87" s="152" t="s">
        <v>114</v>
      </c>
      <c r="D87" s="153" t="s">
        <v>54</v>
      </c>
      <c r="E87" s="153" t="s">
        <v>50</v>
      </c>
      <c r="F87" s="153" t="s">
        <v>51</v>
      </c>
      <c r="G87" s="153" t="s">
        <v>115</v>
      </c>
      <c r="H87" s="153" t="s">
        <v>116</v>
      </c>
      <c r="I87" s="153" t="s">
        <v>117</v>
      </c>
      <c r="J87" s="153" t="s">
        <v>104</v>
      </c>
      <c r="K87" s="154" t="s">
        <v>118</v>
      </c>
      <c r="L87" s="155"/>
      <c r="M87" s="81" t="s">
        <v>3</v>
      </c>
      <c r="N87" s="82" t="s">
        <v>39</v>
      </c>
      <c r="O87" s="82" t="s">
        <v>119</v>
      </c>
      <c r="P87" s="82" t="s">
        <v>120</v>
      </c>
      <c r="Q87" s="82" t="s">
        <v>121</v>
      </c>
      <c r="R87" s="82" t="s">
        <v>122</v>
      </c>
      <c r="S87" s="82" t="s">
        <v>123</v>
      </c>
      <c r="T87" s="83" t="s">
        <v>124</v>
      </c>
      <c r="U87" s="150"/>
      <c r="V87" s="150"/>
      <c r="W87" s="150"/>
      <c r="X87" s="150"/>
      <c r="Y87" s="150"/>
      <c r="Z87" s="150"/>
      <c r="AA87" s="150"/>
      <c r="AB87" s="150"/>
      <c r="AC87" s="150"/>
      <c r="AD87" s="150"/>
      <c r="AE87" s="150"/>
    </row>
    <row r="88" s="2" customFormat="1" ht="22.8" customHeight="1">
      <c r="A88" s="39"/>
      <c r="B88" s="40"/>
      <c r="C88" s="88" t="s">
        <v>125</v>
      </c>
      <c r="D88" s="39"/>
      <c r="E88" s="39"/>
      <c r="F88" s="39"/>
      <c r="G88" s="39"/>
      <c r="H88" s="39"/>
      <c r="I88" s="39"/>
      <c r="J88" s="156">
        <f>BK88</f>
        <v>0</v>
      </c>
      <c r="K88" s="39"/>
      <c r="L88" s="40"/>
      <c r="M88" s="84"/>
      <c r="N88" s="69"/>
      <c r="O88" s="85"/>
      <c r="P88" s="157">
        <f>P89</f>
        <v>0</v>
      </c>
      <c r="Q88" s="85"/>
      <c r="R88" s="157">
        <f>R89</f>
        <v>64.325639999999993</v>
      </c>
      <c r="S88" s="85"/>
      <c r="T88" s="158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20" t="s">
        <v>68</v>
      </c>
      <c r="AU88" s="20" t="s">
        <v>105</v>
      </c>
      <c r="BK88" s="159">
        <f>BK89</f>
        <v>0</v>
      </c>
    </row>
    <row r="89" s="12" customFormat="1" ht="25.92" customHeight="1">
      <c r="A89" s="12"/>
      <c r="B89" s="160"/>
      <c r="C89" s="12"/>
      <c r="D89" s="161" t="s">
        <v>68</v>
      </c>
      <c r="E89" s="162" t="s">
        <v>126</v>
      </c>
      <c r="F89" s="162" t="s">
        <v>127</v>
      </c>
      <c r="G89" s="12"/>
      <c r="H89" s="12"/>
      <c r="I89" s="163"/>
      <c r="J89" s="164">
        <f>BK89</f>
        <v>0</v>
      </c>
      <c r="K89" s="12"/>
      <c r="L89" s="160"/>
      <c r="M89" s="165"/>
      <c r="N89" s="166"/>
      <c r="O89" s="166"/>
      <c r="P89" s="167">
        <f>P90+P248</f>
        <v>0</v>
      </c>
      <c r="Q89" s="166"/>
      <c r="R89" s="167">
        <f>R90+R248</f>
        <v>64.325639999999993</v>
      </c>
      <c r="S89" s="166"/>
      <c r="T89" s="168">
        <f>T90+T248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61" t="s">
        <v>15</v>
      </c>
      <c r="AT89" s="169" t="s">
        <v>68</v>
      </c>
      <c r="AU89" s="169" t="s">
        <v>69</v>
      </c>
      <c r="AY89" s="161" t="s">
        <v>128</v>
      </c>
      <c r="BK89" s="170">
        <f>BK90+BK248</f>
        <v>0</v>
      </c>
    </row>
    <row r="90" s="12" customFormat="1" ht="22.8" customHeight="1">
      <c r="A90" s="12"/>
      <c r="B90" s="160"/>
      <c r="C90" s="12"/>
      <c r="D90" s="161" t="s">
        <v>68</v>
      </c>
      <c r="E90" s="171" t="s">
        <v>15</v>
      </c>
      <c r="F90" s="171" t="s">
        <v>129</v>
      </c>
      <c r="G90" s="12"/>
      <c r="H90" s="12"/>
      <c r="I90" s="163"/>
      <c r="J90" s="172">
        <f>BK90</f>
        <v>0</v>
      </c>
      <c r="K90" s="12"/>
      <c r="L90" s="160"/>
      <c r="M90" s="165"/>
      <c r="N90" s="166"/>
      <c r="O90" s="166"/>
      <c r="P90" s="167">
        <f>SUM(P91:P247)</f>
        <v>0</v>
      </c>
      <c r="Q90" s="166"/>
      <c r="R90" s="167">
        <f>SUM(R91:R247)</f>
        <v>64.325639999999993</v>
      </c>
      <c r="S90" s="166"/>
      <c r="T90" s="168">
        <f>SUM(T91:T247)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1" t="s">
        <v>15</v>
      </c>
      <c r="AT90" s="169" t="s">
        <v>68</v>
      </c>
      <c r="AU90" s="169" t="s">
        <v>15</v>
      </c>
      <c r="AY90" s="161" t="s">
        <v>128</v>
      </c>
      <c r="BK90" s="170">
        <f>SUM(BK91:BK247)</f>
        <v>0</v>
      </c>
    </row>
    <row r="91" s="2" customFormat="1" ht="37.8" customHeight="1">
      <c r="A91" s="39"/>
      <c r="B91" s="173"/>
      <c r="C91" s="174" t="s">
        <v>15</v>
      </c>
      <c r="D91" s="174" t="s">
        <v>130</v>
      </c>
      <c r="E91" s="175" t="s">
        <v>557</v>
      </c>
      <c r="F91" s="176" t="s">
        <v>558</v>
      </c>
      <c r="G91" s="177" t="s">
        <v>133</v>
      </c>
      <c r="H91" s="178">
        <v>1800</v>
      </c>
      <c r="I91" s="179"/>
      <c r="J91" s="180">
        <f>ROUND(I91*H91,2)</f>
        <v>0</v>
      </c>
      <c r="K91" s="176" t="s">
        <v>134</v>
      </c>
      <c r="L91" s="40"/>
      <c r="M91" s="181" t="s">
        <v>3</v>
      </c>
      <c r="N91" s="182" t="s">
        <v>40</v>
      </c>
      <c r="O91" s="73"/>
      <c r="P91" s="183">
        <f>O91*H91</f>
        <v>0</v>
      </c>
      <c r="Q91" s="183">
        <v>0</v>
      </c>
      <c r="R91" s="183">
        <f>Q91*H91</f>
        <v>0</v>
      </c>
      <c r="S91" s="183">
        <v>0</v>
      </c>
      <c r="T91" s="18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85" t="s">
        <v>135</v>
      </c>
      <c r="AT91" s="185" t="s">
        <v>130</v>
      </c>
      <c r="AU91" s="185" t="s">
        <v>76</v>
      </c>
      <c r="AY91" s="20" t="s">
        <v>128</v>
      </c>
      <c r="BE91" s="186">
        <f>IF(N91="základní",J91,0)</f>
        <v>0</v>
      </c>
      <c r="BF91" s="186">
        <f>IF(N91="snížená",J91,0)</f>
        <v>0</v>
      </c>
      <c r="BG91" s="186">
        <f>IF(N91="zákl. přenesená",J91,0)</f>
        <v>0</v>
      </c>
      <c r="BH91" s="186">
        <f>IF(N91="sníž. přenesená",J91,0)</f>
        <v>0</v>
      </c>
      <c r="BI91" s="186">
        <f>IF(N91="nulová",J91,0)</f>
        <v>0</v>
      </c>
      <c r="BJ91" s="20" t="s">
        <v>15</v>
      </c>
      <c r="BK91" s="186">
        <f>ROUND(I91*H91,2)</f>
        <v>0</v>
      </c>
      <c r="BL91" s="20" t="s">
        <v>135</v>
      </c>
      <c r="BM91" s="185" t="s">
        <v>76</v>
      </c>
    </row>
    <row r="92" s="2" customFormat="1">
      <c r="A92" s="39"/>
      <c r="B92" s="40"/>
      <c r="C92" s="39"/>
      <c r="D92" s="187" t="s">
        <v>137</v>
      </c>
      <c r="E92" s="39"/>
      <c r="F92" s="188" t="s">
        <v>559</v>
      </c>
      <c r="G92" s="39"/>
      <c r="H92" s="39"/>
      <c r="I92" s="189"/>
      <c r="J92" s="39"/>
      <c r="K92" s="39"/>
      <c r="L92" s="40"/>
      <c r="M92" s="190"/>
      <c r="N92" s="191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137</v>
      </c>
      <c r="AU92" s="20" t="s">
        <v>76</v>
      </c>
    </row>
    <row r="93" s="14" customFormat="1">
      <c r="A93" s="14"/>
      <c r="B93" s="201"/>
      <c r="C93" s="14"/>
      <c r="D93" s="193" t="s">
        <v>139</v>
      </c>
      <c r="E93" s="202" t="s">
        <v>3</v>
      </c>
      <c r="F93" s="203" t="s">
        <v>560</v>
      </c>
      <c r="G93" s="14"/>
      <c r="H93" s="202" t="s">
        <v>3</v>
      </c>
      <c r="I93" s="204"/>
      <c r="J93" s="14"/>
      <c r="K93" s="14"/>
      <c r="L93" s="201"/>
      <c r="M93" s="205"/>
      <c r="N93" s="206"/>
      <c r="O93" s="206"/>
      <c r="P93" s="206"/>
      <c r="Q93" s="206"/>
      <c r="R93" s="206"/>
      <c r="S93" s="206"/>
      <c r="T93" s="207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02" t="s">
        <v>139</v>
      </c>
      <c r="AU93" s="202" t="s">
        <v>76</v>
      </c>
      <c r="AV93" s="14" t="s">
        <v>15</v>
      </c>
      <c r="AW93" s="14" t="s">
        <v>31</v>
      </c>
      <c r="AX93" s="14" t="s">
        <v>69</v>
      </c>
      <c r="AY93" s="202" t="s">
        <v>128</v>
      </c>
    </row>
    <row r="94" s="13" customFormat="1">
      <c r="A94" s="13"/>
      <c r="B94" s="192"/>
      <c r="C94" s="13"/>
      <c r="D94" s="193" t="s">
        <v>139</v>
      </c>
      <c r="E94" s="194" t="s">
        <v>3</v>
      </c>
      <c r="F94" s="195" t="s">
        <v>561</v>
      </c>
      <c r="G94" s="13"/>
      <c r="H94" s="196">
        <v>1800</v>
      </c>
      <c r="I94" s="197"/>
      <c r="J94" s="13"/>
      <c r="K94" s="13"/>
      <c r="L94" s="192"/>
      <c r="M94" s="198"/>
      <c r="N94" s="199"/>
      <c r="O94" s="199"/>
      <c r="P94" s="199"/>
      <c r="Q94" s="199"/>
      <c r="R94" s="199"/>
      <c r="S94" s="199"/>
      <c r="T94" s="20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194" t="s">
        <v>139</v>
      </c>
      <c r="AU94" s="194" t="s">
        <v>76</v>
      </c>
      <c r="AV94" s="13" t="s">
        <v>76</v>
      </c>
      <c r="AW94" s="13" t="s">
        <v>31</v>
      </c>
      <c r="AX94" s="13" t="s">
        <v>69</v>
      </c>
      <c r="AY94" s="194" t="s">
        <v>128</v>
      </c>
    </row>
    <row r="95" s="14" customFormat="1">
      <c r="A95" s="14"/>
      <c r="B95" s="201"/>
      <c r="C95" s="14"/>
      <c r="D95" s="193" t="s">
        <v>139</v>
      </c>
      <c r="E95" s="202" t="s">
        <v>3</v>
      </c>
      <c r="F95" s="203" t="s">
        <v>562</v>
      </c>
      <c r="G95" s="14"/>
      <c r="H95" s="202" t="s">
        <v>3</v>
      </c>
      <c r="I95" s="204"/>
      <c r="J95" s="14"/>
      <c r="K95" s="14"/>
      <c r="L95" s="201"/>
      <c r="M95" s="205"/>
      <c r="N95" s="206"/>
      <c r="O95" s="206"/>
      <c r="P95" s="206"/>
      <c r="Q95" s="206"/>
      <c r="R95" s="206"/>
      <c r="S95" s="206"/>
      <c r="T95" s="207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02" t="s">
        <v>139</v>
      </c>
      <c r="AU95" s="202" t="s">
        <v>76</v>
      </c>
      <c r="AV95" s="14" t="s">
        <v>15</v>
      </c>
      <c r="AW95" s="14" t="s">
        <v>31</v>
      </c>
      <c r="AX95" s="14" t="s">
        <v>69</v>
      </c>
      <c r="AY95" s="202" t="s">
        <v>128</v>
      </c>
    </row>
    <row r="96" s="15" customFormat="1">
      <c r="A96" s="15"/>
      <c r="B96" s="208"/>
      <c r="C96" s="15"/>
      <c r="D96" s="193" t="s">
        <v>139</v>
      </c>
      <c r="E96" s="209" t="s">
        <v>3</v>
      </c>
      <c r="F96" s="210" t="s">
        <v>148</v>
      </c>
      <c r="G96" s="15"/>
      <c r="H96" s="211">
        <v>1800</v>
      </c>
      <c r="I96" s="212"/>
      <c r="J96" s="15"/>
      <c r="K96" s="15"/>
      <c r="L96" s="208"/>
      <c r="M96" s="213"/>
      <c r="N96" s="214"/>
      <c r="O96" s="214"/>
      <c r="P96" s="214"/>
      <c r="Q96" s="214"/>
      <c r="R96" s="214"/>
      <c r="S96" s="214"/>
      <c r="T96" s="2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09" t="s">
        <v>139</v>
      </c>
      <c r="AU96" s="209" t="s">
        <v>76</v>
      </c>
      <c r="AV96" s="15" t="s">
        <v>135</v>
      </c>
      <c r="AW96" s="15" t="s">
        <v>31</v>
      </c>
      <c r="AX96" s="15" t="s">
        <v>15</v>
      </c>
      <c r="AY96" s="209" t="s">
        <v>128</v>
      </c>
    </row>
    <row r="97" s="2" customFormat="1" ht="37.8" customHeight="1">
      <c r="A97" s="39"/>
      <c r="B97" s="173"/>
      <c r="C97" s="174" t="s">
        <v>76</v>
      </c>
      <c r="D97" s="174" t="s">
        <v>130</v>
      </c>
      <c r="E97" s="175" t="s">
        <v>563</v>
      </c>
      <c r="F97" s="176" t="s">
        <v>564</v>
      </c>
      <c r="G97" s="177" t="s">
        <v>133</v>
      </c>
      <c r="H97" s="178">
        <v>497</v>
      </c>
      <c r="I97" s="179"/>
      <c r="J97" s="180">
        <f>ROUND(I97*H97,2)</f>
        <v>0</v>
      </c>
      <c r="K97" s="176" t="s">
        <v>134</v>
      </c>
      <c r="L97" s="40"/>
      <c r="M97" s="181" t="s">
        <v>3</v>
      </c>
      <c r="N97" s="182" t="s">
        <v>40</v>
      </c>
      <c r="O97" s="73"/>
      <c r="P97" s="183">
        <f>O97*H97</f>
        <v>0</v>
      </c>
      <c r="Q97" s="183">
        <v>0</v>
      </c>
      <c r="R97" s="183">
        <f>Q97*H97</f>
        <v>0</v>
      </c>
      <c r="S97" s="183">
        <v>0</v>
      </c>
      <c r="T97" s="18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85" t="s">
        <v>135</v>
      </c>
      <c r="AT97" s="185" t="s">
        <v>130</v>
      </c>
      <c r="AU97" s="185" t="s">
        <v>76</v>
      </c>
      <c r="AY97" s="20" t="s">
        <v>128</v>
      </c>
      <c r="BE97" s="186">
        <f>IF(N97="základní",J97,0)</f>
        <v>0</v>
      </c>
      <c r="BF97" s="186">
        <f>IF(N97="snížená",J97,0)</f>
        <v>0</v>
      </c>
      <c r="BG97" s="186">
        <f>IF(N97="zákl. přenesená",J97,0)</f>
        <v>0</v>
      </c>
      <c r="BH97" s="186">
        <f>IF(N97="sníž. přenesená",J97,0)</f>
        <v>0</v>
      </c>
      <c r="BI97" s="186">
        <f>IF(N97="nulová",J97,0)</f>
        <v>0</v>
      </c>
      <c r="BJ97" s="20" t="s">
        <v>15</v>
      </c>
      <c r="BK97" s="186">
        <f>ROUND(I97*H97,2)</f>
        <v>0</v>
      </c>
      <c r="BL97" s="20" t="s">
        <v>135</v>
      </c>
      <c r="BM97" s="185" t="s">
        <v>135</v>
      </c>
    </row>
    <row r="98" s="2" customFormat="1">
      <c r="A98" s="39"/>
      <c r="B98" s="40"/>
      <c r="C98" s="39"/>
      <c r="D98" s="187" t="s">
        <v>137</v>
      </c>
      <c r="E98" s="39"/>
      <c r="F98" s="188" t="s">
        <v>565</v>
      </c>
      <c r="G98" s="39"/>
      <c r="H98" s="39"/>
      <c r="I98" s="189"/>
      <c r="J98" s="39"/>
      <c r="K98" s="39"/>
      <c r="L98" s="40"/>
      <c r="M98" s="190"/>
      <c r="N98" s="191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137</v>
      </c>
      <c r="AU98" s="20" t="s">
        <v>76</v>
      </c>
    </row>
    <row r="99" s="14" customFormat="1">
      <c r="A99" s="14"/>
      <c r="B99" s="201"/>
      <c r="C99" s="14"/>
      <c r="D99" s="193" t="s">
        <v>139</v>
      </c>
      <c r="E99" s="202" t="s">
        <v>3</v>
      </c>
      <c r="F99" s="203" t="s">
        <v>566</v>
      </c>
      <c r="G99" s="14"/>
      <c r="H99" s="202" t="s">
        <v>3</v>
      </c>
      <c r="I99" s="204"/>
      <c r="J99" s="14"/>
      <c r="K99" s="14"/>
      <c r="L99" s="201"/>
      <c r="M99" s="205"/>
      <c r="N99" s="206"/>
      <c r="O99" s="206"/>
      <c r="P99" s="206"/>
      <c r="Q99" s="206"/>
      <c r="R99" s="206"/>
      <c r="S99" s="206"/>
      <c r="T99" s="207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02" t="s">
        <v>139</v>
      </c>
      <c r="AU99" s="202" t="s">
        <v>76</v>
      </c>
      <c r="AV99" s="14" t="s">
        <v>15</v>
      </c>
      <c r="AW99" s="14" t="s">
        <v>31</v>
      </c>
      <c r="AX99" s="14" t="s">
        <v>69</v>
      </c>
      <c r="AY99" s="202" t="s">
        <v>128</v>
      </c>
    </row>
    <row r="100" s="13" customFormat="1">
      <c r="A100" s="13"/>
      <c r="B100" s="192"/>
      <c r="C100" s="13"/>
      <c r="D100" s="193" t="s">
        <v>139</v>
      </c>
      <c r="E100" s="194" t="s">
        <v>3</v>
      </c>
      <c r="F100" s="195" t="s">
        <v>567</v>
      </c>
      <c r="G100" s="13"/>
      <c r="H100" s="196">
        <v>232</v>
      </c>
      <c r="I100" s="197"/>
      <c r="J100" s="13"/>
      <c r="K100" s="13"/>
      <c r="L100" s="192"/>
      <c r="M100" s="198"/>
      <c r="N100" s="199"/>
      <c r="O100" s="199"/>
      <c r="P100" s="199"/>
      <c r="Q100" s="199"/>
      <c r="R100" s="199"/>
      <c r="S100" s="199"/>
      <c r="T100" s="20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194" t="s">
        <v>139</v>
      </c>
      <c r="AU100" s="194" t="s">
        <v>76</v>
      </c>
      <c r="AV100" s="13" t="s">
        <v>76</v>
      </c>
      <c r="AW100" s="13" t="s">
        <v>31</v>
      </c>
      <c r="AX100" s="13" t="s">
        <v>69</v>
      </c>
      <c r="AY100" s="194" t="s">
        <v>128</v>
      </c>
    </row>
    <row r="101" s="14" customFormat="1">
      <c r="A101" s="14"/>
      <c r="B101" s="201"/>
      <c r="C101" s="14"/>
      <c r="D101" s="193" t="s">
        <v>139</v>
      </c>
      <c r="E101" s="202" t="s">
        <v>3</v>
      </c>
      <c r="F101" s="203" t="s">
        <v>568</v>
      </c>
      <c r="G101" s="14"/>
      <c r="H101" s="202" t="s">
        <v>3</v>
      </c>
      <c r="I101" s="204"/>
      <c r="J101" s="14"/>
      <c r="K101" s="14"/>
      <c r="L101" s="201"/>
      <c r="M101" s="205"/>
      <c r="N101" s="206"/>
      <c r="O101" s="206"/>
      <c r="P101" s="206"/>
      <c r="Q101" s="206"/>
      <c r="R101" s="206"/>
      <c r="S101" s="206"/>
      <c r="T101" s="207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02" t="s">
        <v>139</v>
      </c>
      <c r="AU101" s="202" t="s">
        <v>76</v>
      </c>
      <c r="AV101" s="14" t="s">
        <v>15</v>
      </c>
      <c r="AW101" s="14" t="s">
        <v>31</v>
      </c>
      <c r="AX101" s="14" t="s">
        <v>69</v>
      </c>
      <c r="AY101" s="202" t="s">
        <v>128</v>
      </c>
    </row>
    <row r="102" s="13" customFormat="1">
      <c r="A102" s="13"/>
      <c r="B102" s="192"/>
      <c r="C102" s="13"/>
      <c r="D102" s="193" t="s">
        <v>139</v>
      </c>
      <c r="E102" s="194" t="s">
        <v>3</v>
      </c>
      <c r="F102" s="195" t="s">
        <v>569</v>
      </c>
      <c r="G102" s="13"/>
      <c r="H102" s="196">
        <v>265</v>
      </c>
      <c r="I102" s="197"/>
      <c r="J102" s="13"/>
      <c r="K102" s="13"/>
      <c r="L102" s="192"/>
      <c r="M102" s="198"/>
      <c r="N102" s="199"/>
      <c r="O102" s="199"/>
      <c r="P102" s="199"/>
      <c r="Q102" s="199"/>
      <c r="R102" s="199"/>
      <c r="S102" s="199"/>
      <c r="T102" s="20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94" t="s">
        <v>139</v>
      </c>
      <c r="AU102" s="194" t="s">
        <v>76</v>
      </c>
      <c r="AV102" s="13" t="s">
        <v>76</v>
      </c>
      <c r="AW102" s="13" t="s">
        <v>31</v>
      </c>
      <c r="AX102" s="13" t="s">
        <v>69</v>
      </c>
      <c r="AY102" s="194" t="s">
        <v>128</v>
      </c>
    </row>
    <row r="103" s="14" customFormat="1">
      <c r="A103" s="14"/>
      <c r="B103" s="201"/>
      <c r="C103" s="14"/>
      <c r="D103" s="193" t="s">
        <v>139</v>
      </c>
      <c r="E103" s="202" t="s">
        <v>3</v>
      </c>
      <c r="F103" s="203" t="s">
        <v>562</v>
      </c>
      <c r="G103" s="14"/>
      <c r="H103" s="202" t="s">
        <v>3</v>
      </c>
      <c r="I103" s="204"/>
      <c r="J103" s="14"/>
      <c r="K103" s="14"/>
      <c r="L103" s="201"/>
      <c r="M103" s="205"/>
      <c r="N103" s="206"/>
      <c r="O103" s="206"/>
      <c r="P103" s="206"/>
      <c r="Q103" s="206"/>
      <c r="R103" s="206"/>
      <c r="S103" s="206"/>
      <c r="T103" s="207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02" t="s">
        <v>139</v>
      </c>
      <c r="AU103" s="202" t="s">
        <v>76</v>
      </c>
      <c r="AV103" s="14" t="s">
        <v>15</v>
      </c>
      <c r="AW103" s="14" t="s">
        <v>31</v>
      </c>
      <c r="AX103" s="14" t="s">
        <v>69</v>
      </c>
      <c r="AY103" s="202" t="s">
        <v>128</v>
      </c>
    </row>
    <row r="104" s="15" customFormat="1">
      <c r="A104" s="15"/>
      <c r="B104" s="208"/>
      <c r="C104" s="15"/>
      <c r="D104" s="193" t="s">
        <v>139</v>
      </c>
      <c r="E104" s="209" t="s">
        <v>3</v>
      </c>
      <c r="F104" s="210" t="s">
        <v>148</v>
      </c>
      <c r="G104" s="15"/>
      <c r="H104" s="211">
        <v>497</v>
      </c>
      <c r="I104" s="212"/>
      <c r="J104" s="15"/>
      <c r="K104" s="15"/>
      <c r="L104" s="208"/>
      <c r="M104" s="213"/>
      <c r="N104" s="214"/>
      <c r="O104" s="214"/>
      <c r="P104" s="214"/>
      <c r="Q104" s="214"/>
      <c r="R104" s="214"/>
      <c r="S104" s="214"/>
      <c r="T104" s="2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09" t="s">
        <v>139</v>
      </c>
      <c r="AU104" s="209" t="s">
        <v>76</v>
      </c>
      <c r="AV104" s="15" t="s">
        <v>135</v>
      </c>
      <c r="AW104" s="15" t="s">
        <v>31</v>
      </c>
      <c r="AX104" s="15" t="s">
        <v>15</v>
      </c>
      <c r="AY104" s="209" t="s">
        <v>128</v>
      </c>
    </row>
    <row r="105" s="2" customFormat="1" ht="16.5" customHeight="1">
      <c r="A105" s="39"/>
      <c r="B105" s="173"/>
      <c r="C105" s="174" t="s">
        <v>149</v>
      </c>
      <c r="D105" s="174" t="s">
        <v>130</v>
      </c>
      <c r="E105" s="175" t="s">
        <v>570</v>
      </c>
      <c r="F105" s="176" t="s">
        <v>571</v>
      </c>
      <c r="G105" s="177" t="s">
        <v>157</v>
      </c>
      <c r="H105" s="178">
        <v>295.89999999999998</v>
      </c>
      <c r="I105" s="179"/>
      <c r="J105" s="180">
        <f>ROUND(I105*H105,2)</f>
        <v>0</v>
      </c>
      <c r="K105" s="176" t="s">
        <v>3</v>
      </c>
      <c r="L105" s="40"/>
      <c r="M105" s="181" t="s">
        <v>3</v>
      </c>
      <c r="N105" s="182" t="s">
        <v>40</v>
      </c>
      <c r="O105" s="73"/>
      <c r="P105" s="183">
        <f>O105*H105</f>
        <v>0</v>
      </c>
      <c r="Q105" s="183">
        <v>0</v>
      </c>
      <c r="R105" s="183">
        <f>Q105*H105</f>
        <v>0</v>
      </c>
      <c r="S105" s="183">
        <v>0</v>
      </c>
      <c r="T105" s="18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85" t="s">
        <v>135</v>
      </c>
      <c r="AT105" s="185" t="s">
        <v>130</v>
      </c>
      <c r="AU105" s="185" t="s">
        <v>76</v>
      </c>
      <c r="AY105" s="20" t="s">
        <v>128</v>
      </c>
      <c r="BE105" s="186">
        <f>IF(N105="základní",J105,0)</f>
        <v>0</v>
      </c>
      <c r="BF105" s="186">
        <f>IF(N105="snížená",J105,0)</f>
        <v>0</v>
      </c>
      <c r="BG105" s="186">
        <f>IF(N105="zákl. přenesená",J105,0)</f>
        <v>0</v>
      </c>
      <c r="BH105" s="186">
        <f>IF(N105="sníž. přenesená",J105,0)</f>
        <v>0</v>
      </c>
      <c r="BI105" s="186">
        <f>IF(N105="nulová",J105,0)</f>
        <v>0</v>
      </c>
      <c r="BJ105" s="20" t="s">
        <v>15</v>
      </c>
      <c r="BK105" s="186">
        <f>ROUND(I105*H105,2)</f>
        <v>0</v>
      </c>
      <c r="BL105" s="20" t="s">
        <v>135</v>
      </c>
      <c r="BM105" s="185" t="s">
        <v>144</v>
      </c>
    </row>
    <row r="106" s="14" customFormat="1">
      <c r="A106" s="14"/>
      <c r="B106" s="201"/>
      <c r="C106" s="14"/>
      <c r="D106" s="193" t="s">
        <v>139</v>
      </c>
      <c r="E106" s="202" t="s">
        <v>3</v>
      </c>
      <c r="F106" s="203" t="s">
        <v>572</v>
      </c>
      <c r="G106" s="14"/>
      <c r="H106" s="202" t="s">
        <v>3</v>
      </c>
      <c r="I106" s="204"/>
      <c r="J106" s="14"/>
      <c r="K106" s="14"/>
      <c r="L106" s="201"/>
      <c r="M106" s="205"/>
      <c r="N106" s="206"/>
      <c r="O106" s="206"/>
      <c r="P106" s="206"/>
      <c r="Q106" s="206"/>
      <c r="R106" s="206"/>
      <c r="S106" s="206"/>
      <c r="T106" s="207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02" t="s">
        <v>139</v>
      </c>
      <c r="AU106" s="202" t="s">
        <v>76</v>
      </c>
      <c r="AV106" s="14" t="s">
        <v>15</v>
      </c>
      <c r="AW106" s="14" t="s">
        <v>31</v>
      </c>
      <c r="AX106" s="14" t="s">
        <v>69</v>
      </c>
      <c r="AY106" s="202" t="s">
        <v>128</v>
      </c>
    </row>
    <row r="107" s="13" customFormat="1">
      <c r="A107" s="13"/>
      <c r="B107" s="192"/>
      <c r="C107" s="13"/>
      <c r="D107" s="193" t="s">
        <v>139</v>
      </c>
      <c r="E107" s="194" t="s">
        <v>3</v>
      </c>
      <c r="F107" s="195" t="s">
        <v>573</v>
      </c>
      <c r="G107" s="13"/>
      <c r="H107" s="196">
        <v>180</v>
      </c>
      <c r="I107" s="197"/>
      <c r="J107" s="13"/>
      <c r="K107" s="13"/>
      <c r="L107" s="192"/>
      <c r="M107" s="198"/>
      <c r="N107" s="199"/>
      <c r="O107" s="199"/>
      <c r="P107" s="199"/>
      <c r="Q107" s="199"/>
      <c r="R107" s="199"/>
      <c r="S107" s="199"/>
      <c r="T107" s="20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94" t="s">
        <v>139</v>
      </c>
      <c r="AU107" s="194" t="s">
        <v>76</v>
      </c>
      <c r="AV107" s="13" t="s">
        <v>76</v>
      </c>
      <c r="AW107" s="13" t="s">
        <v>31</v>
      </c>
      <c r="AX107" s="13" t="s">
        <v>69</v>
      </c>
      <c r="AY107" s="194" t="s">
        <v>128</v>
      </c>
    </row>
    <row r="108" s="13" customFormat="1">
      <c r="A108" s="13"/>
      <c r="B108" s="192"/>
      <c r="C108" s="13"/>
      <c r="D108" s="193" t="s">
        <v>139</v>
      </c>
      <c r="E108" s="194" t="s">
        <v>3</v>
      </c>
      <c r="F108" s="195" t="s">
        <v>574</v>
      </c>
      <c r="G108" s="13"/>
      <c r="H108" s="196">
        <v>99.400000000000006</v>
      </c>
      <c r="I108" s="197"/>
      <c r="J108" s="13"/>
      <c r="K108" s="13"/>
      <c r="L108" s="192"/>
      <c r="M108" s="198"/>
      <c r="N108" s="199"/>
      <c r="O108" s="199"/>
      <c r="P108" s="199"/>
      <c r="Q108" s="199"/>
      <c r="R108" s="199"/>
      <c r="S108" s="199"/>
      <c r="T108" s="20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94" t="s">
        <v>139</v>
      </c>
      <c r="AU108" s="194" t="s">
        <v>76</v>
      </c>
      <c r="AV108" s="13" t="s">
        <v>76</v>
      </c>
      <c r="AW108" s="13" t="s">
        <v>31</v>
      </c>
      <c r="AX108" s="13" t="s">
        <v>69</v>
      </c>
      <c r="AY108" s="194" t="s">
        <v>128</v>
      </c>
    </row>
    <row r="109" s="13" customFormat="1">
      <c r="A109" s="13"/>
      <c r="B109" s="192"/>
      <c r="C109" s="13"/>
      <c r="D109" s="193" t="s">
        <v>139</v>
      </c>
      <c r="E109" s="194" t="s">
        <v>3</v>
      </c>
      <c r="F109" s="195" t="s">
        <v>575</v>
      </c>
      <c r="G109" s="13"/>
      <c r="H109" s="196">
        <v>16.5</v>
      </c>
      <c r="I109" s="197"/>
      <c r="J109" s="13"/>
      <c r="K109" s="13"/>
      <c r="L109" s="192"/>
      <c r="M109" s="198"/>
      <c r="N109" s="199"/>
      <c r="O109" s="199"/>
      <c r="P109" s="199"/>
      <c r="Q109" s="199"/>
      <c r="R109" s="199"/>
      <c r="S109" s="199"/>
      <c r="T109" s="20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94" t="s">
        <v>139</v>
      </c>
      <c r="AU109" s="194" t="s">
        <v>76</v>
      </c>
      <c r="AV109" s="13" t="s">
        <v>76</v>
      </c>
      <c r="AW109" s="13" t="s">
        <v>31</v>
      </c>
      <c r="AX109" s="13" t="s">
        <v>69</v>
      </c>
      <c r="AY109" s="194" t="s">
        <v>128</v>
      </c>
    </row>
    <row r="110" s="15" customFormat="1">
      <c r="A110" s="15"/>
      <c r="B110" s="208"/>
      <c r="C110" s="15"/>
      <c r="D110" s="193" t="s">
        <v>139</v>
      </c>
      <c r="E110" s="209" t="s">
        <v>3</v>
      </c>
      <c r="F110" s="210" t="s">
        <v>148</v>
      </c>
      <c r="G110" s="15"/>
      <c r="H110" s="211">
        <v>295.89999999999998</v>
      </c>
      <c r="I110" s="212"/>
      <c r="J110" s="15"/>
      <c r="K110" s="15"/>
      <c r="L110" s="208"/>
      <c r="M110" s="213"/>
      <c r="N110" s="214"/>
      <c r="O110" s="214"/>
      <c r="P110" s="214"/>
      <c r="Q110" s="214"/>
      <c r="R110" s="214"/>
      <c r="S110" s="214"/>
      <c r="T110" s="2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09" t="s">
        <v>139</v>
      </c>
      <c r="AU110" s="209" t="s">
        <v>76</v>
      </c>
      <c r="AV110" s="15" t="s">
        <v>135</v>
      </c>
      <c r="AW110" s="15" t="s">
        <v>31</v>
      </c>
      <c r="AX110" s="15" t="s">
        <v>15</v>
      </c>
      <c r="AY110" s="209" t="s">
        <v>128</v>
      </c>
    </row>
    <row r="111" s="2" customFormat="1" ht="24.15" customHeight="1">
      <c r="A111" s="39"/>
      <c r="B111" s="173"/>
      <c r="C111" s="174" t="s">
        <v>135</v>
      </c>
      <c r="D111" s="174" t="s">
        <v>130</v>
      </c>
      <c r="E111" s="175" t="s">
        <v>576</v>
      </c>
      <c r="F111" s="176" t="s">
        <v>577</v>
      </c>
      <c r="G111" s="177" t="s">
        <v>133</v>
      </c>
      <c r="H111" s="178">
        <v>2297</v>
      </c>
      <c r="I111" s="179"/>
      <c r="J111" s="180">
        <f>ROUND(I111*H111,2)</f>
        <v>0</v>
      </c>
      <c r="K111" s="176" t="s">
        <v>3</v>
      </c>
      <c r="L111" s="40"/>
      <c r="M111" s="181" t="s">
        <v>3</v>
      </c>
      <c r="N111" s="182" t="s">
        <v>40</v>
      </c>
      <c r="O111" s="73"/>
      <c r="P111" s="183">
        <f>O111*H111</f>
        <v>0</v>
      </c>
      <c r="Q111" s="183">
        <v>0</v>
      </c>
      <c r="R111" s="183">
        <f>Q111*H111</f>
        <v>0</v>
      </c>
      <c r="S111" s="183">
        <v>0</v>
      </c>
      <c r="T111" s="18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85" t="s">
        <v>135</v>
      </c>
      <c r="AT111" s="185" t="s">
        <v>130</v>
      </c>
      <c r="AU111" s="185" t="s">
        <v>76</v>
      </c>
      <c r="AY111" s="20" t="s">
        <v>128</v>
      </c>
      <c r="BE111" s="186">
        <f>IF(N111="základní",J111,0)</f>
        <v>0</v>
      </c>
      <c r="BF111" s="186">
        <f>IF(N111="snížená",J111,0)</f>
        <v>0</v>
      </c>
      <c r="BG111" s="186">
        <f>IF(N111="zákl. přenesená",J111,0)</f>
        <v>0</v>
      </c>
      <c r="BH111" s="186">
        <f>IF(N111="sníž. přenesená",J111,0)</f>
        <v>0</v>
      </c>
      <c r="BI111" s="186">
        <f>IF(N111="nulová",J111,0)</f>
        <v>0</v>
      </c>
      <c r="BJ111" s="20" t="s">
        <v>15</v>
      </c>
      <c r="BK111" s="186">
        <f>ROUND(I111*H111,2)</f>
        <v>0</v>
      </c>
      <c r="BL111" s="20" t="s">
        <v>135</v>
      </c>
      <c r="BM111" s="185" t="s">
        <v>152</v>
      </c>
    </row>
    <row r="112" s="14" customFormat="1">
      <c r="A112" s="14"/>
      <c r="B112" s="201"/>
      <c r="C112" s="14"/>
      <c r="D112" s="193" t="s">
        <v>139</v>
      </c>
      <c r="E112" s="202" t="s">
        <v>3</v>
      </c>
      <c r="F112" s="203" t="s">
        <v>578</v>
      </c>
      <c r="G112" s="14"/>
      <c r="H112" s="202" t="s">
        <v>3</v>
      </c>
      <c r="I112" s="204"/>
      <c r="J112" s="14"/>
      <c r="K112" s="14"/>
      <c r="L112" s="201"/>
      <c r="M112" s="205"/>
      <c r="N112" s="206"/>
      <c r="O112" s="206"/>
      <c r="P112" s="206"/>
      <c r="Q112" s="206"/>
      <c r="R112" s="206"/>
      <c r="S112" s="206"/>
      <c r="T112" s="207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02" t="s">
        <v>139</v>
      </c>
      <c r="AU112" s="202" t="s">
        <v>76</v>
      </c>
      <c r="AV112" s="14" t="s">
        <v>15</v>
      </c>
      <c r="AW112" s="14" t="s">
        <v>31</v>
      </c>
      <c r="AX112" s="14" t="s">
        <v>69</v>
      </c>
      <c r="AY112" s="202" t="s">
        <v>128</v>
      </c>
    </row>
    <row r="113" s="13" customFormat="1">
      <c r="A113" s="13"/>
      <c r="B113" s="192"/>
      <c r="C113" s="13"/>
      <c r="D113" s="193" t="s">
        <v>139</v>
      </c>
      <c r="E113" s="194" t="s">
        <v>3</v>
      </c>
      <c r="F113" s="195" t="s">
        <v>579</v>
      </c>
      <c r="G113" s="13"/>
      <c r="H113" s="196">
        <v>2297</v>
      </c>
      <c r="I113" s="197"/>
      <c r="J113" s="13"/>
      <c r="K113" s="13"/>
      <c r="L113" s="192"/>
      <c r="M113" s="198"/>
      <c r="N113" s="199"/>
      <c r="O113" s="199"/>
      <c r="P113" s="199"/>
      <c r="Q113" s="199"/>
      <c r="R113" s="199"/>
      <c r="S113" s="199"/>
      <c r="T113" s="20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194" t="s">
        <v>139</v>
      </c>
      <c r="AU113" s="194" t="s">
        <v>76</v>
      </c>
      <c r="AV113" s="13" t="s">
        <v>76</v>
      </c>
      <c r="AW113" s="13" t="s">
        <v>31</v>
      </c>
      <c r="AX113" s="13" t="s">
        <v>69</v>
      </c>
      <c r="AY113" s="194" t="s">
        <v>128</v>
      </c>
    </row>
    <row r="114" s="15" customFormat="1">
      <c r="A114" s="15"/>
      <c r="B114" s="208"/>
      <c r="C114" s="15"/>
      <c r="D114" s="193" t="s">
        <v>139</v>
      </c>
      <c r="E114" s="209" t="s">
        <v>3</v>
      </c>
      <c r="F114" s="210" t="s">
        <v>148</v>
      </c>
      <c r="G114" s="15"/>
      <c r="H114" s="211">
        <v>2297</v>
      </c>
      <c r="I114" s="212"/>
      <c r="J114" s="15"/>
      <c r="K114" s="15"/>
      <c r="L114" s="208"/>
      <c r="M114" s="213"/>
      <c r="N114" s="214"/>
      <c r="O114" s="214"/>
      <c r="P114" s="214"/>
      <c r="Q114" s="214"/>
      <c r="R114" s="214"/>
      <c r="S114" s="214"/>
      <c r="T114" s="2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09" t="s">
        <v>139</v>
      </c>
      <c r="AU114" s="209" t="s">
        <v>76</v>
      </c>
      <c r="AV114" s="15" t="s">
        <v>135</v>
      </c>
      <c r="AW114" s="15" t="s">
        <v>31</v>
      </c>
      <c r="AX114" s="15" t="s">
        <v>15</v>
      </c>
      <c r="AY114" s="209" t="s">
        <v>128</v>
      </c>
    </row>
    <row r="115" s="2" customFormat="1" ht="37.8" customHeight="1">
      <c r="A115" s="39"/>
      <c r="B115" s="173"/>
      <c r="C115" s="174" t="s">
        <v>162</v>
      </c>
      <c r="D115" s="174" t="s">
        <v>130</v>
      </c>
      <c r="E115" s="175" t="s">
        <v>580</v>
      </c>
      <c r="F115" s="176" t="s">
        <v>581</v>
      </c>
      <c r="G115" s="177" t="s">
        <v>133</v>
      </c>
      <c r="H115" s="178">
        <v>2297</v>
      </c>
      <c r="I115" s="179"/>
      <c r="J115" s="180">
        <f>ROUND(I115*H115,2)</f>
        <v>0</v>
      </c>
      <c r="K115" s="176" t="s">
        <v>134</v>
      </c>
      <c r="L115" s="40"/>
      <c r="M115" s="181" t="s">
        <v>3</v>
      </c>
      <c r="N115" s="182" t="s">
        <v>40</v>
      </c>
      <c r="O115" s="73"/>
      <c r="P115" s="183">
        <f>O115*H115</f>
        <v>0</v>
      </c>
      <c r="Q115" s="183">
        <v>0</v>
      </c>
      <c r="R115" s="183">
        <f>Q115*H115</f>
        <v>0</v>
      </c>
      <c r="S115" s="183">
        <v>0</v>
      </c>
      <c r="T115" s="18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185" t="s">
        <v>135</v>
      </c>
      <c r="AT115" s="185" t="s">
        <v>130</v>
      </c>
      <c r="AU115" s="185" t="s">
        <v>76</v>
      </c>
      <c r="AY115" s="20" t="s">
        <v>128</v>
      </c>
      <c r="BE115" s="186">
        <f>IF(N115="základní",J115,0)</f>
        <v>0</v>
      </c>
      <c r="BF115" s="186">
        <f>IF(N115="snížená",J115,0)</f>
        <v>0</v>
      </c>
      <c r="BG115" s="186">
        <f>IF(N115="zákl. přenesená",J115,0)</f>
        <v>0</v>
      </c>
      <c r="BH115" s="186">
        <f>IF(N115="sníž. přenesená",J115,0)</f>
        <v>0</v>
      </c>
      <c r="BI115" s="186">
        <f>IF(N115="nulová",J115,0)</f>
        <v>0</v>
      </c>
      <c r="BJ115" s="20" t="s">
        <v>15</v>
      </c>
      <c r="BK115" s="186">
        <f>ROUND(I115*H115,2)</f>
        <v>0</v>
      </c>
      <c r="BL115" s="20" t="s">
        <v>135</v>
      </c>
      <c r="BM115" s="185" t="s">
        <v>176</v>
      </c>
    </row>
    <row r="116" s="2" customFormat="1">
      <c r="A116" s="39"/>
      <c r="B116" s="40"/>
      <c r="C116" s="39"/>
      <c r="D116" s="187" t="s">
        <v>137</v>
      </c>
      <c r="E116" s="39"/>
      <c r="F116" s="188" t="s">
        <v>582</v>
      </c>
      <c r="G116" s="39"/>
      <c r="H116" s="39"/>
      <c r="I116" s="189"/>
      <c r="J116" s="39"/>
      <c r="K116" s="39"/>
      <c r="L116" s="40"/>
      <c r="M116" s="190"/>
      <c r="N116" s="191"/>
      <c r="O116" s="73"/>
      <c r="P116" s="73"/>
      <c r="Q116" s="73"/>
      <c r="R116" s="73"/>
      <c r="S116" s="73"/>
      <c r="T116" s="74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20" t="s">
        <v>137</v>
      </c>
      <c r="AU116" s="20" t="s">
        <v>76</v>
      </c>
    </row>
    <row r="117" s="14" customFormat="1">
      <c r="A117" s="14"/>
      <c r="B117" s="201"/>
      <c r="C117" s="14"/>
      <c r="D117" s="193" t="s">
        <v>139</v>
      </c>
      <c r="E117" s="202" t="s">
        <v>3</v>
      </c>
      <c r="F117" s="203" t="s">
        <v>583</v>
      </c>
      <c r="G117" s="14"/>
      <c r="H117" s="202" t="s">
        <v>3</v>
      </c>
      <c r="I117" s="204"/>
      <c r="J117" s="14"/>
      <c r="K117" s="14"/>
      <c r="L117" s="201"/>
      <c r="M117" s="205"/>
      <c r="N117" s="206"/>
      <c r="O117" s="206"/>
      <c r="P117" s="206"/>
      <c r="Q117" s="206"/>
      <c r="R117" s="206"/>
      <c r="S117" s="206"/>
      <c r="T117" s="207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02" t="s">
        <v>139</v>
      </c>
      <c r="AU117" s="202" t="s">
        <v>76</v>
      </c>
      <c r="AV117" s="14" t="s">
        <v>15</v>
      </c>
      <c r="AW117" s="14" t="s">
        <v>31</v>
      </c>
      <c r="AX117" s="14" t="s">
        <v>69</v>
      </c>
      <c r="AY117" s="202" t="s">
        <v>128</v>
      </c>
    </row>
    <row r="118" s="13" customFormat="1">
      <c r="A118" s="13"/>
      <c r="B118" s="192"/>
      <c r="C118" s="13"/>
      <c r="D118" s="193" t="s">
        <v>139</v>
      </c>
      <c r="E118" s="194" t="s">
        <v>3</v>
      </c>
      <c r="F118" s="195" t="s">
        <v>579</v>
      </c>
      <c r="G118" s="13"/>
      <c r="H118" s="196">
        <v>2297</v>
      </c>
      <c r="I118" s="197"/>
      <c r="J118" s="13"/>
      <c r="K118" s="13"/>
      <c r="L118" s="192"/>
      <c r="M118" s="198"/>
      <c r="N118" s="199"/>
      <c r="O118" s="199"/>
      <c r="P118" s="199"/>
      <c r="Q118" s="199"/>
      <c r="R118" s="199"/>
      <c r="S118" s="199"/>
      <c r="T118" s="20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94" t="s">
        <v>139</v>
      </c>
      <c r="AU118" s="194" t="s">
        <v>76</v>
      </c>
      <c r="AV118" s="13" t="s">
        <v>76</v>
      </c>
      <c r="AW118" s="13" t="s">
        <v>31</v>
      </c>
      <c r="AX118" s="13" t="s">
        <v>69</v>
      </c>
      <c r="AY118" s="194" t="s">
        <v>128</v>
      </c>
    </row>
    <row r="119" s="15" customFormat="1">
      <c r="A119" s="15"/>
      <c r="B119" s="208"/>
      <c r="C119" s="15"/>
      <c r="D119" s="193" t="s">
        <v>139</v>
      </c>
      <c r="E119" s="209" t="s">
        <v>3</v>
      </c>
      <c r="F119" s="210" t="s">
        <v>148</v>
      </c>
      <c r="G119" s="15"/>
      <c r="H119" s="211">
        <v>2297</v>
      </c>
      <c r="I119" s="212"/>
      <c r="J119" s="15"/>
      <c r="K119" s="15"/>
      <c r="L119" s="208"/>
      <c r="M119" s="213"/>
      <c r="N119" s="214"/>
      <c r="O119" s="214"/>
      <c r="P119" s="214"/>
      <c r="Q119" s="214"/>
      <c r="R119" s="214"/>
      <c r="S119" s="214"/>
      <c r="T119" s="2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09" t="s">
        <v>139</v>
      </c>
      <c r="AU119" s="209" t="s">
        <v>76</v>
      </c>
      <c r="AV119" s="15" t="s">
        <v>135</v>
      </c>
      <c r="AW119" s="15" t="s">
        <v>31</v>
      </c>
      <c r="AX119" s="15" t="s">
        <v>15</v>
      </c>
      <c r="AY119" s="209" t="s">
        <v>128</v>
      </c>
    </row>
    <row r="120" s="2" customFormat="1" ht="24.15" customHeight="1">
      <c r="A120" s="39"/>
      <c r="B120" s="173"/>
      <c r="C120" s="174" t="s">
        <v>144</v>
      </c>
      <c r="D120" s="174" t="s">
        <v>130</v>
      </c>
      <c r="E120" s="175" t="s">
        <v>584</v>
      </c>
      <c r="F120" s="176" t="s">
        <v>585</v>
      </c>
      <c r="G120" s="177" t="s">
        <v>133</v>
      </c>
      <c r="H120" s="178">
        <v>2297</v>
      </c>
      <c r="I120" s="179"/>
      <c r="J120" s="180">
        <f>ROUND(I120*H120,2)</f>
        <v>0</v>
      </c>
      <c r="K120" s="176" t="s">
        <v>3</v>
      </c>
      <c r="L120" s="40"/>
      <c r="M120" s="181" t="s">
        <v>3</v>
      </c>
      <c r="N120" s="182" t="s">
        <v>40</v>
      </c>
      <c r="O120" s="73"/>
      <c r="P120" s="183">
        <f>O120*H120</f>
        <v>0</v>
      </c>
      <c r="Q120" s="183">
        <v>0</v>
      </c>
      <c r="R120" s="183">
        <f>Q120*H120</f>
        <v>0</v>
      </c>
      <c r="S120" s="183">
        <v>0</v>
      </c>
      <c r="T120" s="18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85" t="s">
        <v>135</v>
      </c>
      <c r="AT120" s="185" t="s">
        <v>130</v>
      </c>
      <c r="AU120" s="185" t="s">
        <v>76</v>
      </c>
      <c r="AY120" s="20" t="s">
        <v>128</v>
      </c>
      <c r="BE120" s="186">
        <f>IF(N120="základní",J120,0)</f>
        <v>0</v>
      </c>
      <c r="BF120" s="186">
        <f>IF(N120="snížená",J120,0)</f>
        <v>0</v>
      </c>
      <c r="BG120" s="186">
        <f>IF(N120="zákl. přenesená",J120,0)</f>
        <v>0</v>
      </c>
      <c r="BH120" s="186">
        <f>IF(N120="sníž. přenesená",J120,0)</f>
        <v>0</v>
      </c>
      <c r="BI120" s="186">
        <f>IF(N120="nulová",J120,0)</f>
        <v>0</v>
      </c>
      <c r="BJ120" s="20" t="s">
        <v>15</v>
      </c>
      <c r="BK120" s="186">
        <f>ROUND(I120*H120,2)</f>
        <v>0</v>
      </c>
      <c r="BL120" s="20" t="s">
        <v>135</v>
      </c>
      <c r="BM120" s="185" t="s">
        <v>9</v>
      </c>
    </row>
    <row r="121" s="14" customFormat="1">
      <c r="A121" s="14"/>
      <c r="B121" s="201"/>
      <c r="C121" s="14"/>
      <c r="D121" s="193" t="s">
        <v>139</v>
      </c>
      <c r="E121" s="202" t="s">
        <v>3</v>
      </c>
      <c r="F121" s="203" t="s">
        <v>583</v>
      </c>
      <c r="G121" s="14"/>
      <c r="H121" s="202" t="s">
        <v>3</v>
      </c>
      <c r="I121" s="204"/>
      <c r="J121" s="14"/>
      <c r="K121" s="14"/>
      <c r="L121" s="201"/>
      <c r="M121" s="205"/>
      <c r="N121" s="206"/>
      <c r="O121" s="206"/>
      <c r="P121" s="206"/>
      <c r="Q121" s="206"/>
      <c r="R121" s="206"/>
      <c r="S121" s="206"/>
      <c r="T121" s="207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02" t="s">
        <v>139</v>
      </c>
      <c r="AU121" s="202" t="s">
        <v>76</v>
      </c>
      <c r="AV121" s="14" t="s">
        <v>15</v>
      </c>
      <c r="AW121" s="14" t="s">
        <v>31</v>
      </c>
      <c r="AX121" s="14" t="s">
        <v>69</v>
      </c>
      <c r="AY121" s="202" t="s">
        <v>128</v>
      </c>
    </row>
    <row r="122" s="13" customFormat="1">
      <c r="A122" s="13"/>
      <c r="B122" s="192"/>
      <c r="C122" s="13"/>
      <c r="D122" s="193" t="s">
        <v>139</v>
      </c>
      <c r="E122" s="194" t="s">
        <v>3</v>
      </c>
      <c r="F122" s="195" t="s">
        <v>579</v>
      </c>
      <c r="G122" s="13"/>
      <c r="H122" s="196">
        <v>2297</v>
      </c>
      <c r="I122" s="197"/>
      <c r="J122" s="13"/>
      <c r="K122" s="13"/>
      <c r="L122" s="192"/>
      <c r="M122" s="198"/>
      <c r="N122" s="199"/>
      <c r="O122" s="199"/>
      <c r="P122" s="199"/>
      <c r="Q122" s="199"/>
      <c r="R122" s="199"/>
      <c r="S122" s="199"/>
      <c r="T122" s="20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94" t="s">
        <v>139</v>
      </c>
      <c r="AU122" s="194" t="s">
        <v>76</v>
      </c>
      <c r="AV122" s="13" t="s">
        <v>76</v>
      </c>
      <c r="AW122" s="13" t="s">
        <v>31</v>
      </c>
      <c r="AX122" s="13" t="s">
        <v>69</v>
      </c>
      <c r="AY122" s="194" t="s">
        <v>128</v>
      </c>
    </row>
    <row r="123" s="15" customFormat="1">
      <c r="A123" s="15"/>
      <c r="B123" s="208"/>
      <c r="C123" s="15"/>
      <c r="D123" s="193" t="s">
        <v>139</v>
      </c>
      <c r="E123" s="209" t="s">
        <v>3</v>
      </c>
      <c r="F123" s="210" t="s">
        <v>148</v>
      </c>
      <c r="G123" s="15"/>
      <c r="H123" s="211">
        <v>2297</v>
      </c>
      <c r="I123" s="212"/>
      <c r="J123" s="15"/>
      <c r="K123" s="15"/>
      <c r="L123" s="208"/>
      <c r="M123" s="213"/>
      <c r="N123" s="214"/>
      <c r="O123" s="214"/>
      <c r="P123" s="214"/>
      <c r="Q123" s="214"/>
      <c r="R123" s="214"/>
      <c r="S123" s="214"/>
      <c r="T123" s="2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09" t="s">
        <v>139</v>
      </c>
      <c r="AU123" s="209" t="s">
        <v>76</v>
      </c>
      <c r="AV123" s="15" t="s">
        <v>135</v>
      </c>
      <c r="AW123" s="15" t="s">
        <v>31</v>
      </c>
      <c r="AX123" s="15" t="s">
        <v>15</v>
      </c>
      <c r="AY123" s="209" t="s">
        <v>128</v>
      </c>
    </row>
    <row r="124" s="2" customFormat="1" ht="24.15" customHeight="1">
      <c r="A124" s="39"/>
      <c r="B124" s="173"/>
      <c r="C124" s="174" t="s">
        <v>173</v>
      </c>
      <c r="D124" s="174" t="s">
        <v>130</v>
      </c>
      <c r="E124" s="175" t="s">
        <v>586</v>
      </c>
      <c r="F124" s="176" t="s">
        <v>587</v>
      </c>
      <c r="G124" s="177" t="s">
        <v>143</v>
      </c>
      <c r="H124" s="178">
        <v>20</v>
      </c>
      <c r="I124" s="179"/>
      <c r="J124" s="180">
        <f>ROUND(I124*H124,2)</f>
        <v>0</v>
      </c>
      <c r="K124" s="176" t="s">
        <v>134</v>
      </c>
      <c r="L124" s="40"/>
      <c r="M124" s="181" t="s">
        <v>3</v>
      </c>
      <c r="N124" s="182" t="s">
        <v>40</v>
      </c>
      <c r="O124" s="73"/>
      <c r="P124" s="183">
        <f>O124*H124</f>
        <v>0</v>
      </c>
      <c r="Q124" s="183">
        <v>0</v>
      </c>
      <c r="R124" s="183">
        <f>Q124*H124</f>
        <v>0</v>
      </c>
      <c r="S124" s="183">
        <v>0</v>
      </c>
      <c r="T124" s="18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85" t="s">
        <v>135</v>
      </c>
      <c r="AT124" s="185" t="s">
        <v>130</v>
      </c>
      <c r="AU124" s="185" t="s">
        <v>76</v>
      </c>
      <c r="AY124" s="20" t="s">
        <v>128</v>
      </c>
      <c r="BE124" s="186">
        <f>IF(N124="základní",J124,0)</f>
        <v>0</v>
      </c>
      <c r="BF124" s="186">
        <f>IF(N124="snížená",J124,0)</f>
        <v>0</v>
      </c>
      <c r="BG124" s="186">
        <f>IF(N124="zákl. přenesená",J124,0)</f>
        <v>0</v>
      </c>
      <c r="BH124" s="186">
        <f>IF(N124="sníž. přenesená",J124,0)</f>
        <v>0</v>
      </c>
      <c r="BI124" s="186">
        <f>IF(N124="nulová",J124,0)</f>
        <v>0</v>
      </c>
      <c r="BJ124" s="20" t="s">
        <v>15</v>
      </c>
      <c r="BK124" s="186">
        <f>ROUND(I124*H124,2)</f>
        <v>0</v>
      </c>
      <c r="BL124" s="20" t="s">
        <v>135</v>
      </c>
      <c r="BM124" s="185" t="s">
        <v>180</v>
      </c>
    </row>
    <row r="125" s="2" customFormat="1">
      <c r="A125" s="39"/>
      <c r="B125" s="40"/>
      <c r="C125" s="39"/>
      <c r="D125" s="187" t="s">
        <v>137</v>
      </c>
      <c r="E125" s="39"/>
      <c r="F125" s="188" t="s">
        <v>588</v>
      </c>
      <c r="G125" s="39"/>
      <c r="H125" s="39"/>
      <c r="I125" s="189"/>
      <c r="J125" s="39"/>
      <c r="K125" s="39"/>
      <c r="L125" s="40"/>
      <c r="M125" s="190"/>
      <c r="N125" s="191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137</v>
      </c>
      <c r="AU125" s="20" t="s">
        <v>76</v>
      </c>
    </row>
    <row r="126" s="14" customFormat="1">
      <c r="A126" s="14"/>
      <c r="B126" s="201"/>
      <c r="C126" s="14"/>
      <c r="D126" s="193" t="s">
        <v>139</v>
      </c>
      <c r="E126" s="202" t="s">
        <v>3</v>
      </c>
      <c r="F126" s="203" t="s">
        <v>589</v>
      </c>
      <c r="G126" s="14"/>
      <c r="H126" s="202" t="s">
        <v>3</v>
      </c>
      <c r="I126" s="204"/>
      <c r="J126" s="14"/>
      <c r="K126" s="14"/>
      <c r="L126" s="201"/>
      <c r="M126" s="205"/>
      <c r="N126" s="206"/>
      <c r="O126" s="206"/>
      <c r="P126" s="206"/>
      <c r="Q126" s="206"/>
      <c r="R126" s="206"/>
      <c r="S126" s="206"/>
      <c r="T126" s="20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139</v>
      </c>
      <c r="AU126" s="202" t="s">
        <v>76</v>
      </c>
      <c r="AV126" s="14" t="s">
        <v>15</v>
      </c>
      <c r="AW126" s="14" t="s">
        <v>31</v>
      </c>
      <c r="AX126" s="14" t="s">
        <v>69</v>
      </c>
      <c r="AY126" s="202" t="s">
        <v>128</v>
      </c>
    </row>
    <row r="127" s="13" customFormat="1">
      <c r="A127" s="13"/>
      <c r="B127" s="192"/>
      <c r="C127" s="13"/>
      <c r="D127" s="193" t="s">
        <v>139</v>
      </c>
      <c r="E127" s="194" t="s">
        <v>3</v>
      </c>
      <c r="F127" s="195" t="s">
        <v>590</v>
      </c>
      <c r="G127" s="13"/>
      <c r="H127" s="196">
        <v>20</v>
      </c>
      <c r="I127" s="197"/>
      <c r="J127" s="13"/>
      <c r="K127" s="13"/>
      <c r="L127" s="192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139</v>
      </c>
      <c r="AU127" s="194" t="s">
        <v>76</v>
      </c>
      <c r="AV127" s="13" t="s">
        <v>76</v>
      </c>
      <c r="AW127" s="13" t="s">
        <v>31</v>
      </c>
      <c r="AX127" s="13" t="s">
        <v>69</v>
      </c>
      <c r="AY127" s="194" t="s">
        <v>128</v>
      </c>
    </row>
    <row r="128" s="15" customFormat="1">
      <c r="A128" s="15"/>
      <c r="B128" s="208"/>
      <c r="C128" s="15"/>
      <c r="D128" s="193" t="s">
        <v>139</v>
      </c>
      <c r="E128" s="209" t="s">
        <v>3</v>
      </c>
      <c r="F128" s="210" t="s">
        <v>148</v>
      </c>
      <c r="G128" s="15"/>
      <c r="H128" s="211">
        <v>20</v>
      </c>
      <c r="I128" s="212"/>
      <c r="J128" s="15"/>
      <c r="K128" s="15"/>
      <c r="L128" s="208"/>
      <c r="M128" s="213"/>
      <c r="N128" s="214"/>
      <c r="O128" s="214"/>
      <c r="P128" s="214"/>
      <c r="Q128" s="214"/>
      <c r="R128" s="214"/>
      <c r="S128" s="214"/>
      <c r="T128" s="2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09" t="s">
        <v>139</v>
      </c>
      <c r="AU128" s="209" t="s">
        <v>76</v>
      </c>
      <c r="AV128" s="15" t="s">
        <v>135</v>
      </c>
      <c r="AW128" s="15" t="s">
        <v>31</v>
      </c>
      <c r="AX128" s="15" t="s">
        <v>15</v>
      </c>
      <c r="AY128" s="209" t="s">
        <v>128</v>
      </c>
    </row>
    <row r="129" s="2" customFormat="1" ht="44.25" customHeight="1">
      <c r="A129" s="39"/>
      <c r="B129" s="173"/>
      <c r="C129" s="174" t="s">
        <v>152</v>
      </c>
      <c r="D129" s="174" t="s">
        <v>130</v>
      </c>
      <c r="E129" s="175" t="s">
        <v>591</v>
      </c>
      <c r="F129" s="176" t="s">
        <v>592</v>
      </c>
      <c r="G129" s="177" t="s">
        <v>143</v>
      </c>
      <c r="H129" s="178">
        <v>33</v>
      </c>
      <c r="I129" s="179"/>
      <c r="J129" s="180">
        <f>ROUND(I129*H129,2)</f>
        <v>0</v>
      </c>
      <c r="K129" s="176" t="s">
        <v>134</v>
      </c>
      <c r="L129" s="40"/>
      <c r="M129" s="181" t="s">
        <v>3</v>
      </c>
      <c r="N129" s="182" t="s">
        <v>40</v>
      </c>
      <c r="O129" s="73"/>
      <c r="P129" s="183">
        <f>O129*H129</f>
        <v>0</v>
      </c>
      <c r="Q129" s="183">
        <v>0</v>
      </c>
      <c r="R129" s="183">
        <f>Q129*H129</f>
        <v>0</v>
      </c>
      <c r="S129" s="183">
        <v>0</v>
      </c>
      <c r="T129" s="18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185" t="s">
        <v>135</v>
      </c>
      <c r="AT129" s="185" t="s">
        <v>130</v>
      </c>
      <c r="AU129" s="185" t="s">
        <v>76</v>
      </c>
      <c r="AY129" s="20" t="s">
        <v>128</v>
      </c>
      <c r="BE129" s="186">
        <f>IF(N129="základní",J129,0)</f>
        <v>0</v>
      </c>
      <c r="BF129" s="186">
        <f>IF(N129="snížená",J129,0)</f>
        <v>0</v>
      </c>
      <c r="BG129" s="186">
        <f>IF(N129="zákl. přenesená",J129,0)</f>
        <v>0</v>
      </c>
      <c r="BH129" s="186">
        <f>IF(N129="sníž. přenesená",J129,0)</f>
        <v>0</v>
      </c>
      <c r="BI129" s="186">
        <f>IF(N129="nulová",J129,0)</f>
        <v>0</v>
      </c>
      <c r="BJ129" s="20" t="s">
        <v>15</v>
      </c>
      <c r="BK129" s="186">
        <f>ROUND(I129*H129,2)</f>
        <v>0</v>
      </c>
      <c r="BL129" s="20" t="s">
        <v>135</v>
      </c>
      <c r="BM129" s="185" t="s">
        <v>190</v>
      </c>
    </row>
    <row r="130" s="2" customFormat="1">
      <c r="A130" s="39"/>
      <c r="B130" s="40"/>
      <c r="C130" s="39"/>
      <c r="D130" s="187" t="s">
        <v>137</v>
      </c>
      <c r="E130" s="39"/>
      <c r="F130" s="188" t="s">
        <v>593</v>
      </c>
      <c r="G130" s="39"/>
      <c r="H130" s="39"/>
      <c r="I130" s="189"/>
      <c r="J130" s="39"/>
      <c r="K130" s="39"/>
      <c r="L130" s="40"/>
      <c r="M130" s="190"/>
      <c r="N130" s="191"/>
      <c r="O130" s="73"/>
      <c r="P130" s="73"/>
      <c r="Q130" s="73"/>
      <c r="R130" s="73"/>
      <c r="S130" s="73"/>
      <c r="T130" s="74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20" t="s">
        <v>137</v>
      </c>
      <c r="AU130" s="20" t="s">
        <v>76</v>
      </c>
    </row>
    <row r="131" s="13" customFormat="1">
      <c r="A131" s="13"/>
      <c r="B131" s="192"/>
      <c r="C131" s="13"/>
      <c r="D131" s="193" t="s">
        <v>139</v>
      </c>
      <c r="E131" s="194" t="s">
        <v>3</v>
      </c>
      <c r="F131" s="195" t="s">
        <v>594</v>
      </c>
      <c r="G131" s="13"/>
      <c r="H131" s="196">
        <v>33</v>
      </c>
      <c r="I131" s="197"/>
      <c r="J131" s="13"/>
      <c r="K131" s="13"/>
      <c r="L131" s="192"/>
      <c r="M131" s="198"/>
      <c r="N131" s="199"/>
      <c r="O131" s="199"/>
      <c r="P131" s="199"/>
      <c r="Q131" s="199"/>
      <c r="R131" s="199"/>
      <c r="S131" s="199"/>
      <c r="T131" s="20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4" t="s">
        <v>139</v>
      </c>
      <c r="AU131" s="194" t="s">
        <v>76</v>
      </c>
      <c r="AV131" s="13" t="s">
        <v>76</v>
      </c>
      <c r="AW131" s="13" t="s">
        <v>31</v>
      </c>
      <c r="AX131" s="13" t="s">
        <v>69</v>
      </c>
      <c r="AY131" s="194" t="s">
        <v>128</v>
      </c>
    </row>
    <row r="132" s="15" customFormat="1">
      <c r="A132" s="15"/>
      <c r="B132" s="208"/>
      <c r="C132" s="15"/>
      <c r="D132" s="193" t="s">
        <v>139</v>
      </c>
      <c r="E132" s="209" t="s">
        <v>3</v>
      </c>
      <c r="F132" s="210" t="s">
        <v>148</v>
      </c>
      <c r="G132" s="15"/>
      <c r="H132" s="211">
        <v>33</v>
      </c>
      <c r="I132" s="212"/>
      <c r="J132" s="15"/>
      <c r="K132" s="15"/>
      <c r="L132" s="208"/>
      <c r="M132" s="213"/>
      <c r="N132" s="214"/>
      <c r="O132" s="214"/>
      <c r="P132" s="214"/>
      <c r="Q132" s="214"/>
      <c r="R132" s="214"/>
      <c r="S132" s="214"/>
      <c r="T132" s="2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09" t="s">
        <v>139</v>
      </c>
      <c r="AU132" s="209" t="s">
        <v>76</v>
      </c>
      <c r="AV132" s="15" t="s">
        <v>135</v>
      </c>
      <c r="AW132" s="15" t="s">
        <v>31</v>
      </c>
      <c r="AX132" s="15" t="s">
        <v>15</v>
      </c>
      <c r="AY132" s="209" t="s">
        <v>128</v>
      </c>
    </row>
    <row r="133" s="2" customFormat="1" ht="37.8" customHeight="1">
      <c r="A133" s="39"/>
      <c r="B133" s="173"/>
      <c r="C133" s="174" t="s">
        <v>184</v>
      </c>
      <c r="D133" s="174" t="s">
        <v>130</v>
      </c>
      <c r="E133" s="175" t="s">
        <v>595</v>
      </c>
      <c r="F133" s="176" t="s">
        <v>596</v>
      </c>
      <c r="G133" s="177" t="s">
        <v>143</v>
      </c>
      <c r="H133" s="178">
        <v>33</v>
      </c>
      <c r="I133" s="179"/>
      <c r="J133" s="180">
        <f>ROUND(I133*H133,2)</f>
        <v>0</v>
      </c>
      <c r="K133" s="176" t="s">
        <v>134</v>
      </c>
      <c r="L133" s="40"/>
      <c r="M133" s="181" t="s">
        <v>3</v>
      </c>
      <c r="N133" s="182" t="s">
        <v>40</v>
      </c>
      <c r="O133" s="73"/>
      <c r="P133" s="183">
        <f>O133*H133</f>
        <v>0</v>
      </c>
      <c r="Q133" s="183">
        <v>0</v>
      </c>
      <c r="R133" s="183">
        <f>Q133*H133</f>
        <v>0</v>
      </c>
      <c r="S133" s="183">
        <v>0</v>
      </c>
      <c r="T133" s="18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185" t="s">
        <v>135</v>
      </c>
      <c r="AT133" s="185" t="s">
        <v>130</v>
      </c>
      <c r="AU133" s="185" t="s">
        <v>76</v>
      </c>
      <c r="AY133" s="20" t="s">
        <v>128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20" t="s">
        <v>15</v>
      </c>
      <c r="BK133" s="186">
        <f>ROUND(I133*H133,2)</f>
        <v>0</v>
      </c>
      <c r="BL133" s="20" t="s">
        <v>135</v>
      </c>
      <c r="BM133" s="185" t="s">
        <v>219</v>
      </c>
    </row>
    <row r="134" s="2" customFormat="1">
      <c r="A134" s="39"/>
      <c r="B134" s="40"/>
      <c r="C134" s="39"/>
      <c r="D134" s="187" t="s">
        <v>137</v>
      </c>
      <c r="E134" s="39"/>
      <c r="F134" s="188" t="s">
        <v>597</v>
      </c>
      <c r="G134" s="39"/>
      <c r="H134" s="39"/>
      <c r="I134" s="189"/>
      <c r="J134" s="39"/>
      <c r="K134" s="39"/>
      <c r="L134" s="40"/>
      <c r="M134" s="190"/>
      <c r="N134" s="191"/>
      <c r="O134" s="73"/>
      <c r="P134" s="73"/>
      <c r="Q134" s="73"/>
      <c r="R134" s="73"/>
      <c r="S134" s="73"/>
      <c r="T134" s="74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20" t="s">
        <v>137</v>
      </c>
      <c r="AU134" s="20" t="s">
        <v>76</v>
      </c>
    </row>
    <row r="135" s="13" customFormat="1">
      <c r="A135" s="13"/>
      <c r="B135" s="192"/>
      <c r="C135" s="13"/>
      <c r="D135" s="193" t="s">
        <v>139</v>
      </c>
      <c r="E135" s="194" t="s">
        <v>3</v>
      </c>
      <c r="F135" s="195" t="s">
        <v>594</v>
      </c>
      <c r="G135" s="13"/>
      <c r="H135" s="196">
        <v>33</v>
      </c>
      <c r="I135" s="197"/>
      <c r="J135" s="13"/>
      <c r="K135" s="13"/>
      <c r="L135" s="192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139</v>
      </c>
      <c r="AU135" s="194" t="s">
        <v>76</v>
      </c>
      <c r="AV135" s="13" t="s">
        <v>76</v>
      </c>
      <c r="AW135" s="13" t="s">
        <v>31</v>
      </c>
      <c r="AX135" s="13" t="s">
        <v>69</v>
      </c>
      <c r="AY135" s="194" t="s">
        <v>128</v>
      </c>
    </row>
    <row r="136" s="15" customFormat="1">
      <c r="A136" s="15"/>
      <c r="B136" s="208"/>
      <c r="C136" s="15"/>
      <c r="D136" s="193" t="s">
        <v>139</v>
      </c>
      <c r="E136" s="209" t="s">
        <v>3</v>
      </c>
      <c r="F136" s="210" t="s">
        <v>148</v>
      </c>
      <c r="G136" s="15"/>
      <c r="H136" s="211">
        <v>33</v>
      </c>
      <c r="I136" s="212"/>
      <c r="J136" s="15"/>
      <c r="K136" s="15"/>
      <c r="L136" s="208"/>
      <c r="M136" s="213"/>
      <c r="N136" s="214"/>
      <c r="O136" s="214"/>
      <c r="P136" s="214"/>
      <c r="Q136" s="214"/>
      <c r="R136" s="214"/>
      <c r="S136" s="214"/>
      <c r="T136" s="2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9" t="s">
        <v>139</v>
      </c>
      <c r="AU136" s="209" t="s">
        <v>76</v>
      </c>
      <c r="AV136" s="15" t="s">
        <v>135</v>
      </c>
      <c r="AW136" s="15" t="s">
        <v>31</v>
      </c>
      <c r="AX136" s="15" t="s">
        <v>15</v>
      </c>
      <c r="AY136" s="209" t="s">
        <v>128</v>
      </c>
    </row>
    <row r="137" s="2" customFormat="1" ht="16.5" customHeight="1">
      <c r="A137" s="39"/>
      <c r="B137" s="173"/>
      <c r="C137" s="220" t="s">
        <v>176</v>
      </c>
      <c r="D137" s="220" t="s">
        <v>345</v>
      </c>
      <c r="E137" s="221" t="s">
        <v>598</v>
      </c>
      <c r="F137" s="222" t="s">
        <v>599</v>
      </c>
      <c r="G137" s="223" t="s">
        <v>143</v>
      </c>
      <c r="H137" s="224">
        <v>3</v>
      </c>
      <c r="I137" s="225"/>
      <c r="J137" s="226">
        <f>ROUND(I137*H137,2)</f>
        <v>0</v>
      </c>
      <c r="K137" s="222" t="s">
        <v>3</v>
      </c>
      <c r="L137" s="227"/>
      <c r="M137" s="228" t="s">
        <v>3</v>
      </c>
      <c r="N137" s="229" t="s">
        <v>40</v>
      </c>
      <c r="O137" s="73"/>
      <c r="P137" s="183">
        <f>O137*H137</f>
        <v>0</v>
      </c>
      <c r="Q137" s="183">
        <v>0</v>
      </c>
      <c r="R137" s="183">
        <f>Q137*H137</f>
        <v>0</v>
      </c>
      <c r="S137" s="183">
        <v>0</v>
      </c>
      <c r="T137" s="18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185" t="s">
        <v>152</v>
      </c>
      <c r="AT137" s="185" t="s">
        <v>345</v>
      </c>
      <c r="AU137" s="185" t="s">
        <v>76</v>
      </c>
      <c r="AY137" s="20" t="s">
        <v>128</v>
      </c>
      <c r="BE137" s="186">
        <f>IF(N137="základní",J137,0)</f>
        <v>0</v>
      </c>
      <c r="BF137" s="186">
        <f>IF(N137="snížená",J137,0)</f>
        <v>0</v>
      </c>
      <c r="BG137" s="186">
        <f>IF(N137="zákl. přenesená",J137,0)</f>
        <v>0</v>
      </c>
      <c r="BH137" s="186">
        <f>IF(N137="sníž. přenesená",J137,0)</f>
        <v>0</v>
      </c>
      <c r="BI137" s="186">
        <f>IF(N137="nulová",J137,0)</f>
        <v>0</v>
      </c>
      <c r="BJ137" s="20" t="s">
        <v>15</v>
      </c>
      <c r="BK137" s="186">
        <f>ROUND(I137*H137,2)</f>
        <v>0</v>
      </c>
      <c r="BL137" s="20" t="s">
        <v>135</v>
      </c>
      <c r="BM137" s="185" t="s">
        <v>600</v>
      </c>
    </row>
    <row r="138" s="2" customFormat="1" ht="16.5" customHeight="1">
      <c r="A138" s="39"/>
      <c r="B138" s="173"/>
      <c r="C138" s="220" t="s">
        <v>191</v>
      </c>
      <c r="D138" s="220" t="s">
        <v>345</v>
      </c>
      <c r="E138" s="221" t="s">
        <v>601</v>
      </c>
      <c r="F138" s="222" t="s">
        <v>602</v>
      </c>
      <c r="G138" s="223" t="s">
        <v>143</v>
      </c>
      <c r="H138" s="224">
        <v>7</v>
      </c>
      <c r="I138" s="225"/>
      <c r="J138" s="226">
        <f>ROUND(I138*H138,2)</f>
        <v>0</v>
      </c>
      <c r="K138" s="222" t="s">
        <v>3</v>
      </c>
      <c r="L138" s="227"/>
      <c r="M138" s="228" t="s">
        <v>3</v>
      </c>
      <c r="N138" s="229" t="s">
        <v>40</v>
      </c>
      <c r="O138" s="73"/>
      <c r="P138" s="183">
        <f>O138*H138</f>
        <v>0</v>
      </c>
      <c r="Q138" s="183">
        <v>0</v>
      </c>
      <c r="R138" s="183">
        <f>Q138*H138</f>
        <v>0</v>
      </c>
      <c r="S138" s="183">
        <v>0</v>
      </c>
      <c r="T138" s="18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85" t="s">
        <v>152</v>
      </c>
      <c r="AT138" s="185" t="s">
        <v>345</v>
      </c>
      <c r="AU138" s="185" t="s">
        <v>76</v>
      </c>
      <c r="AY138" s="20" t="s">
        <v>128</v>
      </c>
      <c r="BE138" s="186">
        <f>IF(N138="základní",J138,0)</f>
        <v>0</v>
      </c>
      <c r="BF138" s="186">
        <f>IF(N138="snížená",J138,0)</f>
        <v>0</v>
      </c>
      <c r="BG138" s="186">
        <f>IF(N138="zákl. přenesená",J138,0)</f>
        <v>0</v>
      </c>
      <c r="BH138" s="186">
        <f>IF(N138="sníž. přenesená",J138,0)</f>
        <v>0</v>
      </c>
      <c r="BI138" s="186">
        <f>IF(N138="nulová",J138,0)</f>
        <v>0</v>
      </c>
      <c r="BJ138" s="20" t="s">
        <v>15</v>
      </c>
      <c r="BK138" s="186">
        <f>ROUND(I138*H138,2)</f>
        <v>0</v>
      </c>
      <c r="BL138" s="20" t="s">
        <v>135</v>
      </c>
      <c r="BM138" s="185" t="s">
        <v>603</v>
      </c>
    </row>
    <row r="139" s="2" customFormat="1" ht="16.5" customHeight="1">
      <c r="A139" s="39"/>
      <c r="B139" s="173"/>
      <c r="C139" s="220" t="s">
        <v>9</v>
      </c>
      <c r="D139" s="220" t="s">
        <v>345</v>
      </c>
      <c r="E139" s="221" t="s">
        <v>604</v>
      </c>
      <c r="F139" s="222" t="s">
        <v>605</v>
      </c>
      <c r="G139" s="223" t="s">
        <v>143</v>
      </c>
      <c r="H139" s="224">
        <v>10</v>
      </c>
      <c r="I139" s="225"/>
      <c r="J139" s="226">
        <f>ROUND(I139*H139,2)</f>
        <v>0</v>
      </c>
      <c r="K139" s="222" t="s">
        <v>3</v>
      </c>
      <c r="L139" s="227"/>
      <c r="M139" s="228" t="s">
        <v>3</v>
      </c>
      <c r="N139" s="229" t="s">
        <v>40</v>
      </c>
      <c r="O139" s="73"/>
      <c r="P139" s="183">
        <f>O139*H139</f>
        <v>0</v>
      </c>
      <c r="Q139" s="183">
        <v>0</v>
      </c>
      <c r="R139" s="183">
        <f>Q139*H139</f>
        <v>0</v>
      </c>
      <c r="S139" s="183">
        <v>0</v>
      </c>
      <c r="T139" s="18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185" t="s">
        <v>152</v>
      </c>
      <c r="AT139" s="185" t="s">
        <v>345</v>
      </c>
      <c r="AU139" s="185" t="s">
        <v>76</v>
      </c>
      <c r="AY139" s="20" t="s">
        <v>128</v>
      </c>
      <c r="BE139" s="186">
        <f>IF(N139="základní",J139,0)</f>
        <v>0</v>
      </c>
      <c r="BF139" s="186">
        <f>IF(N139="snížená",J139,0)</f>
        <v>0</v>
      </c>
      <c r="BG139" s="186">
        <f>IF(N139="zákl. přenesená",J139,0)</f>
        <v>0</v>
      </c>
      <c r="BH139" s="186">
        <f>IF(N139="sníž. přenesená",J139,0)</f>
        <v>0</v>
      </c>
      <c r="BI139" s="186">
        <f>IF(N139="nulová",J139,0)</f>
        <v>0</v>
      </c>
      <c r="BJ139" s="20" t="s">
        <v>15</v>
      </c>
      <c r="BK139" s="186">
        <f>ROUND(I139*H139,2)</f>
        <v>0</v>
      </c>
      <c r="BL139" s="20" t="s">
        <v>135</v>
      </c>
      <c r="BM139" s="185" t="s">
        <v>606</v>
      </c>
    </row>
    <row r="140" s="2" customFormat="1" ht="16.5" customHeight="1">
      <c r="A140" s="39"/>
      <c r="B140" s="173"/>
      <c r="C140" s="220" t="s">
        <v>147</v>
      </c>
      <c r="D140" s="220" t="s">
        <v>345</v>
      </c>
      <c r="E140" s="221" t="s">
        <v>607</v>
      </c>
      <c r="F140" s="222" t="s">
        <v>608</v>
      </c>
      <c r="G140" s="223" t="s">
        <v>143</v>
      </c>
      <c r="H140" s="224">
        <v>8</v>
      </c>
      <c r="I140" s="225"/>
      <c r="J140" s="226">
        <f>ROUND(I140*H140,2)</f>
        <v>0</v>
      </c>
      <c r="K140" s="222" t="s">
        <v>3</v>
      </c>
      <c r="L140" s="227"/>
      <c r="M140" s="228" t="s">
        <v>3</v>
      </c>
      <c r="N140" s="229" t="s">
        <v>40</v>
      </c>
      <c r="O140" s="73"/>
      <c r="P140" s="183">
        <f>O140*H140</f>
        <v>0</v>
      </c>
      <c r="Q140" s="183">
        <v>0</v>
      </c>
      <c r="R140" s="183">
        <f>Q140*H140</f>
        <v>0</v>
      </c>
      <c r="S140" s="183">
        <v>0</v>
      </c>
      <c r="T140" s="18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85" t="s">
        <v>152</v>
      </c>
      <c r="AT140" s="185" t="s">
        <v>345</v>
      </c>
      <c r="AU140" s="185" t="s">
        <v>76</v>
      </c>
      <c r="AY140" s="20" t="s">
        <v>128</v>
      </c>
      <c r="BE140" s="186">
        <f>IF(N140="základní",J140,0)</f>
        <v>0</v>
      </c>
      <c r="BF140" s="186">
        <f>IF(N140="snížená",J140,0)</f>
        <v>0</v>
      </c>
      <c r="BG140" s="186">
        <f>IF(N140="zákl. přenesená",J140,0)</f>
        <v>0</v>
      </c>
      <c r="BH140" s="186">
        <f>IF(N140="sníž. přenesená",J140,0)</f>
        <v>0</v>
      </c>
      <c r="BI140" s="186">
        <f>IF(N140="nulová",J140,0)</f>
        <v>0</v>
      </c>
      <c r="BJ140" s="20" t="s">
        <v>15</v>
      </c>
      <c r="BK140" s="186">
        <f>ROUND(I140*H140,2)</f>
        <v>0</v>
      </c>
      <c r="BL140" s="20" t="s">
        <v>135</v>
      </c>
      <c r="BM140" s="185" t="s">
        <v>609</v>
      </c>
    </row>
    <row r="141" s="2" customFormat="1" ht="16.5" customHeight="1">
      <c r="A141" s="39"/>
      <c r="B141" s="173"/>
      <c r="C141" s="220" t="s">
        <v>180</v>
      </c>
      <c r="D141" s="220" t="s">
        <v>345</v>
      </c>
      <c r="E141" s="221" t="s">
        <v>610</v>
      </c>
      <c r="F141" s="222" t="s">
        <v>611</v>
      </c>
      <c r="G141" s="223" t="s">
        <v>143</v>
      </c>
      <c r="H141" s="224">
        <v>3</v>
      </c>
      <c r="I141" s="225"/>
      <c r="J141" s="226">
        <f>ROUND(I141*H141,2)</f>
        <v>0</v>
      </c>
      <c r="K141" s="222" t="s">
        <v>3</v>
      </c>
      <c r="L141" s="227"/>
      <c r="M141" s="228" t="s">
        <v>3</v>
      </c>
      <c r="N141" s="229" t="s">
        <v>40</v>
      </c>
      <c r="O141" s="73"/>
      <c r="P141" s="183">
        <f>O141*H141</f>
        <v>0</v>
      </c>
      <c r="Q141" s="183">
        <v>0</v>
      </c>
      <c r="R141" s="183">
        <f>Q141*H141</f>
        <v>0</v>
      </c>
      <c r="S141" s="183">
        <v>0</v>
      </c>
      <c r="T141" s="18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185" t="s">
        <v>152</v>
      </c>
      <c r="AT141" s="185" t="s">
        <v>345</v>
      </c>
      <c r="AU141" s="185" t="s">
        <v>76</v>
      </c>
      <c r="AY141" s="20" t="s">
        <v>128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20" t="s">
        <v>15</v>
      </c>
      <c r="BK141" s="186">
        <f>ROUND(I141*H141,2)</f>
        <v>0</v>
      </c>
      <c r="BL141" s="20" t="s">
        <v>135</v>
      </c>
      <c r="BM141" s="185" t="s">
        <v>612</v>
      </c>
    </row>
    <row r="142" s="2" customFormat="1" ht="16.5" customHeight="1">
      <c r="A142" s="39"/>
      <c r="B142" s="173"/>
      <c r="C142" s="220" t="s">
        <v>216</v>
      </c>
      <c r="D142" s="220" t="s">
        <v>345</v>
      </c>
      <c r="E142" s="221" t="s">
        <v>613</v>
      </c>
      <c r="F142" s="222" t="s">
        <v>614</v>
      </c>
      <c r="G142" s="223" t="s">
        <v>143</v>
      </c>
      <c r="H142" s="224">
        <v>1</v>
      </c>
      <c r="I142" s="225"/>
      <c r="J142" s="226">
        <f>ROUND(I142*H142,2)</f>
        <v>0</v>
      </c>
      <c r="K142" s="222" t="s">
        <v>3</v>
      </c>
      <c r="L142" s="227"/>
      <c r="M142" s="228" t="s">
        <v>3</v>
      </c>
      <c r="N142" s="229" t="s">
        <v>40</v>
      </c>
      <c r="O142" s="73"/>
      <c r="P142" s="183">
        <f>O142*H142</f>
        <v>0</v>
      </c>
      <c r="Q142" s="183">
        <v>0</v>
      </c>
      <c r="R142" s="183">
        <f>Q142*H142</f>
        <v>0</v>
      </c>
      <c r="S142" s="183">
        <v>0</v>
      </c>
      <c r="T142" s="18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85" t="s">
        <v>152</v>
      </c>
      <c r="AT142" s="185" t="s">
        <v>345</v>
      </c>
      <c r="AU142" s="185" t="s">
        <v>76</v>
      </c>
      <c r="AY142" s="20" t="s">
        <v>128</v>
      </c>
      <c r="BE142" s="186">
        <f>IF(N142="základní",J142,0)</f>
        <v>0</v>
      </c>
      <c r="BF142" s="186">
        <f>IF(N142="snížená",J142,0)</f>
        <v>0</v>
      </c>
      <c r="BG142" s="186">
        <f>IF(N142="zákl. přenesená",J142,0)</f>
        <v>0</v>
      </c>
      <c r="BH142" s="186">
        <f>IF(N142="sníž. přenesená",J142,0)</f>
        <v>0</v>
      </c>
      <c r="BI142" s="186">
        <f>IF(N142="nulová",J142,0)</f>
        <v>0</v>
      </c>
      <c r="BJ142" s="20" t="s">
        <v>15</v>
      </c>
      <c r="BK142" s="186">
        <f>ROUND(I142*H142,2)</f>
        <v>0</v>
      </c>
      <c r="BL142" s="20" t="s">
        <v>135</v>
      </c>
      <c r="BM142" s="185" t="s">
        <v>615</v>
      </c>
    </row>
    <row r="143" s="2" customFormat="1" ht="16.5" customHeight="1">
      <c r="A143" s="39"/>
      <c r="B143" s="173"/>
      <c r="C143" s="220" t="s">
        <v>190</v>
      </c>
      <c r="D143" s="220" t="s">
        <v>345</v>
      </c>
      <c r="E143" s="221" t="s">
        <v>616</v>
      </c>
      <c r="F143" s="222" t="s">
        <v>617</v>
      </c>
      <c r="G143" s="223" t="s">
        <v>143</v>
      </c>
      <c r="H143" s="224">
        <v>1</v>
      </c>
      <c r="I143" s="225"/>
      <c r="J143" s="226">
        <f>ROUND(I143*H143,2)</f>
        <v>0</v>
      </c>
      <c r="K143" s="222" t="s">
        <v>3</v>
      </c>
      <c r="L143" s="227"/>
      <c r="M143" s="228" t="s">
        <v>3</v>
      </c>
      <c r="N143" s="229" t="s">
        <v>40</v>
      </c>
      <c r="O143" s="73"/>
      <c r="P143" s="183">
        <f>O143*H143</f>
        <v>0</v>
      </c>
      <c r="Q143" s="183">
        <v>0</v>
      </c>
      <c r="R143" s="183">
        <f>Q143*H143</f>
        <v>0</v>
      </c>
      <c r="S143" s="183">
        <v>0</v>
      </c>
      <c r="T143" s="18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85" t="s">
        <v>152</v>
      </c>
      <c r="AT143" s="185" t="s">
        <v>345</v>
      </c>
      <c r="AU143" s="185" t="s">
        <v>76</v>
      </c>
      <c r="AY143" s="20" t="s">
        <v>128</v>
      </c>
      <c r="BE143" s="186">
        <f>IF(N143="základní",J143,0)</f>
        <v>0</v>
      </c>
      <c r="BF143" s="186">
        <f>IF(N143="snížená",J143,0)</f>
        <v>0</v>
      </c>
      <c r="BG143" s="186">
        <f>IF(N143="zákl. přenesená",J143,0)</f>
        <v>0</v>
      </c>
      <c r="BH143" s="186">
        <f>IF(N143="sníž. přenesená",J143,0)</f>
        <v>0</v>
      </c>
      <c r="BI143" s="186">
        <f>IF(N143="nulová",J143,0)</f>
        <v>0</v>
      </c>
      <c r="BJ143" s="20" t="s">
        <v>15</v>
      </c>
      <c r="BK143" s="186">
        <f>ROUND(I143*H143,2)</f>
        <v>0</v>
      </c>
      <c r="BL143" s="20" t="s">
        <v>135</v>
      </c>
      <c r="BM143" s="185" t="s">
        <v>618</v>
      </c>
    </row>
    <row r="144" s="2" customFormat="1" ht="33" customHeight="1">
      <c r="A144" s="39"/>
      <c r="B144" s="173"/>
      <c r="C144" s="174" t="s">
        <v>227</v>
      </c>
      <c r="D144" s="174" t="s">
        <v>130</v>
      </c>
      <c r="E144" s="175" t="s">
        <v>619</v>
      </c>
      <c r="F144" s="176" t="s">
        <v>620</v>
      </c>
      <c r="G144" s="177" t="s">
        <v>143</v>
      </c>
      <c r="H144" s="178">
        <v>33</v>
      </c>
      <c r="I144" s="179"/>
      <c r="J144" s="180">
        <f>ROUND(I144*H144,2)</f>
        <v>0</v>
      </c>
      <c r="K144" s="176" t="s">
        <v>134</v>
      </c>
      <c r="L144" s="40"/>
      <c r="M144" s="181" t="s">
        <v>3</v>
      </c>
      <c r="N144" s="182" t="s">
        <v>40</v>
      </c>
      <c r="O144" s="73"/>
      <c r="P144" s="183">
        <f>O144*H144</f>
        <v>0</v>
      </c>
      <c r="Q144" s="183">
        <v>0</v>
      </c>
      <c r="R144" s="183">
        <f>Q144*H144</f>
        <v>0</v>
      </c>
      <c r="S144" s="183">
        <v>0</v>
      </c>
      <c r="T144" s="18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85" t="s">
        <v>135</v>
      </c>
      <c r="AT144" s="185" t="s">
        <v>130</v>
      </c>
      <c r="AU144" s="185" t="s">
        <v>76</v>
      </c>
      <c r="AY144" s="20" t="s">
        <v>128</v>
      </c>
      <c r="BE144" s="186">
        <f>IF(N144="základní",J144,0)</f>
        <v>0</v>
      </c>
      <c r="BF144" s="186">
        <f>IF(N144="snížená",J144,0)</f>
        <v>0</v>
      </c>
      <c r="BG144" s="186">
        <f>IF(N144="zákl. přenesená",J144,0)</f>
        <v>0</v>
      </c>
      <c r="BH144" s="186">
        <f>IF(N144="sníž. přenesená",J144,0)</f>
        <v>0</v>
      </c>
      <c r="BI144" s="186">
        <f>IF(N144="nulová",J144,0)</f>
        <v>0</v>
      </c>
      <c r="BJ144" s="20" t="s">
        <v>15</v>
      </c>
      <c r="BK144" s="186">
        <f>ROUND(I144*H144,2)</f>
        <v>0</v>
      </c>
      <c r="BL144" s="20" t="s">
        <v>135</v>
      </c>
      <c r="BM144" s="185" t="s">
        <v>208</v>
      </c>
    </row>
    <row r="145" s="2" customFormat="1">
      <c r="A145" s="39"/>
      <c r="B145" s="40"/>
      <c r="C145" s="39"/>
      <c r="D145" s="187" t="s">
        <v>137</v>
      </c>
      <c r="E145" s="39"/>
      <c r="F145" s="188" t="s">
        <v>621</v>
      </c>
      <c r="G145" s="39"/>
      <c r="H145" s="39"/>
      <c r="I145" s="189"/>
      <c r="J145" s="39"/>
      <c r="K145" s="39"/>
      <c r="L145" s="40"/>
      <c r="M145" s="190"/>
      <c r="N145" s="191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137</v>
      </c>
      <c r="AU145" s="20" t="s">
        <v>76</v>
      </c>
    </row>
    <row r="146" s="14" customFormat="1">
      <c r="A146" s="14"/>
      <c r="B146" s="201"/>
      <c r="C146" s="14"/>
      <c r="D146" s="193" t="s">
        <v>139</v>
      </c>
      <c r="E146" s="202" t="s">
        <v>3</v>
      </c>
      <c r="F146" s="203" t="s">
        <v>622</v>
      </c>
      <c r="G146" s="14"/>
      <c r="H146" s="202" t="s">
        <v>3</v>
      </c>
      <c r="I146" s="204"/>
      <c r="J146" s="14"/>
      <c r="K146" s="14"/>
      <c r="L146" s="201"/>
      <c r="M146" s="205"/>
      <c r="N146" s="206"/>
      <c r="O146" s="206"/>
      <c r="P146" s="206"/>
      <c r="Q146" s="206"/>
      <c r="R146" s="206"/>
      <c r="S146" s="206"/>
      <c r="T146" s="20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139</v>
      </c>
      <c r="AU146" s="202" t="s">
        <v>76</v>
      </c>
      <c r="AV146" s="14" t="s">
        <v>15</v>
      </c>
      <c r="AW146" s="14" t="s">
        <v>31</v>
      </c>
      <c r="AX146" s="14" t="s">
        <v>69</v>
      </c>
      <c r="AY146" s="202" t="s">
        <v>128</v>
      </c>
    </row>
    <row r="147" s="13" customFormat="1">
      <c r="A147" s="13"/>
      <c r="B147" s="192"/>
      <c r="C147" s="13"/>
      <c r="D147" s="193" t="s">
        <v>139</v>
      </c>
      <c r="E147" s="194" t="s">
        <v>3</v>
      </c>
      <c r="F147" s="195" t="s">
        <v>594</v>
      </c>
      <c r="G147" s="13"/>
      <c r="H147" s="196">
        <v>33</v>
      </c>
      <c r="I147" s="197"/>
      <c r="J147" s="13"/>
      <c r="K147" s="13"/>
      <c r="L147" s="192"/>
      <c r="M147" s="198"/>
      <c r="N147" s="199"/>
      <c r="O147" s="199"/>
      <c r="P147" s="199"/>
      <c r="Q147" s="199"/>
      <c r="R147" s="199"/>
      <c r="S147" s="199"/>
      <c r="T147" s="20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4" t="s">
        <v>139</v>
      </c>
      <c r="AU147" s="194" t="s">
        <v>76</v>
      </c>
      <c r="AV147" s="13" t="s">
        <v>76</v>
      </c>
      <c r="AW147" s="13" t="s">
        <v>31</v>
      </c>
      <c r="AX147" s="13" t="s">
        <v>69</v>
      </c>
      <c r="AY147" s="194" t="s">
        <v>128</v>
      </c>
    </row>
    <row r="148" s="15" customFormat="1">
      <c r="A148" s="15"/>
      <c r="B148" s="208"/>
      <c r="C148" s="15"/>
      <c r="D148" s="193" t="s">
        <v>139</v>
      </c>
      <c r="E148" s="209" t="s">
        <v>3</v>
      </c>
      <c r="F148" s="210" t="s">
        <v>148</v>
      </c>
      <c r="G148" s="15"/>
      <c r="H148" s="211">
        <v>33</v>
      </c>
      <c r="I148" s="212"/>
      <c r="J148" s="15"/>
      <c r="K148" s="15"/>
      <c r="L148" s="208"/>
      <c r="M148" s="213"/>
      <c r="N148" s="214"/>
      <c r="O148" s="214"/>
      <c r="P148" s="214"/>
      <c r="Q148" s="214"/>
      <c r="R148" s="214"/>
      <c r="S148" s="214"/>
      <c r="T148" s="2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09" t="s">
        <v>139</v>
      </c>
      <c r="AU148" s="209" t="s">
        <v>76</v>
      </c>
      <c r="AV148" s="15" t="s">
        <v>135</v>
      </c>
      <c r="AW148" s="15" t="s">
        <v>31</v>
      </c>
      <c r="AX148" s="15" t="s">
        <v>15</v>
      </c>
      <c r="AY148" s="209" t="s">
        <v>128</v>
      </c>
    </row>
    <row r="149" s="2" customFormat="1" ht="24.15" customHeight="1">
      <c r="A149" s="39"/>
      <c r="B149" s="173"/>
      <c r="C149" s="174" t="s">
        <v>219</v>
      </c>
      <c r="D149" s="174" t="s">
        <v>130</v>
      </c>
      <c r="E149" s="175" t="s">
        <v>623</v>
      </c>
      <c r="F149" s="176" t="s">
        <v>624</v>
      </c>
      <c r="G149" s="177" t="s">
        <v>133</v>
      </c>
      <c r="H149" s="178">
        <v>33</v>
      </c>
      <c r="I149" s="179"/>
      <c r="J149" s="180">
        <f>ROUND(I149*H149,2)</f>
        <v>0</v>
      </c>
      <c r="K149" s="176" t="s">
        <v>134</v>
      </c>
      <c r="L149" s="40"/>
      <c r="M149" s="181" t="s">
        <v>3</v>
      </c>
      <c r="N149" s="182" t="s">
        <v>40</v>
      </c>
      <c r="O149" s="73"/>
      <c r="P149" s="183">
        <f>O149*H149</f>
        <v>0</v>
      </c>
      <c r="Q149" s="183">
        <v>0</v>
      </c>
      <c r="R149" s="183">
        <f>Q149*H149</f>
        <v>0</v>
      </c>
      <c r="S149" s="183">
        <v>0</v>
      </c>
      <c r="T149" s="18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85" t="s">
        <v>135</v>
      </c>
      <c r="AT149" s="185" t="s">
        <v>130</v>
      </c>
      <c r="AU149" s="185" t="s">
        <v>76</v>
      </c>
      <c r="AY149" s="20" t="s">
        <v>128</v>
      </c>
      <c r="BE149" s="186">
        <f>IF(N149="základní",J149,0)</f>
        <v>0</v>
      </c>
      <c r="BF149" s="186">
        <f>IF(N149="snížená",J149,0)</f>
        <v>0</v>
      </c>
      <c r="BG149" s="186">
        <f>IF(N149="zákl. přenesená",J149,0)</f>
        <v>0</v>
      </c>
      <c r="BH149" s="186">
        <f>IF(N149="sníž. přenesená",J149,0)</f>
        <v>0</v>
      </c>
      <c r="BI149" s="186">
        <f>IF(N149="nulová",J149,0)</f>
        <v>0</v>
      </c>
      <c r="BJ149" s="20" t="s">
        <v>15</v>
      </c>
      <c r="BK149" s="186">
        <f>ROUND(I149*H149,2)</f>
        <v>0</v>
      </c>
      <c r="BL149" s="20" t="s">
        <v>135</v>
      </c>
      <c r="BM149" s="185" t="s">
        <v>252</v>
      </c>
    </row>
    <row r="150" s="2" customFormat="1">
      <c r="A150" s="39"/>
      <c r="B150" s="40"/>
      <c r="C150" s="39"/>
      <c r="D150" s="187" t="s">
        <v>137</v>
      </c>
      <c r="E150" s="39"/>
      <c r="F150" s="188" t="s">
        <v>625</v>
      </c>
      <c r="G150" s="39"/>
      <c r="H150" s="39"/>
      <c r="I150" s="189"/>
      <c r="J150" s="39"/>
      <c r="K150" s="39"/>
      <c r="L150" s="40"/>
      <c r="M150" s="190"/>
      <c r="N150" s="191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137</v>
      </c>
      <c r="AU150" s="20" t="s">
        <v>76</v>
      </c>
    </row>
    <row r="151" s="14" customFormat="1">
      <c r="A151" s="14"/>
      <c r="B151" s="201"/>
      <c r="C151" s="14"/>
      <c r="D151" s="193" t="s">
        <v>139</v>
      </c>
      <c r="E151" s="202" t="s">
        <v>3</v>
      </c>
      <c r="F151" s="203" t="s">
        <v>626</v>
      </c>
      <c r="G151" s="14"/>
      <c r="H151" s="202" t="s">
        <v>3</v>
      </c>
      <c r="I151" s="204"/>
      <c r="J151" s="14"/>
      <c r="K151" s="14"/>
      <c r="L151" s="201"/>
      <c r="M151" s="205"/>
      <c r="N151" s="206"/>
      <c r="O151" s="206"/>
      <c r="P151" s="206"/>
      <c r="Q151" s="206"/>
      <c r="R151" s="206"/>
      <c r="S151" s="206"/>
      <c r="T151" s="207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2" t="s">
        <v>139</v>
      </c>
      <c r="AU151" s="202" t="s">
        <v>76</v>
      </c>
      <c r="AV151" s="14" t="s">
        <v>15</v>
      </c>
      <c r="AW151" s="14" t="s">
        <v>31</v>
      </c>
      <c r="AX151" s="14" t="s">
        <v>69</v>
      </c>
      <c r="AY151" s="202" t="s">
        <v>128</v>
      </c>
    </row>
    <row r="152" s="13" customFormat="1">
      <c r="A152" s="13"/>
      <c r="B152" s="192"/>
      <c r="C152" s="13"/>
      <c r="D152" s="193" t="s">
        <v>139</v>
      </c>
      <c r="E152" s="194" t="s">
        <v>3</v>
      </c>
      <c r="F152" s="195" t="s">
        <v>627</v>
      </c>
      <c r="G152" s="13"/>
      <c r="H152" s="196">
        <v>33</v>
      </c>
      <c r="I152" s="197"/>
      <c r="J152" s="13"/>
      <c r="K152" s="13"/>
      <c r="L152" s="192"/>
      <c r="M152" s="198"/>
      <c r="N152" s="199"/>
      <c r="O152" s="199"/>
      <c r="P152" s="199"/>
      <c r="Q152" s="199"/>
      <c r="R152" s="199"/>
      <c r="S152" s="199"/>
      <c r="T152" s="20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4" t="s">
        <v>139</v>
      </c>
      <c r="AU152" s="194" t="s">
        <v>76</v>
      </c>
      <c r="AV152" s="13" t="s">
        <v>76</v>
      </c>
      <c r="AW152" s="13" t="s">
        <v>31</v>
      </c>
      <c r="AX152" s="13" t="s">
        <v>69</v>
      </c>
      <c r="AY152" s="194" t="s">
        <v>128</v>
      </c>
    </row>
    <row r="153" s="15" customFormat="1">
      <c r="A153" s="15"/>
      <c r="B153" s="208"/>
      <c r="C153" s="15"/>
      <c r="D153" s="193" t="s">
        <v>139</v>
      </c>
      <c r="E153" s="209" t="s">
        <v>3</v>
      </c>
      <c r="F153" s="210" t="s">
        <v>148</v>
      </c>
      <c r="G153" s="15"/>
      <c r="H153" s="211">
        <v>33</v>
      </c>
      <c r="I153" s="212"/>
      <c r="J153" s="15"/>
      <c r="K153" s="15"/>
      <c r="L153" s="208"/>
      <c r="M153" s="213"/>
      <c r="N153" s="214"/>
      <c r="O153" s="214"/>
      <c r="P153" s="214"/>
      <c r="Q153" s="214"/>
      <c r="R153" s="214"/>
      <c r="S153" s="214"/>
      <c r="T153" s="2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09" t="s">
        <v>139</v>
      </c>
      <c r="AU153" s="209" t="s">
        <v>76</v>
      </c>
      <c r="AV153" s="15" t="s">
        <v>135</v>
      </c>
      <c r="AW153" s="15" t="s">
        <v>31</v>
      </c>
      <c r="AX153" s="15" t="s">
        <v>15</v>
      </c>
      <c r="AY153" s="209" t="s">
        <v>128</v>
      </c>
    </row>
    <row r="154" s="2" customFormat="1" ht="16.5" customHeight="1">
      <c r="A154" s="39"/>
      <c r="B154" s="173"/>
      <c r="C154" s="220" t="s">
        <v>237</v>
      </c>
      <c r="D154" s="220" t="s">
        <v>345</v>
      </c>
      <c r="E154" s="221" t="s">
        <v>628</v>
      </c>
      <c r="F154" s="222" t="s">
        <v>629</v>
      </c>
      <c r="G154" s="223" t="s">
        <v>157</v>
      </c>
      <c r="H154" s="224">
        <v>1.6499999999999999</v>
      </c>
      <c r="I154" s="225"/>
      <c r="J154" s="226">
        <f>ROUND(I154*H154,2)</f>
        <v>0</v>
      </c>
      <c r="K154" s="222" t="s">
        <v>134</v>
      </c>
      <c r="L154" s="227"/>
      <c r="M154" s="228" t="s">
        <v>3</v>
      </c>
      <c r="N154" s="229" t="s">
        <v>40</v>
      </c>
      <c r="O154" s="73"/>
      <c r="P154" s="183">
        <f>O154*H154</f>
        <v>0</v>
      </c>
      <c r="Q154" s="183">
        <v>0.20000000000000001</v>
      </c>
      <c r="R154" s="183">
        <f>Q154*H154</f>
        <v>0.33000000000000002</v>
      </c>
      <c r="S154" s="183">
        <v>0</v>
      </c>
      <c r="T154" s="18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185" t="s">
        <v>152</v>
      </c>
      <c r="AT154" s="185" t="s">
        <v>345</v>
      </c>
      <c r="AU154" s="185" t="s">
        <v>76</v>
      </c>
      <c r="AY154" s="20" t="s">
        <v>128</v>
      </c>
      <c r="BE154" s="186">
        <f>IF(N154="základní",J154,0)</f>
        <v>0</v>
      </c>
      <c r="BF154" s="186">
        <f>IF(N154="snížená",J154,0)</f>
        <v>0</v>
      </c>
      <c r="BG154" s="186">
        <f>IF(N154="zákl. přenesená",J154,0)</f>
        <v>0</v>
      </c>
      <c r="BH154" s="186">
        <f>IF(N154="sníž. přenesená",J154,0)</f>
        <v>0</v>
      </c>
      <c r="BI154" s="186">
        <f>IF(N154="nulová",J154,0)</f>
        <v>0</v>
      </c>
      <c r="BJ154" s="20" t="s">
        <v>15</v>
      </c>
      <c r="BK154" s="186">
        <f>ROUND(I154*H154,2)</f>
        <v>0</v>
      </c>
      <c r="BL154" s="20" t="s">
        <v>135</v>
      </c>
      <c r="BM154" s="185" t="s">
        <v>630</v>
      </c>
    </row>
    <row r="155" s="13" customFormat="1">
      <c r="A155" s="13"/>
      <c r="B155" s="192"/>
      <c r="C155" s="13"/>
      <c r="D155" s="193" t="s">
        <v>139</v>
      </c>
      <c r="E155" s="194" t="s">
        <v>3</v>
      </c>
      <c r="F155" s="195" t="s">
        <v>631</v>
      </c>
      <c r="G155" s="13"/>
      <c r="H155" s="196">
        <v>1.6499999999999999</v>
      </c>
      <c r="I155" s="197"/>
      <c r="J155" s="13"/>
      <c r="K155" s="13"/>
      <c r="L155" s="192"/>
      <c r="M155" s="198"/>
      <c r="N155" s="199"/>
      <c r="O155" s="199"/>
      <c r="P155" s="199"/>
      <c r="Q155" s="199"/>
      <c r="R155" s="199"/>
      <c r="S155" s="199"/>
      <c r="T155" s="20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4" t="s">
        <v>139</v>
      </c>
      <c r="AU155" s="194" t="s">
        <v>76</v>
      </c>
      <c r="AV155" s="13" t="s">
        <v>76</v>
      </c>
      <c r="AW155" s="13" t="s">
        <v>31</v>
      </c>
      <c r="AX155" s="13" t="s">
        <v>69</v>
      </c>
      <c r="AY155" s="194" t="s">
        <v>128</v>
      </c>
    </row>
    <row r="156" s="15" customFormat="1">
      <c r="A156" s="15"/>
      <c r="B156" s="208"/>
      <c r="C156" s="15"/>
      <c r="D156" s="193" t="s">
        <v>139</v>
      </c>
      <c r="E156" s="209" t="s">
        <v>3</v>
      </c>
      <c r="F156" s="210" t="s">
        <v>148</v>
      </c>
      <c r="G156" s="15"/>
      <c r="H156" s="211">
        <v>1.6499999999999999</v>
      </c>
      <c r="I156" s="212"/>
      <c r="J156" s="15"/>
      <c r="K156" s="15"/>
      <c r="L156" s="208"/>
      <c r="M156" s="213"/>
      <c r="N156" s="214"/>
      <c r="O156" s="214"/>
      <c r="P156" s="214"/>
      <c r="Q156" s="214"/>
      <c r="R156" s="214"/>
      <c r="S156" s="214"/>
      <c r="T156" s="2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09" t="s">
        <v>139</v>
      </c>
      <c r="AU156" s="209" t="s">
        <v>76</v>
      </c>
      <c r="AV156" s="15" t="s">
        <v>135</v>
      </c>
      <c r="AW156" s="15" t="s">
        <v>31</v>
      </c>
      <c r="AX156" s="15" t="s">
        <v>15</v>
      </c>
      <c r="AY156" s="209" t="s">
        <v>128</v>
      </c>
    </row>
    <row r="157" s="2" customFormat="1" ht="16.5" customHeight="1">
      <c r="A157" s="39"/>
      <c r="B157" s="173"/>
      <c r="C157" s="174" t="s">
        <v>208</v>
      </c>
      <c r="D157" s="174" t="s">
        <v>130</v>
      </c>
      <c r="E157" s="175" t="s">
        <v>632</v>
      </c>
      <c r="F157" s="176" t="s">
        <v>633</v>
      </c>
      <c r="G157" s="177" t="s">
        <v>143</v>
      </c>
      <c r="H157" s="178">
        <v>33</v>
      </c>
      <c r="I157" s="179"/>
      <c r="J157" s="180">
        <f>ROUND(I157*H157,2)</f>
        <v>0</v>
      </c>
      <c r="K157" s="176" t="s">
        <v>3</v>
      </c>
      <c r="L157" s="40"/>
      <c r="M157" s="181" t="s">
        <v>3</v>
      </c>
      <c r="N157" s="182" t="s">
        <v>40</v>
      </c>
      <c r="O157" s="73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85" t="s">
        <v>135</v>
      </c>
      <c r="AT157" s="185" t="s">
        <v>130</v>
      </c>
      <c r="AU157" s="185" t="s">
        <v>76</v>
      </c>
      <c r="AY157" s="20" t="s">
        <v>128</v>
      </c>
      <c r="BE157" s="186">
        <f>IF(N157="základní",J157,0)</f>
        <v>0</v>
      </c>
      <c r="BF157" s="186">
        <f>IF(N157="snížená",J157,0)</f>
        <v>0</v>
      </c>
      <c r="BG157" s="186">
        <f>IF(N157="zákl. přenesená",J157,0)</f>
        <v>0</v>
      </c>
      <c r="BH157" s="186">
        <f>IF(N157="sníž. přenesená",J157,0)</f>
        <v>0</v>
      </c>
      <c r="BI157" s="186">
        <f>IF(N157="nulová",J157,0)</f>
        <v>0</v>
      </c>
      <c r="BJ157" s="20" t="s">
        <v>15</v>
      </c>
      <c r="BK157" s="186">
        <f>ROUND(I157*H157,2)</f>
        <v>0</v>
      </c>
      <c r="BL157" s="20" t="s">
        <v>135</v>
      </c>
      <c r="BM157" s="185" t="s">
        <v>215</v>
      </c>
    </row>
    <row r="158" s="13" customFormat="1">
      <c r="A158" s="13"/>
      <c r="B158" s="192"/>
      <c r="C158" s="13"/>
      <c r="D158" s="193" t="s">
        <v>139</v>
      </c>
      <c r="E158" s="194" t="s">
        <v>3</v>
      </c>
      <c r="F158" s="195" t="s">
        <v>594</v>
      </c>
      <c r="G158" s="13"/>
      <c r="H158" s="196">
        <v>33</v>
      </c>
      <c r="I158" s="197"/>
      <c r="J158" s="13"/>
      <c r="K158" s="13"/>
      <c r="L158" s="192"/>
      <c r="M158" s="198"/>
      <c r="N158" s="199"/>
      <c r="O158" s="199"/>
      <c r="P158" s="199"/>
      <c r="Q158" s="199"/>
      <c r="R158" s="199"/>
      <c r="S158" s="199"/>
      <c r="T158" s="20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4" t="s">
        <v>139</v>
      </c>
      <c r="AU158" s="194" t="s">
        <v>76</v>
      </c>
      <c r="AV158" s="13" t="s">
        <v>76</v>
      </c>
      <c r="AW158" s="13" t="s">
        <v>31</v>
      </c>
      <c r="AX158" s="13" t="s">
        <v>69</v>
      </c>
      <c r="AY158" s="194" t="s">
        <v>128</v>
      </c>
    </row>
    <row r="159" s="15" customFormat="1">
      <c r="A159" s="15"/>
      <c r="B159" s="208"/>
      <c r="C159" s="15"/>
      <c r="D159" s="193" t="s">
        <v>139</v>
      </c>
      <c r="E159" s="209" t="s">
        <v>3</v>
      </c>
      <c r="F159" s="210" t="s">
        <v>148</v>
      </c>
      <c r="G159" s="15"/>
      <c r="H159" s="211">
        <v>33</v>
      </c>
      <c r="I159" s="212"/>
      <c r="J159" s="15"/>
      <c r="K159" s="15"/>
      <c r="L159" s="208"/>
      <c r="M159" s="213"/>
      <c r="N159" s="214"/>
      <c r="O159" s="214"/>
      <c r="P159" s="214"/>
      <c r="Q159" s="214"/>
      <c r="R159" s="214"/>
      <c r="S159" s="214"/>
      <c r="T159" s="2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09" t="s">
        <v>139</v>
      </c>
      <c r="AU159" s="209" t="s">
        <v>76</v>
      </c>
      <c r="AV159" s="15" t="s">
        <v>135</v>
      </c>
      <c r="AW159" s="15" t="s">
        <v>31</v>
      </c>
      <c r="AX159" s="15" t="s">
        <v>15</v>
      </c>
      <c r="AY159" s="209" t="s">
        <v>128</v>
      </c>
    </row>
    <row r="160" s="2" customFormat="1" ht="21.75" customHeight="1">
      <c r="A160" s="39"/>
      <c r="B160" s="173"/>
      <c r="C160" s="174" t="s">
        <v>8</v>
      </c>
      <c r="D160" s="174" t="s">
        <v>130</v>
      </c>
      <c r="E160" s="175" t="s">
        <v>634</v>
      </c>
      <c r="F160" s="176" t="s">
        <v>635</v>
      </c>
      <c r="G160" s="177" t="s">
        <v>143</v>
      </c>
      <c r="H160" s="178">
        <v>99</v>
      </c>
      <c r="I160" s="179"/>
      <c r="J160" s="180">
        <f>ROUND(I160*H160,2)</f>
        <v>0</v>
      </c>
      <c r="K160" s="176" t="s">
        <v>3</v>
      </c>
      <c r="L160" s="40"/>
      <c r="M160" s="181" t="s">
        <v>3</v>
      </c>
      <c r="N160" s="182" t="s">
        <v>40</v>
      </c>
      <c r="O160" s="73"/>
      <c r="P160" s="183">
        <f>O160*H160</f>
        <v>0</v>
      </c>
      <c r="Q160" s="183">
        <v>0</v>
      </c>
      <c r="R160" s="183">
        <f>Q160*H160</f>
        <v>0</v>
      </c>
      <c r="S160" s="183">
        <v>0</v>
      </c>
      <c r="T160" s="18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185" t="s">
        <v>135</v>
      </c>
      <c r="AT160" s="185" t="s">
        <v>130</v>
      </c>
      <c r="AU160" s="185" t="s">
        <v>76</v>
      </c>
      <c r="AY160" s="20" t="s">
        <v>128</v>
      </c>
      <c r="BE160" s="186">
        <f>IF(N160="základní",J160,0)</f>
        <v>0</v>
      </c>
      <c r="BF160" s="186">
        <f>IF(N160="snížená",J160,0)</f>
        <v>0</v>
      </c>
      <c r="BG160" s="186">
        <f>IF(N160="zákl. přenesená",J160,0)</f>
        <v>0</v>
      </c>
      <c r="BH160" s="186">
        <f>IF(N160="sníž. přenesená",J160,0)</f>
        <v>0</v>
      </c>
      <c r="BI160" s="186">
        <f>IF(N160="nulová",J160,0)</f>
        <v>0</v>
      </c>
      <c r="BJ160" s="20" t="s">
        <v>15</v>
      </c>
      <c r="BK160" s="186">
        <f>ROUND(I160*H160,2)</f>
        <v>0</v>
      </c>
      <c r="BL160" s="20" t="s">
        <v>135</v>
      </c>
      <c r="BM160" s="185" t="s">
        <v>271</v>
      </c>
    </row>
    <row r="161" s="13" customFormat="1">
      <c r="A161" s="13"/>
      <c r="B161" s="192"/>
      <c r="C161" s="13"/>
      <c r="D161" s="193" t="s">
        <v>139</v>
      </c>
      <c r="E161" s="194" t="s">
        <v>3</v>
      </c>
      <c r="F161" s="195" t="s">
        <v>636</v>
      </c>
      <c r="G161" s="13"/>
      <c r="H161" s="196">
        <v>99</v>
      </c>
      <c r="I161" s="197"/>
      <c r="J161" s="13"/>
      <c r="K161" s="13"/>
      <c r="L161" s="192"/>
      <c r="M161" s="198"/>
      <c r="N161" s="199"/>
      <c r="O161" s="199"/>
      <c r="P161" s="199"/>
      <c r="Q161" s="199"/>
      <c r="R161" s="199"/>
      <c r="S161" s="199"/>
      <c r="T161" s="20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4" t="s">
        <v>139</v>
      </c>
      <c r="AU161" s="194" t="s">
        <v>76</v>
      </c>
      <c r="AV161" s="13" t="s">
        <v>76</v>
      </c>
      <c r="AW161" s="13" t="s">
        <v>31</v>
      </c>
      <c r="AX161" s="13" t="s">
        <v>69</v>
      </c>
      <c r="AY161" s="194" t="s">
        <v>128</v>
      </c>
    </row>
    <row r="162" s="15" customFormat="1">
      <c r="A162" s="15"/>
      <c r="B162" s="208"/>
      <c r="C162" s="15"/>
      <c r="D162" s="193" t="s">
        <v>139</v>
      </c>
      <c r="E162" s="209" t="s">
        <v>3</v>
      </c>
      <c r="F162" s="210" t="s">
        <v>148</v>
      </c>
      <c r="G162" s="15"/>
      <c r="H162" s="211">
        <v>99</v>
      </c>
      <c r="I162" s="212"/>
      <c r="J162" s="15"/>
      <c r="K162" s="15"/>
      <c r="L162" s="208"/>
      <c r="M162" s="213"/>
      <c r="N162" s="214"/>
      <c r="O162" s="214"/>
      <c r="P162" s="214"/>
      <c r="Q162" s="214"/>
      <c r="R162" s="214"/>
      <c r="S162" s="214"/>
      <c r="T162" s="2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09" t="s">
        <v>139</v>
      </c>
      <c r="AU162" s="209" t="s">
        <v>76</v>
      </c>
      <c r="AV162" s="15" t="s">
        <v>135</v>
      </c>
      <c r="AW162" s="15" t="s">
        <v>31</v>
      </c>
      <c r="AX162" s="15" t="s">
        <v>15</v>
      </c>
      <c r="AY162" s="209" t="s">
        <v>128</v>
      </c>
    </row>
    <row r="163" s="2" customFormat="1" ht="21.75" customHeight="1">
      <c r="A163" s="39"/>
      <c r="B163" s="173"/>
      <c r="C163" s="220" t="s">
        <v>252</v>
      </c>
      <c r="D163" s="220" t="s">
        <v>345</v>
      </c>
      <c r="E163" s="221" t="s">
        <v>637</v>
      </c>
      <c r="F163" s="222" t="s">
        <v>638</v>
      </c>
      <c r="G163" s="223" t="s">
        <v>143</v>
      </c>
      <c r="H163" s="224">
        <v>99</v>
      </c>
      <c r="I163" s="225"/>
      <c r="J163" s="226">
        <f>ROUND(I163*H163,2)</f>
        <v>0</v>
      </c>
      <c r="K163" s="222" t="s">
        <v>134</v>
      </c>
      <c r="L163" s="227"/>
      <c r="M163" s="228" t="s">
        <v>3</v>
      </c>
      <c r="N163" s="229" t="s">
        <v>40</v>
      </c>
      <c r="O163" s="73"/>
      <c r="P163" s="183">
        <f>O163*H163</f>
        <v>0</v>
      </c>
      <c r="Q163" s="183">
        <v>0.0058999999999999999</v>
      </c>
      <c r="R163" s="183">
        <f>Q163*H163</f>
        <v>0.58409999999999995</v>
      </c>
      <c r="S163" s="183">
        <v>0</v>
      </c>
      <c r="T163" s="18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85" t="s">
        <v>152</v>
      </c>
      <c r="AT163" s="185" t="s">
        <v>345</v>
      </c>
      <c r="AU163" s="185" t="s">
        <v>76</v>
      </c>
      <c r="AY163" s="20" t="s">
        <v>128</v>
      </c>
      <c r="BE163" s="186">
        <f>IF(N163="základní",J163,0)</f>
        <v>0</v>
      </c>
      <c r="BF163" s="186">
        <f>IF(N163="snížená",J163,0)</f>
        <v>0</v>
      </c>
      <c r="BG163" s="186">
        <f>IF(N163="zákl. přenesená",J163,0)</f>
        <v>0</v>
      </c>
      <c r="BH163" s="186">
        <f>IF(N163="sníž. přenesená",J163,0)</f>
        <v>0</v>
      </c>
      <c r="BI163" s="186">
        <f>IF(N163="nulová",J163,0)</f>
        <v>0</v>
      </c>
      <c r="BJ163" s="20" t="s">
        <v>15</v>
      </c>
      <c r="BK163" s="186">
        <f>ROUND(I163*H163,2)</f>
        <v>0</v>
      </c>
      <c r="BL163" s="20" t="s">
        <v>135</v>
      </c>
      <c r="BM163" s="185" t="s">
        <v>639</v>
      </c>
    </row>
    <row r="164" s="13" customFormat="1">
      <c r="A164" s="13"/>
      <c r="B164" s="192"/>
      <c r="C164" s="13"/>
      <c r="D164" s="193" t="s">
        <v>139</v>
      </c>
      <c r="E164" s="194" t="s">
        <v>3</v>
      </c>
      <c r="F164" s="195" t="s">
        <v>636</v>
      </c>
      <c r="G164" s="13"/>
      <c r="H164" s="196">
        <v>99</v>
      </c>
      <c r="I164" s="197"/>
      <c r="J164" s="13"/>
      <c r="K164" s="13"/>
      <c r="L164" s="192"/>
      <c r="M164" s="198"/>
      <c r="N164" s="199"/>
      <c r="O164" s="199"/>
      <c r="P164" s="199"/>
      <c r="Q164" s="199"/>
      <c r="R164" s="199"/>
      <c r="S164" s="199"/>
      <c r="T164" s="20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4" t="s">
        <v>139</v>
      </c>
      <c r="AU164" s="194" t="s">
        <v>76</v>
      </c>
      <c r="AV164" s="13" t="s">
        <v>76</v>
      </c>
      <c r="AW164" s="13" t="s">
        <v>31</v>
      </c>
      <c r="AX164" s="13" t="s">
        <v>69</v>
      </c>
      <c r="AY164" s="194" t="s">
        <v>128</v>
      </c>
    </row>
    <row r="165" s="15" customFormat="1">
      <c r="A165" s="15"/>
      <c r="B165" s="208"/>
      <c r="C165" s="15"/>
      <c r="D165" s="193" t="s">
        <v>139</v>
      </c>
      <c r="E165" s="209" t="s">
        <v>3</v>
      </c>
      <c r="F165" s="210" t="s">
        <v>148</v>
      </c>
      <c r="G165" s="15"/>
      <c r="H165" s="211">
        <v>99</v>
      </c>
      <c r="I165" s="212"/>
      <c r="J165" s="15"/>
      <c r="K165" s="15"/>
      <c r="L165" s="208"/>
      <c r="M165" s="213"/>
      <c r="N165" s="214"/>
      <c r="O165" s="214"/>
      <c r="P165" s="214"/>
      <c r="Q165" s="214"/>
      <c r="R165" s="214"/>
      <c r="S165" s="214"/>
      <c r="T165" s="2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9" t="s">
        <v>139</v>
      </c>
      <c r="AU165" s="209" t="s">
        <v>76</v>
      </c>
      <c r="AV165" s="15" t="s">
        <v>135</v>
      </c>
      <c r="AW165" s="15" t="s">
        <v>31</v>
      </c>
      <c r="AX165" s="15" t="s">
        <v>15</v>
      </c>
      <c r="AY165" s="209" t="s">
        <v>128</v>
      </c>
    </row>
    <row r="166" s="2" customFormat="1" ht="24.15" customHeight="1">
      <c r="A166" s="39"/>
      <c r="B166" s="173"/>
      <c r="C166" s="174" t="s">
        <v>257</v>
      </c>
      <c r="D166" s="174" t="s">
        <v>130</v>
      </c>
      <c r="E166" s="175" t="s">
        <v>640</v>
      </c>
      <c r="F166" s="176" t="s">
        <v>641</v>
      </c>
      <c r="G166" s="177" t="s">
        <v>143</v>
      </c>
      <c r="H166" s="178">
        <v>33</v>
      </c>
      <c r="I166" s="179"/>
      <c r="J166" s="180">
        <f>ROUND(I166*H166,2)</f>
        <v>0</v>
      </c>
      <c r="K166" s="176" t="s">
        <v>134</v>
      </c>
      <c r="L166" s="40"/>
      <c r="M166" s="181" t="s">
        <v>3</v>
      </c>
      <c r="N166" s="182" t="s">
        <v>40</v>
      </c>
      <c r="O166" s="73"/>
      <c r="P166" s="183">
        <f>O166*H166</f>
        <v>0</v>
      </c>
      <c r="Q166" s="183">
        <v>0</v>
      </c>
      <c r="R166" s="183">
        <f>Q166*H166</f>
        <v>0</v>
      </c>
      <c r="S166" s="183">
        <v>0</v>
      </c>
      <c r="T166" s="18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85" t="s">
        <v>135</v>
      </c>
      <c r="AT166" s="185" t="s">
        <v>130</v>
      </c>
      <c r="AU166" s="185" t="s">
        <v>76</v>
      </c>
      <c r="AY166" s="20" t="s">
        <v>128</v>
      </c>
      <c r="BE166" s="186">
        <f>IF(N166="základní",J166,0)</f>
        <v>0</v>
      </c>
      <c r="BF166" s="186">
        <f>IF(N166="snížená",J166,0)</f>
        <v>0</v>
      </c>
      <c r="BG166" s="186">
        <f>IF(N166="zákl. přenesená",J166,0)</f>
        <v>0</v>
      </c>
      <c r="BH166" s="186">
        <f>IF(N166="sníž. přenesená",J166,0)</f>
        <v>0</v>
      </c>
      <c r="BI166" s="186">
        <f>IF(N166="nulová",J166,0)</f>
        <v>0</v>
      </c>
      <c r="BJ166" s="20" t="s">
        <v>15</v>
      </c>
      <c r="BK166" s="186">
        <f>ROUND(I166*H166,2)</f>
        <v>0</v>
      </c>
      <c r="BL166" s="20" t="s">
        <v>135</v>
      </c>
      <c r="BM166" s="185" t="s">
        <v>287</v>
      </c>
    </row>
    <row r="167" s="2" customFormat="1">
      <c r="A167" s="39"/>
      <c r="B167" s="40"/>
      <c r="C167" s="39"/>
      <c r="D167" s="187" t="s">
        <v>137</v>
      </c>
      <c r="E167" s="39"/>
      <c r="F167" s="188" t="s">
        <v>642</v>
      </c>
      <c r="G167" s="39"/>
      <c r="H167" s="39"/>
      <c r="I167" s="189"/>
      <c r="J167" s="39"/>
      <c r="K167" s="39"/>
      <c r="L167" s="40"/>
      <c r="M167" s="190"/>
      <c r="N167" s="191"/>
      <c r="O167" s="73"/>
      <c r="P167" s="73"/>
      <c r="Q167" s="73"/>
      <c r="R167" s="73"/>
      <c r="S167" s="73"/>
      <c r="T167" s="74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137</v>
      </c>
      <c r="AU167" s="20" t="s">
        <v>76</v>
      </c>
    </row>
    <row r="168" s="2" customFormat="1" ht="21.75" customHeight="1">
      <c r="A168" s="39"/>
      <c r="B168" s="173"/>
      <c r="C168" s="174" t="s">
        <v>215</v>
      </c>
      <c r="D168" s="174" t="s">
        <v>130</v>
      </c>
      <c r="E168" s="175" t="s">
        <v>643</v>
      </c>
      <c r="F168" s="176" t="s">
        <v>644</v>
      </c>
      <c r="G168" s="177" t="s">
        <v>133</v>
      </c>
      <c r="H168" s="178">
        <v>2297</v>
      </c>
      <c r="I168" s="179"/>
      <c r="J168" s="180">
        <f>ROUND(I168*H168,2)</f>
        <v>0</v>
      </c>
      <c r="K168" s="176" t="s">
        <v>134</v>
      </c>
      <c r="L168" s="40"/>
      <c r="M168" s="181" t="s">
        <v>3</v>
      </c>
      <c r="N168" s="182" t="s">
        <v>40</v>
      </c>
      <c r="O168" s="73"/>
      <c r="P168" s="183">
        <f>O168*H168</f>
        <v>0</v>
      </c>
      <c r="Q168" s="183">
        <v>0</v>
      </c>
      <c r="R168" s="183">
        <f>Q168*H168</f>
        <v>0</v>
      </c>
      <c r="S168" s="183">
        <v>0</v>
      </c>
      <c r="T168" s="18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185" t="s">
        <v>135</v>
      </c>
      <c r="AT168" s="185" t="s">
        <v>130</v>
      </c>
      <c r="AU168" s="185" t="s">
        <v>76</v>
      </c>
      <c r="AY168" s="20" t="s">
        <v>128</v>
      </c>
      <c r="BE168" s="186">
        <f>IF(N168="základní",J168,0)</f>
        <v>0</v>
      </c>
      <c r="BF168" s="186">
        <f>IF(N168="snížená",J168,0)</f>
        <v>0</v>
      </c>
      <c r="BG168" s="186">
        <f>IF(N168="zákl. přenesená",J168,0)</f>
        <v>0</v>
      </c>
      <c r="BH168" s="186">
        <f>IF(N168="sníž. přenesená",J168,0)</f>
        <v>0</v>
      </c>
      <c r="BI168" s="186">
        <f>IF(N168="nulová",J168,0)</f>
        <v>0</v>
      </c>
      <c r="BJ168" s="20" t="s">
        <v>15</v>
      </c>
      <c r="BK168" s="186">
        <f>ROUND(I168*H168,2)</f>
        <v>0</v>
      </c>
      <c r="BL168" s="20" t="s">
        <v>135</v>
      </c>
      <c r="BM168" s="185" t="s">
        <v>507</v>
      </c>
    </row>
    <row r="169" s="2" customFormat="1">
      <c r="A169" s="39"/>
      <c r="B169" s="40"/>
      <c r="C169" s="39"/>
      <c r="D169" s="187" t="s">
        <v>137</v>
      </c>
      <c r="E169" s="39"/>
      <c r="F169" s="188" t="s">
        <v>645</v>
      </c>
      <c r="G169" s="39"/>
      <c r="H169" s="39"/>
      <c r="I169" s="189"/>
      <c r="J169" s="39"/>
      <c r="K169" s="39"/>
      <c r="L169" s="40"/>
      <c r="M169" s="190"/>
      <c r="N169" s="191"/>
      <c r="O169" s="73"/>
      <c r="P169" s="73"/>
      <c r="Q169" s="73"/>
      <c r="R169" s="73"/>
      <c r="S169" s="73"/>
      <c r="T169" s="74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20" t="s">
        <v>137</v>
      </c>
      <c r="AU169" s="20" t="s">
        <v>76</v>
      </c>
    </row>
    <row r="170" s="2" customFormat="1" ht="33" customHeight="1">
      <c r="A170" s="39"/>
      <c r="B170" s="173"/>
      <c r="C170" s="174" t="s">
        <v>266</v>
      </c>
      <c r="D170" s="174" t="s">
        <v>130</v>
      </c>
      <c r="E170" s="175" t="s">
        <v>646</v>
      </c>
      <c r="F170" s="176" t="s">
        <v>647</v>
      </c>
      <c r="G170" s="177" t="s">
        <v>133</v>
      </c>
      <c r="H170" s="178">
        <v>33</v>
      </c>
      <c r="I170" s="179"/>
      <c r="J170" s="180">
        <f>ROUND(I170*H170,2)</f>
        <v>0</v>
      </c>
      <c r="K170" s="176" t="s">
        <v>134</v>
      </c>
      <c r="L170" s="40"/>
      <c r="M170" s="181" t="s">
        <v>3</v>
      </c>
      <c r="N170" s="182" t="s">
        <v>40</v>
      </c>
      <c r="O170" s="73"/>
      <c r="P170" s="183">
        <f>O170*H170</f>
        <v>0</v>
      </c>
      <c r="Q170" s="183">
        <v>0.00036000000000000002</v>
      </c>
      <c r="R170" s="183">
        <f>Q170*H170</f>
        <v>0.01188</v>
      </c>
      <c r="S170" s="183">
        <v>0</v>
      </c>
      <c r="T170" s="18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85" t="s">
        <v>135</v>
      </c>
      <c r="AT170" s="185" t="s">
        <v>130</v>
      </c>
      <c r="AU170" s="185" t="s">
        <v>76</v>
      </c>
      <c r="AY170" s="20" t="s">
        <v>128</v>
      </c>
      <c r="BE170" s="186">
        <f>IF(N170="základní",J170,0)</f>
        <v>0</v>
      </c>
      <c r="BF170" s="186">
        <f>IF(N170="snížená",J170,0)</f>
        <v>0</v>
      </c>
      <c r="BG170" s="186">
        <f>IF(N170="zákl. přenesená",J170,0)</f>
        <v>0</v>
      </c>
      <c r="BH170" s="186">
        <f>IF(N170="sníž. přenesená",J170,0)</f>
        <v>0</v>
      </c>
      <c r="BI170" s="186">
        <f>IF(N170="nulová",J170,0)</f>
        <v>0</v>
      </c>
      <c r="BJ170" s="20" t="s">
        <v>15</v>
      </c>
      <c r="BK170" s="186">
        <f>ROUND(I170*H170,2)</f>
        <v>0</v>
      </c>
      <c r="BL170" s="20" t="s">
        <v>135</v>
      </c>
      <c r="BM170" s="185" t="s">
        <v>510</v>
      </c>
    </row>
    <row r="171" s="2" customFormat="1">
      <c r="A171" s="39"/>
      <c r="B171" s="40"/>
      <c r="C171" s="39"/>
      <c r="D171" s="187" t="s">
        <v>137</v>
      </c>
      <c r="E171" s="39"/>
      <c r="F171" s="188" t="s">
        <v>648</v>
      </c>
      <c r="G171" s="39"/>
      <c r="H171" s="39"/>
      <c r="I171" s="189"/>
      <c r="J171" s="39"/>
      <c r="K171" s="39"/>
      <c r="L171" s="40"/>
      <c r="M171" s="190"/>
      <c r="N171" s="191"/>
      <c r="O171" s="73"/>
      <c r="P171" s="73"/>
      <c r="Q171" s="73"/>
      <c r="R171" s="73"/>
      <c r="S171" s="73"/>
      <c r="T171" s="74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20" t="s">
        <v>137</v>
      </c>
      <c r="AU171" s="20" t="s">
        <v>76</v>
      </c>
    </row>
    <row r="172" s="13" customFormat="1">
      <c r="A172" s="13"/>
      <c r="B172" s="192"/>
      <c r="C172" s="13"/>
      <c r="D172" s="193" t="s">
        <v>139</v>
      </c>
      <c r="E172" s="194" t="s">
        <v>3</v>
      </c>
      <c r="F172" s="195" t="s">
        <v>627</v>
      </c>
      <c r="G172" s="13"/>
      <c r="H172" s="196">
        <v>33</v>
      </c>
      <c r="I172" s="197"/>
      <c r="J172" s="13"/>
      <c r="K172" s="13"/>
      <c r="L172" s="192"/>
      <c r="M172" s="198"/>
      <c r="N172" s="199"/>
      <c r="O172" s="199"/>
      <c r="P172" s="199"/>
      <c r="Q172" s="199"/>
      <c r="R172" s="199"/>
      <c r="S172" s="199"/>
      <c r="T172" s="20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4" t="s">
        <v>139</v>
      </c>
      <c r="AU172" s="194" t="s">
        <v>76</v>
      </c>
      <c r="AV172" s="13" t="s">
        <v>76</v>
      </c>
      <c r="AW172" s="13" t="s">
        <v>31</v>
      </c>
      <c r="AX172" s="13" t="s">
        <v>69</v>
      </c>
      <c r="AY172" s="194" t="s">
        <v>128</v>
      </c>
    </row>
    <row r="173" s="15" customFormat="1">
      <c r="A173" s="15"/>
      <c r="B173" s="208"/>
      <c r="C173" s="15"/>
      <c r="D173" s="193" t="s">
        <v>139</v>
      </c>
      <c r="E173" s="209" t="s">
        <v>3</v>
      </c>
      <c r="F173" s="210" t="s">
        <v>148</v>
      </c>
      <c r="G173" s="15"/>
      <c r="H173" s="211">
        <v>33</v>
      </c>
      <c r="I173" s="212"/>
      <c r="J173" s="15"/>
      <c r="K173" s="15"/>
      <c r="L173" s="208"/>
      <c r="M173" s="213"/>
      <c r="N173" s="214"/>
      <c r="O173" s="214"/>
      <c r="P173" s="214"/>
      <c r="Q173" s="214"/>
      <c r="R173" s="214"/>
      <c r="S173" s="214"/>
      <c r="T173" s="2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09" t="s">
        <v>139</v>
      </c>
      <c r="AU173" s="209" t="s">
        <v>76</v>
      </c>
      <c r="AV173" s="15" t="s">
        <v>135</v>
      </c>
      <c r="AW173" s="15" t="s">
        <v>31</v>
      </c>
      <c r="AX173" s="15" t="s">
        <v>15</v>
      </c>
      <c r="AY173" s="209" t="s">
        <v>128</v>
      </c>
    </row>
    <row r="174" s="2" customFormat="1" ht="21.75" customHeight="1">
      <c r="A174" s="39"/>
      <c r="B174" s="173"/>
      <c r="C174" s="174" t="s">
        <v>271</v>
      </c>
      <c r="D174" s="174" t="s">
        <v>130</v>
      </c>
      <c r="E174" s="175" t="s">
        <v>649</v>
      </c>
      <c r="F174" s="176" t="s">
        <v>650</v>
      </c>
      <c r="G174" s="177" t="s">
        <v>157</v>
      </c>
      <c r="H174" s="178">
        <v>49.340000000000003</v>
      </c>
      <c r="I174" s="179"/>
      <c r="J174" s="180">
        <f>ROUND(I174*H174,2)</f>
        <v>0</v>
      </c>
      <c r="K174" s="176" t="s">
        <v>134</v>
      </c>
      <c r="L174" s="40"/>
      <c r="M174" s="181" t="s">
        <v>3</v>
      </c>
      <c r="N174" s="182" t="s">
        <v>40</v>
      </c>
      <c r="O174" s="73"/>
      <c r="P174" s="183">
        <f>O174*H174</f>
        <v>0</v>
      </c>
      <c r="Q174" s="183">
        <v>0</v>
      </c>
      <c r="R174" s="183">
        <f>Q174*H174</f>
        <v>0</v>
      </c>
      <c r="S174" s="183">
        <v>0</v>
      </c>
      <c r="T174" s="18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85" t="s">
        <v>135</v>
      </c>
      <c r="AT174" s="185" t="s">
        <v>130</v>
      </c>
      <c r="AU174" s="185" t="s">
        <v>76</v>
      </c>
      <c r="AY174" s="20" t="s">
        <v>128</v>
      </c>
      <c r="BE174" s="186">
        <f>IF(N174="základní",J174,0)</f>
        <v>0</v>
      </c>
      <c r="BF174" s="186">
        <f>IF(N174="snížená",J174,0)</f>
        <v>0</v>
      </c>
      <c r="BG174" s="186">
        <f>IF(N174="zákl. přenesená",J174,0)</f>
        <v>0</v>
      </c>
      <c r="BH174" s="186">
        <f>IF(N174="sníž. přenesená",J174,0)</f>
        <v>0</v>
      </c>
      <c r="BI174" s="186">
        <f>IF(N174="nulová",J174,0)</f>
        <v>0</v>
      </c>
      <c r="BJ174" s="20" t="s">
        <v>15</v>
      </c>
      <c r="BK174" s="186">
        <f>ROUND(I174*H174,2)</f>
        <v>0</v>
      </c>
      <c r="BL174" s="20" t="s">
        <v>135</v>
      </c>
      <c r="BM174" s="185" t="s">
        <v>274</v>
      </c>
    </row>
    <row r="175" s="2" customFormat="1">
      <c r="A175" s="39"/>
      <c r="B175" s="40"/>
      <c r="C175" s="39"/>
      <c r="D175" s="187" t="s">
        <v>137</v>
      </c>
      <c r="E175" s="39"/>
      <c r="F175" s="188" t="s">
        <v>651</v>
      </c>
      <c r="G175" s="39"/>
      <c r="H175" s="39"/>
      <c r="I175" s="189"/>
      <c r="J175" s="39"/>
      <c r="K175" s="39"/>
      <c r="L175" s="40"/>
      <c r="M175" s="190"/>
      <c r="N175" s="191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137</v>
      </c>
      <c r="AU175" s="20" t="s">
        <v>76</v>
      </c>
    </row>
    <row r="176" s="14" customFormat="1">
      <c r="A176" s="14"/>
      <c r="B176" s="201"/>
      <c r="C176" s="14"/>
      <c r="D176" s="193" t="s">
        <v>139</v>
      </c>
      <c r="E176" s="202" t="s">
        <v>3</v>
      </c>
      <c r="F176" s="203" t="s">
        <v>652</v>
      </c>
      <c r="G176" s="14"/>
      <c r="H176" s="202" t="s">
        <v>3</v>
      </c>
      <c r="I176" s="204"/>
      <c r="J176" s="14"/>
      <c r="K176" s="14"/>
      <c r="L176" s="201"/>
      <c r="M176" s="205"/>
      <c r="N176" s="206"/>
      <c r="O176" s="206"/>
      <c r="P176" s="206"/>
      <c r="Q176" s="206"/>
      <c r="R176" s="206"/>
      <c r="S176" s="206"/>
      <c r="T176" s="207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2" t="s">
        <v>139</v>
      </c>
      <c r="AU176" s="202" t="s">
        <v>76</v>
      </c>
      <c r="AV176" s="14" t="s">
        <v>15</v>
      </c>
      <c r="AW176" s="14" t="s">
        <v>31</v>
      </c>
      <c r="AX176" s="14" t="s">
        <v>69</v>
      </c>
      <c r="AY176" s="202" t="s">
        <v>128</v>
      </c>
    </row>
    <row r="177" s="13" customFormat="1">
      <c r="A177" s="13"/>
      <c r="B177" s="192"/>
      <c r="C177" s="13"/>
      <c r="D177" s="193" t="s">
        <v>139</v>
      </c>
      <c r="E177" s="194" t="s">
        <v>3</v>
      </c>
      <c r="F177" s="195" t="s">
        <v>653</v>
      </c>
      <c r="G177" s="13"/>
      <c r="H177" s="196">
        <v>45.939999999999998</v>
      </c>
      <c r="I177" s="197"/>
      <c r="J177" s="13"/>
      <c r="K177" s="13"/>
      <c r="L177" s="192"/>
      <c r="M177" s="198"/>
      <c r="N177" s="199"/>
      <c r="O177" s="199"/>
      <c r="P177" s="199"/>
      <c r="Q177" s="199"/>
      <c r="R177" s="199"/>
      <c r="S177" s="199"/>
      <c r="T177" s="20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4" t="s">
        <v>139</v>
      </c>
      <c r="AU177" s="194" t="s">
        <v>76</v>
      </c>
      <c r="AV177" s="13" t="s">
        <v>76</v>
      </c>
      <c r="AW177" s="13" t="s">
        <v>31</v>
      </c>
      <c r="AX177" s="13" t="s">
        <v>69</v>
      </c>
      <c r="AY177" s="194" t="s">
        <v>128</v>
      </c>
    </row>
    <row r="178" s="14" customFormat="1">
      <c r="A178" s="14"/>
      <c r="B178" s="201"/>
      <c r="C178" s="14"/>
      <c r="D178" s="193" t="s">
        <v>139</v>
      </c>
      <c r="E178" s="202" t="s">
        <v>3</v>
      </c>
      <c r="F178" s="203" t="s">
        <v>654</v>
      </c>
      <c r="G178" s="14"/>
      <c r="H178" s="202" t="s">
        <v>3</v>
      </c>
      <c r="I178" s="204"/>
      <c r="J178" s="14"/>
      <c r="K178" s="14"/>
      <c r="L178" s="201"/>
      <c r="M178" s="205"/>
      <c r="N178" s="206"/>
      <c r="O178" s="206"/>
      <c r="P178" s="206"/>
      <c r="Q178" s="206"/>
      <c r="R178" s="206"/>
      <c r="S178" s="206"/>
      <c r="T178" s="20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139</v>
      </c>
      <c r="AU178" s="202" t="s">
        <v>76</v>
      </c>
      <c r="AV178" s="14" t="s">
        <v>15</v>
      </c>
      <c r="AW178" s="14" t="s">
        <v>31</v>
      </c>
      <c r="AX178" s="14" t="s">
        <v>69</v>
      </c>
      <c r="AY178" s="202" t="s">
        <v>128</v>
      </c>
    </row>
    <row r="179" s="13" customFormat="1">
      <c r="A179" s="13"/>
      <c r="B179" s="192"/>
      <c r="C179" s="13"/>
      <c r="D179" s="193" t="s">
        <v>139</v>
      </c>
      <c r="E179" s="194" t="s">
        <v>3</v>
      </c>
      <c r="F179" s="195" t="s">
        <v>655</v>
      </c>
      <c r="G179" s="13"/>
      <c r="H179" s="196">
        <v>0.10000000000000001</v>
      </c>
      <c r="I179" s="197"/>
      <c r="J179" s="13"/>
      <c r="K179" s="13"/>
      <c r="L179" s="192"/>
      <c r="M179" s="198"/>
      <c r="N179" s="199"/>
      <c r="O179" s="199"/>
      <c r="P179" s="199"/>
      <c r="Q179" s="199"/>
      <c r="R179" s="199"/>
      <c r="S179" s="199"/>
      <c r="T179" s="20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94" t="s">
        <v>139</v>
      </c>
      <c r="AU179" s="194" t="s">
        <v>76</v>
      </c>
      <c r="AV179" s="13" t="s">
        <v>76</v>
      </c>
      <c r="AW179" s="13" t="s">
        <v>31</v>
      </c>
      <c r="AX179" s="13" t="s">
        <v>69</v>
      </c>
      <c r="AY179" s="194" t="s">
        <v>128</v>
      </c>
    </row>
    <row r="180" s="14" customFormat="1">
      <c r="A180" s="14"/>
      <c r="B180" s="201"/>
      <c r="C180" s="14"/>
      <c r="D180" s="193" t="s">
        <v>139</v>
      </c>
      <c r="E180" s="202" t="s">
        <v>3</v>
      </c>
      <c r="F180" s="203" t="s">
        <v>656</v>
      </c>
      <c r="G180" s="14"/>
      <c r="H180" s="202" t="s">
        <v>3</v>
      </c>
      <c r="I180" s="204"/>
      <c r="J180" s="14"/>
      <c r="K180" s="14"/>
      <c r="L180" s="201"/>
      <c r="M180" s="205"/>
      <c r="N180" s="206"/>
      <c r="O180" s="206"/>
      <c r="P180" s="206"/>
      <c r="Q180" s="206"/>
      <c r="R180" s="206"/>
      <c r="S180" s="206"/>
      <c r="T180" s="207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2" t="s">
        <v>139</v>
      </c>
      <c r="AU180" s="202" t="s">
        <v>76</v>
      </c>
      <c r="AV180" s="14" t="s">
        <v>15</v>
      </c>
      <c r="AW180" s="14" t="s">
        <v>31</v>
      </c>
      <c r="AX180" s="14" t="s">
        <v>69</v>
      </c>
      <c r="AY180" s="202" t="s">
        <v>128</v>
      </c>
    </row>
    <row r="181" s="13" customFormat="1">
      <c r="A181" s="13"/>
      <c r="B181" s="192"/>
      <c r="C181" s="13"/>
      <c r="D181" s="193" t="s">
        <v>139</v>
      </c>
      <c r="E181" s="194" t="s">
        <v>3</v>
      </c>
      <c r="F181" s="195" t="s">
        <v>657</v>
      </c>
      <c r="G181" s="13"/>
      <c r="H181" s="196">
        <v>3.2999999999999998</v>
      </c>
      <c r="I181" s="197"/>
      <c r="J181" s="13"/>
      <c r="K181" s="13"/>
      <c r="L181" s="192"/>
      <c r="M181" s="198"/>
      <c r="N181" s="199"/>
      <c r="O181" s="199"/>
      <c r="P181" s="199"/>
      <c r="Q181" s="199"/>
      <c r="R181" s="199"/>
      <c r="S181" s="199"/>
      <c r="T181" s="20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4" t="s">
        <v>139</v>
      </c>
      <c r="AU181" s="194" t="s">
        <v>76</v>
      </c>
      <c r="AV181" s="13" t="s">
        <v>76</v>
      </c>
      <c r="AW181" s="13" t="s">
        <v>31</v>
      </c>
      <c r="AX181" s="13" t="s">
        <v>69</v>
      </c>
      <c r="AY181" s="194" t="s">
        <v>128</v>
      </c>
    </row>
    <row r="182" s="15" customFormat="1">
      <c r="A182" s="15"/>
      <c r="B182" s="208"/>
      <c r="C182" s="15"/>
      <c r="D182" s="193" t="s">
        <v>139</v>
      </c>
      <c r="E182" s="209" t="s">
        <v>3</v>
      </c>
      <c r="F182" s="210" t="s">
        <v>148</v>
      </c>
      <c r="G182" s="15"/>
      <c r="H182" s="211">
        <v>49.340000000000003</v>
      </c>
      <c r="I182" s="212"/>
      <c r="J182" s="15"/>
      <c r="K182" s="15"/>
      <c r="L182" s="208"/>
      <c r="M182" s="213"/>
      <c r="N182" s="214"/>
      <c r="O182" s="214"/>
      <c r="P182" s="214"/>
      <c r="Q182" s="214"/>
      <c r="R182" s="214"/>
      <c r="S182" s="214"/>
      <c r="T182" s="2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09" t="s">
        <v>139</v>
      </c>
      <c r="AU182" s="209" t="s">
        <v>76</v>
      </c>
      <c r="AV182" s="15" t="s">
        <v>135</v>
      </c>
      <c r="AW182" s="15" t="s">
        <v>31</v>
      </c>
      <c r="AX182" s="15" t="s">
        <v>15</v>
      </c>
      <c r="AY182" s="209" t="s">
        <v>128</v>
      </c>
    </row>
    <row r="183" s="2" customFormat="1" ht="21.75" customHeight="1">
      <c r="A183" s="39"/>
      <c r="B183" s="173"/>
      <c r="C183" s="174" t="s">
        <v>278</v>
      </c>
      <c r="D183" s="174" t="s">
        <v>130</v>
      </c>
      <c r="E183" s="175" t="s">
        <v>658</v>
      </c>
      <c r="F183" s="176" t="s">
        <v>659</v>
      </c>
      <c r="G183" s="177" t="s">
        <v>157</v>
      </c>
      <c r="H183" s="178">
        <v>49.340000000000003</v>
      </c>
      <c r="I183" s="179"/>
      <c r="J183" s="180">
        <f>ROUND(I183*H183,2)</f>
        <v>0</v>
      </c>
      <c r="K183" s="176" t="s">
        <v>134</v>
      </c>
      <c r="L183" s="40"/>
      <c r="M183" s="181" t="s">
        <v>3</v>
      </c>
      <c r="N183" s="182" t="s">
        <v>40</v>
      </c>
      <c r="O183" s="73"/>
      <c r="P183" s="183">
        <f>O183*H183</f>
        <v>0</v>
      </c>
      <c r="Q183" s="183">
        <v>0</v>
      </c>
      <c r="R183" s="183">
        <f>Q183*H183</f>
        <v>0</v>
      </c>
      <c r="S183" s="183">
        <v>0</v>
      </c>
      <c r="T183" s="18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185" t="s">
        <v>135</v>
      </c>
      <c r="AT183" s="185" t="s">
        <v>130</v>
      </c>
      <c r="AU183" s="185" t="s">
        <v>76</v>
      </c>
      <c r="AY183" s="20" t="s">
        <v>128</v>
      </c>
      <c r="BE183" s="186">
        <f>IF(N183="základní",J183,0)</f>
        <v>0</v>
      </c>
      <c r="BF183" s="186">
        <f>IF(N183="snížená",J183,0)</f>
        <v>0</v>
      </c>
      <c r="BG183" s="186">
        <f>IF(N183="zákl. přenesená",J183,0)</f>
        <v>0</v>
      </c>
      <c r="BH183" s="186">
        <f>IF(N183="sníž. přenesená",J183,0)</f>
        <v>0</v>
      </c>
      <c r="BI183" s="186">
        <f>IF(N183="nulová",J183,0)</f>
        <v>0</v>
      </c>
      <c r="BJ183" s="20" t="s">
        <v>15</v>
      </c>
      <c r="BK183" s="186">
        <f>ROUND(I183*H183,2)</f>
        <v>0</v>
      </c>
      <c r="BL183" s="20" t="s">
        <v>135</v>
      </c>
      <c r="BM183" s="185" t="s">
        <v>200</v>
      </c>
    </row>
    <row r="184" s="2" customFormat="1">
      <c r="A184" s="39"/>
      <c r="B184" s="40"/>
      <c r="C184" s="39"/>
      <c r="D184" s="187" t="s">
        <v>137</v>
      </c>
      <c r="E184" s="39"/>
      <c r="F184" s="188" t="s">
        <v>660</v>
      </c>
      <c r="G184" s="39"/>
      <c r="H184" s="39"/>
      <c r="I184" s="189"/>
      <c r="J184" s="39"/>
      <c r="K184" s="39"/>
      <c r="L184" s="40"/>
      <c r="M184" s="190"/>
      <c r="N184" s="191"/>
      <c r="O184" s="73"/>
      <c r="P184" s="73"/>
      <c r="Q184" s="73"/>
      <c r="R184" s="73"/>
      <c r="S184" s="73"/>
      <c r="T184" s="74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20" t="s">
        <v>137</v>
      </c>
      <c r="AU184" s="20" t="s">
        <v>76</v>
      </c>
    </row>
    <row r="185" s="2" customFormat="1" ht="24.15" customHeight="1">
      <c r="A185" s="39"/>
      <c r="B185" s="173"/>
      <c r="C185" s="174" t="s">
        <v>287</v>
      </c>
      <c r="D185" s="174" t="s">
        <v>130</v>
      </c>
      <c r="E185" s="175" t="s">
        <v>661</v>
      </c>
      <c r="F185" s="176" t="s">
        <v>662</v>
      </c>
      <c r="G185" s="177" t="s">
        <v>157</v>
      </c>
      <c r="H185" s="178">
        <v>246.69999999999999</v>
      </c>
      <c r="I185" s="179"/>
      <c r="J185" s="180">
        <f>ROUND(I185*H185,2)</f>
        <v>0</v>
      </c>
      <c r="K185" s="176" t="s">
        <v>134</v>
      </c>
      <c r="L185" s="40"/>
      <c r="M185" s="181" t="s">
        <v>3</v>
      </c>
      <c r="N185" s="182" t="s">
        <v>40</v>
      </c>
      <c r="O185" s="73"/>
      <c r="P185" s="183">
        <f>O185*H185</f>
        <v>0</v>
      </c>
      <c r="Q185" s="183">
        <v>0</v>
      </c>
      <c r="R185" s="183">
        <f>Q185*H185</f>
        <v>0</v>
      </c>
      <c r="S185" s="183">
        <v>0</v>
      </c>
      <c r="T185" s="18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185" t="s">
        <v>135</v>
      </c>
      <c r="AT185" s="185" t="s">
        <v>130</v>
      </c>
      <c r="AU185" s="185" t="s">
        <v>76</v>
      </c>
      <c r="AY185" s="20" t="s">
        <v>128</v>
      </c>
      <c r="BE185" s="186">
        <f>IF(N185="základní",J185,0)</f>
        <v>0</v>
      </c>
      <c r="BF185" s="186">
        <f>IF(N185="snížená",J185,0)</f>
        <v>0</v>
      </c>
      <c r="BG185" s="186">
        <f>IF(N185="zákl. přenesená",J185,0)</f>
        <v>0</v>
      </c>
      <c r="BH185" s="186">
        <f>IF(N185="sníž. přenesená",J185,0)</f>
        <v>0</v>
      </c>
      <c r="BI185" s="186">
        <f>IF(N185="nulová",J185,0)</f>
        <v>0</v>
      </c>
      <c r="BJ185" s="20" t="s">
        <v>15</v>
      </c>
      <c r="BK185" s="186">
        <f>ROUND(I185*H185,2)</f>
        <v>0</v>
      </c>
      <c r="BL185" s="20" t="s">
        <v>135</v>
      </c>
      <c r="BM185" s="185" t="s">
        <v>663</v>
      </c>
    </row>
    <row r="186" s="2" customFormat="1">
      <c r="A186" s="39"/>
      <c r="B186" s="40"/>
      <c r="C186" s="39"/>
      <c r="D186" s="187" t="s">
        <v>137</v>
      </c>
      <c r="E186" s="39"/>
      <c r="F186" s="188" t="s">
        <v>664</v>
      </c>
      <c r="G186" s="39"/>
      <c r="H186" s="39"/>
      <c r="I186" s="189"/>
      <c r="J186" s="39"/>
      <c r="K186" s="39"/>
      <c r="L186" s="40"/>
      <c r="M186" s="190"/>
      <c r="N186" s="191"/>
      <c r="O186" s="73"/>
      <c r="P186" s="73"/>
      <c r="Q186" s="73"/>
      <c r="R186" s="73"/>
      <c r="S186" s="73"/>
      <c r="T186" s="74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20" t="s">
        <v>137</v>
      </c>
      <c r="AU186" s="20" t="s">
        <v>76</v>
      </c>
    </row>
    <row r="187" s="13" customFormat="1">
      <c r="A187" s="13"/>
      <c r="B187" s="192"/>
      <c r="C187" s="13"/>
      <c r="D187" s="193" t="s">
        <v>139</v>
      </c>
      <c r="E187" s="13"/>
      <c r="F187" s="195" t="s">
        <v>665</v>
      </c>
      <c r="G187" s="13"/>
      <c r="H187" s="196">
        <v>246.69999999999999</v>
      </c>
      <c r="I187" s="197"/>
      <c r="J187" s="13"/>
      <c r="K187" s="13"/>
      <c r="L187" s="192"/>
      <c r="M187" s="198"/>
      <c r="N187" s="199"/>
      <c r="O187" s="199"/>
      <c r="P187" s="199"/>
      <c r="Q187" s="199"/>
      <c r="R187" s="199"/>
      <c r="S187" s="199"/>
      <c r="T187" s="20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4" t="s">
        <v>139</v>
      </c>
      <c r="AU187" s="194" t="s">
        <v>76</v>
      </c>
      <c r="AV187" s="13" t="s">
        <v>76</v>
      </c>
      <c r="AW187" s="13" t="s">
        <v>4</v>
      </c>
      <c r="AX187" s="13" t="s">
        <v>15</v>
      </c>
      <c r="AY187" s="194" t="s">
        <v>128</v>
      </c>
    </row>
    <row r="188" s="2" customFormat="1" ht="16.5" customHeight="1">
      <c r="A188" s="39"/>
      <c r="B188" s="173"/>
      <c r="C188" s="220" t="s">
        <v>666</v>
      </c>
      <c r="D188" s="220" t="s">
        <v>345</v>
      </c>
      <c r="E188" s="221" t="s">
        <v>667</v>
      </c>
      <c r="F188" s="222" t="s">
        <v>668</v>
      </c>
      <c r="G188" s="223" t="s">
        <v>290</v>
      </c>
      <c r="H188" s="224">
        <v>17.699999999999999</v>
      </c>
      <c r="I188" s="225"/>
      <c r="J188" s="226">
        <f>ROUND(I188*H188,2)</f>
        <v>0</v>
      </c>
      <c r="K188" s="222" t="s">
        <v>134</v>
      </c>
      <c r="L188" s="227"/>
      <c r="M188" s="228" t="s">
        <v>3</v>
      </c>
      <c r="N188" s="229" t="s">
        <v>40</v>
      </c>
      <c r="O188" s="73"/>
      <c r="P188" s="183">
        <f>O188*H188</f>
        <v>0</v>
      </c>
      <c r="Q188" s="183">
        <v>0.001</v>
      </c>
      <c r="R188" s="183">
        <f>Q188*H188</f>
        <v>0.0177</v>
      </c>
      <c r="S188" s="183">
        <v>0</v>
      </c>
      <c r="T188" s="18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185" t="s">
        <v>152</v>
      </c>
      <c r="AT188" s="185" t="s">
        <v>345</v>
      </c>
      <c r="AU188" s="185" t="s">
        <v>76</v>
      </c>
      <c r="AY188" s="20" t="s">
        <v>128</v>
      </c>
      <c r="BE188" s="186">
        <f>IF(N188="základní",J188,0)</f>
        <v>0</v>
      </c>
      <c r="BF188" s="186">
        <f>IF(N188="snížená",J188,0)</f>
        <v>0</v>
      </c>
      <c r="BG188" s="186">
        <f>IF(N188="zákl. přenesená",J188,0)</f>
        <v>0</v>
      </c>
      <c r="BH188" s="186">
        <f>IF(N188="sníž. přenesená",J188,0)</f>
        <v>0</v>
      </c>
      <c r="BI188" s="186">
        <f>IF(N188="nulová",J188,0)</f>
        <v>0</v>
      </c>
      <c r="BJ188" s="20" t="s">
        <v>15</v>
      </c>
      <c r="BK188" s="186">
        <f>ROUND(I188*H188,2)</f>
        <v>0</v>
      </c>
      <c r="BL188" s="20" t="s">
        <v>135</v>
      </c>
      <c r="BM188" s="185" t="s">
        <v>669</v>
      </c>
    </row>
    <row r="189" s="14" customFormat="1">
      <c r="A189" s="14"/>
      <c r="B189" s="201"/>
      <c r="C189" s="14"/>
      <c r="D189" s="193" t="s">
        <v>139</v>
      </c>
      <c r="E189" s="202" t="s">
        <v>3</v>
      </c>
      <c r="F189" s="203" t="s">
        <v>670</v>
      </c>
      <c r="G189" s="14"/>
      <c r="H189" s="202" t="s">
        <v>3</v>
      </c>
      <c r="I189" s="204"/>
      <c r="J189" s="14"/>
      <c r="K189" s="14"/>
      <c r="L189" s="201"/>
      <c r="M189" s="205"/>
      <c r="N189" s="206"/>
      <c r="O189" s="206"/>
      <c r="P189" s="206"/>
      <c r="Q189" s="206"/>
      <c r="R189" s="206"/>
      <c r="S189" s="206"/>
      <c r="T189" s="207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2" t="s">
        <v>139</v>
      </c>
      <c r="AU189" s="202" t="s">
        <v>76</v>
      </c>
      <c r="AV189" s="14" t="s">
        <v>15</v>
      </c>
      <c r="AW189" s="14" t="s">
        <v>31</v>
      </c>
      <c r="AX189" s="14" t="s">
        <v>69</v>
      </c>
      <c r="AY189" s="202" t="s">
        <v>128</v>
      </c>
    </row>
    <row r="190" s="13" customFormat="1">
      <c r="A190" s="13"/>
      <c r="B190" s="192"/>
      <c r="C190" s="13"/>
      <c r="D190" s="193" t="s">
        <v>139</v>
      </c>
      <c r="E190" s="194" t="s">
        <v>3</v>
      </c>
      <c r="F190" s="195" t="s">
        <v>671</v>
      </c>
      <c r="G190" s="13"/>
      <c r="H190" s="196">
        <v>17.699999999999999</v>
      </c>
      <c r="I190" s="197"/>
      <c r="J190" s="13"/>
      <c r="K190" s="13"/>
      <c r="L190" s="192"/>
      <c r="M190" s="198"/>
      <c r="N190" s="199"/>
      <c r="O190" s="199"/>
      <c r="P190" s="199"/>
      <c r="Q190" s="199"/>
      <c r="R190" s="199"/>
      <c r="S190" s="199"/>
      <c r="T190" s="20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4" t="s">
        <v>139</v>
      </c>
      <c r="AU190" s="194" t="s">
        <v>76</v>
      </c>
      <c r="AV190" s="13" t="s">
        <v>76</v>
      </c>
      <c r="AW190" s="13" t="s">
        <v>31</v>
      </c>
      <c r="AX190" s="13" t="s">
        <v>69</v>
      </c>
      <c r="AY190" s="194" t="s">
        <v>128</v>
      </c>
    </row>
    <row r="191" s="15" customFormat="1">
      <c r="A191" s="15"/>
      <c r="B191" s="208"/>
      <c r="C191" s="15"/>
      <c r="D191" s="193" t="s">
        <v>139</v>
      </c>
      <c r="E191" s="209" t="s">
        <v>3</v>
      </c>
      <c r="F191" s="210" t="s">
        <v>148</v>
      </c>
      <c r="G191" s="15"/>
      <c r="H191" s="211">
        <v>17.699999999999999</v>
      </c>
      <c r="I191" s="212"/>
      <c r="J191" s="15"/>
      <c r="K191" s="15"/>
      <c r="L191" s="208"/>
      <c r="M191" s="213"/>
      <c r="N191" s="214"/>
      <c r="O191" s="214"/>
      <c r="P191" s="214"/>
      <c r="Q191" s="214"/>
      <c r="R191" s="214"/>
      <c r="S191" s="214"/>
      <c r="T191" s="2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09" t="s">
        <v>139</v>
      </c>
      <c r="AU191" s="209" t="s">
        <v>76</v>
      </c>
      <c r="AV191" s="15" t="s">
        <v>135</v>
      </c>
      <c r="AW191" s="15" t="s">
        <v>31</v>
      </c>
      <c r="AX191" s="15" t="s">
        <v>15</v>
      </c>
      <c r="AY191" s="209" t="s">
        <v>128</v>
      </c>
    </row>
    <row r="192" s="2" customFormat="1" ht="16.5" customHeight="1">
      <c r="A192" s="39"/>
      <c r="B192" s="173"/>
      <c r="C192" s="220" t="s">
        <v>507</v>
      </c>
      <c r="D192" s="220" t="s">
        <v>345</v>
      </c>
      <c r="E192" s="221" t="s">
        <v>672</v>
      </c>
      <c r="F192" s="222" t="s">
        <v>673</v>
      </c>
      <c r="G192" s="223" t="s">
        <v>290</v>
      </c>
      <c r="H192" s="224">
        <v>7.9500000000000002</v>
      </c>
      <c r="I192" s="225"/>
      <c r="J192" s="226">
        <f>ROUND(I192*H192,2)</f>
        <v>0</v>
      </c>
      <c r="K192" s="222" t="s">
        <v>3</v>
      </c>
      <c r="L192" s="227"/>
      <c r="M192" s="228" t="s">
        <v>3</v>
      </c>
      <c r="N192" s="229" t="s">
        <v>40</v>
      </c>
      <c r="O192" s="73"/>
      <c r="P192" s="183">
        <f>O192*H192</f>
        <v>0</v>
      </c>
      <c r="Q192" s="183">
        <v>0</v>
      </c>
      <c r="R192" s="183">
        <f>Q192*H192</f>
        <v>0</v>
      </c>
      <c r="S192" s="183">
        <v>0</v>
      </c>
      <c r="T192" s="18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185" t="s">
        <v>152</v>
      </c>
      <c r="AT192" s="185" t="s">
        <v>345</v>
      </c>
      <c r="AU192" s="185" t="s">
        <v>76</v>
      </c>
      <c r="AY192" s="20" t="s">
        <v>128</v>
      </c>
      <c r="BE192" s="186">
        <f>IF(N192="základní",J192,0)</f>
        <v>0</v>
      </c>
      <c r="BF192" s="186">
        <f>IF(N192="snížená",J192,0)</f>
        <v>0</v>
      </c>
      <c r="BG192" s="186">
        <f>IF(N192="zákl. přenesená",J192,0)</f>
        <v>0</v>
      </c>
      <c r="BH192" s="186">
        <f>IF(N192="sníž. přenesená",J192,0)</f>
        <v>0</v>
      </c>
      <c r="BI192" s="186">
        <f>IF(N192="nulová",J192,0)</f>
        <v>0</v>
      </c>
      <c r="BJ192" s="20" t="s">
        <v>15</v>
      </c>
      <c r="BK192" s="186">
        <f>ROUND(I192*H192,2)</f>
        <v>0</v>
      </c>
      <c r="BL192" s="20" t="s">
        <v>135</v>
      </c>
      <c r="BM192" s="185" t="s">
        <v>674</v>
      </c>
    </row>
    <row r="193" s="14" customFormat="1">
      <c r="A193" s="14"/>
      <c r="B193" s="201"/>
      <c r="C193" s="14"/>
      <c r="D193" s="193" t="s">
        <v>139</v>
      </c>
      <c r="E193" s="202" t="s">
        <v>3</v>
      </c>
      <c r="F193" s="203" t="s">
        <v>675</v>
      </c>
      <c r="G193" s="14"/>
      <c r="H193" s="202" t="s">
        <v>3</v>
      </c>
      <c r="I193" s="204"/>
      <c r="J193" s="14"/>
      <c r="K193" s="14"/>
      <c r="L193" s="201"/>
      <c r="M193" s="205"/>
      <c r="N193" s="206"/>
      <c r="O193" s="206"/>
      <c r="P193" s="206"/>
      <c r="Q193" s="206"/>
      <c r="R193" s="206"/>
      <c r="S193" s="206"/>
      <c r="T193" s="207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2" t="s">
        <v>139</v>
      </c>
      <c r="AU193" s="202" t="s">
        <v>76</v>
      </c>
      <c r="AV193" s="14" t="s">
        <v>15</v>
      </c>
      <c r="AW193" s="14" t="s">
        <v>31</v>
      </c>
      <c r="AX193" s="14" t="s">
        <v>69</v>
      </c>
      <c r="AY193" s="202" t="s">
        <v>128</v>
      </c>
    </row>
    <row r="194" s="13" customFormat="1">
      <c r="A194" s="13"/>
      <c r="B194" s="192"/>
      <c r="C194" s="13"/>
      <c r="D194" s="193" t="s">
        <v>139</v>
      </c>
      <c r="E194" s="194" t="s">
        <v>3</v>
      </c>
      <c r="F194" s="195" t="s">
        <v>676</v>
      </c>
      <c r="G194" s="13"/>
      <c r="H194" s="196">
        <v>7.9500000000000002</v>
      </c>
      <c r="I194" s="197"/>
      <c r="J194" s="13"/>
      <c r="K194" s="13"/>
      <c r="L194" s="192"/>
      <c r="M194" s="198"/>
      <c r="N194" s="199"/>
      <c r="O194" s="199"/>
      <c r="P194" s="199"/>
      <c r="Q194" s="199"/>
      <c r="R194" s="199"/>
      <c r="S194" s="199"/>
      <c r="T194" s="20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4" t="s">
        <v>139</v>
      </c>
      <c r="AU194" s="194" t="s">
        <v>76</v>
      </c>
      <c r="AV194" s="13" t="s">
        <v>76</v>
      </c>
      <c r="AW194" s="13" t="s">
        <v>31</v>
      </c>
      <c r="AX194" s="13" t="s">
        <v>69</v>
      </c>
      <c r="AY194" s="194" t="s">
        <v>128</v>
      </c>
    </row>
    <row r="195" s="15" customFormat="1">
      <c r="A195" s="15"/>
      <c r="B195" s="208"/>
      <c r="C195" s="15"/>
      <c r="D195" s="193" t="s">
        <v>139</v>
      </c>
      <c r="E195" s="209" t="s">
        <v>3</v>
      </c>
      <c r="F195" s="210" t="s">
        <v>148</v>
      </c>
      <c r="G195" s="15"/>
      <c r="H195" s="211">
        <v>7.9500000000000002</v>
      </c>
      <c r="I195" s="212"/>
      <c r="J195" s="15"/>
      <c r="K195" s="15"/>
      <c r="L195" s="208"/>
      <c r="M195" s="213"/>
      <c r="N195" s="214"/>
      <c r="O195" s="214"/>
      <c r="P195" s="214"/>
      <c r="Q195" s="214"/>
      <c r="R195" s="214"/>
      <c r="S195" s="214"/>
      <c r="T195" s="2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09" t="s">
        <v>139</v>
      </c>
      <c r="AU195" s="209" t="s">
        <v>76</v>
      </c>
      <c r="AV195" s="15" t="s">
        <v>135</v>
      </c>
      <c r="AW195" s="15" t="s">
        <v>31</v>
      </c>
      <c r="AX195" s="15" t="s">
        <v>15</v>
      </c>
      <c r="AY195" s="209" t="s">
        <v>128</v>
      </c>
    </row>
    <row r="196" s="2" customFormat="1" ht="16.5" customHeight="1">
      <c r="A196" s="39"/>
      <c r="B196" s="173"/>
      <c r="C196" s="220" t="s">
        <v>677</v>
      </c>
      <c r="D196" s="220" t="s">
        <v>345</v>
      </c>
      <c r="E196" s="221" t="s">
        <v>678</v>
      </c>
      <c r="F196" s="222" t="s">
        <v>679</v>
      </c>
      <c r="G196" s="223" t="s">
        <v>290</v>
      </c>
      <c r="H196" s="224">
        <v>36.299999999999997</v>
      </c>
      <c r="I196" s="225"/>
      <c r="J196" s="226">
        <f>ROUND(I196*H196,2)</f>
        <v>0</v>
      </c>
      <c r="K196" s="222" t="s">
        <v>3</v>
      </c>
      <c r="L196" s="227"/>
      <c r="M196" s="228" t="s">
        <v>3</v>
      </c>
      <c r="N196" s="229" t="s">
        <v>40</v>
      </c>
      <c r="O196" s="73"/>
      <c r="P196" s="183">
        <f>O196*H196</f>
        <v>0</v>
      </c>
      <c r="Q196" s="183">
        <v>0</v>
      </c>
      <c r="R196" s="183">
        <f>Q196*H196</f>
        <v>0</v>
      </c>
      <c r="S196" s="183">
        <v>0</v>
      </c>
      <c r="T196" s="18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185" t="s">
        <v>152</v>
      </c>
      <c r="AT196" s="185" t="s">
        <v>345</v>
      </c>
      <c r="AU196" s="185" t="s">
        <v>76</v>
      </c>
      <c r="AY196" s="20" t="s">
        <v>128</v>
      </c>
      <c r="BE196" s="186">
        <f>IF(N196="základní",J196,0)</f>
        <v>0</v>
      </c>
      <c r="BF196" s="186">
        <f>IF(N196="snížená",J196,0)</f>
        <v>0</v>
      </c>
      <c r="BG196" s="186">
        <f>IF(N196="zákl. přenesená",J196,0)</f>
        <v>0</v>
      </c>
      <c r="BH196" s="186">
        <f>IF(N196="sníž. přenesená",J196,0)</f>
        <v>0</v>
      </c>
      <c r="BI196" s="186">
        <f>IF(N196="nulová",J196,0)</f>
        <v>0</v>
      </c>
      <c r="BJ196" s="20" t="s">
        <v>15</v>
      </c>
      <c r="BK196" s="186">
        <f>ROUND(I196*H196,2)</f>
        <v>0</v>
      </c>
      <c r="BL196" s="20" t="s">
        <v>135</v>
      </c>
      <c r="BM196" s="185" t="s">
        <v>680</v>
      </c>
    </row>
    <row r="197" s="14" customFormat="1">
      <c r="A197" s="14"/>
      <c r="B197" s="201"/>
      <c r="C197" s="14"/>
      <c r="D197" s="193" t="s">
        <v>139</v>
      </c>
      <c r="E197" s="202" t="s">
        <v>3</v>
      </c>
      <c r="F197" s="203" t="s">
        <v>681</v>
      </c>
      <c r="G197" s="14"/>
      <c r="H197" s="202" t="s">
        <v>3</v>
      </c>
      <c r="I197" s="204"/>
      <c r="J197" s="14"/>
      <c r="K197" s="14"/>
      <c r="L197" s="201"/>
      <c r="M197" s="205"/>
      <c r="N197" s="206"/>
      <c r="O197" s="206"/>
      <c r="P197" s="206"/>
      <c r="Q197" s="206"/>
      <c r="R197" s="206"/>
      <c r="S197" s="206"/>
      <c r="T197" s="207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2" t="s">
        <v>139</v>
      </c>
      <c r="AU197" s="202" t="s">
        <v>76</v>
      </c>
      <c r="AV197" s="14" t="s">
        <v>15</v>
      </c>
      <c r="AW197" s="14" t="s">
        <v>31</v>
      </c>
      <c r="AX197" s="14" t="s">
        <v>69</v>
      </c>
      <c r="AY197" s="202" t="s">
        <v>128</v>
      </c>
    </row>
    <row r="198" s="13" customFormat="1">
      <c r="A198" s="13"/>
      <c r="B198" s="192"/>
      <c r="C198" s="13"/>
      <c r="D198" s="193" t="s">
        <v>139</v>
      </c>
      <c r="E198" s="194" t="s">
        <v>3</v>
      </c>
      <c r="F198" s="195" t="s">
        <v>682</v>
      </c>
      <c r="G198" s="13"/>
      <c r="H198" s="196">
        <v>36.299999999999997</v>
      </c>
      <c r="I198" s="197"/>
      <c r="J198" s="13"/>
      <c r="K198" s="13"/>
      <c r="L198" s="192"/>
      <c r="M198" s="198"/>
      <c r="N198" s="199"/>
      <c r="O198" s="199"/>
      <c r="P198" s="199"/>
      <c r="Q198" s="199"/>
      <c r="R198" s="199"/>
      <c r="S198" s="199"/>
      <c r="T198" s="20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4" t="s">
        <v>139</v>
      </c>
      <c r="AU198" s="194" t="s">
        <v>76</v>
      </c>
      <c r="AV198" s="13" t="s">
        <v>76</v>
      </c>
      <c r="AW198" s="13" t="s">
        <v>31</v>
      </c>
      <c r="AX198" s="13" t="s">
        <v>69</v>
      </c>
      <c r="AY198" s="194" t="s">
        <v>128</v>
      </c>
    </row>
    <row r="199" s="15" customFormat="1">
      <c r="A199" s="15"/>
      <c r="B199" s="208"/>
      <c r="C199" s="15"/>
      <c r="D199" s="193" t="s">
        <v>139</v>
      </c>
      <c r="E199" s="209" t="s">
        <v>3</v>
      </c>
      <c r="F199" s="210" t="s">
        <v>148</v>
      </c>
      <c r="G199" s="15"/>
      <c r="H199" s="211">
        <v>36.299999999999997</v>
      </c>
      <c r="I199" s="212"/>
      <c r="J199" s="15"/>
      <c r="K199" s="15"/>
      <c r="L199" s="208"/>
      <c r="M199" s="213"/>
      <c r="N199" s="214"/>
      <c r="O199" s="214"/>
      <c r="P199" s="214"/>
      <c r="Q199" s="214"/>
      <c r="R199" s="214"/>
      <c r="S199" s="214"/>
      <c r="T199" s="2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9" t="s">
        <v>139</v>
      </c>
      <c r="AU199" s="209" t="s">
        <v>76</v>
      </c>
      <c r="AV199" s="15" t="s">
        <v>135</v>
      </c>
      <c r="AW199" s="15" t="s">
        <v>31</v>
      </c>
      <c r="AX199" s="15" t="s">
        <v>15</v>
      </c>
      <c r="AY199" s="209" t="s">
        <v>128</v>
      </c>
    </row>
    <row r="200" s="2" customFormat="1" ht="16.5" customHeight="1">
      <c r="A200" s="39"/>
      <c r="B200" s="173"/>
      <c r="C200" s="220" t="s">
        <v>510</v>
      </c>
      <c r="D200" s="220" t="s">
        <v>345</v>
      </c>
      <c r="E200" s="221" t="s">
        <v>683</v>
      </c>
      <c r="F200" s="222" t="s">
        <v>684</v>
      </c>
      <c r="G200" s="223" t="s">
        <v>290</v>
      </c>
      <c r="H200" s="224">
        <v>6.96</v>
      </c>
      <c r="I200" s="225"/>
      <c r="J200" s="226">
        <f>ROUND(I200*H200,2)</f>
        <v>0</v>
      </c>
      <c r="K200" s="222" t="s">
        <v>134</v>
      </c>
      <c r="L200" s="227"/>
      <c r="M200" s="228" t="s">
        <v>3</v>
      </c>
      <c r="N200" s="229" t="s">
        <v>40</v>
      </c>
      <c r="O200" s="73"/>
      <c r="P200" s="183">
        <f>O200*H200</f>
        <v>0</v>
      </c>
      <c r="Q200" s="183">
        <v>0.001</v>
      </c>
      <c r="R200" s="183">
        <f>Q200*H200</f>
        <v>0.00696</v>
      </c>
      <c r="S200" s="183">
        <v>0</v>
      </c>
      <c r="T200" s="18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185" t="s">
        <v>152</v>
      </c>
      <c r="AT200" s="185" t="s">
        <v>345</v>
      </c>
      <c r="AU200" s="185" t="s">
        <v>76</v>
      </c>
      <c r="AY200" s="20" t="s">
        <v>128</v>
      </c>
      <c r="BE200" s="186">
        <f>IF(N200="základní",J200,0)</f>
        <v>0</v>
      </c>
      <c r="BF200" s="186">
        <f>IF(N200="snížená",J200,0)</f>
        <v>0</v>
      </c>
      <c r="BG200" s="186">
        <f>IF(N200="zákl. přenesená",J200,0)</f>
        <v>0</v>
      </c>
      <c r="BH200" s="186">
        <f>IF(N200="sníž. přenesená",J200,0)</f>
        <v>0</v>
      </c>
      <c r="BI200" s="186">
        <f>IF(N200="nulová",J200,0)</f>
        <v>0</v>
      </c>
      <c r="BJ200" s="20" t="s">
        <v>15</v>
      </c>
      <c r="BK200" s="186">
        <f>ROUND(I200*H200,2)</f>
        <v>0</v>
      </c>
      <c r="BL200" s="20" t="s">
        <v>135</v>
      </c>
      <c r="BM200" s="185" t="s">
        <v>685</v>
      </c>
    </row>
    <row r="201" s="14" customFormat="1">
      <c r="A201" s="14"/>
      <c r="B201" s="201"/>
      <c r="C201" s="14"/>
      <c r="D201" s="193" t="s">
        <v>139</v>
      </c>
      <c r="E201" s="202" t="s">
        <v>3</v>
      </c>
      <c r="F201" s="203" t="s">
        <v>686</v>
      </c>
      <c r="G201" s="14"/>
      <c r="H201" s="202" t="s">
        <v>3</v>
      </c>
      <c r="I201" s="204"/>
      <c r="J201" s="14"/>
      <c r="K201" s="14"/>
      <c r="L201" s="201"/>
      <c r="M201" s="205"/>
      <c r="N201" s="206"/>
      <c r="O201" s="206"/>
      <c r="P201" s="206"/>
      <c r="Q201" s="206"/>
      <c r="R201" s="206"/>
      <c r="S201" s="206"/>
      <c r="T201" s="207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2" t="s">
        <v>139</v>
      </c>
      <c r="AU201" s="202" t="s">
        <v>76</v>
      </c>
      <c r="AV201" s="14" t="s">
        <v>15</v>
      </c>
      <c r="AW201" s="14" t="s">
        <v>31</v>
      </c>
      <c r="AX201" s="14" t="s">
        <v>69</v>
      </c>
      <c r="AY201" s="202" t="s">
        <v>128</v>
      </c>
    </row>
    <row r="202" s="13" customFormat="1">
      <c r="A202" s="13"/>
      <c r="B202" s="192"/>
      <c r="C202" s="13"/>
      <c r="D202" s="193" t="s">
        <v>139</v>
      </c>
      <c r="E202" s="194" t="s">
        <v>3</v>
      </c>
      <c r="F202" s="195" t="s">
        <v>687</v>
      </c>
      <c r="G202" s="13"/>
      <c r="H202" s="196">
        <v>6.96</v>
      </c>
      <c r="I202" s="197"/>
      <c r="J202" s="13"/>
      <c r="K202" s="13"/>
      <c r="L202" s="192"/>
      <c r="M202" s="198"/>
      <c r="N202" s="199"/>
      <c r="O202" s="199"/>
      <c r="P202" s="199"/>
      <c r="Q202" s="199"/>
      <c r="R202" s="199"/>
      <c r="S202" s="199"/>
      <c r="T202" s="20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94" t="s">
        <v>139</v>
      </c>
      <c r="AU202" s="194" t="s">
        <v>76</v>
      </c>
      <c r="AV202" s="13" t="s">
        <v>76</v>
      </c>
      <c r="AW202" s="13" t="s">
        <v>31</v>
      </c>
      <c r="AX202" s="13" t="s">
        <v>15</v>
      </c>
      <c r="AY202" s="194" t="s">
        <v>128</v>
      </c>
    </row>
    <row r="203" s="2" customFormat="1" ht="16.5" customHeight="1">
      <c r="A203" s="39"/>
      <c r="B203" s="173"/>
      <c r="C203" s="220" t="s">
        <v>594</v>
      </c>
      <c r="D203" s="220" t="s">
        <v>345</v>
      </c>
      <c r="E203" s="221" t="s">
        <v>688</v>
      </c>
      <c r="F203" s="222" t="s">
        <v>689</v>
      </c>
      <c r="G203" s="223" t="s">
        <v>157</v>
      </c>
      <c r="H203" s="224">
        <v>49.340000000000003</v>
      </c>
      <c r="I203" s="225"/>
      <c r="J203" s="226">
        <f>ROUND(I203*H203,2)</f>
        <v>0</v>
      </c>
      <c r="K203" s="222" t="s">
        <v>134</v>
      </c>
      <c r="L203" s="227"/>
      <c r="M203" s="228" t="s">
        <v>3</v>
      </c>
      <c r="N203" s="229" t="s">
        <v>40</v>
      </c>
      <c r="O203" s="73"/>
      <c r="P203" s="183">
        <f>O203*H203</f>
        <v>0</v>
      </c>
      <c r="Q203" s="183">
        <v>0</v>
      </c>
      <c r="R203" s="183">
        <f>Q203*H203</f>
        <v>0</v>
      </c>
      <c r="S203" s="183">
        <v>0</v>
      </c>
      <c r="T203" s="18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185" t="s">
        <v>152</v>
      </c>
      <c r="AT203" s="185" t="s">
        <v>345</v>
      </c>
      <c r="AU203" s="185" t="s">
        <v>76</v>
      </c>
      <c r="AY203" s="20" t="s">
        <v>128</v>
      </c>
      <c r="BE203" s="186">
        <f>IF(N203="základní",J203,0)</f>
        <v>0</v>
      </c>
      <c r="BF203" s="186">
        <f>IF(N203="snížená",J203,0)</f>
        <v>0</v>
      </c>
      <c r="BG203" s="186">
        <f>IF(N203="zákl. přenesená",J203,0)</f>
        <v>0</v>
      </c>
      <c r="BH203" s="186">
        <f>IF(N203="sníž. přenesená",J203,0)</f>
        <v>0</v>
      </c>
      <c r="BI203" s="186">
        <f>IF(N203="nulová",J203,0)</f>
        <v>0</v>
      </c>
      <c r="BJ203" s="20" t="s">
        <v>15</v>
      </c>
      <c r="BK203" s="186">
        <f>ROUND(I203*H203,2)</f>
        <v>0</v>
      </c>
      <c r="BL203" s="20" t="s">
        <v>135</v>
      </c>
      <c r="BM203" s="185" t="s">
        <v>690</v>
      </c>
    </row>
    <row r="204" s="2" customFormat="1" ht="16.5" customHeight="1">
      <c r="A204" s="39"/>
      <c r="B204" s="173"/>
      <c r="C204" s="220" t="s">
        <v>274</v>
      </c>
      <c r="D204" s="220" t="s">
        <v>345</v>
      </c>
      <c r="E204" s="221" t="s">
        <v>691</v>
      </c>
      <c r="F204" s="222" t="s">
        <v>692</v>
      </c>
      <c r="G204" s="223" t="s">
        <v>157</v>
      </c>
      <c r="H204" s="224">
        <v>98.25</v>
      </c>
      <c r="I204" s="225"/>
      <c r="J204" s="226">
        <f>ROUND(I204*H204,2)</f>
        <v>0</v>
      </c>
      <c r="K204" s="222" t="s">
        <v>134</v>
      </c>
      <c r="L204" s="227"/>
      <c r="M204" s="228" t="s">
        <v>3</v>
      </c>
      <c r="N204" s="229" t="s">
        <v>40</v>
      </c>
      <c r="O204" s="73"/>
      <c r="P204" s="183">
        <f>O204*H204</f>
        <v>0</v>
      </c>
      <c r="Q204" s="183">
        <v>0.22</v>
      </c>
      <c r="R204" s="183">
        <f>Q204*H204</f>
        <v>21.614999999999998</v>
      </c>
      <c r="S204" s="183">
        <v>0</v>
      </c>
      <c r="T204" s="18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185" t="s">
        <v>152</v>
      </c>
      <c r="AT204" s="185" t="s">
        <v>345</v>
      </c>
      <c r="AU204" s="185" t="s">
        <v>76</v>
      </c>
      <c r="AY204" s="20" t="s">
        <v>128</v>
      </c>
      <c r="BE204" s="186">
        <f>IF(N204="základní",J204,0)</f>
        <v>0</v>
      </c>
      <c r="BF204" s="186">
        <f>IF(N204="snížená",J204,0)</f>
        <v>0</v>
      </c>
      <c r="BG204" s="186">
        <f>IF(N204="zákl. přenesená",J204,0)</f>
        <v>0</v>
      </c>
      <c r="BH204" s="186">
        <f>IF(N204="sníž. přenesená",J204,0)</f>
        <v>0</v>
      </c>
      <c r="BI204" s="186">
        <f>IF(N204="nulová",J204,0)</f>
        <v>0</v>
      </c>
      <c r="BJ204" s="20" t="s">
        <v>15</v>
      </c>
      <c r="BK204" s="186">
        <f>ROUND(I204*H204,2)</f>
        <v>0</v>
      </c>
      <c r="BL204" s="20" t="s">
        <v>135</v>
      </c>
      <c r="BM204" s="185" t="s">
        <v>693</v>
      </c>
    </row>
    <row r="205" s="14" customFormat="1">
      <c r="A205" s="14"/>
      <c r="B205" s="201"/>
      <c r="C205" s="14"/>
      <c r="D205" s="193" t="s">
        <v>139</v>
      </c>
      <c r="E205" s="202" t="s">
        <v>3</v>
      </c>
      <c r="F205" s="203" t="s">
        <v>694</v>
      </c>
      <c r="G205" s="14"/>
      <c r="H205" s="202" t="s">
        <v>3</v>
      </c>
      <c r="I205" s="204"/>
      <c r="J205" s="14"/>
      <c r="K205" s="14"/>
      <c r="L205" s="201"/>
      <c r="M205" s="205"/>
      <c r="N205" s="206"/>
      <c r="O205" s="206"/>
      <c r="P205" s="206"/>
      <c r="Q205" s="206"/>
      <c r="R205" s="206"/>
      <c r="S205" s="206"/>
      <c r="T205" s="207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2" t="s">
        <v>139</v>
      </c>
      <c r="AU205" s="202" t="s">
        <v>76</v>
      </c>
      <c r="AV205" s="14" t="s">
        <v>15</v>
      </c>
      <c r="AW205" s="14" t="s">
        <v>31</v>
      </c>
      <c r="AX205" s="14" t="s">
        <v>69</v>
      </c>
      <c r="AY205" s="202" t="s">
        <v>128</v>
      </c>
    </row>
    <row r="206" s="13" customFormat="1">
      <c r="A206" s="13"/>
      <c r="B206" s="192"/>
      <c r="C206" s="13"/>
      <c r="D206" s="193" t="s">
        <v>139</v>
      </c>
      <c r="E206" s="194" t="s">
        <v>3</v>
      </c>
      <c r="F206" s="195" t="s">
        <v>695</v>
      </c>
      <c r="G206" s="13"/>
      <c r="H206" s="196">
        <v>90</v>
      </c>
      <c r="I206" s="197"/>
      <c r="J206" s="13"/>
      <c r="K206" s="13"/>
      <c r="L206" s="192"/>
      <c r="M206" s="198"/>
      <c r="N206" s="199"/>
      <c r="O206" s="199"/>
      <c r="P206" s="199"/>
      <c r="Q206" s="199"/>
      <c r="R206" s="199"/>
      <c r="S206" s="199"/>
      <c r="T206" s="20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4" t="s">
        <v>139</v>
      </c>
      <c r="AU206" s="194" t="s">
        <v>76</v>
      </c>
      <c r="AV206" s="13" t="s">
        <v>76</v>
      </c>
      <c r="AW206" s="13" t="s">
        <v>31</v>
      </c>
      <c r="AX206" s="13" t="s">
        <v>69</v>
      </c>
      <c r="AY206" s="194" t="s">
        <v>128</v>
      </c>
    </row>
    <row r="207" s="14" customFormat="1">
      <c r="A207" s="14"/>
      <c r="B207" s="201"/>
      <c r="C207" s="14"/>
      <c r="D207" s="193" t="s">
        <v>139</v>
      </c>
      <c r="E207" s="202" t="s">
        <v>3</v>
      </c>
      <c r="F207" s="203" t="s">
        <v>696</v>
      </c>
      <c r="G207" s="14"/>
      <c r="H207" s="202" t="s">
        <v>3</v>
      </c>
      <c r="I207" s="204"/>
      <c r="J207" s="14"/>
      <c r="K207" s="14"/>
      <c r="L207" s="201"/>
      <c r="M207" s="205"/>
      <c r="N207" s="206"/>
      <c r="O207" s="206"/>
      <c r="P207" s="206"/>
      <c r="Q207" s="206"/>
      <c r="R207" s="206"/>
      <c r="S207" s="206"/>
      <c r="T207" s="207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02" t="s">
        <v>139</v>
      </c>
      <c r="AU207" s="202" t="s">
        <v>76</v>
      </c>
      <c r="AV207" s="14" t="s">
        <v>15</v>
      </c>
      <c r="AW207" s="14" t="s">
        <v>31</v>
      </c>
      <c r="AX207" s="14" t="s">
        <v>69</v>
      </c>
      <c r="AY207" s="202" t="s">
        <v>128</v>
      </c>
    </row>
    <row r="208" s="13" customFormat="1">
      <c r="A208" s="13"/>
      <c r="B208" s="192"/>
      <c r="C208" s="13"/>
      <c r="D208" s="193" t="s">
        <v>139</v>
      </c>
      <c r="E208" s="194" t="s">
        <v>3</v>
      </c>
      <c r="F208" s="195" t="s">
        <v>697</v>
      </c>
      <c r="G208" s="13"/>
      <c r="H208" s="196">
        <v>8.25</v>
      </c>
      <c r="I208" s="197"/>
      <c r="J208" s="13"/>
      <c r="K208" s="13"/>
      <c r="L208" s="192"/>
      <c r="M208" s="198"/>
      <c r="N208" s="199"/>
      <c r="O208" s="199"/>
      <c r="P208" s="199"/>
      <c r="Q208" s="199"/>
      <c r="R208" s="199"/>
      <c r="S208" s="199"/>
      <c r="T208" s="20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4" t="s">
        <v>139</v>
      </c>
      <c r="AU208" s="194" t="s">
        <v>76</v>
      </c>
      <c r="AV208" s="13" t="s">
        <v>76</v>
      </c>
      <c r="AW208" s="13" t="s">
        <v>31</v>
      </c>
      <c r="AX208" s="13" t="s">
        <v>69</v>
      </c>
      <c r="AY208" s="194" t="s">
        <v>128</v>
      </c>
    </row>
    <row r="209" s="15" customFormat="1">
      <c r="A209" s="15"/>
      <c r="B209" s="208"/>
      <c r="C209" s="15"/>
      <c r="D209" s="193" t="s">
        <v>139</v>
      </c>
      <c r="E209" s="209" t="s">
        <v>3</v>
      </c>
      <c r="F209" s="210" t="s">
        <v>148</v>
      </c>
      <c r="G209" s="15"/>
      <c r="H209" s="211">
        <v>98.25</v>
      </c>
      <c r="I209" s="212"/>
      <c r="J209" s="15"/>
      <c r="K209" s="15"/>
      <c r="L209" s="208"/>
      <c r="M209" s="213"/>
      <c r="N209" s="214"/>
      <c r="O209" s="214"/>
      <c r="P209" s="214"/>
      <c r="Q209" s="214"/>
      <c r="R209" s="214"/>
      <c r="S209" s="214"/>
      <c r="T209" s="2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09" t="s">
        <v>139</v>
      </c>
      <c r="AU209" s="209" t="s">
        <v>76</v>
      </c>
      <c r="AV209" s="15" t="s">
        <v>135</v>
      </c>
      <c r="AW209" s="15" t="s">
        <v>31</v>
      </c>
      <c r="AX209" s="15" t="s">
        <v>15</v>
      </c>
      <c r="AY209" s="209" t="s">
        <v>128</v>
      </c>
    </row>
    <row r="210" s="2" customFormat="1" ht="16.5" customHeight="1">
      <c r="A210" s="39"/>
      <c r="B210" s="173"/>
      <c r="C210" s="220" t="s">
        <v>698</v>
      </c>
      <c r="D210" s="220" t="s">
        <v>345</v>
      </c>
      <c r="E210" s="221" t="s">
        <v>699</v>
      </c>
      <c r="F210" s="222" t="s">
        <v>700</v>
      </c>
      <c r="G210" s="223" t="s">
        <v>224</v>
      </c>
      <c r="H210" s="224">
        <v>41.759999999999998</v>
      </c>
      <c r="I210" s="225"/>
      <c r="J210" s="226">
        <f>ROUND(I210*H210,2)</f>
        <v>0</v>
      </c>
      <c r="K210" s="222" t="s">
        <v>134</v>
      </c>
      <c r="L210" s="227"/>
      <c r="M210" s="228" t="s">
        <v>3</v>
      </c>
      <c r="N210" s="229" t="s">
        <v>40</v>
      </c>
      <c r="O210" s="73"/>
      <c r="P210" s="183">
        <f>O210*H210</f>
        <v>0</v>
      </c>
      <c r="Q210" s="183">
        <v>1</v>
      </c>
      <c r="R210" s="183">
        <f>Q210*H210</f>
        <v>41.759999999999998</v>
      </c>
      <c r="S210" s="183">
        <v>0</v>
      </c>
      <c r="T210" s="18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185" t="s">
        <v>152</v>
      </c>
      <c r="AT210" s="185" t="s">
        <v>345</v>
      </c>
      <c r="AU210" s="185" t="s">
        <v>76</v>
      </c>
      <c r="AY210" s="20" t="s">
        <v>128</v>
      </c>
      <c r="BE210" s="186">
        <f>IF(N210="základní",J210,0)</f>
        <v>0</v>
      </c>
      <c r="BF210" s="186">
        <f>IF(N210="snížená",J210,0)</f>
        <v>0</v>
      </c>
      <c r="BG210" s="186">
        <f>IF(N210="zákl. přenesená",J210,0)</f>
        <v>0</v>
      </c>
      <c r="BH210" s="186">
        <f>IF(N210="sníž. přenesená",J210,0)</f>
        <v>0</v>
      </c>
      <c r="BI210" s="186">
        <f>IF(N210="nulová",J210,0)</f>
        <v>0</v>
      </c>
      <c r="BJ210" s="20" t="s">
        <v>15</v>
      </c>
      <c r="BK210" s="186">
        <f>ROUND(I210*H210,2)</f>
        <v>0</v>
      </c>
      <c r="BL210" s="20" t="s">
        <v>135</v>
      </c>
      <c r="BM210" s="185" t="s">
        <v>701</v>
      </c>
    </row>
    <row r="211" s="14" customFormat="1">
      <c r="A211" s="14"/>
      <c r="B211" s="201"/>
      <c r="C211" s="14"/>
      <c r="D211" s="193" t="s">
        <v>139</v>
      </c>
      <c r="E211" s="202" t="s">
        <v>3</v>
      </c>
      <c r="F211" s="203" t="s">
        <v>702</v>
      </c>
      <c r="G211" s="14"/>
      <c r="H211" s="202" t="s">
        <v>3</v>
      </c>
      <c r="I211" s="204"/>
      <c r="J211" s="14"/>
      <c r="K211" s="14"/>
      <c r="L211" s="201"/>
      <c r="M211" s="205"/>
      <c r="N211" s="206"/>
      <c r="O211" s="206"/>
      <c r="P211" s="206"/>
      <c r="Q211" s="206"/>
      <c r="R211" s="206"/>
      <c r="S211" s="206"/>
      <c r="T211" s="207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2" t="s">
        <v>139</v>
      </c>
      <c r="AU211" s="202" t="s">
        <v>76</v>
      </c>
      <c r="AV211" s="14" t="s">
        <v>15</v>
      </c>
      <c r="AW211" s="14" t="s">
        <v>31</v>
      </c>
      <c r="AX211" s="14" t="s">
        <v>69</v>
      </c>
      <c r="AY211" s="202" t="s">
        <v>128</v>
      </c>
    </row>
    <row r="212" s="13" customFormat="1">
      <c r="A212" s="13"/>
      <c r="B212" s="192"/>
      <c r="C212" s="13"/>
      <c r="D212" s="193" t="s">
        <v>139</v>
      </c>
      <c r="E212" s="194" t="s">
        <v>3</v>
      </c>
      <c r="F212" s="195" t="s">
        <v>703</v>
      </c>
      <c r="G212" s="13"/>
      <c r="H212" s="196">
        <v>41.759999999999998</v>
      </c>
      <c r="I212" s="197"/>
      <c r="J212" s="13"/>
      <c r="K212" s="13"/>
      <c r="L212" s="192"/>
      <c r="M212" s="198"/>
      <c r="N212" s="199"/>
      <c r="O212" s="199"/>
      <c r="P212" s="199"/>
      <c r="Q212" s="199"/>
      <c r="R212" s="199"/>
      <c r="S212" s="199"/>
      <c r="T212" s="20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4" t="s">
        <v>139</v>
      </c>
      <c r="AU212" s="194" t="s">
        <v>76</v>
      </c>
      <c r="AV212" s="13" t="s">
        <v>76</v>
      </c>
      <c r="AW212" s="13" t="s">
        <v>31</v>
      </c>
      <c r="AX212" s="13" t="s">
        <v>69</v>
      </c>
      <c r="AY212" s="194" t="s">
        <v>128</v>
      </c>
    </row>
    <row r="213" s="15" customFormat="1">
      <c r="A213" s="15"/>
      <c r="B213" s="208"/>
      <c r="C213" s="15"/>
      <c r="D213" s="193" t="s">
        <v>139</v>
      </c>
      <c r="E213" s="209" t="s">
        <v>3</v>
      </c>
      <c r="F213" s="210" t="s">
        <v>148</v>
      </c>
      <c r="G213" s="15"/>
      <c r="H213" s="211">
        <v>41.759999999999998</v>
      </c>
      <c r="I213" s="212"/>
      <c r="J213" s="15"/>
      <c r="K213" s="15"/>
      <c r="L213" s="208"/>
      <c r="M213" s="213"/>
      <c r="N213" s="214"/>
      <c r="O213" s="214"/>
      <c r="P213" s="214"/>
      <c r="Q213" s="214"/>
      <c r="R213" s="214"/>
      <c r="S213" s="214"/>
      <c r="T213" s="2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09" t="s">
        <v>139</v>
      </c>
      <c r="AU213" s="209" t="s">
        <v>76</v>
      </c>
      <c r="AV213" s="15" t="s">
        <v>135</v>
      </c>
      <c r="AW213" s="15" t="s">
        <v>31</v>
      </c>
      <c r="AX213" s="15" t="s">
        <v>15</v>
      </c>
      <c r="AY213" s="209" t="s">
        <v>128</v>
      </c>
    </row>
    <row r="214" s="2" customFormat="1" ht="16.5" customHeight="1">
      <c r="A214" s="39"/>
      <c r="B214" s="173"/>
      <c r="C214" s="220" t="s">
        <v>200</v>
      </c>
      <c r="D214" s="220" t="s">
        <v>345</v>
      </c>
      <c r="E214" s="221" t="s">
        <v>704</v>
      </c>
      <c r="F214" s="222" t="s">
        <v>705</v>
      </c>
      <c r="G214" s="223" t="s">
        <v>224</v>
      </c>
      <c r="H214" s="224">
        <v>81.090000000000003</v>
      </c>
      <c r="I214" s="225"/>
      <c r="J214" s="226">
        <f>ROUND(I214*H214,2)</f>
        <v>0</v>
      </c>
      <c r="K214" s="222" t="s">
        <v>3</v>
      </c>
      <c r="L214" s="227"/>
      <c r="M214" s="228" t="s">
        <v>3</v>
      </c>
      <c r="N214" s="229" t="s">
        <v>40</v>
      </c>
      <c r="O214" s="73"/>
      <c r="P214" s="183">
        <f>O214*H214</f>
        <v>0</v>
      </c>
      <c r="Q214" s="183">
        <v>0</v>
      </c>
      <c r="R214" s="183">
        <f>Q214*H214</f>
        <v>0</v>
      </c>
      <c r="S214" s="183">
        <v>0</v>
      </c>
      <c r="T214" s="18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185" t="s">
        <v>152</v>
      </c>
      <c r="AT214" s="185" t="s">
        <v>345</v>
      </c>
      <c r="AU214" s="185" t="s">
        <v>76</v>
      </c>
      <c r="AY214" s="20" t="s">
        <v>128</v>
      </c>
      <c r="BE214" s="186">
        <f>IF(N214="základní",J214,0)</f>
        <v>0</v>
      </c>
      <c r="BF214" s="186">
        <f>IF(N214="snížená",J214,0)</f>
        <v>0</v>
      </c>
      <c r="BG214" s="186">
        <f>IF(N214="zákl. přenesená",J214,0)</f>
        <v>0</v>
      </c>
      <c r="BH214" s="186">
        <f>IF(N214="sníž. přenesená",J214,0)</f>
        <v>0</v>
      </c>
      <c r="BI214" s="186">
        <f>IF(N214="nulová",J214,0)</f>
        <v>0</v>
      </c>
      <c r="BJ214" s="20" t="s">
        <v>15</v>
      </c>
      <c r="BK214" s="186">
        <f>ROUND(I214*H214,2)</f>
        <v>0</v>
      </c>
      <c r="BL214" s="20" t="s">
        <v>135</v>
      </c>
      <c r="BM214" s="185" t="s">
        <v>706</v>
      </c>
    </row>
    <row r="215" s="14" customFormat="1">
      <c r="A215" s="14"/>
      <c r="B215" s="201"/>
      <c r="C215" s="14"/>
      <c r="D215" s="193" t="s">
        <v>139</v>
      </c>
      <c r="E215" s="202" t="s">
        <v>3</v>
      </c>
      <c r="F215" s="203" t="s">
        <v>707</v>
      </c>
      <c r="G215" s="14"/>
      <c r="H215" s="202" t="s">
        <v>3</v>
      </c>
      <c r="I215" s="204"/>
      <c r="J215" s="14"/>
      <c r="K215" s="14"/>
      <c r="L215" s="201"/>
      <c r="M215" s="205"/>
      <c r="N215" s="206"/>
      <c r="O215" s="206"/>
      <c r="P215" s="206"/>
      <c r="Q215" s="206"/>
      <c r="R215" s="206"/>
      <c r="S215" s="206"/>
      <c r="T215" s="207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2" t="s">
        <v>139</v>
      </c>
      <c r="AU215" s="202" t="s">
        <v>76</v>
      </c>
      <c r="AV215" s="14" t="s">
        <v>15</v>
      </c>
      <c r="AW215" s="14" t="s">
        <v>31</v>
      </c>
      <c r="AX215" s="14" t="s">
        <v>69</v>
      </c>
      <c r="AY215" s="202" t="s">
        <v>128</v>
      </c>
    </row>
    <row r="216" s="13" customFormat="1">
      <c r="A216" s="13"/>
      <c r="B216" s="192"/>
      <c r="C216" s="13"/>
      <c r="D216" s="193" t="s">
        <v>139</v>
      </c>
      <c r="E216" s="194" t="s">
        <v>3</v>
      </c>
      <c r="F216" s="195" t="s">
        <v>708</v>
      </c>
      <c r="G216" s="13"/>
      <c r="H216" s="196">
        <v>81.090000000000003</v>
      </c>
      <c r="I216" s="197"/>
      <c r="J216" s="13"/>
      <c r="K216" s="13"/>
      <c r="L216" s="192"/>
      <c r="M216" s="198"/>
      <c r="N216" s="199"/>
      <c r="O216" s="199"/>
      <c r="P216" s="199"/>
      <c r="Q216" s="199"/>
      <c r="R216" s="199"/>
      <c r="S216" s="199"/>
      <c r="T216" s="20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4" t="s">
        <v>139</v>
      </c>
      <c r="AU216" s="194" t="s">
        <v>76</v>
      </c>
      <c r="AV216" s="13" t="s">
        <v>76</v>
      </c>
      <c r="AW216" s="13" t="s">
        <v>31</v>
      </c>
      <c r="AX216" s="13" t="s">
        <v>69</v>
      </c>
      <c r="AY216" s="194" t="s">
        <v>128</v>
      </c>
    </row>
    <row r="217" s="15" customFormat="1">
      <c r="A217" s="15"/>
      <c r="B217" s="208"/>
      <c r="C217" s="15"/>
      <c r="D217" s="193" t="s">
        <v>139</v>
      </c>
      <c r="E217" s="209" t="s">
        <v>3</v>
      </c>
      <c r="F217" s="210" t="s">
        <v>148</v>
      </c>
      <c r="G217" s="15"/>
      <c r="H217" s="211">
        <v>81.090000000000003</v>
      </c>
      <c r="I217" s="212"/>
      <c r="J217" s="15"/>
      <c r="K217" s="15"/>
      <c r="L217" s="208"/>
      <c r="M217" s="213"/>
      <c r="N217" s="214"/>
      <c r="O217" s="214"/>
      <c r="P217" s="214"/>
      <c r="Q217" s="214"/>
      <c r="R217" s="214"/>
      <c r="S217" s="214"/>
      <c r="T217" s="2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09" t="s">
        <v>139</v>
      </c>
      <c r="AU217" s="209" t="s">
        <v>76</v>
      </c>
      <c r="AV217" s="15" t="s">
        <v>135</v>
      </c>
      <c r="AW217" s="15" t="s">
        <v>31</v>
      </c>
      <c r="AX217" s="15" t="s">
        <v>15</v>
      </c>
      <c r="AY217" s="209" t="s">
        <v>128</v>
      </c>
    </row>
    <row r="218" s="2" customFormat="1" ht="16.5" customHeight="1">
      <c r="A218" s="39"/>
      <c r="B218" s="173"/>
      <c r="C218" s="220" t="s">
        <v>709</v>
      </c>
      <c r="D218" s="220" t="s">
        <v>345</v>
      </c>
      <c r="E218" s="221" t="s">
        <v>710</v>
      </c>
      <c r="F218" s="222" t="s">
        <v>711</v>
      </c>
      <c r="G218" s="223" t="s">
        <v>157</v>
      </c>
      <c r="H218" s="224">
        <v>19.550000000000001</v>
      </c>
      <c r="I218" s="225"/>
      <c r="J218" s="226">
        <f>ROUND(I218*H218,2)</f>
        <v>0</v>
      </c>
      <c r="K218" s="222" t="s">
        <v>3</v>
      </c>
      <c r="L218" s="227"/>
      <c r="M218" s="228" t="s">
        <v>3</v>
      </c>
      <c r="N218" s="229" t="s">
        <v>40</v>
      </c>
      <c r="O218" s="73"/>
      <c r="P218" s="183">
        <f>O218*H218</f>
        <v>0</v>
      </c>
      <c r="Q218" s="183">
        <v>0</v>
      </c>
      <c r="R218" s="183">
        <f>Q218*H218</f>
        <v>0</v>
      </c>
      <c r="S218" s="183">
        <v>0</v>
      </c>
      <c r="T218" s="18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185" t="s">
        <v>152</v>
      </c>
      <c r="AT218" s="185" t="s">
        <v>345</v>
      </c>
      <c r="AU218" s="185" t="s">
        <v>76</v>
      </c>
      <c r="AY218" s="20" t="s">
        <v>128</v>
      </c>
      <c r="BE218" s="186">
        <f>IF(N218="základní",J218,0)</f>
        <v>0</v>
      </c>
      <c r="BF218" s="186">
        <f>IF(N218="snížená",J218,0)</f>
        <v>0</v>
      </c>
      <c r="BG218" s="186">
        <f>IF(N218="zákl. přenesená",J218,0)</f>
        <v>0</v>
      </c>
      <c r="BH218" s="186">
        <f>IF(N218="sníž. přenesená",J218,0)</f>
        <v>0</v>
      </c>
      <c r="BI218" s="186">
        <f>IF(N218="nulová",J218,0)</f>
        <v>0</v>
      </c>
      <c r="BJ218" s="20" t="s">
        <v>15</v>
      </c>
      <c r="BK218" s="186">
        <f>ROUND(I218*H218,2)</f>
        <v>0</v>
      </c>
      <c r="BL218" s="20" t="s">
        <v>135</v>
      </c>
      <c r="BM218" s="185" t="s">
        <v>712</v>
      </c>
    </row>
    <row r="219" s="14" customFormat="1">
      <c r="A219" s="14"/>
      <c r="B219" s="201"/>
      <c r="C219" s="14"/>
      <c r="D219" s="193" t="s">
        <v>139</v>
      </c>
      <c r="E219" s="202" t="s">
        <v>3</v>
      </c>
      <c r="F219" s="203" t="s">
        <v>713</v>
      </c>
      <c r="G219" s="14"/>
      <c r="H219" s="202" t="s">
        <v>3</v>
      </c>
      <c r="I219" s="204"/>
      <c r="J219" s="14"/>
      <c r="K219" s="14"/>
      <c r="L219" s="201"/>
      <c r="M219" s="205"/>
      <c r="N219" s="206"/>
      <c r="O219" s="206"/>
      <c r="P219" s="206"/>
      <c r="Q219" s="206"/>
      <c r="R219" s="206"/>
      <c r="S219" s="206"/>
      <c r="T219" s="207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2" t="s">
        <v>139</v>
      </c>
      <c r="AU219" s="202" t="s">
        <v>76</v>
      </c>
      <c r="AV219" s="14" t="s">
        <v>15</v>
      </c>
      <c r="AW219" s="14" t="s">
        <v>31</v>
      </c>
      <c r="AX219" s="14" t="s">
        <v>69</v>
      </c>
      <c r="AY219" s="202" t="s">
        <v>128</v>
      </c>
    </row>
    <row r="220" s="13" customFormat="1">
      <c r="A220" s="13"/>
      <c r="B220" s="192"/>
      <c r="C220" s="13"/>
      <c r="D220" s="193" t="s">
        <v>139</v>
      </c>
      <c r="E220" s="194" t="s">
        <v>3</v>
      </c>
      <c r="F220" s="195" t="s">
        <v>714</v>
      </c>
      <c r="G220" s="13"/>
      <c r="H220" s="196">
        <v>11.6</v>
      </c>
      <c r="I220" s="197"/>
      <c r="J220" s="13"/>
      <c r="K220" s="13"/>
      <c r="L220" s="192"/>
      <c r="M220" s="198"/>
      <c r="N220" s="199"/>
      <c r="O220" s="199"/>
      <c r="P220" s="199"/>
      <c r="Q220" s="199"/>
      <c r="R220" s="199"/>
      <c r="S220" s="199"/>
      <c r="T220" s="20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4" t="s">
        <v>139</v>
      </c>
      <c r="AU220" s="194" t="s">
        <v>76</v>
      </c>
      <c r="AV220" s="13" t="s">
        <v>76</v>
      </c>
      <c r="AW220" s="13" t="s">
        <v>31</v>
      </c>
      <c r="AX220" s="13" t="s">
        <v>69</v>
      </c>
      <c r="AY220" s="194" t="s">
        <v>128</v>
      </c>
    </row>
    <row r="221" s="14" customFormat="1">
      <c r="A221" s="14"/>
      <c r="B221" s="201"/>
      <c r="C221" s="14"/>
      <c r="D221" s="193" t="s">
        <v>139</v>
      </c>
      <c r="E221" s="202" t="s">
        <v>3</v>
      </c>
      <c r="F221" s="203" t="s">
        <v>715</v>
      </c>
      <c r="G221" s="14"/>
      <c r="H221" s="202" t="s">
        <v>3</v>
      </c>
      <c r="I221" s="204"/>
      <c r="J221" s="14"/>
      <c r="K221" s="14"/>
      <c r="L221" s="201"/>
      <c r="M221" s="205"/>
      <c r="N221" s="206"/>
      <c r="O221" s="206"/>
      <c r="P221" s="206"/>
      <c r="Q221" s="206"/>
      <c r="R221" s="206"/>
      <c r="S221" s="206"/>
      <c r="T221" s="207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02" t="s">
        <v>139</v>
      </c>
      <c r="AU221" s="202" t="s">
        <v>76</v>
      </c>
      <c r="AV221" s="14" t="s">
        <v>15</v>
      </c>
      <c r="AW221" s="14" t="s">
        <v>31</v>
      </c>
      <c r="AX221" s="14" t="s">
        <v>69</v>
      </c>
      <c r="AY221" s="202" t="s">
        <v>128</v>
      </c>
    </row>
    <row r="222" s="13" customFormat="1">
      <c r="A222" s="13"/>
      <c r="B222" s="192"/>
      <c r="C222" s="13"/>
      <c r="D222" s="193" t="s">
        <v>139</v>
      </c>
      <c r="E222" s="194" t="s">
        <v>3</v>
      </c>
      <c r="F222" s="195" t="s">
        <v>716</v>
      </c>
      <c r="G222" s="13"/>
      <c r="H222" s="196">
        <v>7.9500000000000002</v>
      </c>
      <c r="I222" s="197"/>
      <c r="J222" s="13"/>
      <c r="K222" s="13"/>
      <c r="L222" s="192"/>
      <c r="M222" s="198"/>
      <c r="N222" s="199"/>
      <c r="O222" s="199"/>
      <c r="P222" s="199"/>
      <c r="Q222" s="199"/>
      <c r="R222" s="199"/>
      <c r="S222" s="199"/>
      <c r="T222" s="20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94" t="s">
        <v>139</v>
      </c>
      <c r="AU222" s="194" t="s">
        <v>76</v>
      </c>
      <c r="AV222" s="13" t="s">
        <v>76</v>
      </c>
      <c r="AW222" s="13" t="s">
        <v>31</v>
      </c>
      <c r="AX222" s="13" t="s">
        <v>69</v>
      </c>
      <c r="AY222" s="194" t="s">
        <v>128</v>
      </c>
    </row>
    <row r="223" s="15" customFormat="1">
      <c r="A223" s="15"/>
      <c r="B223" s="208"/>
      <c r="C223" s="15"/>
      <c r="D223" s="193" t="s">
        <v>139</v>
      </c>
      <c r="E223" s="209" t="s">
        <v>3</v>
      </c>
      <c r="F223" s="210" t="s">
        <v>148</v>
      </c>
      <c r="G223" s="15"/>
      <c r="H223" s="211">
        <v>19.550000000000001</v>
      </c>
      <c r="I223" s="212"/>
      <c r="J223" s="15"/>
      <c r="K223" s="15"/>
      <c r="L223" s="208"/>
      <c r="M223" s="213"/>
      <c r="N223" s="214"/>
      <c r="O223" s="214"/>
      <c r="P223" s="214"/>
      <c r="Q223" s="214"/>
      <c r="R223" s="214"/>
      <c r="S223" s="214"/>
      <c r="T223" s="2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9" t="s">
        <v>139</v>
      </c>
      <c r="AU223" s="209" t="s">
        <v>76</v>
      </c>
      <c r="AV223" s="15" t="s">
        <v>135</v>
      </c>
      <c r="AW223" s="15" t="s">
        <v>31</v>
      </c>
      <c r="AX223" s="15" t="s">
        <v>15</v>
      </c>
      <c r="AY223" s="209" t="s">
        <v>128</v>
      </c>
    </row>
    <row r="224" s="2" customFormat="1" ht="16.5" customHeight="1">
      <c r="A224" s="39"/>
      <c r="B224" s="173"/>
      <c r="C224" s="220" t="s">
        <v>517</v>
      </c>
      <c r="D224" s="220" t="s">
        <v>345</v>
      </c>
      <c r="E224" s="221" t="s">
        <v>717</v>
      </c>
      <c r="F224" s="222" t="s">
        <v>718</v>
      </c>
      <c r="G224" s="223" t="s">
        <v>157</v>
      </c>
      <c r="H224" s="224">
        <v>4.6399999999999997</v>
      </c>
      <c r="I224" s="225"/>
      <c r="J224" s="226">
        <f>ROUND(I224*H224,2)</f>
        <v>0</v>
      </c>
      <c r="K224" s="222" t="s">
        <v>3</v>
      </c>
      <c r="L224" s="227"/>
      <c r="M224" s="228" t="s">
        <v>3</v>
      </c>
      <c r="N224" s="229" t="s">
        <v>40</v>
      </c>
      <c r="O224" s="73"/>
      <c r="P224" s="183">
        <f>O224*H224</f>
        <v>0</v>
      </c>
      <c r="Q224" s="183">
        <v>0</v>
      </c>
      <c r="R224" s="183">
        <f>Q224*H224</f>
        <v>0</v>
      </c>
      <c r="S224" s="183">
        <v>0</v>
      </c>
      <c r="T224" s="18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185" t="s">
        <v>152</v>
      </c>
      <c r="AT224" s="185" t="s">
        <v>345</v>
      </c>
      <c r="AU224" s="185" t="s">
        <v>76</v>
      </c>
      <c r="AY224" s="20" t="s">
        <v>128</v>
      </c>
      <c r="BE224" s="186">
        <f>IF(N224="základní",J224,0)</f>
        <v>0</v>
      </c>
      <c r="BF224" s="186">
        <f>IF(N224="snížená",J224,0)</f>
        <v>0</v>
      </c>
      <c r="BG224" s="186">
        <f>IF(N224="zákl. přenesená",J224,0)</f>
        <v>0</v>
      </c>
      <c r="BH224" s="186">
        <f>IF(N224="sníž. přenesená",J224,0)</f>
        <v>0</v>
      </c>
      <c r="BI224" s="186">
        <f>IF(N224="nulová",J224,0)</f>
        <v>0</v>
      </c>
      <c r="BJ224" s="20" t="s">
        <v>15</v>
      </c>
      <c r="BK224" s="186">
        <f>ROUND(I224*H224,2)</f>
        <v>0</v>
      </c>
      <c r="BL224" s="20" t="s">
        <v>135</v>
      </c>
      <c r="BM224" s="185" t="s">
        <v>719</v>
      </c>
    </row>
    <row r="225" s="14" customFormat="1">
      <c r="A225" s="14"/>
      <c r="B225" s="201"/>
      <c r="C225" s="14"/>
      <c r="D225" s="193" t="s">
        <v>139</v>
      </c>
      <c r="E225" s="202" t="s">
        <v>3</v>
      </c>
      <c r="F225" s="203" t="s">
        <v>720</v>
      </c>
      <c r="G225" s="14"/>
      <c r="H225" s="202" t="s">
        <v>3</v>
      </c>
      <c r="I225" s="204"/>
      <c r="J225" s="14"/>
      <c r="K225" s="14"/>
      <c r="L225" s="201"/>
      <c r="M225" s="205"/>
      <c r="N225" s="206"/>
      <c r="O225" s="206"/>
      <c r="P225" s="206"/>
      <c r="Q225" s="206"/>
      <c r="R225" s="206"/>
      <c r="S225" s="206"/>
      <c r="T225" s="207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2" t="s">
        <v>139</v>
      </c>
      <c r="AU225" s="202" t="s">
        <v>76</v>
      </c>
      <c r="AV225" s="14" t="s">
        <v>15</v>
      </c>
      <c r="AW225" s="14" t="s">
        <v>31</v>
      </c>
      <c r="AX225" s="14" t="s">
        <v>69</v>
      </c>
      <c r="AY225" s="202" t="s">
        <v>128</v>
      </c>
    </row>
    <row r="226" s="13" customFormat="1">
      <c r="A226" s="13"/>
      <c r="B226" s="192"/>
      <c r="C226" s="13"/>
      <c r="D226" s="193" t="s">
        <v>139</v>
      </c>
      <c r="E226" s="194" t="s">
        <v>3</v>
      </c>
      <c r="F226" s="195" t="s">
        <v>721</v>
      </c>
      <c r="G226" s="13"/>
      <c r="H226" s="196">
        <v>4.6399999999999997</v>
      </c>
      <c r="I226" s="197"/>
      <c r="J226" s="13"/>
      <c r="K226" s="13"/>
      <c r="L226" s="192"/>
      <c r="M226" s="198"/>
      <c r="N226" s="199"/>
      <c r="O226" s="199"/>
      <c r="P226" s="199"/>
      <c r="Q226" s="199"/>
      <c r="R226" s="199"/>
      <c r="S226" s="199"/>
      <c r="T226" s="20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4" t="s">
        <v>139</v>
      </c>
      <c r="AU226" s="194" t="s">
        <v>76</v>
      </c>
      <c r="AV226" s="13" t="s">
        <v>76</v>
      </c>
      <c r="AW226" s="13" t="s">
        <v>31</v>
      </c>
      <c r="AX226" s="13" t="s">
        <v>69</v>
      </c>
      <c r="AY226" s="194" t="s">
        <v>128</v>
      </c>
    </row>
    <row r="227" s="15" customFormat="1">
      <c r="A227" s="15"/>
      <c r="B227" s="208"/>
      <c r="C227" s="15"/>
      <c r="D227" s="193" t="s">
        <v>139</v>
      </c>
      <c r="E227" s="209" t="s">
        <v>3</v>
      </c>
      <c r="F227" s="210" t="s">
        <v>148</v>
      </c>
      <c r="G227" s="15"/>
      <c r="H227" s="211">
        <v>4.6399999999999997</v>
      </c>
      <c r="I227" s="212"/>
      <c r="J227" s="15"/>
      <c r="K227" s="15"/>
      <c r="L227" s="208"/>
      <c r="M227" s="213"/>
      <c r="N227" s="214"/>
      <c r="O227" s="214"/>
      <c r="P227" s="214"/>
      <c r="Q227" s="214"/>
      <c r="R227" s="214"/>
      <c r="S227" s="214"/>
      <c r="T227" s="2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09" t="s">
        <v>139</v>
      </c>
      <c r="AU227" s="209" t="s">
        <v>76</v>
      </c>
      <c r="AV227" s="15" t="s">
        <v>135</v>
      </c>
      <c r="AW227" s="15" t="s">
        <v>31</v>
      </c>
      <c r="AX227" s="15" t="s">
        <v>15</v>
      </c>
      <c r="AY227" s="209" t="s">
        <v>128</v>
      </c>
    </row>
    <row r="228" s="2" customFormat="1" ht="16.5" customHeight="1">
      <c r="A228" s="39"/>
      <c r="B228" s="173"/>
      <c r="C228" s="220" t="s">
        <v>722</v>
      </c>
      <c r="D228" s="220" t="s">
        <v>345</v>
      </c>
      <c r="E228" s="221" t="s">
        <v>723</v>
      </c>
      <c r="F228" s="222" t="s">
        <v>724</v>
      </c>
      <c r="G228" s="223" t="s">
        <v>290</v>
      </c>
      <c r="H228" s="224">
        <v>90</v>
      </c>
      <c r="I228" s="225"/>
      <c r="J228" s="226">
        <f>ROUND(I228*H228,2)</f>
        <v>0</v>
      </c>
      <c r="K228" s="222" t="s">
        <v>3</v>
      </c>
      <c r="L228" s="227"/>
      <c r="M228" s="228" t="s">
        <v>3</v>
      </c>
      <c r="N228" s="229" t="s">
        <v>40</v>
      </c>
      <c r="O228" s="73"/>
      <c r="P228" s="183">
        <f>O228*H228</f>
        <v>0</v>
      </c>
      <c r="Q228" s="183">
        <v>0</v>
      </c>
      <c r="R228" s="183">
        <f>Q228*H228</f>
        <v>0</v>
      </c>
      <c r="S228" s="183">
        <v>0</v>
      </c>
      <c r="T228" s="18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185" t="s">
        <v>152</v>
      </c>
      <c r="AT228" s="185" t="s">
        <v>345</v>
      </c>
      <c r="AU228" s="185" t="s">
        <v>76</v>
      </c>
      <c r="AY228" s="20" t="s">
        <v>128</v>
      </c>
      <c r="BE228" s="186">
        <f>IF(N228="základní",J228,0)</f>
        <v>0</v>
      </c>
      <c r="BF228" s="186">
        <f>IF(N228="snížená",J228,0)</f>
        <v>0</v>
      </c>
      <c r="BG228" s="186">
        <f>IF(N228="zákl. přenesená",J228,0)</f>
        <v>0</v>
      </c>
      <c r="BH228" s="186">
        <f>IF(N228="sníž. přenesená",J228,0)</f>
        <v>0</v>
      </c>
      <c r="BI228" s="186">
        <f>IF(N228="nulová",J228,0)</f>
        <v>0</v>
      </c>
      <c r="BJ228" s="20" t="s">
        <v>15</v>
      </c>
      <c r="BK228" s="186">
        <f>ROUND(I228*H228,2)</f>
        <v>0</v>
      </c>
      <c r="BL228" s="20" t="s">
        <v>135</v>
      </c>
      <c r="BM228" s="185" t="s">
        <v>725</v>
      </c>
    </row>
    <row r="229" s="14" customFormat="1">
      <c r="A229" s="14"/>
      <c r="B229" s="201"/>
      <c r="C229" s="14"/>
      <c r="D229" s="193" t="s">
        <v>139</v>
      </c>
      <c r="E229" s="202" t="s">
        <v>3</v>
      </c>
      <c r="F229" s="203" t="s">
        <v>726</v>
      </c>
      <c r="G229" s="14"/>
      <c r="H229" s="202" t="s">
        <v>3</v>
      </c>
      <c r="I229" s="204"/>
      <c r="J229" s="14"/>
      <c r="K229" s="14"/>
      <c r="L229" s="201"/>
      <c r="M229" s="205"/>
      <c r="N229" s="206"/>
      <c r="O229" s="206"/>
      <c r="P229" s="206"/>
      <c r="Q229" s="206"/>
      <c r="R229" s="206"/>
      <c r="S229" s="206"/>
      <c r="T229" s="207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2" t="s">
        <v>139</v>
      </c>
      <c r="AU229" s="202" t="s">
        <v>76</v>
      </c>
      <c r="AV229" s="14" t="s">
        <v>15</v>
      </c>
      <c r="AW229" s="14" t="s">
        <v>31</v>
      </c>
      <c r="AX229" s="14" t="s">
        <v>69</v>
      </c>
      <c r="AY229" s="202" t="s">
        <v>128</v>
      </c>
    </row>
    <row r="230" s="13" customFormat="1">
      <c r="A230" s="13"/>
      <c r="B230" s="192"/>
      <c r="C230" s="13"/>
      <c r="D230" s="193" t="s">
        <v>139</v>
      </c>
      <c r="E230" s="194" t="s">
        <v>3</v>
      </c>
      <c r="F230" s="195" t="s">
        <v>727</v>
      </c>
      <c r="G230" s="13"/>
      <c r="H230" s="196">
        <v>90</v>
      </c>
      <c r="I230" s="197"/>
      <c r="J230" s="13"/>
      <c r="K230" s="13"/>
      <c r="L230" s="192"/>
      <c r="M230" s="198"/>
      <c r="N230" s="199"/>
      <c r="O230" s="199"/>
      <c r="P230" s="199"/>
      <c r="Q230" s="199"/>
      <c r="R230" s="199"/>
      <c r="S230" s="199"/>
      <c r="T230" s="20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4" t="s">
        <v>139</v>
      </c>
      <c r="AU230" s="194" t="s">
        <v>76</v>
      </c>
      <c r="AV230" s="13" t="s">
        <v>76</v>
      </c>
      <c r="AW230" s="13" t="s">
        <v>31</v>
      </c>
      <c r="AX230" s="13" t="s">
        <v>69</v>
      </c>
      <c r="AY230" s="194" t="s">
        <v>128</v>
      </c>
    </row>
    <row r="231" s="15" customFormat="1">
      <c r="A231" s="15"/>
      <c r="B231" s="208"/>
      <c r="C231" s="15"/>
      <c r="D231" s="193" t="s">
        <v>139</v>
      </c>
      <c r="E231" s="209" t="s">
        <v>3</v>
      </c>
      <c r="F231" s="210" t="s">
        <v>148</v>
      </c>
      <c r="G231" s="15"/>
      <c r="H231" s="211">
        <v>90</v>
      </c>
      <c r="I231" s="212"/>
      <c r="J231" s="15"/>
      <c r="K231" s="15"/>
      <c r="L231" s="208"/>
      <c r="M231" s="213"/>
      <c r="N231" s="214"/>
      <c r="O231" s="214"/>
      <c r="P231" s="214"/>
      <c r="Q231" s="214"/>
      <c r="R231" s="214"/>
      <c r="S231" s="214"/>
      <c r="T231" s="2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09" t="s">
        <v>139</v>
      </c>
      <c r="AU231" s="209" t="s">
        <v>76</v>
      </c>
      <c r="AV231" s="15" t="s">
        <v>135</v>
      </c>
      <c r="AW231" s="15" t="s">
        <v>31</v>
      </c>
      <c r="AX231" s="15" t="s">
        <v>15</v>
      </c>
      <c r="AY231" s="209" t="s">
        <v>128</v>
      </c>
    </row>
    <row r="232" s="2" customFormat="1" ht="16.5" customHeight="1">
      <c r="A232" s="39"/>
      <c r="B232" s="173"/>
      <c r="C232" s="220" t="s">
        <v>520</v>
      </c>
      <c r="D232" s="220" t="s">
        <v>345</v>
      </c>
      <c r="E232" s="221" t="s">
        <v>728</v>
      </c>
      <c r="F232" s="222" t="s">
        <v>729</v>
      </c>
      <c r="G232" s="223" t="s">
        <v>143</v>
      </c>
      <c r="H232" s="224">
        <v>165</v>
      </c>
      <c r="I232" s="225"/>
      <c r="J232" s="226">
        <f>ROUND(I232*H232,2)</f>
        <v>0</v>
      </c>
      <c r="K232" s="222" t="s">
        <v>3</v>
      </c>
      <c r="L232" s="227"/>
      <c r="M232" s="228" t="s">
        <v>3</v>
      </c>
      <c r="N232" s="229" t="s">
        <v>40</v>
      </c>
      <c r="O232" s="73"/>
      <c r="P232" s="183">
        <f>O232*H232</f>
        <v>0</v>
      </c>
      <c r="Q232" s="183">
        <v>0</v>
      </c>
      <c r="R232" s="183">
        <f>Q232*H232</f>
        <v>0</v>
      </c>
      <c r="S232" s="183">
        <v>0</v>
      </c>
      <c r="T232" s="18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185" t="s">
        <v>152</v>
      </c>
      <c r="AT232" s="185" t="s">
        <v>345</v>
      </c>
      <c r="AU232" s="185" t="s">
        <v>76</v>
      </c>
      <c r="AY232" s="20" t="s">
        <v>128</v>
      </c>
      <c r="BE232" s="186">
        <f>IF(N232="základní",J232,0)</f>
        <v>0</v>
      </c>
      <c r="BF232" s="186">
        <f>IF(N232="snížená",J232,0)</f>
        <v>0</v>
      </c>
      <c r="BG232" s="186">
        <f>IF(N232="zákl. přenesená",J232,0)</f>
        <v>0</v>
      </c>
      <c r="BH232" s="186">
        <f>IF(N232="sníž. přenesená",J232,0)</f>
        <v>0</v>
      </c>
      <c r="BI232" s="186">
        <f>IF(N232="nulová",J232,0)</f>
        <v>0</v>
      </c>
      <c r="BJ232" s="20" t="s">
        <v>15</v>
      </c>
      <c r="BK232" s="186">
        <f>ROUND(I232*H232,2)</f>
        <v>0</v>
      </c>
      <c r="BL232" s="20" t="s">
        <v>135</v>
      </c>
      <c r="BM232" s="185" t="s">
        <v>730</v>
      </c>
    </row>
    <row r="233" s="14" customFormat="1">
      <c r="A233" s="14"/>
      <c r="B233" s="201"/>
      <c r="C233" s="14"/>
      <c r="D233" s="193" t="s">
        <v>139</v>
      </c>
      <c r="E233" s="202" t="s">
        <v>3</v>
      </c>
      <c r="F233" s="203" t="s">
        <v>731</v>
      </c>
      <c r="G233" s="14"/>
      <c r="H233" s="202" t="s">
        <v>3</v>
      </c>
      <c r="I233" s="204"/>
      <c r="J233" s="14"/>
      <c r="K233" s="14"/>
      <c r="L233" s="201"/>
      <c r="M233" s="205"/>
      <c r="N233" s="206"/>
      <c r="O233" s="206"/>
      <c r="P233" s="206"/>
      <c r="Q233" s="206"/>
      <c r="R233" s="206"/>
      <c r="S233" s="206"/>
      <c r="T233" s="20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2" t="s">
        <v>139</v>
      </c>
      <c r="AU233" s="202" t="s">
        <v>76</v>
      </c>
      <c r="AV233" s="14" t="s">
        <v>15</v>
      </c>
      <c r="AW233" s="14" t="s">
        <v>31</v>
      </c>
      <c r="AX233" s="14" t="s">
        <v>69</v>
      </c>
      <c r="AY233" s="202" t="s">
        <v>128</v>
      </c>
    </row>
    <row r="234" s="13" customFormat="1">
      <c r="A234" s="13"/>
      <c r="B234" s="192"/>
      <c r="C234" s="13"/>
      <c r="D234" s="193" t="s">
        <v>139</v>
      </c>
      <c r="E234" s="194" t="s">
        <v>3</v>
      </c>
      <c r="F234" s="195" t="s">
        <v>732</v>
      </c>
      <c r="G234" s="13"/>
      <c r="H234" s="196">
        <v>165</v>
      </c>
      <c r="I234" s="197"/>
      <c r="J234" s="13"/>
      <c r="K234" s="13"/>
      <c r="L234" s="192"/>
      <c r="M234" s="198"/>
      <c r="N234" s="199"/>
      <c r="O234" s="199"/>
      <c r="P234" s="199"/>
      <c r="Q234" s="199"/>
      <c r="R234" s="199"/>
      <c r="S234" s="199"/>
      <c r="T234" s="20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4" t="s">
        <v>139</v>
      </c>
      <c r="AU234" s="194" t="s">
        <v>76</v>
      </c>
      <c r="AV234" s="13" t="s">
        <v>76</v>
      </c>
      <c r="AW234" s="13" t="s">
        <v>31</v>
      </c>
      <c r="AX234" s="13" t="s">
        <v>69</v>
      </c>
      <c r="AY234" s="194" t="s">
        <v>128</v>
      </c>
    </row>
    <row r="235" s="15" customFormat="1">
      <c r="A235" s="15"/>
      <c r="B235" s="208"/>
      <c r="C235" s="15"/>
      <c r="D235" s="193" t="s">
        <v>139</v>
      </c>
      <c r="E235" s="209" t="s">
        <v>3</v>
      </c>
      <c r="F235" s="210" t="s">
        <v>148</v>
      </c>
      <c r="G235" s="15"/>
      <c r="H235" s="211">
        <v>165</v>
      </c>
      <c r="I235" s="212"/>
      <c r="J235" s="15"/>
      <c r="K235" s="15"/>
      <c r="L235" s="208"/>
      <c r="M235" s="213"/>
      <c r="N235" s="214"/>
      <c r="O235" s="214"/>
      <c r="P235" s="214"/>
      <c r="Q235" s="214"/>
      <c r="R235" s="214"/>
      <c r="S235" s="214"/>
      <c r="T235" s="2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09" t="s">
        <v>139</v>
      </c>
      <c r="AU235" s="209" t="s">
        <v>76</v>
      </c>
      <c r="AV235" s="15" t="s">
        <v>135</v>
      </c>
      <c r="AW235" s="15" t="s">
        <v>31</v>
      </c>
      <c r="AX235" s="15" t="s">
        <v>15</v>
      </c>
      <c r="AY235" s="209" t="s">
        <v>128</v>
      </c>
    </row>
    <row r="236" s="2" customFormat="1" ht="16.5" customHeight="1">
      <c r="A236" s="39"/>
      <c r="B236" s="173"/>
      <c r="C236" s="220" t="s">
        <v>733</v>
      </c>
      <c r="D236" s="220" t="s">
        <v>345</v>
      </c>
      <c r="E236" s="221" t="s">
        <v>734</v>
      </c>
      <c r="F236" s="222" t="s">
        <v>735</v>
      </c>
      <c r="G236" s="223" t="s">
        <v>143</v>
      </c>
      <c r="H236" s="224">
        <v>20</v>
      </c>
      <c r="I236" s="225"/>
      <c r="J236" s="226">
        <f>ROUND(I236*H236,2)</f>
        <v>0</v>
      </c>
      <c r="K236" s="222" t="s">
        <v>3</v>
      </c>
      <c r="L236" s="227"/>
      <c r="M236" s="228" t="s">
        <v>3</v>
      </c>
      <c r="N236" s="229" t="s">
        <v>40</v>
      </c>
      <c r="O236" s="73"/>
      <c r="P236" s="183">
        <f>O236*H236</f>
        <v>0</v>
      </c>
      <c r="Q236" s="183">
        <v>0</v>
      </c>
      <c r="R236" s="183">
        <f>Q236*H236</f>
        <v>0</v>
      </c>
      <c r="S236" s="183">
        <v>0</v>
      </c>
      <c r="T236" s="18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185" t="s">
        <v>152</v>
      </c>
      <c r="AT236" s="185" t="s">
        <v>345</v>
      </c>
      <c r="AU236" s="185" t="s">
        <v>76</v>
      </c>
      <c r="AY236" s="20" t="s">
        <v>128</v>
      </c>
      <c r="BE236" s="186">
        <f>IF(N236="základní",J236,0)</f>
        <v>0</v>
      </c>
      <c r="BF236" s="186">
        <f>IF(N236="snížená",J236,0)</f>
        <v>0</v>
      </c>
      <c r="BG236" s="186">
        <f>IF(N236="zákl. přenesená",J236,0)</f>
        <v>0</v>
      </c>
      <c r="BH236" s="186">
        <f>IF(N236="sníž. přenesená",J236,0)</f>
        <v>0</v>
      </c>
      <c r="BI236" s="186">
        <f>IF(N236="nulová",J236,0)</f>
        <v>0</v>
      </c>
      <c r="BJ236" s="20" t="s">
        <v>15</v>
      </c>
      <c r="BK236" s="186">
        <f>ROUND(I236*H236,2)</f>
        <v>0</v>
      </c>
      <c r="BL236" s="20" t="s">
        <v>135</v>
      </c>
      <c r="BM236" s="185" t="s">
        <v>736</v>
      </c>
    </row>
    <row r="237" s="14" customFormat="1">
      <c r="A237" s="14"/>
      <c r="B237" s="201"/>
      <c r="C237" s="14"/>
      <c r="D237" s="193" t="s">
        <v>139</v>
      </c>
      <c r="E237" s="202" t="s">
        <v>3</v>
      </c>
      <c r="F237" s="203" t="s">
        <v>737</v>
      </c>
      <c r="G237" s="14"/>
      <c r="H237" s="202" t="s">
        <v>3</v>
      </c>
      <c r="I237" s="204"/>
      <c r="J237" s="14"/>
      <c r="K237" s="14"/>
      <c r="L237" s="201"/>
      <c r="M237" s="205"/>
      <c r="N237" s="206"/>
      <c r="O237" s="206"/>
      <c r="P237" s="206"/>
      <c r="Q237" s="206"/>
      <c r="R237" s="206"/>
      <c r="S237" s="206"/>
      <c r="T237" s="207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2" t="s">
        <v>139</v>
      </c>
      <c r="AU237" s="202" t="s">
        <v>76</v>
      </c>
      <c r="AV237" s="14" t="s">
        <v>15</v>
      </c>
      <c r="AW237" s="14" t="s">
        <v>31</v>
      </c>
      <c r="AX237" s="14" t="s">
        <v>69</v>
      </c>
      <c r="AY237" s="202" t="s">
        <v>128</v>
      </c>
    </row>
    <row r="238" s="13" customFormat="1">
      <c r="A238" s="13"/>
      <c r="B238" s="192"/>
      <c r="C238" s="13"/>
      <c r="D238" s="193" t="s">
        <v>139</v>
      </c>
      <c r="E238" s="194" t="s">
        <v>3</v>
      </c>
      <c r="F238" s="195" t="s">
        <v>738</v>
      </c>
      <c r="G238" s="13"/>
      <c r="H238" s="196">
        <v>20</v>
      </c>
      <c r="I238" s="197"/>
      <c r="J238" s="13"/>
      <c r="K238" s="13"/>
      <c r="L238" s="192"/>
      <c r="M238" s="198"/>
      <c r="N238" s="199"/>
      <c r="O238" s="199"/>
      <c r="P238" s="199"/>
      <c r="Q238" s="199"/>
      <c r="R238" s="199"/>
      <c r="S238" s="199"/>
      <c r="T238" s="20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4" t="s">
        <v>139</v>
      </c>
      <c r="AU238" s="194" t="s">
        <v>76</v>
      </c>
      <c r="AV238" s="13" t="s">
        <v>76</v>
      </c>
      <c r="AW238" s="13" t="s">
        <v>31</v>
      </c>
      <c r="AX238" s="13" t="s">
        <v>69</v>
      </c>
      <c r="AY238" s="194" t="s">
        <v>128</v>
      </c>
    </row>
    <row r="239" s="15" customFormat="1">
      <c r="A239" s="15"/>
      <c r="B239" s="208"/>
      <c r="C239" s="15"/>
      <c r="D239" s="193" t="s">
        <v>139</v>
      </c>
      <c r="E239" s="209" t="s">
        <v>3</v>
      </c>
      <c r="F239" s="210" t="s">
        <v>148</v>
      </c>
      <c r="G239" s="15"/>
      <c r="H239" s="211">
        <v>20</v>
      </c>
      <c r="I239" s="212"/>
      <c r="J239" s="15"/>
      <c r="K239" s="15"/>
      <c r="L239" s="208"/>
      <c r="M239" s="213"/>
      <c r="N239" s="214"/>
      <c r="O239" s="214"/>
      <c r="P239" s="214"/>
      <c r="Q239" s="214"/>
      <c r="R239" s="214"/>
      <c r="S239" s="214"/>
      <c r="T239" s="2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09" t="s">
        <v>139</v>
      </c>
      <c r="AU239" s="209" t="s">
        <v>76</v>
      </c>
      <c r="AV239" s="15" t="s">
        <v>135</v>
      </c>
      <c r="AW239" s="15" t="s">
        <v>31</v>
      </c>
      <c r="AX239" s="15" t="s">
        <v>15</v>
      </c>
      <c r="AY239" s="209" t="s">
        <v>128</v>
      </c>
    </row>
    <row r="240" s="2" customFormat="1" ht="24.15" customHeight="1">
      <c r="A240" s="39"/>
      <c r="B240" s="173"/>
      <c r="C240" s="174" t="s">
        <v>523</v>
      </c>
      <c r="D240" s="174" t="s">
        <v>130</v>
      </c>
      <c r="E240" s="175" t="s">
        <v>739</v>
      </c>
      <c r="F240" s="176" t="s">
        <v>740</v>
      </c>
      <c r="G240" s="177" t="s">
        <v>143</v>
      </c>
      <c r="H240" s="178">
        <v>396</v>
      </c>
      <c r="I240" s="179"/>
      <c r="J240" s="180">
        <f>ROUND(I240*H240,2)</f>
        <v>0</v>
      </c>
      <c r="K240" s="176" t="s">
        <v>3</v>
      </c>
      <c r="L240" s="40"/>
      <c r="M240" s="181" t="s">
        <v>3</v>
      </c>
      <c r="N240" s="182" t="s">
        <v>40</v>
      </c>
      <c r="O240" s="73"/>
      <c r="P240" s="183">
        <f>O240*H240</f>
        <v>0</v>
      </c>
      <c r="Q240" s="183">
        <v>0</v>
      </c>
      <c r="R240" s="183">
        <f>Q240*H240</f>
        <v>0</v>
      </c>
      <c r="S240" s="183">
        <v>0</v>
      </c>
      <c r="T240" s="18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185" t="s">
        <v>135</v>
      </c>
      <c r="AT240" s="185" t="s">
        <v>130</v>
      </c>
      <c r="AU240" s="185" t="s">
        <v>76</v>
      </c>
      <c r="AY240" s="20" t="s">
        <v>128</v>
      </c>
      <c r="BE240" s="186">
        <f>IF(N240="základní",J240,0)</f>
        <v>0</v>
      </c>
      <c r="BF240" s="186">
        <f>IF(N240="snížená",J240,0)</f>
        <v>0</v>
      </c>
      <c r="BG240" s="186">
        <f>IF(N240="zákl. přenesená",J240,0)</f>
        <v>0</v>
      </c>
      <c r="BH240" s="186">
        <f>IF(N240="sníž. přenesená",J240,0)</f>
        <v>0</v>
      </c>
      <c r="BI240" s="186">
        <f>IF(N240="nulová",J240,0)</f>
        <v>0</v>
      </c>
      <c r="BJ240" s="20" t="s">
        <v>15</v>
      </c>
      <c r="BK240" s="186">
        <f>ROUND(I240*H240,2)</f>
        <v>0</v>
      </c>
      <c r="BL240" s="20" t="s">
        <v>135</v>
      </c>
      <c r="BM240" s="185" t="s">
        <v>741</v>
      </c>
    </row>
    <row r="241" s="14" customFormat="1">
      <c r="A241" s="14"/>
      <c r="B241" s="201"/>
      <c r="C241" s="14"/>
      <c r="D241" s="193" t="s">
        <v>139</v>
      </c>
      <c r="E241" s="202" t="s">
        <v>3</v>
      </c>
      <c r="F241" s="203" t="s">
        <v>742</v>
      </c>
      <c r="G241" s="14"/>
      <c r="H241" s="202" t="s">
        <v>3</v>
      </c>
      <c r="I241" s="204"/>
      <c r="J241" s="14"/>
      <c r="K241" s="14"/>
      <c r="L241" s="201"/>
      <c r="M241" s="205"/>
      <c r="N241" s="206"/>
      <c r="O241" s="206"/>
      <c r="P241" s="206"/>
      <c r="Q241" s="206"/>
      <c r="R241" s="206"/>
      <c r="S241" s="206"/>
      <c r="T241" s="207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2" t="s">
        <v>139</v>
      </c>
      <c r="AU241" s="202" t="s">
        <v>76</v>
      </c>
      <c r="AV241" s="14" t="s">
        <v>15</v>
      </c>
      <c r="AW241" s="14" t="s">
        <v>31</v>
      </c>
      <c r="AX241" s="14" t="s">
        <v>69</v>
      </c>
      <c r="AY241" s="202" t="s">
        <v>128</v>
      </c>
    </row>
    <row r="242" s="13" customFormat="1">
      <c r="A242" s="13"/>
      <c r="B242" s="192"/>
      <c r="C242" s="13"/>
      <c r="D242" s="193" t="s">
        <v>139</v>
      </c>
      <c r="E242" s="194" t="s">
        <v>3</v>
      </c>
      <c r="F242" s="195" t="s">
        <v>636</v>
      </c>
      <c r="G242" s="13"/>
      <c r="H242" s="196">
        <v>99</v>
      </c>
      <c r="I242" s="197"/>
      <c r="J242" s="13"/>
      <c r="K242" s="13"/>
      <c r="L242" s="192"/>
      <c r="M242" s="198"/>
      <c r="N242" s="199"/>
      <c r="O242" s="199"/>
      <c r="P242" s="199"/>
      <c r="Q242" s="199"/>
      <c r="R242" s="199"/>
      <c r="S242" s="199"/>
      <c r="T242" s="20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4" t="s">
        <v>139</v>
      </c>
      <c r="AU242" s="194" t="s">
        <v>76</v>
      </c>
      <c r="AV242" s="13" t="s">
        <v>76</v>
      </c>
      <c r="AW242" s="13" t="s">
        <v>31</v>
      </c>
      <c r="AX242" s="13" t="s">
        <v>69</v>
      </c>
      <c r="AY242" s="194" t="s">
        <v>128</v>
      </c>
    </row>
    <row r="243" s="14" customFormat="1">
      <c r="A243" s="14"/>
      <c r="B243" s="201"/>
      <c r="C243" s="14"/>
      <c r="D243" s="193" t="s">
        <v>139</v>
      </c>
      <c r="E243" s="202" t="s">
        <v>3</v>
      </c>
      <c r="F243" s="203" t="s">
        <v>743</v>
      </c>
      <c r="G243" s="14"/>
      <c r="H243" s="202" t="s">
        <v>3</v>
      </c>
      <c r="I243" s="204"/>
      <c r="J243" s="14"/>
      <c r="K243" s="14"/>
      <c r="L243" s="201"/>
      <c r="M243" s="205"/>
      <c r="N243" s="206"/>
      <c r="O243" s="206"/>
      <c r="P243" s="206"/>
      <c r="Q243" s="206"/>
      <c r="R243" s="206"/>
      <c r="S243" s="206"/>
      <c r="T243" s="207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2" t="s">
        <v>139</v>
      </c>
      <c r="AU243" s="202" t="s">
        <v>76</v>
      </c>
      <c r="AV243" s="14" t="s">
        <v>15</v>
      </c>
      <c r="AW243" s="14" t="s">
        <v>31</v>
      </c>
      <c r="AX243" s="14" t="s">
        <v>69</v>
      </c>
      <c r="AY243" s="202" t="s">
        <v>128</v>
      </c>
    </row>
    <row r="244" s="13" customFormat="1">
      <c r="A244" s="13"/>
      <c r="B244" s="192"/>
      <c r="C244" s="13"/>
      <c r="D244" s="193" t="s">
        <v>139</v>
      </c>
      <c r="E244" s="194" t="s">
        <v>3</v>
      </c>
      <c r="F244" s="195" t="s">
        <v>744</v>
      </c>
      <c r="G244" s="13"/>
      <c r="H244" s="196">
        <v>297</v>
      </c>
      <c r="I244" s="197"/>
      <c r="J244" s="13"/>
      <c r="K244" s="13"/>
      <c r="L244" s="192"/>
      <c r="M244" s="198"/>
      <c r="N244" s="199"/>
      <c r="O244" s="199"/>
      <c r="P244" s="199"/>
      <c r="Q244" s="199"/>
      <c r="R244" s="199"/>
      <c r="S244" s="199"/>
      <c r="T244" s="20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4" t="s">
        <v>139</v>
      </c>
      <c r="AU244" s="194" t="s">
        <v>76</v>
      </c>
      <c r="AV244" s="13" t="s">
        <v>76</v>
      </c>
      <c r="AW244" s="13" t="s">
        <v>31</v>
      </c>
      <c r="AX244" s="13" t="s">
        <v>69</v>
      </c>
      <c r="AY244" s="194" t="s">
        <v>128</v>
      </c>
    </row>
    <row r="245" s="15" customFormat="1">
      <c r="A245" s="15"/>
      <c r="B245" s="208"/>
      <c r="C245" s="15"/>
      <c r="D245" s="193" t="s">
        <v>139</v>
      </c>
      <c r="E245" s="209" t="s">
        <v>3</v>
      </c>
      <c r="F245" s="210" t="s">
        <v>148</v>
      </c>
      <c r="G245" s="15"/>
      <c r="H245" s="211">
        <v>396</v>
      </c>
      <c r="I245" s="212"/>
      <c r="J245" s="15"/>
      <c r="K245" s="15"/>
      <c r="L245" s="208"/>
      <c r="M245" s="213"/>
      <c r="N245" s="214"/>
      <c r="O245" s="214"/>
      <c r="P245" s="214"/>
      <c r="Q245" s="214"/>
      <c r="R245" s="214"/>
      <c r="S245" s="214"/>
      <c r="T245" s="2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09" t="s">
        <v>139</v>
      </c>
      <c r="AU245" s="209" t="s">
        <v>76</v>
      </c>
      <c r="AV245" s="15" t="s">
        <v>135</v>
      </c>
      <c r="AW245" s="15" t="s">
        <v>31</v>
      </c>
      <c r="AX245" s="15" t="s">
        <v>15</v>
      </c>
      <c r="AY245" s="209" t="s">
        <v>128</v>
      </c>
    </row>
    <row r="246" s="2" customFormat="1" ht="16.5" customHeight="1">
      <c r="A246" s="39"/>
      <c r="B246" s="173"/>
      <c r="C246" s="174" t="s">
        <v>745</v>
      </c>
      <c r="D246" s="174" t="s">
        <v>130</v>
      </c>
      <c r="E246" s="175" t="s">
        <v>746</v>
      </c>
      <c r="F246" s="176" t="s">
        <v>747</v>
      </c>
      <c r="G246" s="177" t="s">
        <v>748</v>
      </c>
      <c r="H246" s="178">
        <v>1</v>
      </c>
      <c r="I246" s="179"/>
      <c r="J246" s="180">
        <f>ROUND(I246*H246,2)</f>
        <v>0</v>
      </c>
      <c r="K246" s="176" t="s">
        <v>3</v>
      </c>
      <c r="L246" s="40"/>
      <c r="M246" s="181" t="s">
        <v>3</v>
      </c>
      <c r="N246" s="182" t="s">
        <v>40</v>
      </c>
      <c r="O246" s="73"/>
      <c r="P246" s="183">
        <f>O246*H246</f>
        <v>0</v>
      </c>
      <c r="Q246" s="183">
        <v>0</v>
      </c>
      <c r="R246" s="183">
        <f>Q246*H246</f>
        <v>0</v>
      </c>
      <c r="S246" s="183">
        <v>0</v>
      </c>
      <c r="T246" s="18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185" t="s">
        <v>135</v>
      </c>
      <c r="AT246" s="185" t="s">
        <v>130</v>
      </c>
      <c r="AU246" s="185" t="s">
        <v>76</v>
      </c>
      <c r="AY246" s="20" t="s">
        <v>128</v>
      </c>
      <c r="BE246" s="186">
        <f>IF(N246="základní",J246,0)</f>
        <v>0</v>
      </c>
      <c r="BF246" s="186">
        <f>IF(N246="snížená",J246,0)</f>
        <v>0</v>
      </c>
      <c r="BG246" s="186">
        <f>IF(N246="zákl. přenesená",J246,0)</f>
        <v>0</v>
      </c>
      <c r="BH246" s="186">
        <f>IF(N246="sníž. přenesená",J246,0)</f>
        <v>0</v>
      </c>
      <c r="BI246" s="186">
        <f>IF(N246="nulová",J246,0)</f>
        <v>0</v>
      </c>
      <c r="BJ246" s="20" t="s">
        <v>15</v>
      </c>
      <c r="BK246" s="186">
        <f>ROUND(I246*H246,2)</f>
        <v>0</v>
      </c>
      <c r="BL246" s="20" t="s">
        <v>135</v>
      </c>
      <c r="BM246" s="185" t="s">
        <v>749</v>
      </c>
    </row>
    <row r="247" s="2" customFormat="1" ht="24.15" customHeight="1">
      <c r="A247" s="39"/>
      <c r="B247" s="173"/>
      <c r="C247" s="174" t="s">
        <v>526</v>
      </c>
      <c r="D247" s="174" t="s">
        <v>130</v>
      </c>
      <c r="E247" s="175" t="s">
        <v>750</v>
      </c>
      <c r="F247" s="176" t="s">
        <v>751</v>
      </c>
      <c r="G247" s="177" t="s">
        <v>143</v>
      </c>
      <c r="H247" s="178">
        <v>33</v>
      </c>
      <c r="I247" s="179"/>
      <c r="J247" s="180">
        <f>ROUND(I247*H247,2)</f>
        <v>0</v>
      </c>
      <c r="K247" s="176" t="s">
        <v>3</v>
      </c>
      <c r="L247" s="40"/>
      <c r="M247" s="181" t="s">
        <v>3</v>
      </c>
      <c r="N247" s="182" t="s">
        <v>40</v>
      </c>
      <c r="O247" s="73"/>
      <c r="P247" s="183">
        <f>O247*H247</f>
        <v>0</v>
      </c>
      <c r="Q247" s="183">
        <v>0</v>
      </c>
      <c r="R247" s="183">
        <f>Q247*H247</f>
        <v>0</v>
      </c>
      <c r="S247" s="183">
        <v>0</v>
      </c>
      <c r="T247" s="18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185" t="s">
        <v>135</v>
      </c>
      <c r="AT247" s="185" t="s">
        <v>130</v>
      </c>
      <c r="AU247" s="185" t="s">
        <v>76</v>
      </c>
      <c r="AY247" s="20" t="s">
        <v>128</v>
      </c>
      <c r="BE247" s="186">
        <f>IF(N247="základní",J247,0)</f>
        <v>0</v>
      </c>
      <c r="BF247" s="186">
        <f>IF(N247="snížená",J247,0)</f>
        <v>0</v>
      </c>
      <c r="BG247" s="186">
        <f>IF(N247="zákl. přenesená",J247,0)</f>
        <v>0</v>
      </c>
      <c r="BH247" s="186">
        <f>IF(N247="sníž. přenesená",J247,0)</f>
        <v>0</v>
      </c>
      <c r="BI247" s="186">
        <f>IF(N247="nulová",J247,0)</f>
        <v>0</v>
      </c>
      <c r="BJ247" s="20" t="s">
        <v>15</v>
      </c>
      <c r="BK247" s="186">
        <f>ROUND(I247*H247,2)</f>
        <v>0</v>
      </c>
      <c r="BL247" s="20" t="s">
        <v>135</v>
      </c>
      <c r="BM247" s="185" t="s">
        <v>752</v>
      </c>
    </row>
    <row r="248" s="12" customFormat="1" ht="22.8" customHeight="1">
      <c r="A248" s="12"/>
      <c r="B248" s="160"/>
      <c r="C248" s="12"/>
      <c r="D248" s="161" t="s">
        <v>68</v>
      </c>
      <c r="E248" s="171" t="s">
        <v>434</v>
      </c>
      <c r="F248" s="171" t="s">
        <v>435</v>
      </c>
      <c r="G248" s="12"/>
      <c r="H248" s="12"/>
      <c r="I248" s="163"/>
      <c r="J248" s="172">
        <f>BK248</f>
        <v>0</v>
      </c>
      <c r="K248" s="12"/>
      <c r="L248" s="160"/>
      <c r="M248" s="165"/>
      <c r="N248" s="166"/>
      <c r="O248" s="166"/>
      <c r="P248" s="167">
        <f>SUM(P249:P250)</f>
        <v>0</v>
      </c>
      <c r="Q248" s="166"/>
      <c r="R248" s="167">
        <f>SUM(R249:R250)</f>
        <v>0</v>
      </c>
      <c r="S248" s="166"/>
      <c r="T248" s="168">
        <f>SUM(T249:T250)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61" t="s">
        <v>15</v>
      </c>
      <c r="AT248" s="169" t="s">
        <v>68</v>
      </c>
      <c r="AU248" s="169" t="s">
        <v>15</v>
      </c>
      <c r="AY248" s="161" t="s">
        <v>128</v>
      </c>
      <c r="BK248" s="170">
        <f>SUM(BK249:BK250)</f>
        <v>0</v>
      </c>
    </row>
    <row r="249" s="2" customFormat="1" ht="24.15" customHeight="1">
      <c r="A249" s="39"/>
      <c r="B249" s="173"/>
      <c r="C249" s="174" t="s">
        <v>753</v>
      </c>
      <c r="D249" s="174" t="s">
        <v>130</v>
      </c>
      <c r="E249" s="175" t="s">
        <v>754</v>
      </c>
      <c r="F249" s="176" t="s">
        <v>755</v>
      </c>
      <c r="G249" s="177" t="s">
        <v>224</v>
      </c>
      <c r="H249" s="178">
        <v>174.25800000000001</v>
      </c>
      <c r="I249" s="179"/>
      <c r="J249" s="180">
        <f>ROUND(I249*H249,2)</f>
        <v>0</v>
      </c>
      <c r="K249" s="176" t="s">
        <v>134</v>
      </c>
      <c r="L249" s="40"/>
      <c r="M249" s="181" t="s">
        <v>3</v>
      </c>
      <c r="N249" s="182" t="s">
        <v>40</v>
      </c>
      <c r="O249" s="73"/>
      <c r="P249" s="183">
        <f>O249*H249</f>
        <v>0</v>
      </c>
      <c r="Q249" s="183">
        <v>0</v>
      </c>
      <c r="R249" s="183">
        <f>Q249*H249</f>
        <v>0</v>
      </c>
      <c r="S249" s="183">
        <v>0</v>
      </c>
      <c r="T249" s="18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185" t="s">
        <v>135</v>
      </c>
      <c r="AT249" s="185" t="s">
        <v>130</v>
      </c>
      <c r="AU249" s="185" t="s">
        <v>76</v>
      </c>
      <c r="AY249" s="20" t="s">
        <v>128</v>
      </c>
      <c r="BE249" s="186">
        <f>IF(N249="základní",J249,0)</f>
        <v>0</v>
      </c>
      <c r="BF249" s="186">
        <f>IF(N249="snížená",J249,0)</f>
        <v>0</v>
      </c>
      <c r="BG249" s="186">
        <f>IF(N249="zákl. přenesená",J249,0)</f>
        <v>0</v>
      </c>
      <c r="BH249" s="186">
        <f>IF(N249="sníž. přenesená",J249,0)</f>
        <v>0</v>
      </c>
      <c r="BI249" s="186">
        <f>IF(N249="nulová",J249,0)</f>
        <v>0</v>
      </c>
      <c r="BJ249" s="20" t="s">
        <v>15</v>
      </c>
      <c r="BK249" s="186">
        <f>ROUND(I249*H249,2)</f>
        <v>0</v>
      </c>
      <c r="BL249" s="20" t="s">
        <v>135</v>
      </c>
      <c r="BM249" s="185" t="s">
        <v>756</v>
      </c>
    </row>
    <row r="250" s="2" customFormat="1">
      <c r="A250" s="39"/>
      <c r="B250" s="40"/>
      <c r="C250" s="39"/>
      <c r="D250" s="187" t="s">
        <v>137</v>
      </c>
      <c r="E250" s="39"/>
      <c r="F250" s="188" t="s">
        <v>757</v>
      </c>
      <c r="G250" s="39"/>
      <c r="H250" s="39"/>
      <c r="I250" s="189"/>
      <c r="J250" s="39"/>
      <c r="K250" s="39"/>
      <c r="L250" s="40"/>
      <c r="M250" s="216"/>
      <c r="N250" s="217"/>
      <c r="O250" s="218"/>
      <c r="P250" s="218"/>
      <c r="Q250" s="218"/>
      <c r="R250" s="218"/>
      <c r="S250" s="218"/>
      <c r="T250" s="21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20" t="s">
        <v>137</v>
      </c>
      <c r="AU250" s="20" t="s">
        <v>76</v>
      </c>
    </row>
    <row r="251" s="2" customFormat="1" ht="6.96" customHeight="1">
      <c r="A251" s="39"/>
      <c r="B251" s="56"/>
      <c r="C251" s="57"/>
      <c r="D251" s="57"/>
      <c r="E251" s="57"/>
      <c r="F251" s="57"/>
      <c r="G251" s="57"/>
      <c r="H251" s="57"/>
      <c r="I251" s="57"/>
      <c r="J251" s="57"/>
      <c r="K251" s="57"/>
      <c r="L251" s="40"/>
      <c r="M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</row>
  </sheetData>
  <autoFilter ref="C87:K25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6_01/181351113"/>
    <hyperlink ref="F98" r:id="rId2" display="https://podminky.urs.cz/item/CS_URS_2026_01/181351114"/>
    <hyperlink ref="F116" r:id="rId3" display="https://podminky.urs.cz/item/CS_URS_2026_01/181451131"/>
    <hyperlink ref="F125" r:id="rId4" display="https://podminky.urs.cz/item/CS_URS_2026_01/184701111"/>
    <hyperlink ref="F130" r:id="rId5" display="https://podminky.urs.cz/item/CS_URS_2026_01/183101221"/>
    <hyperlink ref="F134" r:id="rId6" display="https://podminky.urs.cz/item/CS_URS_2026_01/184102116"/>
    <hyperlink ref="F145" r:id="rId7" display="https://podminky.urs.cz/item/CS_URS_2026_01/184215412"/>
    <hyperlink ref="F150" r:id="rId8" display="https://podminky.urs.cz/item/CS_URS_2026_01/184911421"/>
    <hyperlink ref="F167" r:id="rId9" display="https://podminky.urs.cz/item/CS_URS_2026_01/184801121"/>
    <hyperlink ref="F169" r:id="rId10" display="https://podminky.urs.cz/item/CS_URS_2026_01/185803211"/>
    <hyperlink ref="F171" r:id="rId11" display="https://podminky.urs.cz/item/CS_URS_2026_01/184501121"/>
    <hyperlink ref="F175" r:id="rId12" display="https://podminky.urs.cz/item/CS_URS_2026_01/185804312"/>
    <hyperlink ref="F184" r:id="rId13" display="https://podminky.urs.cz/item/CS_URS_2026_01/185851121"/>
    <hyperlink ref="F186" r:id="rId14" display="https://podminky.urs.cz/item/CS_URS_2026_01/185851129"/>
    <hyperlink ref="F250" r:id="rId15" display="https://podminky.urs.cz/item/CS_URS_2026_01/9982313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6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96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758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ROUND(J87,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ROUND((SUM(BE87:BE97)),  2)</f>
        <v>0</v>
      </c>
      <c r="G35" s="39"/>
      <c r="H35" s="39"/>
      <c r="I35" s="132">
        <v>0.20999999999999999</v>
      </c>
      <c r="J35" s="131">
        <f>ROUND(((SUM(BE87:BE97))*I35),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ROUND((SUM(BF87:BF97)),  2)</f>
        <v>0</v>
      </c>
      <c r="G36" s="39"/>
      <c r="H36" s="39"/>
      <c r="I36" s="132">
        <v>0.12</v>
      </c>
      <c r="J36" s="131">
        <f>ROUND(((SUM(BF87:BF97))*I36),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ROUND((SUM(BG87:BG97)),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ROUND((SUM(BH87:BH97)),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ROUND((SUM(BI87:BI97)),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VRN - Ostatní a vedlejší náklady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J87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759</v>
      </c>
      <c r="E64" s="144"/>
      <c r="F64" s="144"/>
      <c r="G64" s="144"/>
      <c r="H64" s="144"/>
      <c r="I64" s="144"/>
      <c r="J64" s="145">
        <f>J88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42"/>
      <c r="C65" s="9"/>
      <c r="D65" s="143" t="s">
        <v>760</v>
      </c>
      <c r="E65" s="144"/>
      <c r="F65" s="144"/>
      <c r="G65" s="144"/>
      <c r="H65" s="144"/>
      <c r="I65" s="144"/>
      <c r="J65" s="145">
        <f>J92</f>
        <v>0</v>
      </c>
      <c r="K65" s="9"/>
      <c r="L65" s="14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2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2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2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113</v>
      </c>
      <c r="D72" s="39"/>
      <c r="E72" s="39"/>
      <c r="F72" s="39"/>
      <c r="G72" s="39"/>
      <c r="H72" s="39"/>
      <c r="I72" s="39"/>
      <c r="J72" s="39"/>
      <c r="K72" s="39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2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2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39"/>
      <c r="D75" s="39"/>
      <c r="E75" s="124" t="str">
        <f>E7</f>
        <v>Revitalizace areálu u rybníka Stráž</v>
      </c>
      <c r="F75" s="33"/>
      <c r="G75" s="33"/>
      <c r="H75" s="33"/>
      <c r="I75" s="39"/>
      <c r="J75" s="39"/>
      <c r="K75" s="39"/>
      <c r="L75" s="12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3"/>
      <c r="C76" s="33" t="s">
        <v>98</v>
      </c>
      <c r="L76" s="23"/>
    </row>
    <row r="77" s="2" customFormat="1" ht="23.25" customHeight="1">
      <c r="A77" s="39"/>
      <c r="B77" s="40"/>
      <c r="C77" s="39"/>
      <c r="D77" s="39"/>
      <c r="E77" s="124" t="s">
        <v>99</v>
      </c>
      <c r="F77" s="39"/>
      <c r="G77" s="39"/>
      <c r="H77" s="39"/>
      <c r="I77" s="39"/>
      <c r="J77" s="39"/>
      <c r="K77" s="39"/>
      <c r="L77" s="12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100</v>
      </c>
      <c r="D78" s="39"/>
      <c r="E78" s="39"/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39"/>
      <c r="D79" s="39"/>
      <c r="E79" s="63" t="str">
        <f>E11</f>
        <v>VRN - Ostatní a vedlejší náklady</v>
      </c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39"/>
      <c r="E81" s="39"/>
      <c r="F81" s="28" t="str">
        <f>F14</f>
        <v xml:space="preserve"> </v>
      </c>
      <c r="G81" s="39"/>
      <c r="H81" s="39"/>
      <c r="I81" s="33" t="s">
        <v>23</v>
      </c>
      <c r="J81" s="65" t="str">
        <f>IF(J14="","",J14)</f>
        <v>10. 6. 2026</v>
      </c>
      <c r="K81" s="39"/>
      <c r="L81" s="12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39"/>
      <c r="D82" s="39"/>
      <c r="E82" s="39"/>
      <c r="F82" s="39"/>
      <c r="G82" s="39"/>
      <c r="H82" s="39"/>
      <c r="I82" s="39"/>
      <c r="J82" s="39"/>
      <c r="K82" s="39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39"/>
      <c r="E83" s="39"/>
      <c r="F83" s="28" t="str">
        <f>E17</f>
        <v xml:space="preserve"> </v>
      </c>
      <c r="G83" s="39"/>
      <c r="H83" s="39"/>
      <c r="I83" s="33" t="s">
        <v>30</v>
      </c>
      <c r="J83" s="37" t="str">
        <f>E23</f>
        <v xml:space="preserve"> </v>
      </c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28</v>
      </c>
      <c r="D84" s="39"/>
      <c r="E84" s="39"/>
      <c r="F84" s="28" t="str">
        <f>IF(E20="","",E20)</f>
        <v>Vyplň údaj</v>
      </c>
      <c r="G84" s="39"/>
      <c r="H84" s="39"/>
      <c r="I84" s="33" t="s">
        <v>32</v>
      </c>
      <c r="J84" s="37" t="str">
        <f>E26</f>
        <v xml:space="preserve"> </v>
      </c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50"/>
      <c r="B86" s="151"/>
      <c r="C86" s="152" t="s">
        <v>114</v>
      </c>
      <c r="D86" s="153" t="s">
        <v>54</v>
      </c>
      <c r="E86" s="153" t="s">
        <v>50</v>
      </c>
      <c r="F86" s="153" t="s">
        <v>51</v>
      </c>
      <c r="G86" s="153" t="s">
        <v>115</v>
      </c>
      <c r="H86" s="153" t="s">
        <v>116</v>
      </c>
      <c r="I86" s="153" t="s">
        <v>117</v>
      </c>
      <c r="J86" s="153" t="s">
        <v>104</v>
      </c>
      <c r="K86" s="154" t="s">
        <v>118</v>
      </c>
      <c r="L86" s="155"/>
      <c r="M86" s="81" t="s">
        <v>3</v>
      </c>
      <c r="N86" s="82" t="s">
        <v>39</v>
      </c>
      <c r="O86" s="82" t="s">
        <v>119</v>
      </c>
      <c r="P86" s="82" t="s">
        <v>120</v>
      </c>
      <c r="Q86" s="82" t="s">
        <v>121</v>
      </c>
      <c r="R86" s="82" t="s">
        <v>122</v>
      </c>
      <c r="S86" s="82" t="s">
        <v>123</v>
      </c>
      <c r="T86" s="83" t="s">
        <v>124</v>
      </c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</row>
    <row r="87" s="2" customFormat="1" ht="22.8" customHeight="1">
      <c r="A87" s="39"/>
      <c r="B87" s="40"/>
      <c r="C87" s="88" t="s">
        <v>125</v>
      </c>
      <c r="D87" s="39"/>
      <c r="E87" s="39"/>
      <c r="F87" s="39"/>
      <c r="G87" s="39"/>
      <c r="H87" s="39"/>
      <c r="I87" s="39"/>
      <c r="J87" s="156">
        <f>BK87</f>
        <v>0</v>
      </c>
      <c r="K87" s="39"/>
      <c r="L87" s="40"/>
      <c r="M87" s="84"/>
      <c r="N87" s="69"/>
      <c r="O87" s="85"/>
      <c r="P87" s="157">
        <f>P88+P92</f>
        <v>0</v>
      </c>
      <c r="Q87" s="85"/>
      <c r="R87" s="157">
        <f>R88+R92</f>
        <v>0</v>
      </c>
      <c r="S87" s="85"/>
      <c r="T87" s="158">
        <f>T88+T92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20" t="s">
        <v>68</v>
      </c>
      <c r="AU87" s="20" t="s">
        <v>105</v>
      </c>
      <c r="BK87" s="159">
        <f>BK88+BK92</f>
        <v>0</v>
      </c>
    </row>
    <row r="88" s="12" customFormat="1" ht="25.92" customHeight="1">
      <c r="A88" s="12"/>
      <c r="B88" s="160"/>
      <c r="C88" s="12"/>
      <c r="D88" s="161" t="s">
        <v>68</v>
      </c>
      <c r="E88" s="162" t="s">
        <v>294</v>
      </c>
      <c r="F88" s="162" t="s">
        <v>761</v>
      </c>
      <c r="G88" s="12"/>
      <c r="H88" s="12"/>
      <c r="I88" s="163"/>
      <c r="J88" s="164">
        <f>BK88</f>
        <v>0</v>
      </c>
      <c r="K88" s="12"/>
      <c r="L88" s="160"/>
      <c r="M88" s="165"/>
      <c r="N88" s="166"/>
      <c r="O88" s="166"/>
      <c r="P88" s="167">
        <f>SUM(P89:P91)</f>
        <v>0</v>
      </c>
      <c r="Q88" s="166"/>
      <c r="R88" s="167">
        <f>SUM(R89:R91)</f>
        <v>0</v>
      </c>
      <c r="S88" s="166"/>
      <c r="T88" s="168">
        <f>SUM(T89:T91)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1" t="s">
        <v>15</v>
      </c>
      <c r="AT88" s="169" t="s">
        <v>68</v>
      </c>
      <c r="AU88" s="169" t="s">
        <v>69</v>
      </c>
      <c r="AY88" s="161" t="s">
        <v>128</v>
      </c>
      <c r="BK88" s="170">
        <f>SUM(BK89:BK91)</f>
        <v>0</v>
      </c>
    </row>
    <row r="89" s="2" customFormat="1" ht="24.15" customHeight="1">
      <c r="A89" s="39"/>
      <c r="B89" s="173"/>
      <c r="C89" s="174" t="s">
        <v>15</v>
      </c>
      <c r="D89" s="174" t="s">
        <v>130</v>
      </c>
      <c r="E89" s="175" t="s">
        <v>762</v>
      </c>
      <c r="F89" s="176" t="s">
        <v>763</v>
      </c>
      <c r="G89" s="177" t="s">
        <v>764</v>
      </c>
      <c r="H89" s="178">
        <v>1</v>
      </c>
      <c r="I89" s="179"/>
      <c r="J89" s="180">
        <f>ROUND(I89*H89,2)</f>
        <v>0</v>
      </c>
      <c r="K89" s="176" t="s">
        <v>3</v>
      </c>
      <c r="L89" s="40"/>
      <c r="M89" s="181" t="s">
        <v>3</v>
      </c>
      <c r="N89" s="182" t="s">
        <v>40</v>
      </c>
      <c r="O89" s="73"/>
      <c r="P89" s="183">
        <f>O89*H89</f>
        <v>0</v>
      </c>
      <c r="Q89" s="183">
        <v>0</v>
      </c>
      <c r="R89" s="183">
        <f>Q89*H89</f>
        <v>0</v>
      </c>
      <c r="S89" s="183">
        <v>0</v>
      </c>
      <c r="T89" s="184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185" t="s">
        <v>135</v>
      </c>
      <c r="AT89" s="185" t="s">
        <v>130</v>
      </c>
      <c r="AU89" s="185" t="s">
        <v>15</v>
      </c>
      <c r="AY89" s="20" t="s">
        <v>128</v>
      </c>
      <c r="BE89" s="186">
        <f>IF(N89="základní",J89,0)</f>
        <v>0</v>
      </c>
      <c r="BF89" s="186">
        <f>IF(N89="snížená",J89,0)</f>
        <v>0</v>
      </c>
      <c r="BG89" s="186">
        <f>IF(N89="zákl. přenesená",J89,0)</f>
        <v>0</v>
      </c>
      <c r="BH89" s="186">
        <f>IF(N89="sníž. přenesená",J89,0)</f>
        <v>0</v>
      </c>
      <c r="BI89" s="186">
        <f>IF(N89="nulová",J89,0)</f>
        <v>0</v>
      </c>
      <c r="BJ89" s="20" t="s">
        <v>15</v>
      </c>
      <c r="BK89" s="186">
        <f>ROUND(I89*H89,2)</f>
        <v>0</v>
      </c>
      <c r="BL89" s="20" t="s">
        <v>135</v>
      </c>
      <c r="BM89" s="185" t="s">
        <v>76</v>
      </c>
    </row>
    <row r="90" s="2" customFormat="1" ht="24.15" customHeight="1">
      <c r="A90" s="39"/>
      <c r="B90" s="173"/>
      <c r="C90" s="174" t="s">
        <v>76</v>
      </c>
      <c r="D90" s="174" t="s">
        <v>130</v>
      </c>
      <c r="E90" s="175" t="s">
        <v>765</v>
      </c>
      <c r="F90" s="176" t="s">
        <v>766</v>
      </c>
      <c r="G90" s="177" t="s">
        <v>764</v>
      </c>
      <c r="H90" s="178">
        <v>1</v>
      </c>
      <c r="I90" s="179"/>
      <c r="J90" s="180">
        <f>ROUND(I90*H90,2)</f>
        <v>0</v>
      </c>
      <c r="K90" s="176" t="s">
        <v>3</v>
      </c>
      <c r="L90" s="40"/>
      <c r="M90" s="181" t="s">
        <v>3</v>
      </c>
      <c r="N90" s="182" t="s">
        <v>40</v>
      </c>
      <c r="O90" s="73"/>
      <c r="P90" s="183">
        <f>O90*H90</f>
        <v>0</v>
      </c>
      <c r="Q90" s="183">
        <v>0</v>
      </c>
      <c r="R90" s="183">
        <f>Q90*H90</f>
        <v>0</v>
      </c>
      <c r="S90" s="183">
        <v>0</v>
      </c>
      <c r="T90" s="184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185" t="s">
        <v>135</v>
      </c>
      <c r="AT90" s="185" t="s">
        <v>130</v>
      </c>
      <c r="AU90" s="185" t="s">
        <v>15</v>
      </c>
      <c r="AY90" s="20" t="s">
        <v>128</v>
      </c>
      <c r="BE90" s="186">
        <f>IF(N90="základní",J90,0)</f>
        <v>0</v>
      </c>
      <c r="BF90" s="186">
        <f>IF(N90="snížená",J90,0)</f>
        <v>0</v>
      </c>
      <c r="BG90" s="186">
        <f>IF(N90="zákl. přenesená",J90,0)</f>
        <v>0</v>
      </c>
      <c r="BH90" s="186">
        <f>IF(N90="sníž. přenesená",J90,0)</f>
        <v>0</v>
      </c>
      <c r="BI90" s="186">
        <f>IF(N90="nulová",J90,0)</f>
        <v>0</v>
      </c>
      <c r="BJ90" s="20" t="s">
        <v>15</v>
      </c>
      <c r="BK90" s="186">
        <f>ROUND(I90*H90,2)</f>
        <v>0</v>
      </c>
      <c r="BL90" s="20" t="s">
        <v>135</v>
      </c>
      <c r="BM90" s="185" t="s">
        <v>135</v>
      </c>
    </row>
    <row r="91" s="2" customFormat="1" ht="24.15" customHeight="1">
      <c r="A91" s="39"/>
      <c r="B91" s="173"/>
      <c r="C91" s="174" t="s">
        <v>149</v>
      </c>
      <c r="D91" s="174" t="s">
        <v>130</v>
      </c>
      <c r="E91" s="175" t="s">
        <v>767</v>
      </c>
      <c r="F91" s="176" t="s">
        <v>768</v>
      </c>
      <c r="G91" s="177" t="s">
        <v>764</v>
      </c>
      <c r="H91" s="178">
        <v>1</v>
      </c>
      <c r="I91" s="179"/>
      <c r="J91" s="180">
        <f>ROUND(I91*H91,2)</f>
        <v>0</v>
      </c>
      <c r="K91" s="176" t="s">
        <v>3</v>
      </c>
      <c r="L91" s="40"/>
      <c r="M91" s="181" t="s">
        <v>3</v>
      </c>
      <c r="N91" s="182" t="s">
        <v>40</v>
      </c>
      <c r="O91" s="73"/>
      <c r="P91" s="183">
        <f>O91*H91</f>
        <v>0</v>
      </c>
      <c r="Q91" s="183">
        <v>0</v>
      </c>
      <c r="R91" s="183">
        <f>Q91*H91</f>
        <v>0</v>
      </c>
      <c r="S91" s="183">
        <v>0</v>
      </c>
      <c r="T91" s="18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85" t="s">
        <v>135</v>
      </c>
      <c r="AT91" s="185" t="s">
        <v>130</v>
      </c>
      <c r="AU91" s="185" t="s">
        <v>15</v>
      </c>
      <c r="AY91" s="20" t="s">
        <v>128</v>
      </c>
      <c r="BE91" s="186">
        <f>IF(N91="základní",J91,0)</f>
        <v>0</v>
      </c>
      <c r="BF91" s="186">
        <f>IF(N91="snížená",J91,0)</f>
        <v>0</v>
      </c>
      <c r="BG91" s="186">
        <f>IF(N91="zákl. přenesená",J91,0)</f>
        <v>0</v>
      </c>
      <c r="BH91" s="186">
        <f>IF(N91="sníž. přenesená",J91,0)</f>
        <v>0</v>
      </c>
      <c r="BI91" s="186">
        <f>IF(N91="nulová",J91,0)</f>
        <v>0</v>
      </c>
      <c r="BJ91" s="20" t="s">
        <v>15</v>
      </c>
      <c r="BK91" s="186">
        <f>ROUND(I91*H91,2)</f>
        <v>0</v>
      </c>
      <c r="BL91" s="20" t="s">
        <v>135</v>
      </c>
      <c r="BM91" s="185" t="s">
        <v>144</v>
      </c>
    </row>
    <row r="92" s="12" customFormat="1" ht="25.92" customHeight="1">
      <c r="A92" s="12"/>
      <c r="B92" s="160"/>
      <c r="C92" s="12"/>
      <c r="D92" s="161" t="s">
        <v>68</v>
      </c>
      <c r="E92" s="162" t="s">
        <v>769</v>
      </c>
      <c r="F92" s="162" t="s">
        <v>770</v>
      </c>
      <c r="G92" s="12"/>
      <c r="H92" s="12"/>
      <c r="I92" s="163"/>
      <c r="J92" s="164">
        <f>BK92</f>
        <v>0</v>
      </c>
      <c r="K92" s="12"/>
      <c r="L92" s="160"/>
      <c r="M92" s="165"/>
      <c r="N92" s="166"/>
      <c r="O92" s="166"/>
      <c r="P92" s="167">
        <f>SUM(P93:P97)</f>
        <v>0</v>
      </c>
      <c r="Q92" s="166"/>
      <c r="R92" s="167">
        <f>SUM(R93:R97)</f>
        <v>0</v>
      </c>
      <c r="S92" s="166"/>
      <c r="T92" s="168">
        <f>SUM(T93:T97)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1" t="s">
        <v>15</v>
      </c>
      <c r="AT92" s="169" t="s">
        <v>68</v>
      </c>
      <c r="AU92" s="169" t="s">
        <v>69</v>
      </c>
      <c r="AY92" s="161" t="s">
        <v>128</v>
      </c>
      <c r="BK92" s="170">
        <f>SUM(BK93:BK97)</f>
        <v>0</v>
      </c>
    </row>
    <row r="93" s="2" customFormat="1" ht="24.15" customHeight="1">
      <c r="A93" s="39"/>
      <c r="B93" s="173"/>
      <c r="C93" s="174" t="s">
        <v>135</v>
      </c>
      <c r="D93" s="174" t="s">
        <v>130</v>
      </c>
      <c r="E93" s="175" t="s">
        <v>771</v>
      </c>
      <c r="F93" s="176" t="s">
        <v>772</v>
      </c>
      <c r="G93" s="177" t="s">
        <v>764</v>
      </c>
      <c r="H93" s="178">
        <v>1</v>
      </c>
      <c r="I93" s="179"/>
      <c r="J93" s="180">
        <f>ROUND(I93*H93,2)</f>
        <v>0</v>
      </c>
      <c r="K93" s="176" t="s">
        <v>3</v>
      </c>
      <c r="L93" s="40"/>
      <c r="M93" s="181" t="s">
        <v>3</v>
      </c>
      <c r="N93" s="182" t="s">
        <v>40</v>
      </c>
      <c r="O93" s="73"/>
      <c r="P93" s="183">
        <f>O93*H93</f>
        <v>0</v>
      </c>
      <c r="Q93" s="183">
        <v>0</v>
      </c>
      <c r="R93" s="183">
        <f>Q93*H93</f>
        <v>0</v>
      </c>
      <c r="S93" s="183">
        <v>0</v>
      </c>
      <c r="T93" s="18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85" t="s">
        <v>135</v>
      </c>
      <c r="AT93" s="185" t="s">
        <v>130</v>
      </c>
      <c r="AU93" s="185" t="s">
        <v>15</v>
      </c>
      <c r="AY93" s="20" t="s">
        <v>128</v>
      </c>
      <c r="BE93" s="186">
        <f>IF(N93="základní",J93,0)</f>
        <v>0</v>
      </c>
      <c r="BF93" s="186">
        <f>IF(N93="snížená",J93,0)</f>
        <v>0</v>
      </c>
      <c r="BG93" s="186">
        <f>IF(N93="zákl. přenesená",J93,0)</f>
        <v>0</v>
      </c>
      <c r="BH93" s="186">
        <f>IF(N93="sníž. přenesená",J93,0)</f>
        <v>0</v>
      </c>
      <c r="BI93" s="186">
        <f>IF(N93="nulová",J93,0)</f>
        <v>0</v>
      </c>
      <c r="BJ93" s="20" t="s">
        <v>15</v>
      </c>
      <c r="BK93" s="186">
        <f>ROUND(I93*H93,2)</f>
        <v>0</v>
      </c>
      <c r="BL93" s="20" t="s">
        <v>135</v>
      </c>
      <c r="BM93" s="185" t="s">
        <v>152</v>
      </c>
    </row>
    <row r="94" s="2" customFormat="1" ht="24.15" customHeight="1">
      <c r="A94" s="39"/>
      <c r="B94" s="173"/>
      <c r="C94" s="174" t="s">
        <v>162</v>
      </c>
      <c r="D94" s="174" t="s">
        <v>130</v>
      </c>
      <c r="E94" s="175" t="s">
        <v>773</v>
      </c>
      <c r="F94" s="176" t="s">
        <v>774</v>
      </c>
      <c r="G94" s="177" t="s">
        <v>764</v>
      </c>
      <c r="H94" s="178">
        <v>1</v>
      </c>
      <c r="I94" s="179"/>
      <c r="J94" s="180">
        <f>ROUND(I94*H94,2)</f>
        <v>0</v>
      </c>
      <c r="K94" s="176" t="s">
        <v>3</v>
      </c>
      <c r="L94" s="40"/>
      <c r="M94" s="181" t="s">
        <v>3</v>
      </c>
      <c r="N94" s="182" t="s">
        <v>40</v>
      </c>
      <c r="O94" s="73"/>
      <c r="P94" s="183">
        <f>O94*H94</f>
        <v>0</v>
      </c>
      <c r="Q94" s="183">
        <v>0</v>
      </c>
      <c r="R94" s="183">
        <f>Q94*H94</f>
        <v>0</v>
      </c>
      <c r="S94" s="183">
        <v>0</v>
      </c>
      <c r="T94" s="18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185" t="s">
        <v>135</v>
      </c>
      <c r="AT94" s="185" t="s">
        <v>130</v>
      </c>
      <c r="AU94" s="185" t="s">
        <v>15</v>
      </c>
      <c r="AY94" s="20" t="s">
        <v>128</v>
      </c>
      <c r="BE94" s="186">
        <f>IF(N94="základní",J94,0)</f>
        <v>0</v>
      </c>
      <c r="BF94" s="186">
        <f>IF(N94="snížená",J94,0)</f>
        <v>0</v>
      </c>
      <c r="BG94" s="186">
        <f>IF(N94="zákl. přenesená",J94,0)</f>
        <v>0</v>
      </c>
      <c r="BH94" s="186">
        <f>IF(N94="sníž. přenesená",J94,0)</f>
        <v>0</v>
      </c>
      <c r="BI94" s="186">
        <f>IF(N94="nulová",J94,0)</f>
        <v>0</v>
      </c>
      <c r="BJ94" s="20" t="s">
        <v>15</v>
      </c>
      <c r="BK94" s="186">
        <f>ROUND(I94*H94,2)</f>
        <v>0</v>
      </c>
      <c r="BL94" s="20" t="s">
        <v>135</v>
      </c>
      <c r="BM94" s="185" t="s">
        <v>176</v>
      </c>
    </row>
    <row r="95" s="2" customFormat="1" ht="24.15" customHeight="1">
      <c r="A95" s="39"/>
      <c r="B95" s="173"/>
      <c r="C95" s="174" t="s">
        <v>144</v>
      </c>
      <c r="D95" s="174" t="s">
        <v>130</v>
      </c>
      <c r="E95" s="175" t="s">
        <v>775</v>
      </c>
      <c r="F95" s="176" t="s">
        <v>776</v>
      </c>
      <c r="G95" s="177" t="s">
        <v>764</v>
      </c>
      <c r="H95" s="178">
        <v>1</v>
      </c>
      <c r="I95" s="179"/>
      <c r="J95" s="180">
        <f>ROUND(I95*H95,2)</f>
        <v>0</v>
      </c>
      <c r="K95" s="176" t="s">
        <v>3</v>
      </c>
      <c r="L95" s="40"/>
      <c r="M95" s="181" t="s">
        <v>3</v>
      </c>
      <c r="N95" s="182" t="s">
        <v>40</v>
      </c>
      <c r="O95" s="73"/>
      <c r="P95" s="183">
        <f>O95*H95</f>
        <v>0</v>
      </c>
      <c r="Q95" s="183">
        <v>0</v>
      </c>
      <c r="R95" s="183">
        <f>Q95*H95</f>
        <v>0</v>
      </c>
      <c r="S95" s="183">
        <v>0</v>
      </c>
      <c r="T95" s="18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85" t="s">
        <v>135</v>
      </c>
      <c r="AT95" s="185" t="s">
        <v>130</v>
      </c>
      <c r="AU95" s="185" t="s">
        <v>15</v>
      </c>
      <c r="AY95" s="20" t="s">
        <v>128</v>
      </c>
      <c r="BE95" s="186">
        <f>IF(N95="základní",J95,0)</f>
        <v>0</v>
      </c>
      <c r="BF95" s="186">
        <f>IF(N95="snížená",J95,0)</f>
        <v>0</v>
      </c>
      <c r="BG95" s="186">
        <f>IF(N95="zákl. přenesená",J95,0)</f>
        <v>0</v>
      </c>
      <c r="BH95" s="186">
        <f>IF(N95="sníž. přenesená",J95,0)</f>
        <v>0</v>
      </c>
      <c r="BI95" s="186">
        <f>IF(N95="nulová",J95,0)</f>
        <v>0</v>
      </c>
      <c r="BJ95" s="20" t="s">
        <v>15</v>
      </c>
      <c r="BK95" s="186">
        <f>ROUND(I95*H95,2)</f>
        <v>0</v>
      </c>
      <c r="BL95" s="20" t="s">
        <v>135</v>
      </c>
      <c r="BM95" s="185" t="s">
        <v>9</v>
      </c>
    </row>
    <row r="96" s="2" customFormat="1" ht="24.15" customHeight="1">
      <c r="A96" s="39"/>
      <c r="B96" s="173"/>
      <c r="C96" s="174" t="s">
        <v>173</v>
      </c>
      <c r="D96" s="174" t="s">
        <v>130</v>
      </c>
      <c r="E96" s="175" t="s">
        <v>777</v>
      </c>
      <c r="F96" s="176" t="s">
        <v>778</v>
      </c>
      <c r="G96" s="177" t="s">
        <v>764</v>
      </c>
      <c r="H96" s="178">
        <v>1</v>
      </c>
      <c r="I96" s="179"/>
      <c r="J96" s="180">
        <f>ROUND(I96*H96,2)</f>
        <v>0</v>
      </c>
      <c r="K96" s="176" t="s">
        <v>3</v>
      </c>
      <c r="L96" s="40"/>
      <c r="M96" s="181" t="s">
        <v>3</v>
      </c>
      <c r="N96" s="182" t="s">
        <v>40</v>
      </c>
      <c r="O96" s="73"/>
      <c r="P96" s="183">
        <f>O96*H96</f>
        <v>0</v>
      </c>
      <c r="Q96" s="183">
        <v>0</v>
      </c>
      <c r="R96" s="183">
        <f>Q96*H96</f>
        <v>0</v>
      </c>
      <c r="S96" s="183">
        <v>0</v>
      </c>
      <c r="T96" s="18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185" t="s">
        <v>135</v>
      </c>
      <c r="AT96" s="185" t="s">
        <v>130</v>
      </c>
      <c r="AU96" s="185" t="s">
        <v>15</v>
      </c>
      <c r="AY96" s="20" t="s">
        <v>128</v>
      </c>
      <c r="BE96" s="186">
        <f>IF(N96="základní",J96,0)</f>
        <v>0</v>
      </c>
      <c r="BF96" s="186">
        <f>IF(N96="snížená",J96,0)</f>
        <v>0</v>
      </c>
      <c r="BG96" s="186">
        <f>IF(N96="zákl. přenesená",J96,0)</f>
        <v>0</v>
      </c>
      <c r="BH96" s="186">
        <f>IF(N96="sníž. přenesená",J96,0)</f>
        <v>0</v>
      </c>
      <c r="BI96" s="186">
        <f>IF(N96="nulová",J96,0)</f>
        <v>0</v>
      </c>
      <c r="BJ96" s="20" t="s">
        <v>15</v>
      </c>
      <c r="BK96" s="186">
        <f>ROUND(I96*H96,2)</f>
        <v>0</v>
      </c>
      <c r="BL96" s="20" t="s">
        <v>135</v>
      </c>
      <c r="BM96" s="185" t="s">
        <v>180</v>
      </c>
    </row>
    <row r="97" s="2" customFormat="1" ht="24.15" customHeight="1">
      <c r="A97" s="39"/>
      <c r="B97" s="173"/>
      <c r="C97" s="174" t="s">
        <v>152</v>
      </c>
      <c r="D97" s="174" t="s">
        <v>130</v>
      </c>
      <c r="E97" s="175" t="s">
        <v>779</v>
      </c>
      <c r="F97" s="176" t="s">
        <v>780</v>
      </c>
      <c r="G97" s="177" t="s">
        <v>764</v>
      </c>
      <c r="H97" s="178">
        <v>1</v>
      </c>
      <c r="I97" s="179"/>
      <c r="J97" s="180">
        <f>ROUND(I97*H97,2)</f>
        <v>0</v>
      </c>
      <c r="K97" s="176" t="s">
        <v>3</v>
      </c>
      <c r="L97" s="40"/>
      <c r="M97" s="234" t="s">
        <v>3</v>
      </c>
      <c r="N97" s="235" t="s">
        <v>40</v>
      </c>
      <c r="O97" s="218"/>
      <c r="P97" s="236">
        <f>O97*H97</f>
        <v>0</v>
      </c>
      <c r="Q97" s="236">
        <v>0</v>
      </c>
      <c r="R97" s="236">
        <f>Q97*H97</f>
        <v>0</v>
      </c>
      <c r="S97" s="236">
        <v>0</v>
      </c>
      <c r="T97" s="23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85" t="s">
        <v>135</v>
      </c>
      <c r="AT97" s="185" t="s">
        <v>130</v>
      </c>
      <c r="AU97" s="185" t="s">
        <v>15</v>
      </c>
      <c r="AY97" s="20" t="s">
        <v>128</v>
      </c>
      <c r="BE97" s="186">
        <f>IF(N97="základní",J97,0)</f>
        <v>0</v>
      </c>
      <c r="BF97" s="186">
        <f>IF(N97="snížená",J97,0)</f>
        <v>0</v>
      </c>
      <c r="BG97" s="186">
        <f>IF(N97="zákl. přenesená",J97,0)</f>
        <v>0</v>
      </c>
      <c r="BH97" s="186">
        <f>IF(N97="sníž. přenesená",J97,0)</f>
        <v>0</v>
      </c>
      <c r="BI97" s="186">
        <f>IF(N97="nulová",J97,0)</f>
        <v>0</v>
      </c>
      <c r="BJ97" s="20" t="s">
        <v>15</v>
      </c>
      <c r="BK97" s="186">
        <f>ROUND(I97*H97,2)</f>
        <v>0</v>
      </c>
      <c r="BL97" s="20" t="s">
        <v>135</v>
      </c>
      <c r="BM97" s="185" t="s">
        <v>190</v>
      </c>
    </row>
    <row r="98" s="2" customFormat="1" ht="6.96" customHeight="1">
      <c r="A98" s="39"/>
      <c r="B98" s="56"/>
      <c r="C98" s="57"/>
      <c r="D98" s="57"/>
      <c r="E98" s="57"/>
      <c r="F98" s="57"/>
      <c r="G98" s="57"/>
      <c r="H98" s="57"/>
      <c r="I98" s="57"/>
      <c r="J98" s="57"/>
      <c r="K98" s="57"/>
      <c r="L98" s="40"/>
      <c r="M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</sheetData>
  <autoFilter ref="C86:K9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38" customWidth="1"/>
    <col min="2" max="2" width="1.667969" style="238" customWidth="1"/>
    <col min="3" max="4" width="5" style="238" customWidth="1"/>
    <col min="5" max="5" width="11.66016" style="238" customWidth="1"/>
    <col min="6" max="6" width="9.160156" style="238" customWidth="1"/>
    <col min="7" max="7" width="5" style="238" customWidth="1"/>
    <col min="8" max="8" width="77.83203" style="238" customWidth="1"/>
    <col min="9" max="10" width="20" style="238" customWidth="1"/>
    <col min="11" max="11" width="1.667969" style="238" customWidth="1"/>
  </cols>
  <sheetData>
    <row r="1" s="1" customFormat="1" ht="37.5" customHeight="1"/>
    <row r="2" s="1" customFormat="1" ht="7.5" customHeight="1">
      <c r="B2" s="239"/>
      <c r="C2" s="240"/>
      <c r="D2" s="240"/>
      <c r="E2" s="240"/>
      <c r="F2" s="240"/>
      <c r="G2" s="240"/>
      <c r="H2" s="240"/>
      <c r="I2" s="240"/>
      <c r="J2" s="240"/>
      <c r="K2" s="241"/>
    </row>
    <row r="3" s="16" customFormat="1" ht="45" customHeight="1">
      <c r="B3" s="242"/>
      <c r="C3" s="243" t="s">
        <v>781</v>
      </c>
      <c r="D3" s="243"/>
      <c r="E3" s="243"/>
      <c r="F3" s="243"/>
      <c r="G3" s="243"/>
      <c r="H3" s="243"/>
      <c r="I3" s="243"/>
      <c r="J3" s="243"/>
      <c r="K3" s="244"/>
    </row>
    <row r="4" s="1" customFormat="1" ht="25.5" customHeight="1">
      <c r="B4" s="245"/>
      <c r="C4" s="246" t="s">
        <v>782</v>
      </c>
      <c r="D4" s="246"/>
      <c r="E4" s="246"/>
      <c r="F4" s="246"/>
      <c r="G4" s="246"/>
      <c r="H4" s="246"/>
      <c r="I4" s="246"/>
      <c r="J4" s="246"/>
      <c r="K4" s="247"/>
    </row>
    <row r="5" s="1" customFormat="1" ht="5.25" customHeight="1">
      <c r="B5" s="245"/>
      <c r="C5" s="248"/>
      <c r="D5" s="248"/>
      <c r="E5" s="248"/>
      <c r="F5" s="248"/>
      <c r="G5" s="248"/>
      <c r="H5" s="248"/>
      <c r="I5" s="248"/>
      <c r="J5" s="248"/>
      <c r="K5" s="247"/>
    </row>
    <row r="6" s="1" customFormat="1" ht="15" customHeight="1">
      <c r="B6" s="245"/>
      <c r="C6" s="249" t="s">
        <v>783</v>
      </c>
      <c r="D6" s="249"/>
      <c r="E6" s="249"/>
      <c r="F6" s="249"/>
      <c r="G6" s="249"/>
      <c r="H6" s="249"/>
      <c r="I6" s="249"/>
      <c r="J6" s="249"/>
      <c r="K6" s="247"/>
    </row>
    <row r="7" s="1" customFormat="1" ht="15" customHeight="1">
      <c r="B7" s="250"/>
      <c r="C7" s="249" t="s">
        <v>784</v>
      </c>
      <c r="D7" s="249"/>
      <c r="E7" s="249"/>
      <c r="F7" s="249"/>
      <c r="G7" s="249"/>
      <c r="H7" s="249"/>
      <c r="I7" s="249"/>
      <c r="J7" s="249"/>
      <c r="K7" s="247"/>
    </row>
    <row r="8" s="1" customFormat="1" ht="12.75" customHeight="1">
      <c r="B8" s="250"/>
      <c r="C8" s="249"/>
      <c r="D8" s="249"/>
      <c r="E8" s="249"/>
      <c r="F8" s="249"/>
      <c r="G8" s="249"/>
      <c r="H8" s="249"/>
      <c r="I8" s="249"/>
      <c r="J8" s="249"/>
      <c r="K8" s="247"/>
    </row>
    <row r="9" s="1" customFormat="1" ht="15" customHeight="1">
      <c r="B9" s="250"/>
      <c r="C9" s="249" t="s">
        <v>785</v>
      </c>
      <c r="D9" s="249"/>
      <c r="E9" s="249"/>
      <c r="F9" s="249"/>
      <c r="G9" s="249"/>
      <c r="H9" s="249"/>
      <c r="I9" s="249"/>
      <c r="J9" s="249"/>
      <c r="K9" s="247"/>
    </row>
    <row r="10" s="1" customFormat="1" ht="15" customHeight="1">
      <c r="B10" s="250"/>
      <c r="C10" s="249"/>
      <c r="D10" s="249" t="s">
        <v>786</v>
      </c>
      <c r="E10" s="249"/>
      <c r="F10" s="249"/>
      <c r="G10" s="249"/>
      <c r="H10" s="249"/>
      <c r="I10" s="249"/>
      <c r="J10" s="249"/>
      <c r="K10" s="247"/>
    </row>
    <row r="11" s="1" customFormat="1" ht="15" customHeight="1">
      <c r="B11" s="250"/>
      <c r="C11" s="251"/>
      <c r="D11" s="249" t="s">
        <v>787</v>
      </c>
      <c r="E11" s="249"/>
      <c r="F11" s="249"/>
      <c r="G11" s="249"/>
      <c r="H11" s="249"/>
      <c r="I11" s="249"/>
      <c r="J11" s="249"/>
      <c r="K11" s="247"/>
    </row>
    <row r="12" s="1" customFormat="1" ht="15" customHeight="1">
      <c r="B12" s="250"/>
      <c r="C12" s="251"/>
      <c r="D12" s="249"/>
      <c r="E12" s="249"/>
      <c r="F12" s="249"/>
      <c r="G12" s="249"/>
      <c r="H12" s="249"/>
      <c r="I12" s="249"/>
      <c r="J12" s="249"/>
      <c r="K12" s="247"/>
    </row>
    <row r="13" s="1" customFormat="1" ht="15" customHeight="1">
      <c r="B13" s="250"/>
      <c r="C13" s="251"/>
      <c r="D13" s="252" t="s">
        <v>788</v>
      </c>
      <c r="E13" s="249"/>
      <c r="F13" s="249"/>
      <c r="G13" s="249"/>
      <c r="H13" s="249"/>
      <c r="I13" s="249"/>
      <c r="J13" s="249"/>
      <c r="K13" s="247"/>
    </row>
    <row r="14" s="1" customFormat="1" ht="12.75" customHeight="1">
      <c r="B14" s="250"/>
      <c r="C14" s="251"/>
      <c r="D14" s="251"/>
      <c r="E14" s="251"/>
      <c r="F14" s="251"/>
      <c r="G14" s="251"/>
      <c r="H14" s="251"/>
      <c r="I14" s="251"/>
      <c r="J14" s="251"/>
      <c r="K14" s="247"/>
    </row>
    <row r="15" s="1" customFormat="1" ht="15" customHeight="1">
      <c r="B15" s="250"/>
      <c r="C15" s="251"/>
      <c r="D15" s="249" t="s">
        <v>789</v>
      </c>
      <c r="E15" s="249"/>
      <c r="F15" s="249"/>
      <c r="G15" s="249"/>
      <c r="H15" s="249"/>
      <c r="I15" s="249"/>
      <c r="J15" s="249"/>
      <c r="K15" s="247"/>
    </row>
    <row r="16" s="1" customFormat="1" ht="15" customHeight="1">
      <c r="B16" s="250"/>
      <c r="C16" s="251"/>
      <c r="D16" s="249" t="s">
        <v>790</v>
      </c>
      <c r="E16" s="249"/>
      <c r="F16" s="249"/>
      <c r="G16" s="249"/>
      <c r="H16" s="249"/>
      <c r="I16" s="249"/>
      <c r="J16" s="249"/>
      <c r="K16" s="247"/>
    </row>
    <row r="17" s="1" customFormat="1" ht="15" customHeight="1">
      <c r="B17" s="250"/>
      <c r="C17" s="251"/>
      <c r="D17" s="249" t="s">
        <v>791</v>
      </c>
      <c r="E17" s="249"/>
      <c r="F17" s="249"/>
      <c r="G17" s="249"/>
      <c r="H17" s="249"/>
      <c r="I17" s="249"/>
      <c r="J17" s="249"/>
      <c r="K17" s="247"/>
    </row>
    <row r="18" s="1" customFormat="1" ht="15" customHeight="1">
      <c r="B18" s="250"/>
      <c r="C18" s="251"/>
      <c r="D18" s="251"/>
      <c r="E18" s="253" t="s">
        <v>74</v>
      </c>
      <c r="F18" s="249" t="s">
        <v>792</v>
      </c>
      <c r="G18" s="249"/>
      <c r="H18" s="249"/>
      <c r="I18" s="249"/>
      <c r="J18" s="249"/>
      <c r="K18" s="247"/>
    </row>
    <row r="19" s="1" customFormat="1" ht="15" customHeight="1">
      <c r="B19" s="250"/>
      <c r="C19" s="251"/>
      <c r="D19" s="251"/>
      <c r="E19" s="253" t="s">
        <v>793</v>
      </c>
      <c r="F19" s="249" t="s">
        <v>794</v>
      </c>
      <c r="G19" s="249"/>
      <c r="H19" s="249"/>
      <c r="I19" s="249"/>
      <c r="J19" s="249"/>
      <c r="K19" s="247"/>
    </row>
    <row r="20" s="1" customFormat="1" ht="15" customHeight="1">
      <c r="B20" s="250"/>
      <c r="C20" s="251"/>
      <c r="D20" s="251"/>
      <c r="E20" s="253" t="s">
        <v>795</v>
      </c>
      <c r="F20" s="249" t="s">
        <v>796</v>
      </c>
      <c r="G20" s="249"/>
      <c r="H20" s="249"/>
      <c r="I20" s="249"/>
      <c r="J20" s="249"/>
      <c r="K20" s="247"/>
    </row>
    <row r="21" s="1" customFormat="1" ht="15" customHeight="1">
      <c r="B21" s="250"/>
      <c r="C21" s="251"/>
      <c r="D21" s="251"/>
      <c r="E21" s="253" t="s">
        <v>797</v>
      </c>
      <c r="F21" s="249" t="s">
        <v>798</v>
      </c>
      <c r="G21" s="249"/>
      <c r="H21" s="249"/>
      <c r="I21" s="249"/>
      <c r="J21" s="249"/>
      <c r="K21" s="247"/>
    </row>
    <row r="22" s="1" customFormat="1" ht="15" customHeight="1">
      <c r="B22" s="250"/>
      <c r="C22" s="251"/>
      <c r="D22" s="251"/>
      <c r="E22" s="253" t="s">
        <v>799</v>
      </c>
      <c r="F22" s="249" t="s">
        <v>800</v>
      </c>
      <c r="G22" s="249"/>
      <c r="H22" s="249"/>
      <c r="I22" s="249"/>
      <c r="J22" s="249"/>
      <c r="K22" s="247"/>
    </row>
    <row r="23" s="1" customFormat="1" ht="15" customHeight="1">
      <c r="B23" s="250"/>
      <c r="C23" s="251"/>
      <c r="D23" s="251"/>
      <c r="E23" s="253" t="s">
        <v>80</v>
      </c>
      <c r="F23" s="249" t="s">
        <v>801</v>
      </c>
      <c r="G23" s="249"/>
      <c r="H23" s="249"/>
      <c r="I23" s="249"/>
      <c r="J23" s="249"/>
      <c r="K23" s="247"/>
    </row>
    <row r="24" s="1" customFormat="1" ht="12.75" customHeight="1">
      <c r="B24" s="250"/>
      <c r="C24" s="251"/>
      <c r="D24" s="251"/>
      <c r="E24" s="251"/>
      <c r="F24" s="251"/>
      <c r="G24" s="251"/>
      <c r="H24" s="251"/>
      <c r="I24" s="251"/>
      <c r="J24" s="251"/>
      <c r="K24" s="247"/>
    </row>
    <row r="25" s="1" customFormat="1" ht="15" customHeight="1">
      <c r="B25" s="250"/>
      <c r="C25" s="249" t="s">
        <v>802</v>
      </c>
      <c r="D25" s="249"/>
      <c r="E25" s="249"/>
      <c r="F25" s="249"/>
      <c r="G25" s="249"/>
      <c r="H25" s="249"/>
      <c r="I25" s="249"/>
      <c r="J25" s="249"/>
      <c r="K25" s="247"/>
    </row>
    <row r="26" s="1" customFormat="1" ht="15" customHeight="1">
      <c r="B26" s="250"/>
      <c r="C26" s="249" t="s">
        <v>803</v>
      </c>
      <c r="D26" s="249"/>
      <c r="E26" s="249"/>
      <c r="F26" s="249"/>
      <c r="G26" s="249"/>
      <c r="H26" s="249"/>
      <c r="I26" s="249"/>
      <c r="J26" s="249"/>
      <c r="K26" s="247"/>
    </row>
    <row r="27" s="1" customFormat="1" ht="15" customHeight="1">
      <c r="B27" s="250"/>
      <c r="C27" s="249"/>
      <c r="D27" s="249" t="s">
        <v>804</v>
      </c>
      <c r="E27" s="249"/>
      <c r="F27" s="249"/>
      <c r="G27" s="249"/>
      <c r="H27" s="249"/>
      <c r="I27" s="249"/>
      <c r="J27" s="249"/>
      <c r="K27" s="247"/>
    </row>
    <row r="28" s="1" customFormat="1" ht="15" customHeight="1">
      <c r="B28" s="250"/>
      <c r="C28" s="251"/>
      <c r="D28" s="249" t="s">
        <v>805</v>
      </c>
      <c r="E28" s="249"/>
      <c r="F28" s="249"/>
      <c r="G28" s="249"/>
      <c r="H28" s="249"/>
      <c r="I28" s="249"/>
      <c r="J28" s="249"/>
      <c r="K28" s="247"/>
    </row>
    <row r="29" s="1" customFormat="1" ht="12.75" customHeight="1">
      <c r="B29" s="250"/>
      <c r="C29" s="251"/>
      <c r="D29" s="251"/>
      <c r="E29" s="251"/>
      <c r="F29" s="251"/>
      <c r="G29" s="251"/>
      <c r="H29" s="251"/>
      <c r="I29" s="251"/>
      <c r="J29" s="251"/>
      <c r="K29" s="247"/>
    </row>
    <row r="30" s="1" customFormat="1" ht="15" customHeight="1">
      <c r="B30" s="250"/>
      <c r="C30" s="251"/>
      <c r="D30" s="249" t="s">
        <v>806</v>
      </c>
      <c r="E30" s="249"/>
      <c r="F30" s="249"/>
      <c r="G30" s="249"/>
      <c r="H30" s="249"/>
      <c r="I30" s="249"/>
      <c r="J30" s="249"/>
      <c r="K30" s="247"/>
    </row>
    <row r="31" s="1" customFormat="1" ht="15" customHeight="1">
      <c r="B31" s="250"/>
      <c r="C31" s="251"/>
      <c r="D31" s="249" t="s">
        <v>807</v>
      </c>
      <c r="E31" s="249"/>
      <c r="F31" s="249"/>
      <c r="G31" s="249"/>
      <c r="H31" s="249"/>
      <c r="I31" s="249"/>
      <c r="J31" s="249"/>
      <c r="K31" s="247"/>
    </row>
    <row r="32" s="1" customFormat="1" ht="12.75" customHeight="1">
      <c r="B32" s="250"/>
      <c r="C32" s="251"/>
      <c r="D32" s="251"/>
      <c r="E32" s="251"/>
      <c r="F32" s="251"/>
      <c r="G32" s="251"/>
      <c r="H32" s="251"/>
      <c r="I32" s="251"/>
      <c r="J32" s="251"/>
      <c r="K32" s="247"/>
    </row>
    <row r="33" s="1" customFormat="1" ht="15" customHeight="1">
      <c r="B33" s="250"/>
      <c r="C33" s="251"/>
      <c r="D33" s="249" t="s">
        <v>808</v>
      </c>
      <c r="E33" s="249"/>
      <c r="F33" s="249"/>
      <c r="G33" s="249"/>
      <c r="H33" s="249"/>
      <c r="I33" s="249"/>
      <c r="J33" s="249"/>
      <c r="K33" s="247"/>
    </row>
    <row r="34" s="1" customFormat="1" ht="15" customHeight="1">
      <c r="B34" s="250"/>
      <c r="C34" s="251"/>
      <c r="D34" s="249" t="s">
        <v>809</v>
      </c>
      <c r="E34" s="249"/>
      <c r="F34" s="249"/>
      <c r="G34" s="249"/>
      <c r="H34" s="249"/>
      <c r="I34" s="249"/>
      <c r="J34" s="249"/>
      <c r="K34" s="247"/>
    </row>
    <row r="35" s="1" customFormat="1" ht="15" customHeight="1">
      <c r="B35" s="250"/>
      <c r="C35" s="251"/>
      <c r="D35" s="249" t="s">
        <v>810</v>
      </c>
      <c r="E35" s="249"/>
      <c r="F35" s="249"/>
      <c r="G35" s="249"/>
      <c r="H35" s="249"/>
      <c r="I35" s="249"/>
      <c r="J35" s="249"/>
      <c r="K35" s="247"/>
    </row>
    <row r="36" s="1" customFormat="1" ht="15" customHeight="1">
      <c r="B36" s="250"/>
      <c r="C36" s="251"/>
      <c r="D36" s="249"/>
      <c r="E36" s="252" t="s">
        <v>114</v>
      </c>
      <c r="F36" s="249"/>
      <c r="G36" s="249" t="s">
        <v>811</v>
      </c>
      <c r="H36" s="249"/>
      <c r="I36" s="249"/>
      <c r="J36" s="249"/>
      <c r="K36" s="247"/>
    </row>
    <row r="37" s="1" customFormat="1" ht="30.75" customHeight="1">
      <c r="B37" s="250"/>
      <c r="C37" s="251"/>
      <c r="D37" s="249"/>
      <c r="E37" s="252" t="s">
        <v>812</v>
      </c>
      <c r="F37" s="249"/>
      <c r="G37" s="249" t="s">
        <v>813</v>
      </c>
      <c r="H37" s="249"/>
      <c r="I37" s="249"/>
      <c r="J37" s="249"/>
      <c r="K37" s="247"/>
    </row>
    <row r="38" s="1" customFormat="1" ht="15" customHeight="1">
      <c r="B38" s="250"/>
      <c r="C38" s="251"/>
      <c r="D38" s="249"/>
      <c r="E38" s="252" t="s">
        <v>50</v>
      </c>
      <c r="F38" s="249"/>
      <c r="G38" s="249" t="s">
        <v>814</v>
      </c>
      <c r="H38" s="249"/>
      <c r="I38" s="249"/>
      <c r="J38" s="249"/>
      <c r="K38" s="247"/>
    </row>
    <row r="39" s="1" customFormat="1" ht="15" customHeight="1">
      <c r="B39" s="250"/>
      <c r="C39" s="251"/>
      <c r="D39" s="249"/>
      <c r="E39" s="252" t="s">
        <v>51</v>
      </c>
      <c r="F39" s="249"/>
      <c r="G39" s="249" t="s">
        <v>815</v>
      </c>
      <c r="H39" s="249"/>
      <c r="I39" s="249"/>
      <c r="J39" s="249"/>
      <c r="K39" s="247"/>
    </row>
    <row r="40" s="1" customFormat="1" ht="15" customHeight="1">
      <c r="B40" s="250"/>
      <c r="C40" s="251"/>
      <c r="D40" s="249"/>
      <c r="E40" s="252" t="s">
        <v>115</v>
      </c>
      <c r="F40" s="249"/>
      <c r="G40" s="249" t="s">
        <v>816</v>
      </c>
      <c r="H40" s="249"/>
      <c r="I40" s="249"/>
      <c r="J40" s="249"/>
      <c r="K40" s="247"/>
    </row>
    <row r="41" s="1" customFormat="1" ht="15" customHeight="1">
      <c r="B41" s="250"/>
      <c r="C41" s="251"/>
      <c r="D41" s="249"/>
      <c r="E41" s="252" t="s">
        <v>116</v>
      </c>
      <c r="F41" s="249"/>
      <c r="G41" s="249" t="s">
        <v>817</v>
      </c>
      <c r="H41" s="249"/>
      <c r="I41" s="249"/>
      <c r="J41" s="249"/>
      <c r="K41" s="247"/>
    </row>
    <row r="42" s="1" customFormat="1" ht="15" customHeight="1">
      <c r="B42" s="250"/>
      <c r="C42" s="251"/>
      <c r="D42" s="249"/>
      <c r="E42" s="252" t="s">
        <v>818</v>
      </c>
      <c r="F42" s="249"/>
      <c r="G42" s="249" t="s">
        <v>819</v>
      </c>
      <c r="H42" s="249"/>
      <c r="I42" s="249"/>
      <c r="J42" s="249"/>
      <c r="K42" s="247"/>
    </row>
    <row r="43" s="1" customFormat="1" ht="15" customHeight="1">
      <c r="B43" s="250"/>
      <c r="C43" s="251"/>
      <c r="D43" s="249"/>
      <c r="E43" s="252"/>
      <c r="F43" s="249"/>
      <c r="G43" s="249" t="s">
        <v>820</v>
      </c>
      <c r="H43" s="249"/>
      <c r="I43" s="249"/>
      <c r="J43" s="249"/>
      <c r="K43" s="247"/>
    </row>
    <row r="44" s="1" customFormat="1" ht="15" customHeight="1">
      <c r="B44" s="250"/>
      <c r="C44" s="251"/>
      <c r="D44" s="249"/>
      <c r="E44" s="252" t="s">
        <v>821</v>
      </c>
      <c r="F44" s="249"/>
      <c r="G44" s="249" t="s">
        <v>822</v>
      </c>
      <c r="H44" s="249"/>
      <c r="I44" s="249"/>
      <c r="J44" s="249"/>
      <c r="K44" s="247"/>
    </row>
    <row r="45" s="1" customFormat="1" ht="15" customHeight="1">
      <c r="B45" s="250"/>
      <c r="C45" s="251"/>
      <c r="D45" s="249"/>
      <c r="E45" s="252" t="s">
        <v>118</v>
      </c>
      <c r="F45" s="249"/>
      <c r="G45" s="249" t="s">
        <v>823</v>
      </c>
      <c r="H45" s="249"/>
      <c r="I45" s="249"/>
      <c r="J45" s="249"/>
      <c r="K45" s="247"/>
    </row>
    <row r="46" s="1" customFormat="1" ht="12.75" customHeight="1">
      <c r="B46" s="250"/>
      <c r="C46" s="251"/>
      <c r="D46" s="249"/>
      <c r="E46" s="249"/>
      <c r="F46" s="249"/>
      <c r="G46" s="249"/>
      <c r="H46" s="249"/>
      <c r="I46" s="249"/>
      <c r="J46" s="249"/>
      <c r="K46" s="247"/>
    </row>
    <row r="47" s="1" customFormat="1" ht="15" customHeight="1">
      <c r="B47" s="250"/>
      <c r="C47" s="251"/>
      <c r="D47" s="249" t="s">
        <v>824</v>
      </c>
      <c r="E47" s="249"/>
      <c r="F47" s="249"/>
      <c r="G47" s="249"/>
      <c r="H47" s="249"/>
      <c r="I47" s="249"/>
      <c r="J47" s="249"/>
      <c r="K47" s="247"/>
    </row>
    <row r="48" s="1" customFormat="1" ht="15" customHeight="1">
      <c r="B48" s="250"/>
      <c r="C48" s="251"/>
      <c r="D48" s="251"/>
      <c r="E48" s="249" t="s">
        <v>825</v>
      </c>
      <c r="F48" s="249"/>
      <c r="G48" s="249"/>
      <c r="H48" s="249"/>
      <c r="I48" s="249"/>
      <c r="J48" s="249"/>
      <c r="K48" s="247"/>
    </row>
    <row r="49" s="1" customFormat="1" ht="15" customHeight="1">
      <c r="B49" s="250"/>
      <c r="C49" s="251"/>
      <c r="D49" s="251"/>
      <c r="E49" s="249" t="s">
        <v>826</v>
      </c>
      <c r="F49" s="249"/>
      <c r="G49" s="249"/>
      <c r="H49" s="249"/>
      <c r="I49" s="249"/>
      <c r="J49" s="249"/>
      <c r="K49" s="247"/>
    </row>
    <row r="50" s="1" customFormat="1" ht="15" customHeight="1">
      <c r="B50" s="250"/>
      <c r="C50" s="251"/>
      <c r="D50" s="251"/>
      <c r="E50" s="249" t="s">
        <v>827</v>
      </c>
      <c r="F50" s="249"/>
      <c r="G50" s="249"/>
      <c r="H50" s="249"/>
      <c r="I50" s="249"/>
      <c r="J50" s="249"/>
      <c r="K50" s="247"/>
    </row>
    <row r="51" s="1" customFormat="1" ht="15" customHeight="1">
      <c r="B51" s="250"/>
      <c r="C51" s="251"/>
      <c r="D51" s="249" t="s">
        <v>828</v>
      </c>
      <c r="E51" s="249"/>
      <c r="F51" s="249"/>
      <c r="G51" s="249"/>
      <c r="H51" s="249"/>
      <c r="I51" s="249"/>
      <c r="J51" s="249"/>
      <c r="K51" s="247"/>
    </row>
    <row r="52" s="1" customFormat="1" ht="25.5" customHeight="1">
      <c r="B52" s="245"/>
      <c r="C52" s="246" t="s">
        <v>829</v>
      </c>
      <c r="D52" s="246"/>
      <c r="E52" s="246"/>
      <c r="F52" s="246"/>
      <c r="G52" s="246"/>
      <c r="H52" s="246"/>
      <c r="I52" s="246"/>
      <c r="J52" s="246"/>
      <c r="K52" s="247"/>
    </row>
    <row r="53" s="1" customFormat="1" ht="5.25" customHeight="1">
      <c r="B53" s="245"/>
      <c r="C53" s="248"/>
      <c r="D53" s="248"/>
      <c r="E53" s="248"/>
      <c r="F53" s="248"/>
      <c r="G53" s="248"/>
      <c r="H53" s="248"/>
      <c r="I53" s="248"/>
      <c r="J53" s="248"/>
      <c r="K53" s="247"/>
    </row>
    <row r="54" s="1" customFormat="1" ht="15" customHeight="1">
      <c r="B54" s="245"/>
      <c r="C54" s="249" t="s">
        <v>830</v>
      </c>
      <c r="D54" s="249"/>
      <c r="E54" s="249"/>
      <c r="F54" s="249"/>
      <c r="G54" s="249"/>
      <c r="H54" s="249"/>
      <c r="I54" s="249"/>
      <c r="J54" s="249"/>
      <c r="K54" s="247"/>
    </row>
    <row r="55" s="1" customFormat="1" ht="15" customHeight="1">
      <c r="B55" s="245"/>
      <c r="C55" s="249" t="s">
        <v>831</v>
      </c>
      <c r="D55" s="249"/>
      <c r="E55" s="249"/>
      <c r="F55" s="249"/>
      <c r="G55" s="249"/>
      <c r="H55" s="249"/>
      <c r="I55" s="249"/>
      <c r="J55" s="249"/>
      <c r="K55" s="247"/>
    </row>
    <row r="56" s="1" customFormat="1" ht="12.75" customHeight="1">
      <c r="B56" s="245"/>
      <c r="C56" s="249"/>
      <c r="D56" s="249"/>
      <c r="E56" s="249"/>
      <c r="F56" s="249"/>
      <c r="G56" s="249"/>
      <c r="H56" s="249"/>
      <c r="I56" s="249"/>
      <c r="J56" s="249"/>
      <c r="K56" s="247"/>
    </row>
    <row r="57" s="1" customFormat="1" ht="15" customHeight="1">
      <c r="B57" s="245"/>
      <c r="C57" s="249" t="s">
        <v>832</v>
      </c>
      <c r="D57" s="249"/>
      <c r="E57" s="249"/>
      <c r="F57" s="249"/>
      <c r="G57" s="249"/>
      <c r="H57" s="249"/>
      <c r="I57" s="249"/>
      <c r="J57" s="249"/>
      <c r="K57" s="247"/>
    </row>
    <row r="58" s="1" customFormat="1" ht="15" customHeight="1">
      <c r="B58" s="245"/>
      <c r="C58" s="251"/>
      <c r="D58" s="249" t="s">
        <v>833</v>
      </c>
      <c r="E58" s="249"/>
      <c r="F58" s="249"/>
      <c r="G58" s="249"/>
      <c r="H58" s="249"/>
      <c r="I58" s="249"/>
      <c r="J58" s="249"/>
      <c r="K58" s="247"/>
    </row>
    <row r="59" s="1" customFormat="1" ht="15" customHeight="1">
      <c r="B59" s="245"/>
      <c r="C59" s="251"/>
      <c r="D59" s="249" t="s">
        <v>834</v>
      </c>
      <c r="E59" s="249"/>
      <c r="F59" s="249"/>
      <c r="G59" s="249"/>
      <c r="H59" s="249"/>
      <c r="I59" s="249"/>
      <c r="J59" s="249"/>
      <c r="K59" s="247"/>
    </row>
    <row r="60" s="1" customFormat="1" ht="15" customHeight="1">
      <c r="B60" s="245"/>
      <c r="C60" s="251"/>
      <c r="D60" s="249" t="s">
        <v>835</v>
      </c>
      <c r="E60" s="249"/>
      <c r="F60" s="249"/>
      <c r="G60" s="249"/>
      <c r="H60" s="249"/>
      <c r="I60" s="249"/>
      <c r="J60" s="249"/>
      <c r="K60" s="247"/>
    </row>
    <row r="61" s="1" customFormat="1" ht="15" customHeight="1">
      <c r="B61" s="245"/>
      <c r="C61" s="251"/>
      <c r="D61" s="249" t="s">
        <v>836</v>
      </c>
      <c r="E61" s="249"/>
      <c r="F61" s="249"/>
      <c r="G61" s="249"/>
      <c r="H61" s="249"/>
      <c r="I61" s="249"/>
      <c r="J61" s="249"/>
      <c r="K61" s="247"/>
    </row>
    <row r="62" s="1" customFormat="1" ht="15" customHeight="1">
      <c r="B62" s="245"/>
      <c r="C62" s="251"/>
      <c r="D62" s="254" t="s">
        <v>837</v>
      </c>
      <c r="E62" s="254"/>
      <c r="F62" s="254"/>
      <c r="G62" s="254"/>
      <c r="H62" s="254"/>
      <c r="I62" s="254"/>
      <c r="J62" s="254"/>
      <c r="K62" s="247"/>
    </row>
    <row r="63" s="1" customFormat="1" ht="15" customHeight="1">
      <c r="B63" s="245"/>
      <c r="C63" s="251"/>
      <c r="D63" s="249" t="s">
        <v>838</v>
      </c>
      <c r="E63" s="249"/>
      <c r="F63" s="249"/>
      <c r="G63" s="249"/>
      <c r="H63" s="249"/>
      <c r="I63" s="249"/>
      <c r="J63" s="249"/>
      <c r="K63" s="247"/>
    </row>
    <row r="64" s="1" customFormat="1" ht="12.75" customHeight="1">
      <c r="B64" s="245"/>
      <c r="C64" s="251"/>
      <c r="D64" s="251"/>
      <c r="E64" s="255"/>
      <c r="F64" s="251"/>
      <c r="G64" s="251"/>
      <c r="H64" s="251"/>
      <c r="I64" s="251"/>
      <c r="J64" s="251"/>
      <c r="K64" s="247"/>
    </row>
    <row r="65" s="1" customFormat="1" ht="15" customHeight="1">
      <c r="B65" s="245"/>
      <c r="C65" s="251"/>
      <c r="D65" s="249" t="s">
        <v>839</v>
      </c>
      <c r="E65" s="249"/>
      <c r="F65" s="249"/>
      <c r="G65" s="249"/>
      <c r="H65" s="249"/>
      <c r="I65" s="249"/>
      <c r="J65" s="249"/>
      <c r="K65" s="247"/>
    </row>
    <row r="66" s="1" customFormat="1" ht="15" customHeight="1">
      <c r="B66" s="245"/>
      <c r="C66" s="251"/>
      <c r="D66" s="254" t="s">
        <v>840</v>
      </c>
      <c r="E66" s="254"/>
      <c r="F66" s="254"/>
      <c r="G66" s="254"/>
      <c r="H66" s="254"/>
      <c r="I66" s="254"/>
      <c r="J66" s="254"/>
      <c r="K66" s="247"/>
    </row>
    <row r="67" s="1" customFormat="1" ht="15" customHeight="1">
      <c r="B67" s="245"/>
      <c r="C67" s="251"/>
      <c r="D67" s="249" t="s">
        <v>841</v>
      </c>
      <c r="E67" s="249"/>
      <c r="F67" s="249"/>
      <c r="G67" s="249"/>
      <c r="H67" s="249"/>
      <c r="I67" s="249"/>
      <c r="J67" s="249"/>
      <c r="K67" s="247"/>
    </row>
    <row r="68" s="1" customFormat="1" ht="15" customHeight="1">
      <c r="B68" s="245"/>
      <c r="C68" s="251"/>
      <c r="D68" s="249" t="s">
        <v>842</v>
      </c>
      <c r="E68" s="249"/>
      <c r="F68" s="249"/>
      <c r="G68" s="249"/>
      <c r="H68" s="249"/>
      <c r="I68" s="249"/>
      <c r="J68" s="249"/>
      <c r="K68" s="247"/>
    </row>
    <row r="69" s="1" customFormat="1" ht="15" customHeight="1">
      <c r="B69" s="245"/>
      <c r="C69" s="251"/>
      <c r="D69" s="249" t="s">
        <v>843</v>
      </c>
      <c r="E69" s="249"/>
      <c r="F69" s="249"/>
      <c r="G69" s="249"/>
      <c r="H69" s="249"/>
      <c r="I69" s="249"/>
      <c r="J69" s="249"/>
      <c r="K69" s="247"/>
    </row>
    <row r="70" s="1" customFormat="1" ht="15" customHeight="1">
      <c r="B70" s="245"/>
      <c r="C70" s="251"/>
      <c r="D70" s="249" t="s">
        <v>844</v>
      </c>
      <c r="E70" s="249"/>
      <c r="F70" s="249"/>
      <c r="G70" s="249"/>
      <c r="H70" s="249"/>
      <c r="I70" s="249"/>
      <c r="J70" s="249"/>
      <c r="K70" s="247"/>
    </row>
    <row r="71" s="1" customFormat="1" ht="12.75" customHeight="1">
      <c r="B71" s="256"/>
      <c r="C71" s="257"/>
      <c r="D71" s="257"/>
      <c r="E71" s="257"/>
      <c r="F71" s="257"/>
      <c r="G71" s="257"/>
      <c r="H71" s="257"/>
      <c r="I71" s="257"/>
      <c r="J71" s="257"/>
      <c r="K71" s="258"/>
    </row>
    <row r="72" s="1" customFormat="1" ht="18.75" customHeight="1">
      <c r="B72" s="259"/>
      <c r="C72" s="259"/>
      <c r="D72" s="259"/>
      <c r="E72" s="259"/>
      <c r="F72" s="259"/>
      <c r="G72" s="259"/>
      <c r="H72" s="259"/>
      <c r="I72" s="259"/>
      <c r="J72" s="259"/>
      <c r="K72" s="260"/>
    </row>
    <row r="73" s="1" customFormat="1" ht="18.75" customHeight="1">
      <c r="B73" s="260"/>
      <c r="C73" s="260"/>
      <c r="D73" s="260"/>
      <c r="E73" s="260"/>
      <c r="F73" s="260"/>
      <c r="G73" s="260"/>
      <c r="H73" s="260"/>
      <c r="I73" s="260"/>
      <c r="J73" s="260"/>
      <c r="K73" s="260"/>
    </row>
    <row r="74" s="1" customFormat="1" ht="7.5" customHeight="1">
      <c r="B74" s="261"/>
      <c r="C74" s="262"/>
      <c r="D74" s="262"/>
      <c r="E74" s="262"/>
      <c r="F74" s="262"/>
      <c r="G74" s="262"/>
      <c r="H74" s="262"/>
      <c r="I74" s="262"/>
      <c r="J74" s="262"/>
      <c r="K74" s="263"/>
    </row>
    <row r="75" s="1" customFormat="1" ht="45" customHeight="1">
      <c r="B75" s="264"/>
      <c r="C75" s="265" t="s">
        <v>845</v>
      </c>
      <c r="D75" s="265"/>
      <c r="E75" s="265"/>
      <c r="F75" s="265"/>
      <c r="G75" s="265"/>
      <c r="H75" s="265"/>
      <c r="I75" s="265"/>
      <c r="J75" s="265"/>
      <c r="K75" s="266"/>
    </row>
    <row r="76" s="1" customFormat="1" ht="17.25" customHeight="1">
      <c r="B76" s="264"/>
      <c r="C76" s="267" t="s">
        <v>846</v>
      </c>
      <c r="D76" s="267"/>
      <c r="E76" s="267"/>
      <c r="F76" s="267" t="s">
        <v>847</v>
      </c>
      <c r="G76" s="268"/>
      <c r="H76" s="267" t="s">
        <v>51</v>
      </c>
      <c r="I76" s="267" t="s">
        <v>54</v>
      </c>
      <c r="J76" s="267" t="s">
        <v>848</v>
      </c>
      <c r="K76" s="266"/>
    </row>
    <row r="77" s="1" customFormat="1" ht="17.25" customHeight="1">
      <c r="B77" s="264"/>
      <c r="C77" s="269" t="s">
        <v>849</v>
      </c>
      <c r="D77" s="269"/>
      <c r="E77" s="269"/>
      <c r="F77" s="270" t="s">
        <v>850</v>
      </c>
      <c r="G77" s="271"/>
      <c r="H77" s="269"/>
      <c r="I77" s="269"/>
      <c r="J77" s="269" t="s">
        <v>851</v>
      </c>
      <c r="K77" s="266"/>
    </row>
    <row r="78" s="1" customFormat="1" ht="5.25" customHeight="1">
      <c r="B78" s="264"/>
      <c r="C78" s="272"/>
      <c r="D78" s="272"/>
      <c r="E78" s="272"/>
      <c r="F78" s="272"/>
      <c r="G78" s="273"/>
      <c r="H78" s="272"/>
      <c r="I78" s="272"/>
      <c r="J78" s="272"/>
      <c r="K78" s="266"/>
    </row>
    <row r="79" s="1" customFormat="1" ht="15" customHeight="1">
      <c r="B79" s="264"/>
      <c r="C79" s="252" t="s">
        <v>50</v>
      </c>
      <c r="D79" s="274"/>
      <c r="E79" s="274"/>
      <c r="F79" s="275" t="s">
        <v>852</v>
      </c>
      <c r="G79" s="276"/>
      <c r="H79" s="252" t="s">
        <v>853</v>
      </c>
      <c r="I79" s="252" t="s">
        <v>854</v>
      </c>
      <c r="J79" s="252">
        <v>20</v>
      </c>
      <c r="K79" s="266"/>
    </row>
    <row r="80" s="1" customFormat="1" ht="15" customHeight="1">
      <c r="B80" s="264"/>
      <c r="C80" s="252" t="s">
        <v>855</v>
      </c>
      <c r="D80" s="252"/>
      <c r="E80" s="252"/>
      <c r="F80" s="275" t="s">
        <v>852</v>
      </c>
      <c r="G80" s="276"/>
      <c r="H80" s="252" t="s">
        <v>856</v>
      </c>
      <c r="I80" s="252" t="s">
        <v>854</v>
      </c>
      <c r="J80" s="252">
        <v>120</v>
      </c>
      <c r="K80" s="266"/>
    </row>
    <row r="81" s="1" customFormat="1" ht="15" customHeight="1">
      <c r="B81" s="277"/>
      <c r="C81" s="252" t="s">
        <v>857</v>
      </c>
      <c r="D81" s="252"/>
      <c r="E81" s="252"/>
      <c r="F81" s="275" t="s">
        <v>858</v>
      </c>
      <c r="G81" s="276"/>
      <c r="H81" s="252" t="s">
        <v>859</v>
      </c>
      <c r="I81" s="252" t="s">
        <v>854</v>
      </c>
      <c r="J81" s="252">
        <v>50</v>
      </c>
      <c r="K81" s="266"/>
    </row>
    <row r="82" s="1" customFormat="1" ht="15" customHeight="1">
      <c r="B82" s="277"/>
      <c r="C82" s="252" t="s">
        <v>860</v>
      </c>
      <c r="D82" s="252"/>
      <c r="E82" s="252"/>
      <c r="F82" s="275" t="s">
        <v>852</v>
      </c>
      <c r="G82" s="276"/>
      <c r="H82" s="252" t="s">
        <v>861</v>
      </c>
      <c r="I82" s="252" t="s">
        <v>862</v>
      </c>
      <c r="J82" s="252"/>
      <c r="K82" s="266"/>
    </row>
    <row r="83" s="1" customFormat="1" ht="15" customHeight="1">
      <c r="B83" s="277"/>
      <c r="C83" s="278" t="s">
        <v>863</v>
      </c>
      <c r="D83" s="278"/>
      <c r="E83" s="278"/>
      <c r="F83" s="279" t="s">
        <v>858</v>
      </c>
      <c r="G83" s="278"/>
      <c r="H83" s="278" t="s">
        <v>864</v>
      </c>
      <c r="I83" s="278" t="s">
        <v>854</v>
      </c>
      <c r="J83" s="278">
        <v>15</v>
      </c>
      <c r="K83" s="266"/>
    </row>
    <row r="84" s="1" customFormat="1" ht="15" customHeight="1">
      <c r="B84" s="277"/>
      <c r="C84" s="278" t="s">
        <v>865</v>
      </c>
      <c r="D84" s="278"/>
      <c r="E84" s="278"/>
      <c r="F84" s="279" t="s">
        <v>858</v>
      </c>
      <c r="G84" s="278"/>
      <c r="H84" s="278" t="s">
        <v>866</v>
      </c>
      <c r="I84" s="278" t="s">
        <v>854</v>
      </c>
      <c r="J84" s="278">
        <v>15</v>
      </c>
      <c r="K84" s="266"/>
    </row>
    <row r="85" s="1" customFormat="1" ht="15" customHeight="1">
      <c r="B85" s="277"/>
      <c r="C85" s="278" t="s">
        <v>867</v>
      </c>
      <c r="D85" s="278"/>
      <c r="E85" s="278"/>
      <c r="F85" s="279" t="s">
        <v>858</v>
      </c>
      <c r="G85" s="278"/>
      <c r="H85" s="278" t="s">
        <v>868</v>
      </c>
      <c r="I85" s="278" t="s">
        <v>854</v>
      </c>
      <c r="J85" s="278">
        <v>20</v>
      </c>
      <c r="K85" s="266"/>
    </row>
    <row r="86" s="1" customFormat="1" ht="15" customHeight="1">
      <c r="B86" s="277"/>
      <c r="C86" s="278" t="s">
        <v>869</v>
      </c>
      <c r="D86" s="278"/>
      <c r="E86" s="278"/>
      <c r="F86" s="279" t="s">
        <v>858</v>
      </c>
      <c r="G86" s="278"/>
      <c r="H86" s="278" t="s">
        <v>870</v>
      </c>
      <c r="I86" s="278" t="s">
        <v>854</v>
      </c>
      <c r="J86" s="278">
        <v>20</v>
      </c>
      <c r="K86" s="266"/>
    </row>
    <row r="87" s="1" customFormat="1" ht="15" customHeight="1">
      <c r="B87" s="277"/>
      <c r="C87" s="252" t="s">
        <v>871</v>
      </c>
      <c r="D87" s="252"/>
      <c r="E87" s="252"/>
      <c r="F87" s="275" t="s">
        <v>858</v>
      </c>
      <c r="G87" s="276"/>
      <c r="H87" s="252" t="s">
        <v>872</v>
      </c>
      <c r="I87" s="252" t="s">
        <v>854</v>
      </c>
      <c r="J87" s="252">
        <v>50</v>
      </c>
      <c r="K87" s="266"/>
    </row>
    <row r="88" s="1" customFormat="1" ht="15" customHeight="1">
      <c r="B88" s="277"/>
      <c r="C88" s="252" t="s">
        <v>873</v>
      </c>
      <c r="D88" s="252"/>
      <c r="E88" s="252"/>
      <c r="F88" s="275" t="s">
        <v>858</v>
      </c>
      <c r="G88" s="276"/>
      <c r="H88" s="252" t="s">
        <v>874</v>
      </c>
      <c r="I88" s="252" t="s">
        <v>854</v>
      </c>
      <c r="J88" s="252">
        <v>20</v>
      </c>
      <c r="K88" s="266"/>
    </row>
    <row r="89" s="1" customFormat="1" ht="15" customHeight="1">
      <c r="B89" s="277"/>
      <c r="C89" s="252" t="s">
        <v>875</v>
      </c>
      <c r="D89" s="252"/>
      <c r="E89" s="252"/>
      <c r="F89" s="275" t="s">
        <v>858</v>
      </c>
      <c r="G89" s="276"/>
      <c r="H89" s="252" t="s">
        <v>876</v>
      </c>
      <c r="I89" s="252" t="s">
        <v>854</v>
      </c>
      <c r="J89" s="252">
        <v>20</v>
      </c>
      <c r="K89" s="266"/>
    </row>
    <row r="90" s="1" customFormat="1" ht="15" customHeight="1">
      <c r="B90" s="277"/>
      <c r="C90" s="252" t="s">
        <v>877</v>
      </c>
      <c r="D90" s="252"/>
      <c r="E90" s="252"/>
      <c r="F90" s="275" t="s">
        <v>858</v>
      </c>
      <c r="G90" s="276"/>
      <c r="H90" s="252" t="s">
        <v>878</v>
      </c>
      <c r="I90" s="252" t="s">
        <v>854</v>
      </c>
      <c r="J90" s="252">
        <v>50</v>
      </c>
      <c r="K90" s="266"/>
    </row>
    <row r="91" s="1" customFormat="1" ht="15" customHeight="1">
      <c r="B91" s="277"/>
      <c r="C91" s="252" t="s">
        <v>879</v>
      </c>
      <c r="D91" s="252"/>
      <c r="E91" s="252"/>
      <c r="F91" s="275" t="s">
        <v>858</v>
      </c>
      <c r="G91" s="276"/>
      <c r="H91" s="252" t="s">
        <v>879</v>
      </c>
      <c r="I91" s="252" t="s">
        <v>854</v>
      </c>
      <c r="J91" s="252">
        <v>50</v>
      </c>
      <c r="K91" s="266"/>
    </row>
    <row r="92" s="1" customFormat="1" ht="15" customHeight="1">
      <c r="B92" s="277"/>
      <c r="C92" s="252" t="s">
        <v>880</v>
      </c>
      <c r="D92" s="252"/>
      <c r="E92" s="252"/>
      <c r="F92" s="275" t="s">
        <v>858</v>
      </c>
      <c r="G92" s="276"/>
      <c r="H92" s="252" t="s">
        <v>881</v>
      </c>
      <c r="I92" s="252" t="s">
        <v>854</v>
      </c>
      <c r="J92" s="252">
        <v>255</v>
      </c>
      <c r="K92" s="266"/>
    </row>
    <row r="93" s="1" customFormat="1" ht="15" customHeight="1">
      <c r="B93" s="277"/>
      <c r="C93" s="252" t="s">
        <v>882</v>
      </c>
      <c r="D93" s="252"/>
      <c r="E93" s="252"/>
      <c r="F93" s="275" t="s">
        <v>852</v>
      </c>
      <c r="G93" s="276"/>
      <c r="H93" s="252" t="s">
        <v>883</v>
      </c>
      <c r="I93" s="252" t="s">
        <v>884</v>
      </c>
      <c r="J93" s="252"/>
      <c r="K93" s="266"/>
    </row>
    <row r="94" s="1" customFormat="1" ht="15" customHeight="1">
      <c r="B94" s="277"/>
      <c r="C94" s="252" t="s">
        <v>885</v>
      </c>
      <c r="D94" s="252"/>
      <c r="E94" s="252"/>
      <c r="F94" s="275" t="s">
        <v>852</v>
      </c>
      <c r="G94" s="276"/>
      <c r="H94" s="252" t="s">
        <v>886</v>
      </c>
      <c r="I94" s="252" t="s">
        <v>887</v>
      </c>
      <c r="J94" s="252"/>
      <c r="K94" s="266"/>
    </row>
    <row r="95" s="1" customFormat="1" ht="15" customHeight="1">
      <c r="B95" s="277"/>
      <c r="C95" s="252" t="s">
        <v>888</v>
      </c>
      <c r="D95" s="252"/>
      <c r="E95" s="252"/>
      <c r="F95" s="275" t="s">
        <v>852</v>
      </c>
      <c r="G95" s="276"/>
      <c r="H95" s="252" t="s">
        <v>888</v>
      </c>
      <c r="I95" s="252" t="s">
        <v>887</v>
      </c>
      <c r="J95" s="252"/>
      <c r="K95" s="266"/>
    </row>
    <row r="96" s="1" customFormat="1" ht="15" customHeight="1">
      <c r="B96" s="277"/>
      <c r="C96" s="252" t="s">
        <v>35</v>
      </c>
      <c r="D96" s="252"/>
      <c r="E96" s="252"/>
      <c r="F96" s="275" t="s">
        <v>852</v>
      </c>
      <c r="G96" s="276"/>
      <c r="H96" s="252" t="s">
        <v>889</v>
      </c>
      <c r="I96" s="252" t="s">
        <v>887</v>
      </c>
      <c r="J96" s="252"/>
      <c r="K96" s="266"/>
    </row>
    <row r="97" s="1" customFormat="1" ht="15" customHeight="1">
      <c r="B97" s="277"/>
      <c r="C97" s="252" t="s">
        <v>45</v>
      </c>
      <c r="D97" s="252"/>
      <c r="E97" s="252"/>
      <c r="F97" s="275" t="s">
        <v>852</v>
      </c>
      <c r="G97" s="276"/>
      <c r="H97" s="252" t="s">
        <v>890</v>
      </c>
      <c r="I97" s="252" t="s">
        <v>887</v>
      </c>
      <c r="J97" s="252"/>
      <c r="K97" s="266"/>
    </row>
    <row r="98" s="1" customFormat="1" ht="15" customHeight="1">
      <c r="B98" s="280"/>
      <c r="C98" s="281"/>
      <c r="D98" s="281"/>
      <c r="E98" s="281"/>
      <c r="F98" s="281"/>
      <c r="G98" s="281"/>
      <c r="H98" s="281"/>
      <c r="I98" s="281"/>
      <c r="J98" s="281"/>
      <c r="K98" s="282"/>
    </row>
    <row r="99" s="1" customFormat="1" ht="18.75" customHeight="1">
      <c r="B99" s="283"/>
      <c r="C99" s="284"/>
      <c r="D99" s="284"/>
      <c r="E99" s="284"/>
      <c r="F99" s="284"/>
      <c r="G99" s="284"/>
      <c r="H99" s="284"/>
      <c r="I99" s="284"/>
      <c r="J99" s="284"/>
      <c r="K99" s="283"/>
    </row>
    <row r="100" s="1" customFormat="1" ht="18.75" customHeight="1">
      <c r="B100" s="260"/>
      <c r="C100" s="260"/>
      <c r="D100" s="260"/>
      <c r="E100" s="260"/>
      <c r="F100" s="260"/>
      <c r="G100" s="260"/>
      <c r="H100" s="260"/>
      <c r="I100" s="260"/>
      <c r="J100" s="260"/>
      <c r="K100" s="260"/>
    </row>
    <row r="101" s="1" customFormat="1" ht="7.5" customHeight="1">
      <c r="B101" s="261"/>
      <c r="C101" s="262"/>
      <c r="D101" s="262"/>
      <c r="E101" s="262"/>
      <c r="F101" s="262"/>
      <c r="G101" s="262"/>
      <c r="H101" s="262"/>
      <c r="I101" s="262"/>
      <c r="J101" s="262"/>
      <c r="K101" s="263"/>
    </row>
    <row r="102" s="1" customFormat="1" ht="45" customHeight="1">
      <c r="B102" s="264"/>
      <c r="C102" s="265" t="s">
        <v>891</v>
      </c>
      <c r="D102" s="265"/>
      <c r="E102" s="265"/>
      <c r="F102" s="265"/>
      <c r="G102" s="265"/>
      <c r="H102" s="265"/>
      <c r="I102" s="265"/>
      <c r="J102" s="265"/>
      <c r="K102" s="266"/>
    </row>
    <row r="103" s="1" customFormat="1" ht="17.25" customHeight="1">
      <c r="B103" s="264"/>
      <c r="C103" s="267" t="s">
        <v>846</v>
      </c>
      <c r="D103" s="267"/>
      <c r="E103" s="267"/>
      <c r="F103" s="267" t="s">
        <v>847</v>
      </c>
      <c r="G103" s="268"/>
      <c r="H103" s="267" t="s">
        <v>51</v>
      </c>
      <c r="I103" s="267" t="s">
        <v>54</v>
      </c>
      <c r="J103" s="267" t="s">
        <v>848</v>
      </c>
      <c r="K103" s="266"/>
    </row>
    <row r="104" s="1" customFormat="1" ht="17.25" customHeight="1">
      <c r="B104" s="264"/>
      <c r="C104" s="269" t="s">
        <v>849</v>
      </c>
      <c r="D104" s="269"/>
      <c r="E104" s="269"/>
      <c r="F104" s="270" t="s">
        <v>850</v>
      </c>
      <c r="G104" s="271"/>
      <c r="H104" s="269"/>
      <c r="I104" s="269"/>
      <c r="J104" s="269" t="s">
        <v>851</v>
      </c>
      <c r="K104" s="266"/>
    </row>
    <row r="105" s="1" customFormat="1" ht="5.25" customHeight="1">
      <c r="B105" s="264"/>
      <c r="C105" s="267"/>
      <c r="D105" s="267"/>
      <c r="E105" s="267"/>
      <c r="F105" s="267"/>
      <c r="G105" s="285"/>
      <c r="H105" s="267"/>
      <c r="I105" s="267"/>
      <c r="J105" s="267"/>
      <c r="K105" s="266"/>
    </row>
    <row r="106" s="1" customFormat="1" ht="15" customHeight="1">
      <c r="B106" s="264"/>
      <c r="C106" s="252" t="s">
        <v>50</v>
      </c>
      <c r="D106" s="274"/>
      <c r="E106" s="274"/>
      <c r="F106" s="275" t="s">
        <v>852</v>
      </c>
      <c r="G106" s="252"/>
      <c r="H106" s="252" t="s">
        <v>892</v>
      </c>
      <c r="I106" s="252" t="s">
        <v>854</v>
      </c>
      <c r="J106" s="252">
        <v>20</v>
      </c>
      <c r="K106" s="266"/>
    </row>
    <row r="107" s="1" customFormat="1" ht="15" customHeight="1">
      <c r="B107" s="264"/>
      <c r="C107" s="252" t="s">
        <v>855</v>
      </c>
      <c r="D107" s="252"/>
      <c r="E107" s="252"/>
      <c r="F107" s="275" t="s">
        <v>852</v>
      </c>
      <c r="G107" s="252"/>
      <c r="H107" s="252" t="s">
        <v>892</v>
      </c>
      <c r="I107" s="252" t="s">
        <v>854</v>
      </c>
      <c r="J107" s="252">
        <v>120</v>
      </c>
      <c r="K107" s="266"/>
    </row>
    <row r="108" s="1" customFormat="1" ht="15" customHeight="1">
      <c r="B108" s="277"/>
      <c r="C108" s="252" t="s">
        <v>857</v>
      </c>
      <c r="D108" s="252"/>
      <c r="E108" s="252"/>
      <c r="F108" s="275" t="s">
        <v>858</v>
      </c>
      <c r="G108" s="252"/>
      <c r="H108" s="252" t="s">
        <v>892</v>
      </c>
      <c r="I108" s="252" t="s">
        <v>854</v>
      </c>
      <c r="J108" s="252">
        <v>50</v>
      </c>
      <c r="K108" s="266"/>
    </row>
    <row r="109" s="1" customFormat="1" ht="15" customHeight="1">
      <c r="B109" s="277"/>
      <c r="C109" s="252" t="s">
        <v>860</v>
      </c>
      <c r="D109" s="252"/>
      <c r="E109" s="252"/>
      <c r="F109" s="275" t="s">
        <v>852</v>
      </c>
      <c r="G109" s="252"/>
      <c r="H109" s="252" t="s">
        <v>892</v>
      </c>
      <c r="I109" s="252" t="s">
        <v>862</v>
      </c>
      <c r="J109" s="252"/>
      <c r="K109" s="266"/>
    </row>
    <row r="110" s="1" customFormat="1" ht="15" customHeight="1">
      <c r="B110" s="277"/>
      <c r="C110" s="252" t="s">
        <v>871</v>
      </c>
      <c r="D110" s="252"/>
      <c r="E110" s="252"/>
      <c r="F110" s="275" t="s">
        <v>858</v>
      </c>
      <c r="G110" s="252"/>
      <c r="H110" s="252" t="s">
        <v>892</v>
      </c>
      <c r="I110" s="252" t="s">
        <v>854</v>
      </c>
      <c r="J110" s="252">
        <v>50</v>
      </c>
      <c r="K110" s="266"/>
    </row>
    <row r="111" s="1" customFormat="1" ht="15" customHeight="1">
      <c r="B111" s="277"/>
      <c r="C111" s="252" t="s">
        <v>879</v>
      </c>
      <c r="D111" s="252"/>
      <c r="E111" s="252"/>
      <c r="F111" s="275" t="s">
        <v>858</v>
      </c>
      <c r="G111" s="252"/>
      <c r="H111" s="252" t="s">
        <v>892</v>
      </c>
      <c r="I111" s="252" t="s">
        <v>854</v>
      </c>
      <c r="J111" s="252">
        <v>50</v>
      </c>
      <c r="K111" s="266"/>
    </row>
    <row r="112" s="1" customFormat="1" ht="15" customHeight="1">
      <c r="B112" s="277"/>
      <c r="C112" s="252" t="s">
        <v>877</v>
      </c>
      <c r="D112" s="252"/>
      <c r="E112" s="252"/>
      <c r="F112" s="275" t="s">
        <v>858</v>
      </c>
      <c r="G112" s="252"/>
      <c r="H112" s="252" t="s">
        <v>892</v>
      </c>
      <c r="I112" s="252" t="s">
        <v>854</v>
      </c>
      <c r="J112" s="252">
        <v>50</v>
      </c>
      <c r="K112" s="266"/>
    </row>
    <row r="113" s="1" customFormat="1" ht="15" customHeight="1">
      <c r="B113" s="277"/>
      <c r="C113" s="252" t="s">
        <v>50</v>
      </c>
      <c r="D113" s="252"/>
      <c r="E113" s="252"/>
      <c r="F113" s="275" t="s">
        <v>852</v>
      </c>
      <c r="G113" s="252"/>
      <c r="H113" s="252" t="s">
        <v>893</v>
      </c>
      <c r="I113" s="252" t="s">
        <v>854</v>
      </c>
      <c r="J113" s="252">
        <v>20</v>
      </c>
      <c r="K113" s="266"/>
    </row>
    <row r="114" s="1" customFormat="1" ht="15" customHeight="1">
      <c r="B114" s="277"/>
      <c r="C114" s="252" t="s">
        <v>894</v>
      </c>
      <c r="D114" s="252"/>
      <c r="E114" s="252"/>
      <c r="F114" s="275" t="s">
        <v>852</v>
      </c>
      <c r="G114" s="252"/>
      <c r="H114" s="252" t="s">
        <v>895</v>
      </c>
      <c r="I114" s="252" t="s">
        <v>854</v>
      </c>
      <c r="J114" s="252">
        <v>120</v>
      </c>
      <c r="K114" s="266"/>
    </row>
    <row r="115" s="1" customFormat="1" ht="15" customHeight="1">
      <c r="B115" s="277"/>
      <c r="C115" s="252" t="s">
        <v>35</v>
      </c>
      <c r="D115" s="252"/>
      <c r="E115" s="252"/>
      <c r="F115" s="275" t="s">
        <v>852</v>
      </c>
      <c r="G115" s="252"/>
      <c r="H115" s="252" t="s">
        <v>896</v>
      </c>
      <c r="I115" s="252" t="s">
        <v>887</v>
      </c>
      <c r="J115" s="252"/>
      <c r="K115" s="266"/>
    </row>
    <row r="116" s="1" customFormat="1" ht="15" customHeight="1">
      <c r="B116" s="277"/>
      <c r="C116" s="252" t="s">
        <v>45</v>
      </c>
      <c r="D116" s="252"/>
      <c r="E116" s="252"/>
      <c r="F116" s="275" t="s">
        <v>852</v>
      </c>
      <c r="G116" s="252"/>
      <c r="H116" s="252" t="s">
        <v>897</v>
      </c>
      <c r="I116" s="252" t="s">
        <v>887</v>
      </c>
      <c r="J116" s="252"/>
      <c r="K116" s="266"/>
    </row>
    <row r="117" s="1" customFormat="1" ht="15" customHeight="1">
      <c r="B117" s="277"/>
      <c r="C117" s="252" t="s">
        <v>54</v>
      </c>
      <c r="D117" s="252"/>
      <c r="E117" s="252"/>
      <c r="F117" s="275" t="s">
        <v>852</v>
      </c>
      <c r="G117" s="252"/>
      <c r="H117" s="252" t="s">
        <v>898</v>
      </c>
      <c r="I117" s="252" t="s">
        <v>899</v>
      </c>
      <c r="J117" s="252"/>
      <c r="K117" s="266"/>
    </row>
    <row r="118" s="1" customFormat="1" ht="15" customHeight="1">
      <c r="B118" s="280"/>
      <c r="C118" s="286"/>
      <c r="D118" s="286"/>
      <c r="E118" s="286"/>
      <c r="F118" s="286"/>
      <c r="G118" s="286"/>
      <c r="H118" s="286"/>
      <c r="I118" s="286"/>
      <c r="J118" s="286"/>
      <c r="K118" s="282"/>
    </row>
    <row r="119" s="1" customFormat="1" ht="18.75" customHeight="1">
      <c r="B119" s="287"/>
      <c r="C119" s="288"/>
      <c r="D119" s="288"/>
      <c r="E119" s="288"/>
      <c r="F119" s="289"/>
      <c r="G119" s="288"/>
      <c r="H119" s="288"/>
      <c r="I119" s="288"/>
      <c r="J119" s="288"/>
      <c r="K119" s="287"/>
    </row>
    <row r="120" s="1" customFormat="1" ht="18.75" customHeight="1">
      <c r="B120" s="260"/>
      <c r="C120" s="260"/>
      <c r="D120" s="260"/>
      <c r="E120" s="260"/>
      <c r="F120" s="260"/>
      <c r="G120" s="260"/>
      <c r="H120" s="260"/>
      <c r="I120" s="260"/>
      <c r="J120" s="260"/>
      <c r="K120" s="260"/>
    </row>
    <row r="121" s="1" customFormat="1" ht="7.5" customHeight="1">
      <c r="B121" s="290"/>
      <c r="C121" s="291"/>
      <c r="D121" s="291"/>
      <c r="E121" s="291"/>
      <c r="F121" s="291"/>
      <c r="G121" s="291"/>
      <c r="H121" s="291"/>
      <c r="I121" s="291"/>
      <c r="J121" s="291"/>
      <c r="K121" s="292"/>
    </row>
    <row r="122" s="1" customFormat="1" ht="45" customHeight="1">
      <c r="B122" s="293"/>
      <c r="C122" s="243" t="s">
        <v>900</v>
      </c>
      <c r="D122" s="243"/>
      <c r="E122" s="243"/>
      <c r="F122" s="243"/>
      <c r="G122" s="243"/>
      <c r="H122" s="243"/>
      <c r="I122" s="243"/>
      <c r="J122" s="243"/>
      <c r="K122" s="294"/>
    </row>
    <row r="123" s="1" customFormat="1" ht="17.25" customHeight="1">
      <c r="B123" s="295"/>
      <c r="C123" s="267" t="s">
        <v>846</v>
      </c>
      <c r="D123" s="267"/>
      <c r="E123" s="267"/>
      <c r="F123" s="267" t="s">
        <v>847</v>
      </c>
      <c r="G123" s="268"/>
      <c r="H123" s="267" t="s">
        <v>51</v>
      </c>
      <c r="I123" s="267" t="s">
        <v>54</v>
      </c>
      <c r="J123" s="267" t="s">
        <v>848</v>
      </c>
      <c r="K123" s="296"/>
    </row>
    <row r="124" s="1" customFormat="1" ht="17.25" customHeight="1">
      <c r="B124" s="295"/>
      <c r="C124" s="269" t="s">
        <v>849</v>
      </c>
      <c r="D124" s="269"/>
      <c r="E124" s="269"/>
      <c r="F124" s="270" t="s">
        <v>850</v>
      </c>
      <c r="G124" s="271"/>
      <c r="H124" s="269"/>
      <c r="I124" s="269"/>
      <c r="J124" s="269" t="s">
        <v>851</v>
      </c>
      <c r="K124" s="296"/>
    </row>
    <row r="125" s="1" customFormat="1" ht="5.25" customHeight="1">
      <c r="B125" s="297"/>
      <c r="C125" s="272"/>
      <c r="D125" s="272"/>
      <c r="E125" s="272"/>
      <c r="F125" s="272"/>
      <c r="G125" s="298"/>
      <c r="H125" s="272"/>
      <c r="I125" s="272"/>
      <c r="J125" s="272"/>
      <c r="K125" s="299"/>
    </row>
    <row r="126" s="1" customFormat="1" ht="15" customHeight="1">
      <c r="B126" s="297"/>
      <c r="C126" s="252" t="s">
        <v>855</v>
      </c>
      <c r="D126" s="274"/>
      <c r="E126" s="274"/>
      <c r="F126" s="275" t="s">
        <v>852</v>
      </c>
      <c r="G126" s="252"/>
      <c r="H126" s="252" t="s">
        <v>892</v>
      </c>
      <c r="I126" s="252" t="s">
        <v>854</v>
      </c>
      <c r="J126" s="252">
        <v>120</v>
      </c>
      <c r="K126" s="300"/>
    </row>
    <row r="127" s="1" customFormat="1" ht="15" customHeight="1">
      <c r="B127" s="297"/>
      <c r="C127" s="252" t="s">
        <v>901</v>
      </c>
      <c r="D127" s="252"/>
      <c r="E127" s="252"/>
      <c r="F127" s="275" t="s">
        <v>852</v>
      </c>
      <c r="G127" s="252"/>
      <c r="H127" s="252" t="s">
        <v>902</v>
      </c>
      <c r="I127" s="252" t="s">
        <v>854</v>
      </c>
      <c r="J127" s="252" t="s">
        <v>903</v>
      </c>
      <c r="K127" s="300"/>
    </row>
    <row r="128" s="1" customFormat="1" ht="15" customHeight="1">
      <c r="B128" s="297"/>
      <c r="C128" s="252" t="s">
        <v>80</v>
      </c>
      <c r="D128" s="252"/>
      <c r="E128" s="252"/>
      <c r="F128" s="275" t="s">
        <v>852</v>
      </c>
      <c r="G128" s="252"/>
      <c r="H128" s="252" t="s">
        <v>904</v>
      </c>
      <c r="I128" s="252" t="s">
        <v>854</v>
      </c>
      <c r="J128" s="252" t="s">
        <v>903</v>
      </c>
      <c r="K128" s="300"/>
    </row>
    <row r="129" s="1" customFormat="1" ht="15" customHeight="1">
      <c r="B129" s="297"/>
      <c r="C129" s="252" t="s">
        <v>863</v>
      </c>
      <c r="D129" s="252"/>
      <c r="E129" s="252"/>
      <c r="F129" s="275" t="s">
        <v>858</v>
      </c>
      <c r="G129" s="252"/>
      <c r="H129" s="252" t="s">
        <v>864</v>
      </c>
      <c r="I129" s="252" t="s">
        <v>854</v>
      </c>
      <c r="J129" s="252">
        <v>15</v>
      </c>
      <c r="K129" s="300"/>
    </row>
    <row r="130" s="1" customFormat="1" ht="15" customHeight="1">
      <c r="B130" s="297"/>
      <c r="C130" s="278" t="s">
        <v>865</v>
      </c>
      <c r="D130" s="278"/>
      <c r="E130" s="278"/>
      <c r="F130" s="279" t="s">
        <v>858</v>
      </c>
      <c r="G130" s="278"/>
      <c r="H130" s="278" t="s">
        <v>866</v>
      </c>
      <c r="I130" s="278" t="s">
        <v>854</v>
      </c>
      <c r="J130" s="278">
        <v>15</v>
      </c>
      <c r="K130" s="300"/>
    </row>
    <row r="131" s="1" customFormat="1" ht="15" customHeight="1">
      <c r="B131" s="297"/>
      <c r="C131" s="278" t="s">
        <v>867</v>
      </c>
      <c r="D131" s="278"/>
      <c r="E131" s="278"/>
      <c r="F131" s="279" t="s">
        <v>858</v>
      </c>
      <c r="G131" s="278"/>
      <c r="H131" s="278" t="s">
        <v>868</v>
      </c>
      <c r="I131" s="278" t="s">
        <v>854</v>
      </c>
      <c r="J131" s="278">
        <v>20</v>
      </c>
      <c r="K131" s="300"/>
    </row>
    <row r="132" s="1" customFormat="1" ht="15" customHeight="1">
      <c r="B132" s="297"/>
      <c r="C132" s="278" t="s">
        <v>869</v>
      </c>
      <c r="D132" s="278"/>
      <c r="E132" s="278"/>
      <c r="F132" s="279" t="s">
        <v>858</v>
      </c>
      <c r="G132" s="278"/>
      <c r="H132" s="278" t="s">
        <v>870</v>
      </c>
      <c r="I132" s="278" t="s">
        <v>854</v>
      </c>
      <c r="J132" s="278">
        <v>20</v>
      </c>
      <c r="K132" s="300"/>
    </row>
    <row r="133" s="1" customFormat="1" ht="15" customHeight="1">
      <c r="B133" s="297"/>
      <c r="C133" s="252" t="s">
        <v>857</v>
      </c>
      <c r="D133" s="252"/>
      <c r="E133" s="252"/>
      <c r="F133" s="275" t="s">
        <v>858</v>
      </c>
      <c r="G133" s="252"/>
      <c r="H133" s="252" t="s">
        <v>892</v>
      </c>
      <c r="I133" s="252" t="s">
        <v>854</v>
      </c>
      <c r="J133" s="252">
        <v>50</v>
      </c>
      <c r="K133" s="300"/>
    </row>
    <row r="134" s="1" customFormat="1" ht="15" customHeight="1">
      <c r="B134" s="297"/>
      <c r="C134" s="252" t="s">
        <v>871</v>
      </c>
      <c r="D134" s="252"/>
      <c r="E134" s="252"/>
      <c r="F134" s="275" t="s">
        <v>858</v>
      </c>
      <c r="G134" s="252"/>
      <c r="H134" s="252" t="s">
        <v>892</v>
      </c>
      <c r="I134" s="252" t="s">
        <v>854</v>
      </c>
      <c r="J134" s="252">
        <v>50</v>
      </c>
      <c r="K134" s="300"/>
    </row>
    <row r="135" s="1" customFormat="1" ht="15" customHeight="1">
      <c r="B135" s="297"/>
      <c r="C135" s="252" t="s">
        <v>877</v>
      </c>
      <c r="D135" s="252"/>
      <c r="E135" s="252"/>
      <c r="F135" s="275" t="s">
        <v>858</v>
      </c>
      <c r="G135" s="252"/>
      <c r="H135" s="252" t="s">
        <v>892</v>
      </c>
      <c r="I135" s="252" t="s">
        <v>854</v>
      </c>
      <c r="J135" s="252">
        <v>50</v>
      </c>
      <c r="K135" s="300"/>
    </row>
    <row r="136" s="1" customFormat="1" ht="15" customHeight="1">
      <c r="B136" s="297"/>
      <c r="C136" s="252" t="s">
        <v>879</v>
      </c>
      <c r="D136" s="252"/>
      <c r="E136" s="252"/>
      <c r="F136" s="275" t="s">
        <v>858</v>
      </c>
      <c r="G136" s="252"/>
      <c r="H136" s="252" t="s">
        <v>892</v>
      </c>
      <c r="I136" s="252" t="s">
        <v>854</v>
      </c>
      <c r="J136" s="252">
        <v>50</v>
      </c>
      <c r="K136" s="300"/>
    </row>
    <row r="137" s="1" customFormat="1" ht="15" customHeight="1">
      <c r="B137" s="297"/>
      <c r="C137" s="252" t="s">
        <v>880</v>
      </c>
      <c r="D137" s="252"/>
      <c r="E137" s="252"/>
      <c r="F137" s="275" t="s">
        <v>858</v>
      </c>
      <c r="G137" s="252"/>
      <c r="H137" s="252" t="s">
        <v>905</v>
      </c>
      <c r="I137" s="252" t="s">
        <v>854</v>
      </c>
      <c r="J137" s="252">
        <v>255</v>
      </c>
      <c r="K137" s="300"/>
    </row>
    <row r="138" s="1" customFormat="1" ht="15" customHeight="1">
      <c r="B138" s="297"/>
      <c r="C138" s="252" t="s">
        <v>882</v>
      </c>
      <c r="D138" s="252"/>
      <c r="E138" s="252"/>
      <c r="F138" s="275" t="s">
        <v>852</v>
      </c>
      <c r="G138" s="252"/>
      <c r="H138" s="252" t="s">
        <v>906</v>
      </c>
      <c r="I138" s="252" t="s">
        <v>884</v>
      </c>
      <c r="J138" s="252"/>
      <c r="K138" s="300"/>
    </row>
    <row r="139" s="1" customFormat="1" ht="15" customHeight="1">
      <c r="B139" s="297"/>
      <c r="C139" s="252" t="s">
        <v>885</v>
      </c>
      <c r="D139" s="252"/>
      <c r="E139" s="252"/>
      <c r="F139" s="275" t="s">
        <v>852</v>
      </c>
      <c r="G139" s="252"/>
      <c r="H139" s="252" t="s">
        <v>907</v>
      </c>
      <c r="I139" s="252" t="s">
        <v>887</v>
      </c>
      <c r="J139" s="252"/>
      <c r="K139" s="300"/>
    </row>
    <row r="140" s="1" customFormat="1" ht="15" customHeight="1">
      <c r="B140" s="297"/>
      <c r="C140" s="252" t="s">
        <v>888</v>
      </c>
      <c r="D140" s="252"/>
      <c r="E140" s="252"/>
      <c r="F140" s="275" t="s">
        <v>852</v>
      </c>
      <c r="G140" s="252"/>
      <c r="H140" s="252" t="s">
        <v>888</v>
      </c>
      <c r="I140" s="252" t="s">
        <v>887</v>
      </c>
      <c r="J140" s="252"/>
      <c r="K140" s="300"/>
    </row>
    <row r="141" s="1" customFormat="1" ht="15" customHeight="1">
      <c r="B141" s="297"/>
      <c r="C141" s="252" t="s">
        <v>35</v>
      </c>
      <c r="D141" s="252"/>
      <c r="E141" s="252"/>
      <c r="F141" s="275" t="s">
        <v>852</v>
      </c>
      <c r="G141" s="252"/>
      <c r="H141" s="252" t="s">
        <v>908</v>
      </c>
      <c r="I141" s="252" t="s">
        <v>887</v>
      </c>
      <c r="J141" s="252"/>
      <c r="K141" s="300"/>
    </row>
    <row r="142" s="1" customFormat="1" ht="15" customHeight="1">
      <c r="B142" s="297"/>
      <c r="C142" s="252" t="s">
        <v>909</v>
      </c>
      <c r="D142" s="252"/>
      <c r="E142" s="252"/>
      <c r="F142" s="275" t="s">
        <v>852</v>
      </c>
      <c r="G142" s="252"/>
      <c r="H142" s="252" t="s">
        <v>910</v>
      </c>
      <c r="I142" s="252" t="s">
        <v>887</v>
      </c>
      <c r="J142" s="252"/>
      <c r="K142" s="300"/>
    </row>
    <row r="143" s="1" customFormat="1" ht="15" customHeight="1">
      <c r="B143" s="301"/>
      <c r="C143" s="302"/>
      <c r="D143" s="302"/>
      <c r="E143" s="302"/>
      <c r="F143" s="302"/>
      <c r="G143" s="302"/>
      <c r="H143" s="302"/>
      <c r="I143" s="302"/>
      <c r="J143" s="302"/>
      <c r="K143" s="303"/>
    </row>
    <row r="144" s="1" customFormat="1" ht="18.75" customHeight="1">
      <c r="B144" s="288"/>
      <c r="C144" s="288"/>
      <c r="D144" s="288"/>
      <c r="E144" s="288"/>
      <c r="F144" s="289"/>
      <c r="G144" s="288"/>
      <c r="H144" s="288"/>
      <c r="I144" s="288"/>
      <c r="J144" s="288"/>
      <c r="K144" s="288"/>
    </row>
    <row r="145" s="1" customFormat="1" ht="18.75" customHeight="1">
      <c r="B145" s="260"/>
      <c r="C145" s="260"/>
      <c r="D145" s="260"/>
      <c r="E145" s="260"/>
      <c r="F145" s="260"/>
      <c r="G145" s="260"/>
      <c r="H145" s="260"/>
      <c r="I145" s="260"/>
      <c r="J145" s="260"/>
      <c r="K145" s="260"/>
    </row>
    <row r="146" s="1" customFormat="1" ht="7.5" customHeight="1">
      <c r="B146" s="261"/>
      <c r="C146" s="262"/>
      <c r="D146" s="262"/>
      <c r="E146" s="262"/>
      <c r="F146" s="262"/>
      <c r="G146" s="262"/>
      <c r="H146" s="262"/>
      <c r="I146" s="262"/>
      <c r="J146" s="262"/>
      <c r="K146" s="263"/>
    </row>
    <row r="147" s="1" customFormat="1" ht="45" customHeight="1">
      <c r="B147" s="264"/>
      <c r="C147" s="265" t="s">
        <v>911</v>
      </c>
      <c r="D147" s="265"/>
      <c r="E147" s="265"/>
      <c r="F147" s="265"/>
      <c r="G147" s="265"/>
      <c r="H147" s="265"/>
      <c r="I147" s="265"/>
      <c r="J147" s="265"/>
      <c r="K147" s="266"/>
    </row>
    <row r="148" s="1" customFormat="1" ht="17.25" customHeight="1">
      <c r="B148" s="264"/>
      <c r="C148" s="267" t="s">
        <v>846</v>
      </c>
      <c r="D148" s="267"/>
      <c r="E148" s="267"/>
      <c r="F148" s="267" t="s">
        <v>847</v>
      </c>
      <c r="G148" s="268"/>
      <c r="H148" s="267" t="s">
        <v>51</v>
      </c>
      <c r="I148" s="267" t="s">
        <v>54</v>
      </c>
      <c r="J148" s="267" t="s">
        <v>848</v>
      </c>
      <c r="K148" s="266"/>
    </row>
    <row r="149" s="1" customFormat="1" ht="17.25" customHeight="1">
      <c r="B149" s="264"/>
      <c r="C149" s="269" t="s">
        <v>849</v>
      </c>
      <c r="D149" s="269"/>
      <c r="E149" s="269"/>
      <c r="F149" s="270" t="s">
        <v>850</v>
      </c>
      <c r="G149" s="271"/>
      <c r="H149" s="269"/>
      <c r="I149" s="269"/>
      <c r="J149" s="269" t="s">
        <v>851</v>
      </c>
      <c r="K149" s="266"/>
    </row>
    <row r="150" s="1" customFormat="1" ht="5.25" customHeight="1">
      <c r="B150" s="277"/>
      <c r="C150" s="272"/>
      <c r="D150" s="272"/>
      <c r="E150" s="272"/>
      <c r="F150" s="272"/>
      <c r="G150" s="273"/>
      <c r="H150" s="272"/>
      <c r="I150" s="272"/>
      <c r="J150" s="272"/>
      <c r="K150" s="300"/>
    </row>
    <row r="151" s="1" customFormat="1" ht="15" customHeight="1">
      <c r="B151" s="277"/>
      <c r="C151" s="304" t="s">
        <v>855</v>
      </c>
      <c r="D151" s="252"/>
      <c r="E151" s="252"/>
      <c r="F151" s="305" t="s">
        <v>852</v>
      </c>
      <c r="G151" s="252"/>
      <c r="H151" s="304" t="s">
        <v>892</v>
      </c>
      <c r="I151" s="304" t="s">
        <v>854</v>
      </c>
      <c r="J151" s="304">
        <v>120</v>
      </c>
      <c r="K151" s="300"/>
    </row>
    <row r="152" s="1" customFormat="1" ht="15" customHeight="1">
      <c r="B152" s="277"/>
      <c r="C152" s="304" t="s">
        <v>901</v>
      </c>
      <c r="D152" s="252"/>
      <c r="E152" s="252"/>
      <c r="F152" s="305" t="s">
        <v>852</v>
      </c>
      <c r="G152" s="252"/>
      <c r="H152" s="304" t="s">
        <v>912</v>
      </c>
      <c r="I152" s="304" t="s">
        <v>854</v>
      </c>
      <c r="J152" s="304" t="s">
        <v>903</v>
      </c>
      <c r="K152" s="300"/>
    </row>
    <row r="153" s="1" customFormat="1" ht="15" customHeight="1">
      <c r="B153" s="277"/>
      <c r="C153" s="304" t="s">
        <v>80</v>
      </c>
      <c r="D153" s="252"/>
      <c r="E153" s="252"/>
      <c r="F153" s="305" t="s">
        <v>852</v>
      </c>
      <c r="G153" s="252"/>
      <c r="H153" s="304" t="s">
        <v>913</v>
      </c>
      <c r="I153" s="304" t="s">
        <v>854</v>
      </c>
      <c r="J153" s="304" t="s">
        <v>903</v>
      </c>
      <c r="K153" s="300"/>
    </row>
    <row r="154" s="1" customFormat="1" ht="15" customHeight="1">
      <c r="B154" s="277"/>
      <c r="C154" s="304" t="s">
        <v>857</v>
      </c>
      <c r="D154" s="252"/>
      <c r="E154" s="252"/>
      <c r="F154" s="305" t="s">
        <v>858</v>
      </c>
      <c r="G154" s="252"/>
      <c r="H154" s="304" t="s">
        <v>892</v>
      </c>
      <c r="I154" s="304" t="s">
        <v>854</v>
      </c>
      <c r="J154" s="304">
        <v>50</v>
      </c>
      <c r="K154" s="300"/>
    </row>
    <row r="155" s="1" customFormat="1" ht="15" customHeight="1">
      <c r="B155" s="277"/>
      <c r="C155" s="304" t="s">
        <v>860</v>
      </c>
      <c r="D155" s="252"/>
      <c r="E155" s="252"/>
      <c r="F155" s="305" t="s">
        <v>852</v>
      </c>
      <c r="G155" s="252"/>
      <c r="H155" s="304" t="s">
        <v>892</v>
      </c>
      <c r="I155" s="304" t="s">
        <v>862</v>
      </c>
      <c r="J155" s="304"/>
      <c r="K155" s="300"/>
    </row>
    <row r="156" s="1" customFormat="1" ht="15" customHeight="1">
      <c r="B156" s="277"/>
      <c r="C156" s="304" t="s">
        <v>871</v>
      </c>
      <c r="D156" s="252"/>
      <c r="E156" s="252"/>
      <c r="F156" s="305" t="s">
        <v>858</v>
      </c>
      <c r="G156" s="252"/>
      <c r="H156" s="304" t="s">
        <v>892</v>
      </c>
      <c r="I156" s="304" t="s">
        <v>854</v>
      </c>
      <c r="J156" s="304">
        <v>50</v>
      </c>
      <c r="K156" s="300"/>
    </row>
    <row r="157" s="1" customFormat="1" ht="15" customHeight="1">
      <c r="B157" s="277"/>
      <c r="C157" s="304" t="s">
        <v>879</v>
      </c>
      <c r="D157" s="252"/>
      <c r="E157" s="252"/>
      <c r="F157" s="305" t="s">
        <v>858</v>
      </c>
      <c r="G157" s="252"/>
      <c r="H157" s="304" t="s">
        <v>892</v>
      </c>
      <c r="I157" s="304" t="s">
        <v>854</v>
      </c>
      <c r="J157" s="304">
        <v>50</v>
      </c>
      <c r="K157" s="300"/>
    </row>
    <row r="158" s="1" customFormat="1" ht="15" customHeight="1">
      <c r="B158" s="277"/>
      <c r="C158" s="304" t="s">
        <v>877</v>
      </c>
      <c r="D158" s="252"/>
      <c r="E158" s="252"/>
      <c r="F158" s="305" t="s">
        <v>858</v>
      </c>
      <c r="G158" s="252"/>
      <c r="H158" s="304" t="s">
        <v>892</v>
      </c>
      <c r="I158" s="304" t="s">
        <v>854</v>
      </c>
      <c r="J158" s="304">
        <v>50</v>
      </c>
      <c r="K158" s="300"/>
    </row>
    <row r="159" s="1" customFormat="1" ht="15" customHeight="1">
      <c r="B159" s="277"/>
      <c r="C159" s="304" t="s">
        <v>103</v>
      </c>
      <c r="D159" s="252"/>
      <c r="E159" s="252"/>
      <c r="F159" s="305" t="s">
        <v>852</v>
      </c>
      <c r="G159" s="252"/>
      <c r="H159" s="304" t="s">
        <v>914</v>
      </c>
      <c r="I159" s="304" t="s">
        <v>854</v>
      </c>
      <c r="J159" s="304" t="s">
        <v>915</v>
      </c>
      <c r="K159" s="300"/>
    </row>
    <row r="160" s="1" customFormat="1" ht="15" customHeight="1">
      <c r="B160" s="277"/>
      <c r="C160" s="304" t="s">
        <v>916</v>
      </c>
      <c r="D160" s="252"/>
      <c r="E160" s="252"/>
      <c r="F160" s="305" t="s">
        <v>852</v>
      </c>
      <c r="G160" s="252"/>
      <c r="H160" s="304" t="s">
        <v>917</v>
      </c>
      <c r="I160" s="304" t="s">
        <v>887</v>
      </c>
      <c r="J160" s="304"/>
      <c r="K160" s="300"/>
    </row>
    <row r="161" s="1" customFormat="1" ht="15" customHeight="1">
      <c r="B161" s="306"/>
      <c r="C161" s="286"/>
      <c r="D161" s="286"/>
      <c r="E161" s="286"/>
      <c r="F161" s="286"/>
      <c r="G161" s="286"/>
      <c r="H161" s="286"/>
      <c r="I161" s="286"/>
      <c r="J161" s="286"/>
      <c r="K161" s="307"/>
    </row>
    <row r="162" s="1" customFormat="1" ht="18.75" customHeight="1">
      <c r="B162" s="288"/>
      <c r="C162" s="298"/>
      <c r="D162" s="298"/>
      <c r="E162" s="298"/>
      <c r="F162" s="308"/>
      <c r="G162" s="298"/>
      <c r="H162" s="298"/>
      <c r="I162" s="298"/>
      <c r="J162" s="298"/>
      <c r="K162" s="288"/>
    </row>
    <row r="163" s="1" customFormat="1" ht="18.75" customHeight="1">
      <c r="B163" s="260"/>
      <c r="C163" s="260"/>
      <c r="D163" s="260"/>
      <c r="E163" s="260"/>
      <c r="F163" s="260"/>
      <c r="G163" s="260"/>
      <c r="H163" s="260"/>
      <c r="I163" s="260"/>
      <c r="J163" s="260"/>
      <c r="K163" s="260"/>
    </row>
    <row r="164" s="1" customFormat="1" ht="7.5" customHeight="1">
      <c r="B164" s="239"/>
      <c r="C164" s="240"/>
      <c r="D164" s="240"/>
      <c r="E164" s="240"/>
      <c r="F164" s="240"/>
      <c r="G164" s="240"/>
      <c r="H164" s="240"/>
      <c r="I164" s="240"/>
      <c r="J164" s="240"/>
      <c r="K164" s="241"/>
    </row>
    <row r="165" s="1" customFormat="1" ht="45" customHeight="1">
      <c r="B165" s="242"/>
      <c r="C165" s="243" t="s">
        <v>918</v>
      </c>
      <c r="D165" s="243"/>
      <c r="E165" s="243"/>
      <c r="F165" s="243"/>
      <c r="G165" s="243"/>
      <c r="H165" s="243"/>
      <c r="I165" s="243"/>
      <c r="J165" s="243"/>
      <c r="K165" s="244"/>
    </row>
    <row r="166" s="1" customFormat="1" ht="17.25" customHeight="1">
      <c r="B166" s="242"/>
      <c r="C166" s="267" t="s">
        <v>846</v>
      </c>
      <c r="D166" s="267"/>
      <c r="E166" s="267"/>
      <c r="F166" s="267" t="s">
        <v>847</v>
      </c>
      <c r="G166" s="309"/>
      <c r="H166" s="310" t="s">
        <v>51</v>
      </c>
      <c r="I166" s="310" t="s">
        <v>54</v>
      </c>
      <c r="J166" s="267" t="s">
        <v>848</v>
      </c>
      <c r="K166" s="244"/>
    </row>
    <row r="167" s="1" customFormat="1" ht="17.25" customHeight="1">
      <c r="B167" s="245"/>
      <c r="C167" s="269" t="s">
        <v>849</v>
      </c>
      <c r="D167" s="269"/>
      <c r="E167" s="269"/>
      <c r="F167" s="270" t="s">
        <v>850</v>
      </c>
      <c r="G167" s="311"/>
      <c r="H167" s="312"/>
      <c r="I167" s="312"/>
      <c r="J167" s="269" t="s">
        <v>851</v>
      </c>
      <c r="K167" s="247"/>
    </row>
    <row r="168" s="1" customFormat="1" ht="5.25" customHeight="1">
      <c r="B168" s="277"/>
      <c r="C168" s="272"/>
      <c r="D168" s="272"/>
      <c r="E168" s="272"/>
      <c r="F168" s="272"/>
      <c r="G168" s="273"/>
      <c r="H168" s="272"/>
      <c r="I168" s="272"/>
      <c r="J168" s="272"/>
      <c r="K168" s="300"/>
    </row>
    <row r="169" s="1" customFormat="1" ht="15" customHeight="1">
      <c r="B169" s="277"/>
      <c r="C169" s="252" t="s">
        <v>855</v>
      </c>
      <c r="D169" s="252"/>
      <c r="E169" s="252"/>
      <c r="F169" s="275" t="s">
        <v>852</v>
      </c>
      <c r="G169" s="252"/>
      <c r="H169" s="252" t="s">
        <v>892</v>
      </c>
      <c r="I169" s="252" t="s">
        <v>854</v>
      </c>
      <c r="J169" s="252">
        <v>120</v>
      </c>
      <c r="K169" s="300"/>
    </row>
    <row r="170" s="1" customFormat="1" ht="15" customHeight="1">
      <c r="B170" s="277"/>
      <c r="C170" s="252" t="s">
        <v>901</v>
      </c>
      <c r="D170" s="252"/>
      <c r="E170" s="252"/>
      <c r="F170" s="275" t="s">
        <v>852</v>
      </c>
      <c r="G170" s="252"/>
      <c r="H170" s="252" t="s">
        <v>902</v>
      </c>
      <c r="I170" s="252" t="s">
        <v>854</v>
      </c>
      <c r="J170" s="252" t="s">
        <v>903</v>
      </c>
      <c r="K170" s="300"/>
    </row>
    <row r="171" s="1" customFormat="1" ht="15" customHeight="1">
      <c r="B171" s="277"/>
      <c r="C171" s="252" t="s">
        <v>80</v>
      </c>
      <c r="D171" s="252"/>
      <c r="E171" s="252"/>
      <c r="F171" s="275" t="s">
        <v>852</v>
      </c>
      <c r="G171" s="252"/>
      <c r="H171" s="252" t="s">
        <v>919</v>
      </c>
      <c r="I171" s="252" t="s">
        <v>854</v>
      </c>
      <c r="J171" s="252" t="s">
        <v>903</v>
      </c>
      <c r="K171" s="300"/>
    </row>
    <row r="172" s="1" customFormat="1" ht="15" customHeight="1">
      <c r="B172" s="277"/>
      <c r="C172" s="252" t="s">
        <v>857</v>
      </c>
      <c r="D172" s="252"/>
      <c r="E172" s="252"/>
      <c r="F172" s="275" t="s">
        <v>858</v>
      </c>
      <c r="G172" s="252"/>
      <c r="H172" s="252" t="s">
        <v>919</v>
      </c>
      <c r="I172" s="252" t="s">
        <v>854</v>
      </c>
      <c r="J172" s="252">
        <v>50</v>
      </c>
      <c r="K172" s="300"/>
    </row>
    <row r="173" s="1" customFormat="1" ht="15" customHeight="1">
      <c r="B173" s="277"/>
      <c r="C173" s="252" t="s">
        <v>860</v>
      </c>
      <c r="D173" s="252"/>
      <c r="E173" s="252"/>
      <c r="F173" s="275" t="s">
        <v>852</v>
      </c>
      <c r="G173" s="252"/>
      <c r="H173" s="252" t="s">
        <v>919</v>
      </c>
      <c r="I173" s="252" t="s">
        <v>862</v>
      </c>
      <c r="J173" s="252"/>
      <c r="K173" s="300"/>
    </row>
    <row r="174" s="1" customFormat="1" ht="15" customHeight="1">
      <c r="B174" s="277"/>
      <c r="C174" s="252" t="s">
        <v>871</v>
      </c>
      <c r="D174" s="252"/>
      <c r="E174" s="252"/>
      <c r="F174" s="275" t="s">
        <v>858</v>
      </c>
      <c r="G174" s="252"/>
      <c r="H174" s="252" t="s">
        <v>919</v>
      </c>
      <c r="I174" s="252" t="s">
        <v>854</v>
      </c>
      <c r="J174" s="252">
        <v>50</v>
      </c>
      <c r="K174" s="300"/>
    </row>
    <row r="175" s="1" customFormat="1" ht="15" customHeight="1">
      <c r="B175" s="277"/>
      <c r="C175" s="252" t="s">
        <v>879</v>
      </c>
      <c r="D175" s="252"/>
      <c r="E175" s="252"/>
      <c r="F175" s="275" t="s">
        <v>858</v>
      </c>
      <c r="G175" s="252"/>
      <c r="H175" s="252" t="s">
        <v>919</v>
      </c>
      <c r="I175" s="252" t="s">
        <v>854</v>
      </c>
      <c r="J175" s="252">
        <v>50</v>
      </c>
      <c r="K175" s="300"/>
    </row>
    <row r="176" s="1" customFormat="1" ht="15" customHeight="1">
      <c r="B176" s="277"/>
      <c r="C176" s="252" t="s">
        <v>877</v>
      </c>
      <c r="D176" s="252"/>
      <c r="E176" s="252"/>
      <c r="F176" s="275" t="s">
        <v>858</v>
      </c>
      <c r="G176" s="252"/>
      <c r="H176" s="252" t="s">
        <v>919</v>
      </c>
      <c r="I176" s="252" t="s">
        <v>854</v>
      </c>
      <c r="J176" s="252">
        <v>50</v>
      </c>
      <c r="K176" s="300"/>
    </row>
    <row r="177" s="1" customFormat="1" ht="15" customHeight="1">
      <c r="B177" s="277"/>
      <c r="C177" s="252" t="s">
        <v>114</v>
      </c>
      <c r="D177" s="252"/>
      <c r="E177" s="252"/>
      <c r="F177" s="275" t="s">
        <v>852</v>
      </c>
      <c r="G177" s="252"/>
      <c r="H177" s="252" t="s">
        <v>920</v>
      </c>
      <c r="I177" s="252" t="s">
        <v>921</v>
      </c>
      <c r="J177" s="252"/>
      <c r="K177" s="300"/>
    </row>
    <row r="178" s="1" customFormat="1" ht="15" customHeight="1">
      <c r="B178" s="277"/>
      <c r="C178" s="252" t="s">
        <v>54</v>
      </c>
      <c r="D178" s="252"/>
      <c r="E178" s="252"/>
      <c r="F178" s="275" t="s">
        <v>852</v>
      </c>
      <c r="G178" s="252"/>
      <c r="H178" s="252" t="s">
        <v>922</v>
      </c>
      <c r="I178" s="252" t="s">
        <v>923</v>
      </c>
      <c r="J178" s="252">
        <v>1</v>
      </c>
      <c r="K178" s="300"/>
    </row>
    <row r="179" s="1" customFormat="1" ht="15" customHeight="1">
      <c r="B179" s="277"/>
      <c r="C179" s="252" t="s">
        <v>50</v>
      </c>
      <c r="D179" s="252"/>
      <c r="E179" s="252"/>
      <c r="F179" s="275" t="s">
        <v>852</v>
      </c>
      <c r="G179" s="252"/>
      <c r="H179" s="252" t="s">
        <v>924</v>
      </c>
      <c r="I179" s="252" t="s">
        <v>854</v>
      </c>
      <c r="J179" s="252">
        <v>20</v>
      </c>
      <c r="K179" s="300"/>
    </row>
    <row r="180" s="1" customFormat="1" ht="15" customHeight="1">
      <c r="B180" s="277"/>
      <c r="C180" s="252" t="s">
        <v>51</v>
      </c>
      <c r="D180" s="252"/>
      <c r="E180" s="252"/>
      <c r="F180" s="275" t="s">
        <v>852</v>
      </c>
      <c r="G180" s="252"/>
      <c r="H180" s="252" t="s">
        <v>925</v>
      </c>
      <c r="I180" s="252" t="s">
        <v>854</v>
      </c>
      <c r="J180" s="252">
        <v>255</v>
      </c>
      <c r="K180" s="300"/>
    </row>
    <row r="181" s="1" customFormat="1" ht="15" customHeight="1">
      <c r="B181" s="277"/>
      <c r="C181" s="252" t="s">
        <v>115</v>
      </c>
      <c r="D181" s="252"/>
      <c r="E181" s="252"/>
      <c r="F181" s="275" t="s">
        <v>852</v>
      </c>
      <c r="G181" s="252"/>
      <c r="H181" s="252" t="s">
        <v>816</v>
      </c>
      <c r="I181" s="252" t="s">
        <v>854</v>
      </c>
      <c r="J181" s="252">
        <v>10</v>
      </c>
      <c r="K181" s="300"/>
    </row>
    <row r="182" s="1" customFormat="1" ht="15" customHeight="1">
      <c r="B182" s="277"/>
      <c r="C182" s="252" t="s">
        <v>116</v>
      </c>
      <c r="D182" s="252"/>
      <c r="E182" s="252"/>
      <c r="F182" s="275" t="s">
        <v>852</v>
      </c>
      <c r="G182" s="252"/>
      <c r="H182" s="252" t="s">
        <v>926</v>
      </c>
      <c r="I182" s="252" t="s">
        <v>887</v>
      </c>
      <c r="J182" s="252"/>
      <c r="K182" s="300"/>
    </row>
    <row r="183" s="1" customFormat="1" ht="15" customHeight="1">
      <c r="B183" s="277"/>
      <c r="C183" s="252" t="s">
        <v>927</v>
      </c>
      <c r="D183" s="252"/>
      <c r="E183" s="252"/>
      <c r="F183" s="275" t="s">
        <v>852</v>
      </c>
      <c r="G183" s="252"/>
      <c r="H183" s="252" t="s">
        <v>928</v>
      </c>
      <c r="I183" s="252" t="s">
        <v>887</v>
      </c>
      <c r="J183" s="252"/>
      <c r="K183" s="300"/>
    </row>
    <row r="184" s="1" customFormat="1" ht="15" customHeight="1">
      <c r="B184" s="277"/>
      <c r="C184" s="252" t="s">
        <v>916</v>
      </c>
      <c r="D184" s="252"/>
      <c r="E184" s="252"/>
      <c r="F184" s="275" t="s">
        <v>852</v>
      </c>
      <c r="G184" s="252"/>
      <c r="H184" s="252" t="s">
        <v>929</v>
      </c>
      <c r="I184" s="252" t="s">
        <v>887</v>
      </c>
      <c r="J184" s="252"/>
      <c r="K184" s="300"/>
    </row>
    <row r="185" s="1" customFormat="1" ht="15" customHeight="1">
      <c r="B185" s="277"/>
      <c r="C185" s="252" t="s">
        <v>118</v>
      </c>
      <c r="D185" s="252"/>
      <c r="E185" s="252"/>
      <c r="F185" s="275" t="s">
        <v>858</v>
      </c>
      <c r="G185" s="252"/>
      <c r="H185" s="252" t="s">
        <v>930</v>
      </c>
      <c r="I185" s="252" t="s">
        <v>854</v>
      </c>
      <c r="J185" s="252">
        <v>50</v>
      </c>
      <c r="K185" s="300"/>
    </row>
    <row r="186" s="1" customFormat="1" ht="15" customHeight="1">
      <c r="B186" s="277"/>
      <c r="C186" s="252" t="s">
        <v>931</v>
      </c>
      <c r="D186" s="252"/>
      <c r="E186" s="252"/>
      <c r="F186" s="275" t="s">
        <v>858</v>
      </c>
      <c r="G186" s="252"/>
      <c r="H186" s="252" t="s">
        <v>932</v>
      </c>
      <c r="I186" s="252" t="s">
        <v>933</v>
      </c>
      <c r="J186" s="252"/>
      <c r="K186" s="300"/>
    </row>
    <row r="187" s="1" customFormat="1" ht="15" customHeight="1">
      <c r="B187" s="277"/>
      <c r="C187" s="252" t="s">
        <v>934</v>
      </c>
      <c r="D187" s="252"/>
      <c r="E187" s="252"/>
      <c r="F187" s="275" t="s">
        <v>858</v>
      </c>
      <c r="G187" s="252"/>
      <c r="H187" s="252" t="s">
        <v>935</v>
      </c>
      <c r="I187" s="252" t="s">
        <v>933</v>
      </c>
      <c r="J187" s="252"/>
      <c r="K187" s="300"/>
    </row>
    <row r="188" s="1" customFormat="1" ht="15" customHeight="1">
      <c r="B188" s="277"/>
      <c r="C188" s="252" t="s">
        <v>936</v>
      </c>
      <c r="D188" s="252"/>
      <c r="E188" s="252"/>
      <c r="F188" s="275" t="s">
        <v>858</v>
      </c>
      <c r="G188" s="252"/>
      <c r="H188" s="252" t="s">
        <v>937</v>
      </c>
      <c r="I188" s="252" t="s">
        <v>933</v>
      </c>
      <c r="J188" s="252"/>
      <c r="K188" s="300"/>
    </row>
    <row r="189" s="1" customFormat="1" ht="15" customHeight="1">
      <c r="B189" s="277"/>
      <c r="C189" s="313" t="s">
        <v>938</v>
      </c>
      <c r="D189" s="252"/>
      <c r="E189" s="252"/>
      <c r="F189" s="275" t="s">
        <v>858</v>
      </c>
      <c r="G189" s="252"/>
      <c r="H189" s="252" t="s">
        <v>939</v>
      </c>
      <c r="I189" s="252" t="s">
        <v>940</v>
      </c>
      <c r="J189" s="314" t="s">
        <v>941</v>
      </c>
      <c r="K189" s="300"/>
    </row>
    <row r="190" s="17" customFormat="1" ht="15" customHeight="1">
      <c r="B190" s="315"/>
      <c r="C190" s="316" t="s">
        <v>942</v>
      </c>
      <c r="D190" s="317"/>
      <c r="E190" s="317"/>
      <c r="F190" s="318" t="s">
        <v>858</v>
      </c>
      <c r="G190" s="317"/>
      <c r="H190" s="317" t="s">
        <v>943</v>
      </c>
      <c r="I190" s="317" t="s">
        <v>940</v>
      </c>
      <c r="J190" s="319" t="s">
        <v>941</v>
      </c>
      <c r="K190" s="320"/>
    </row>
    <row r="191" s="1" customFormat="1" ht="15" customHeight="1">
      <c r="B191" s="277"/>
      <c r="C191" s="313" t="s">
        <v>39</v>
      </c>
      <c r="D191" s="252"/>
      <c r="E191" s="252"/>
      <c r="F191" s="275" t="s">
        <v>852</v>
      </c>
      <c r="G191" s="252"/>
      <c r="H191" s="249" t="s">
        <v>944</v>
      </c>
      <c r="I191" s="252" t="s">
        <v>945</v>
      </c>
      <c r="J191" s="252"/>
      <c r="K191" s="300"/>
    </row>
    <row r="192" s="1" customFormat="1" ht="15" customHeight="1">
      <c r="B192" s="277"/>
      <c r="C192" s="313" t="s">
        <v>946</v>
      </c>
      <c r="D192" s="252"/>
      <c r="E192" s="252"/>
      <c r="F192" s="275" t="s">
        <v>852</v>
      </c>
      <c r="G192" s="252"/>
      <c r="H192" s="252" t="s">
        <v>947</v>
      </c>
      <c r="I192" s="252" t="s">
        <v>887</v>
      </c>
      <c r="J192" s="252"/>
      <c r="K192" s="300"/>
    </row>
    <row r="193" s="1" customFormat="1" ht="15" customHeight="1">
      <c r="B193" s="277"/>
      <c r="C193" s="313" t="s">
        <v>948</v>
      </c>
      <c r="D193" s="252"/>
      <c r="E193" s="252"/>
      <c r="F193" s="275" t="s">
        <v>852</v>
      </c>
      <c r="G193" s="252"/>
      <c r="H193" s="252" t="s">
        <v>949</v>
      </c>
      <c r="I193" s="252" t="s">
        <v>887</v>
      </c>
      <c r="J193" s="252"/>
      <c r="K193" s="300"/>
    </row>
    <row r="194" s="1" customFormat="1" ht="15" customHeight="1">
      <c r="B194" s="277"/>
      <c r="C194" s="313" t="s">
        <v>950</v>
      </c>
      <c r="D194" s="252"/>
      <c r="E194" s="252"/>
      <c r="F194" s="275" t="s">
        <v>858</v>
      </c>
      <c r="G194" s="252"/>
      <c r="H194" s="252" t="s">
        <v>951</v>
      </c>
      <c r="I194" s="252" t="s">
        <v>887</v>
      </c>
      <c r="J194" s="252"/>
      <c r="K194" s="300"/>
    </row>
    <row r="195" s="1" customFormat="1" ht="15" customHeight="1">
      <c r="B195" s="306"/>
      <c r="C195" s="321"/>
      <c r="D195" s="286"/>
      <c r="E195" s="286"/>
      <c r="F195" s="286"/>
      <c r="G195" s="286"/>
      <c r="H195" s="286"/>
      <c r="I195" s="286"/>
      <c r="J195" s="286"/>
      <c r="K195" s="307"/>
    </row>
    <row r="196" s="1" customFormat="1" ht="18.75" customHeight="1">
      <c r="B196" s="288"/>
      <c r="C196" s="298"/>
      <c r="D196" s="298"/>
      <c r="E196" s="298"/>
      <c r="F196" s="308"/>
      <c r="G196" s="298"/>
      <c r="H196" s="298"/>
      <c r="I196" s="298"/>
      <c r="J196" s="298"/>
      <c r="K196" s="288"/>
    </row>
    <row r="197" s="1" customFormat="1" ht="18.75" customHeight="1">
      <c r="B197" s="288"/>
      <c r="C197" s="298"/>
      <c r="D197" s="298"/>
      <c r="E197" s="298"/>
      <c r="F197" s="308"/>
      <c r="G197" s="298"/>
      <c r="H197" s="298"/>
      <c r="I197" s="298"/>
      <c r="J197" s="298"/>
      <c r="K197" s="288"/>
    </row>
    <row r="198" s="1" customFormat="1" ht="18.75" customHeight="1">
      <c r="B198" s="260"/>
      <c r="C198" s="260"/>
      <c r="D198" s="260"/>
      <c r="E198" s="260"/>
      <c r="F198" s="260"/>
      <c r="G198" s="260"/>
      <c r="H198" s="260"/>
      <c r="I198" s="260"/>
      <c r="J198" s="260"/>
      <c r="K198" s="260"/>
    </row>
    <row r="199" s="1" customFormat="1" ht="13.5">
      <c r="B199" s="239"/>
      <c r="C199" s="240"/>
      <c r="D199" s="240"/>
      <c r="E199" s="240"/>
      <c r="F199" s="240"/>
      <c r="G199" s="240"/>
      <c r="H199" s="240"/>
      <c r="I199" s="240"/>
      <c r="J199" s="240"/>
      <c r="K199" s="241"/>
    </row>
    <row r="200" s="1" customFormat="1" ht="21">
      <c r="B200" s="242"/>
      <c r="C200" s="243" t="s">
        <v>952</v>
      </c>
      <c r="D200" s="243"/>
      <c r="E200" s="243"/>
      <c r="F200" s="243"/>
      <c r="G200" s="243"/>
      <c r="H200" s="243"/>
      <c r="I200" s="243"/>
      <c r="J200" s="243"/>
      <c r="K200" s="244"/>
    </row>
    <row r="201" s="1" customFormat="1" ht="25.5" customHeight="1">
      <c r="B201" s="242"/>
      <c r="C201" s="322" t="s">
        <v>953</v>
      </c>
      <c r="D201" s="322"/>
      <c r="E201" s="322"/>
      <c r="F201" s="322" t="s">
        <v>954</v>
      </c>
      <c r="G201" s="323"/>
      <c r="H201" s="322" t="s">
        <v>955</v>
      </c>
      <c r="I201" s="322"/>
      <c r="J201" s="322"/>
      <c r="K201" s="244"/>
    </row>
    <row r="202" s="1" customFormat="1" ht="5.25" customHeight="1">
      <c r="B202" s="277"/>
      <c r="C202" s="272"/>
      <c r="D202" s="272"/>
      <c r="E202" s="272"/>
      <c r="F202" s="272"/>
      <c r="G202" s="298"/>
      <c r="H202" s="272"/>
      <c r="I202" s="272"/>
      <c r="J202" s="272"/>
      <c r="K202" s="300"/>
    </row>
    <row r="203" s="1" customFormat="1" ht="15" customHeight="1">
      <c r="B203" s="277"/>
      <c r="C203" s="252" t="s">
        <v>945</v>
      </c>
      <c r="D203" s="252"/>
      <c r="E203" s="252"/>
      <c r="F203" s="275" t="s">
        <v>40</v>
      </c>
      <c r="G203" s="252"/>
      <c r="H203" s="252" t="s">
        <v>956</v>
      </c>
      <c r="I203" s="252"/>
      <c r="J203" s="252"/>
      <c r="K203" s="300"/>
    </row>
    <row r="204" s="1" customFormat="1" ht="15" customHeight="1">
      <c r="B204" s="277"/>
      <c r="C204" s="252"/>
      <c r="D204" s="252"/>
      <c r="E204" s="252"/>
      <c r="F204" s="275" t="s">
        <v>41</v>
      </c>
      <c r="G204" s="252"/>
      <c r="H204" s="252" t="s">
        <v>957</v>
      </c>
      <c r="I204" s="252"/>
      <c r="J204" s="252"/>
      <c r="K204" s="300"/>
    </row>
    <row r="205" s="1" customFormat="1" ht="15" customHeight="1">
      <c r="B205" s="277"/>
      <c r="C205" s="252"/>
      <c r="D205" s="252"/>
      <c r="E205" s="252"/>
      <c r="F205" s="275" t="s">
        <v>44</v>
      </c>
      <c r="G205" s="252"/>
      <c r="H205" s="252" t="s">
        <v>958</v>
      </c>
      <c r="I205" s="252"/>
      <c r="J205" s="252"/>
      <c r="K205" s="300"/>
    </row>
    <row r="206" s="1" customFormat="1" ht="15" customHeight="1">
      <c r="B206" s="277"/>
      <c r="C206" s="252"/>
      <c r="D206" s="252"/>
      <c r="E206" s="252"/>
      <c r="F206" s="275" t="s">
        <v>42</v>
      </c>
      <c r="G206" s="252"/>
      <c r="H206" s="252" t="s">
        <v>959</v>
      </c>
      <c r="I206" s="252"/>
      <c r="J206" s="252"/>
      <c r="K206" s="300"/>
    </row>
    <row r="207" s="1" customFormat="1" ht="15" customHeight="1">
      <c r="B207" s="277"/>
      <c r="C207" s="252"/>
      <c r="D207" s="252"/>
      <c r="E207" s="252"/>
      <c r="F207" s="275" t="s">
        <v>43</v>
      </c>
      <c r="G207" s="252"/>
      <c r="H207" s="252" t="s">
        <v>960</v>
      </c>
      <c r="I207" s="252"/>
      <c r="J207" s="252"/>
      <c r="K207" s="300"/>
    </row>
    <row r="208" s="1" customFormat="1" ht="15" customHeight="1">
      <c r="B208" s="277"/>
      <c r="C208" s="252"/>
      <c r="D208" s="252"/>
      <c r="E208" s="252"/>
      <c r="F208" s="275"/>
      <c r="G208" s="252"/>
      <c r="H208" s="252"/>
      <c r="I208" s="252"/>
      <c r="J208" s="252"/>
      <c r="K208" s="300"/>
    </row>
    <row r="209" s="1" customFormat="1" ht="15" customHeight="1">
      <c r="B209" s="277"/>
      <c r="C209" s="252" t="s">
        <v>899</v>
      </c>
      <c r="D209" s="252"/>
      <c r="E209" s="252"/>
      <c r="F209" s="275" t="s">
        <v>74</v>
      </c>
      <c r="G209" s="252"/>
      <c r="H209" s="252" t="s">
        <v>961</v>
      </c>
      <c r="I209" s="252"/>
      <c r="J209" s="252"/>
      <c r="K209" s="300"/>
    </row>
    <row r="210" s="1" customFormat="1" ht="15" customHeight="1">
      <c r="B210" s="277"/>
      <c r="C210" s="252"/>
      <c r="D210" s="252"/>
      <c r="E210" s="252"/>
      <c r="F210" s="275" t="s">
        <v>795</v>
      </c>
      <c r="G210" s="252"/>
      <c r="H210" s="252" t="s">
        <v>796</v>
      </c>
      <c r="I210" s="252"/>
      <c r="J210" s="252"/>
      <c r="K210" s="300"/>
    </row>
    <row r="211" s="1" customFormat="1" ht="15" customHeight="1">
      <c r="B211" s="277"/>
      <c r="C211" s="252"/>
      <c r="D211" s="252"/>
      <c r="E211" s="252"/>
      <c r="F211" s="275" t="s">
        <v>793</v>
      </c>
      <c r="G211" s="252"/>
      <c r="H211" s="252" t="s">
        <v>962</v>
      </c>
      <c r="I211" s="252"/>
      <c r="J211" s="252"/>
      <c r="K211" s="300"/>
    </row>
    <row r="212" s="1" customFormat="1" ht="15" customHeight="1">
      <c r="B212" s="324"/>
      <c r="C212" s="252"/>
      <c r="D212" s="252"/>
      <c r="E212" s="252"/>
      <c r="F212" s="275" t="s">
        <v>797</v>
      </c>
      <c r="G212" s="313"/>
      <c r="H212" s="304" t="s">
        <v>798</v>
      </c>
      <c r="I212" s="304"/>
      <c r="J212" s="304"/>
      <c r="K212" s="325"/>
    </row>
    <row r="213" s="1" customFormat="1" ht="15" customHeight="1">
      <c r="B213" s="324"/>
      <c r="C213" s="252"/>
      <c r="D213" s="252"/>
      <c r="E213" s="252"/>
      <c r="F213" s="275" t="s">
        <v>799</v>
      </c>
      <c r="G213" s="313"/>
      <c r="H213" s="304" t="s">
        <v>770</v>
      </c>
      <c r="I213" s="304"/>
      <c r="J213" s="304"/>
      <c r="K213" s="325"/>
    </row>
    <row r="214" s="1" customFormat="1" ht="15" customHeight="1">
      <c r="B214" s="324"/>
      <c r="C214" s="252"/>
      <c r="D214" s="252"/>
      <c r="E214" s="252"/>
      <c r="F214" s="275"/>
      <c r="G214" s="313"/>
      <c r="H214" s="304"/>
      <c r="I214" s="304"/>
      <c r="J214" s="304"/>
      <c r="K214" s="325"/>
    </row>
    <row r="215" s="1" customFormat="1" ht="15" customHeight="1">
      <c r="B215" s="324"/>
      <c r="C215" s="252" t="s">
        <v>923</v>
      </c>
      <c r="D215" s="252"/>
      <c r="E215" s="252"/>
      <c r="F215" s="275">
        <v>1</v>
      </c>
      <c r="G215" s="313"/>
      <c r="H215" s="304" t="s">
        <v>963</v>
      </c>
      <c r="I215" s="304"/>
      <c r="J215" s="304"/>
      <c r="K215" s="325"/>
    </row>
    <row r="216" s="1" customFormat="1" ht="15" customHeight="1">
      <c r="B216" s="324"/>
      <c r="C216" s="252"/>
      <c r="D216" s="252"/>
      <c r="E216" s="252"/>
      <c r="F216" s="275">
        <v>2</v>
      </c>
      <c r="G216" s="313"/>
      <c r="H216" s="304" t="s">
        <v>964</v>
      </c>
      <c r="I216" s="304"/>
      <c r="J216" s="304"/>
      <c r="K216" s="325"/>
    </row>
    <row r="217" s="1" customFormat="1" ht="15" customHeight="1">
      <c r="B217" s="324"/>
      <c r="C217" s="252"/>
      <c r="D217" s="252"/>
      <c r="E217" s="252"/>
      <c r="F217" s="275">
        <v>3</v>
      </c>
      <c r="G217" s="313"/>
      <c r="H217" s="304" t="s">
        <v>965</v>
      </c>
      <c r="I217" s="304"/>
      <c r="J217" s="304"/>
      <c r="K217" s="325"/>
    </row>
    <row r="218" s="1" customFormat="1" ht="15" customHeight="1">
      <c r="B218" s="324"/>
      <c r="C218" s="252"/>
      <c r="D218" s="252"/>
      <c r="E218" s="252"/>
      <c r="F218" s="275">
        <v>4</v>
      </c>
      <c r="G218" s="313"/>
      <c r="H218" s="304" t="s">
        <v>966</v>
      </c>
      <c r="I218" s="304"/>
      <c r="J218" s="304"/>
      <c r="K218" s="325"/>
    </row>
    <row r="219" s="1" customFormat="1" ht="12.75" customHeight="1">
      <c r="B219" s="326"/>
      <c r="C219" s="327"/>
      <c r="D219" s="327"/>
      <c r="E219" s="327"/>
      <c r="F219" s="327"/>
      <c r="G219" s="327"/>
      <c r="H219" s="327"/>
      <c r="I219" s="327"/>
      <c r="J219" s="327"/>
      <c r="K219" s="32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Petra Turková</dc:creator>
  <cp:lastModifiedBy>Petra Turková</cp:lastModifiedBy>
  <dcterms:created xsi:type="dcterms:W3CDTF">2026-08-03T12:18:38Z</dcterms:created>
  <dcterms:modified xsi:type="dcterms:W3CDTF">2026-08-03T12:18:41Z</dcterms:modified>
</cp:coreProperties>
</file>