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3035" windowHeight="8955" activeTab="1"/>
  </bookViews>
  <sheets>
    <sheet name="KL" sheetId="2" r:id="rId1"/>
    <sheet name="Chodník" sheetId="1" r:id="rId2"/>
    <sheet name="VO" sheetId="3" r:id="rId3"/>
  </sheets>
  <definedNames>
    <definedName name="_xlnm.Print_Titles" localSheetId="1">Chodník!$14:$14</definedName>
    <definedName name="_xlnm.Print_Titles" localSheetId="0">KL!$1:$3</definedName>
    <definedName name="_xlnm.Print_Area" localSheetId="1">Chodník!$A$1:$K$101</definedName>
    <definedName name="_xlnm.Print_Area" localSheetId="0">KL!$A$1:$S$36</definedName>
  </definedNames>
  <calcPr calcId="125725"/>
</workbook>
</file>

<file path=xl/calcChain.xml><?xml version="1.0" encoding="utf-8"?>
<calcChain xmlns="http://schemas.openxmlformats.org/spreadsheetml/2006/main">
  <c r="M100" i="1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H84"/>
  <c r="H83"/>
  <c r="F21"/>
  <c r="M101" l="1"/>
  <c r="H21"/>
  <c r="J100"/>
  <c r="H100"/>
  <c r="H99" s="1"/>
  <c r="J99"/>
  <c r="J98"/>
  <c r="H98"/>
  <c r="J97"/>
  <c r="H97"/>
  <c r="J96"/>
  <c r="H96"/>
  <c r="J95"/>
  <c r="H95"/>
  <c r="J94"/>
  <c r="H94"/>
  <c r="J93"/>
  <c r="J92"/>
  <c r="H92"/>
  <c r="J91"/>
  <c r="J90"/>
  <c r="J89"/>
  <c r="H89"/>
  <c r="J88"/>
  <c r="J87"/>
  <c r="H87"/>
  <c r="J86"/>
  <c r="H86"/>
  <c r="J82"/>
  <c r="J81"/>
  <c r="H81"/>
  <c r="J80"/>
  <c r="H80"/>
  <c r="J79"/>
  <c r="H79"/>
  <c r="J78"/>
  <c r="H78"/>
  <c r="J77"/>
  <c r="J76"/>
  <c r="H76"/>
  <c r="J75"/>
  <c r="H75"/>
  <c r="J74"/>
  <c r="J73"/>
  <c r="H73"/>
  <c r="J72"/>
  <c r="J71"/>
  <c r="H71"/>
  <c r="J70"/>
  <c r="J69"/>
  <c r="H69"/>
  <c r="J68"/>
  <c r="J67"/>
  <c r="J66"/>
  <c r="H66"/>
  <c r="J65"/>
  <c r="J64"/>
  <c r="H64"/>
  <c r="J63"/>
  <c r="H63"/>
  <c r="J62"/>
  <c r="H62"/>
  <c r="J61"/>
  <c r="J60"/>
  <c r="J59"/>
  <c r="H59"/>
  <c r="J58"/>
  <c r="H58"/>
  <c r="J57"/>
  <c r="H57"/>
  <c r="J56"/>
  <c r="J55"/>
  <c r="H55"/>
  <c r="J54"/>
  <c r="J53"/>
  <c r="H53"/>
  <c r="J52"/>
  <c r="H52"/>
  <c r="J51"/>
  <c r="H51"/>
  <c r="J50"/>
  <c r="J49"/>
  <c r="H49"/>
  <c r="J48"/>
  <c r="H48"/>
  <c r="J47"/>
  <c r="J46"/>
  <c r="H46"/>
  <c r="J45"/>
  <c r="H45"/>
  <c r="J44"/>
  <c r="J43"/>
  <c r="H43"/>
  <c r="J42"/>
  <c r="J41"/>
  <c r="H41"/>
  <c r="J40"/>
  <c r="J39"/>
  <c r="J38"/>
  <c r="H38"/>
  <c r="J37"/>
  <c r="J36"/>
  <c r="H36"/>
  <c r="J35"/>
  <c r="J34"/>
  <c r="H34"/>
  <c r="J33"/>
  <c r="J32"/>
  <c r="H32"/>
  <c r="J31"/>
  <c r="J30"/>
  <c r="H30"/>
  <c r="J29"/>
  <c r="J28"/>
  <c r="H28"/>
  <c r="J27"/>
  <c r="J26"/>
  <c r="J25"/>
  <c r="H25"/>
  <c r="J24"/>
  <c r="H24"/>
  <c r="J23"/>
  <c r="J22"/>
  <c r="H22"/>
  <c r="J20"/>
  <c r="H20"/>
  <c r="J19"/>
  <c r="H19"/>
  <c r="J18"/>
  <c r="H18"/>
  <c r="J17"/>
  <c r="J16"/>
  <c r="H16"/>
  <c r="J15"/>
  <c r="J14"/>
  <c r="H14"/>
  <c r="J13"/>
  <c r="H13"/>
  <c r="E64" i="3"/>
  <c r="J63"/>
  <c r="I63"/>
  <c r="J62"/>
  <c r="I62"/>
  <c r="J61"/>
  <c r="I61"/>
  <c r="J57"/>
  <c r="I57"/>
  <c r="J56"/>
  <c r="I56"/>
  <c r="J55"/>
  <c r="I55"/>
  <c r="J54"/>
  <c r="I54"/>
  <c r="J53"/>
  <c r="I53"/>
  <c r="J50"/>
  <c r="I50"/>
  <c r="J49"/>
  <c r="I49"/>
  <c r="J48"/>
  <c r="I48"/>
  <c r="J47"/>
  <c r="I47"/>
  <c r="J46"/>
  <c r="I46"/>
  <c r="J45"/>
  <c r="I45"/>
  <c r="I51" s="1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1"/>
  <c r="I31"/>
  <c r="J30"/>
  <c r="I30"/>
  <c r="J29"/>
  <c r="I29"/>
  <c r="J28"/>
  <c r="I28"/>
  <c r="J27"/>
  <c r="I27"/>
  <c r="J26"/>
  <c r="I26"/>
  <c r="J25"/>
  <c r="I25"/>
  <c r="I32" s="1"/>
  <c r="J22"/>
  <c r="I22"/>
  <c r="J21"/>
  <c r="I21"/>
  <c r="J20"/>
  <c r="I20"/>
  <c r="J19"/>
  <c r="I19"/>
  <c r="J18"/>
  <c r="I18"/>
  <c r="J15"/>
  <c r="I15"/>
  <c r="J14"/>
  <c r="I14"/>
  <c r="J13"/>
  <c r="I13"/>
  <c r="J12"/>
  <c r="I12"/>
  <c r="J11"/>
  <c r="I11"/>
  <c r="J10"/>
  <c r="I10"/>
  <c r="J9"/>
  <c r="I9"/>
  <c r="J8"/>
  <c r="I8"/>
  <c r="J58" l="1"/>
  <c r="J43"/>
  <c r="J51"/>
  <c r="I16"/>
  <c r="J23"/>
  <c r="K99" i="1"/>
  <c r="H77"/>
  <c r="K77"/>
  <c r="K56"/>
  <c r="H56"/>
  <c r="K61"/>
  <c r="H61"/>
  <c r="J101"/>
  <c r="K12"/>
  <c r="H12"/>
  <c r="J16" i="3"/>
  <c r="J32"/>
  <c r="J65"/>
  <c r="I23"/>
  <c r="I67" s="1"/>
  <c r="I43"/>
  <c r="I58"/>
  <c r="I65"/>
  <c r="J67" l="1"/>
  <c r="I68" s="1"/>
  <c r="V20" i="2" s="1"/>
  <c r="K101" i="1"/>
  <c r="H101"/>
  <c r="E20" i="2" l="1"/>
  <c r="E26" s="1"/>
  <c r="R29" s="1"/>
  <c r="R30" s="1"/>
  <c r="R32" s="1"/>
  <c r="U20"/>
  <c r="W20" s="1"/>
</calcChain>
</file>

<file path=xl/sharedStrings.xml><?xml version="1.0" encoding="utf-8"?>
<sst xmlns="http://schemas.openxmlformats.org/spreadsheetml/2006/main" count="585" uniqueCount="366">
  <si>
    <t>Stavba:   Chodník za Casalle a predajňou Chemolaku</t>
  </si>
  <si>
    <t xml:space="preserve">Objekt:   </t>
  </si>
  <si>
    <t xml:space="preserve">Zhotoviteľ:   </t>
  </si>
  <si>
    <t>P.Č.</t>
  </si>
  <si>
    <t>KCN</t>
  </si>
  <si>
    <t>Kód položky</t>
  </si>
  <si>
    <t>Popis</t>
  </si>
  <si>
    <t>MJ</t>
  </si>
  <si>
    <t>Množstvo celkom</t>
  </si>
  <si>
    <t>Cena jednotková</t>
  </si>
  <si>
    <t>Cena celkom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</si>
  <si>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</si>
  <si>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</si>
  <si>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</si>
  <si>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</si>
  <si>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</si>
  <si>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</si>
  <si>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</si>
  <si>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</si>
  <si>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</si>
  <si>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Práce a dodávky HSV</t>
  </si>
  <si>
    <t>Zemné práce</t>
  </si>
  <si>
    <t>001</t>
  </si>
  <si>
    <t>m2</t>
  </si>
  <si>
    <t>221</t>
  </si>
  <si>
    <t>113106611</t>
  </si>
  <si>
    <t>Rozoberanie zámkovej dlažby všetkých druhov v ploche do 20 m2,  -0,15400 t</t>
  </si>
  <si>
    <t>"úprava chodníka pri pošte" 10</t>
  </si>
  <si>
    <t>113206111</t>
  </si>
  <si>
    <t>Vytrhanie obrúb betónových, s vybúraním lôžka, z krajníkov alebo obrubníkov stojatých,  -0,14500t</t>
  </si>
  <si>
    <t>m</t>
  </si>
  <si>
    <t>"napojenie chodníka na exist. komunikáciu" 5*5</t>
  </si>
  <si>
    <t>121101111</t>
  </si>
  <si>
    <t>Odstránenie ornice s vodor. premiestn. na hromady, so zložením na vzdialenosť do 100 m a do 100m3</t>
  </si>
  <si>
    <t>m3</t>
  </si>
  <si>
    <t>122202201</t>
  </si>
  <si>
    <t>Odkopávka a prekopávka nezapažená pre cesty, v hornine 3 do 100 m3</t>
  </si>
  <si>
    <t>122202209</t>
  </si>
  <si>
    <t>Odkopávky a prekopávky nezapažené pre cesty. Príplatok za lepivosť horniny 3</t>
  </si>
  <si>
    <t>132201101</t>
  </si>
  <si>
    <t>Výkop ryhy do šírky 600 mm v horn.3 do 100 m3</t>
  </si>
  <si>
    <t>"pre chráničku" 300*0,4*0,5</t>
  </si>
  <si>
    <t>132201109</t>
  </si>
  <si>
    <t>Hĺbenie rýh šírky do 600 mm zapažených i nezapažených s urovnaním dna. Príplatok k cene za lepivosť horniny 3</t>
  </si>
  <si>
    <t>162501102</t>
  </si>
  <si>
    <t>Vodorovné premiestnenie výkopkupo spevnenej ceste, z horniny tr.1-4 do 3000 m</t>
  </si>
  <si>
    <t>"nadbytočná ornica" 77-381*0,15</t>
  </si>
  <si>
    <t>"nadbytočný výkopok z odkopu" 103 +  "z výkopu ryhy" 60-36</t>
  </si>
  <si>
    <t>162501109</t>
  </si>
  <si>
    <t>Vodorovné premiestnenie výkopku po spevnenej ceste, príplatok za každý ďalší 1 km nad 3 km</t>
  </si>
  <si>
    <t>146,85 * 17</t>
  </si>
  <si>
    <t>167101101</t>
  </si>
  <si>
    <t>Nakladanie neuľahnutého výkopku z hornín tr.1-4 do 100 m3</t>
  </si>
  <si>
    <t>"ornica" 77</t>
  </si>
  <si>
    <t>171201201</t>
  </si>
  <si>
    <t>Uloženie sypaniny na skládky do 100 m3</t>
  </si>
  <si>
    <t>"nadbytočná ornica" 19,85</t>
  </si>
  <si>
    <t>171209002</t>
  </si>
  <si>
    <t>Poplatok za skladovanie - zemina a kamenivo (17 05) ostatné</t>
  </si>
  <si>
    <t>t</t>
  </si>
  <si>
    <t>"nadbytočná zemina" 103+60-36</t>
  </si>
  <si>
    <t>174101001</t>
  </si>
  <si>
    <t>Zásyp sypaninou so zhutnením jám, šachiet, rýh, zárezov alebo okolo objektov do 100 m3</t>
  </si>
  <si>
    <t>"medzi chodníkom a exist. okapovým chodníkom z kameniva fr. 32/63" 8</t>
  </si>
  <si>
    <t>"zásyp ryhy chráničky" 300*0,4*0,3</t>
  </si>
  <si>
    <t>583</t>
  </si>
  <si>
    <t>5833369000</t>
  </si>
  <si>
    <t>Kamenivo ťažené hrubé 32-63 d</t>
  </si>
  <si>
    <t>8 * 2</t>
  </si>
  <si>
    <t>175101101</t>
  </si>
  <si>
    <t>Obsyp potrubia sypaninou z vhodných hornín 1 až 4 bez prehodenia sypaniny</t>
  </si>
  <si>
    <t>"lôžko a obsyp chráničky, vrátane dodávky kameniva" 300*0,4*0,2</t>
  </si>
  <si>
    <t>231</t>
  </si>
  <si>
    <t>180402111</t>
  </si>
  <si>
    <t>Založenie trávnika parkového výsevom v rovine do 1:5</t>
  </si>
  <si>
    <t>005</t>
  </si>
  <si>
    <t>0057211200</t>
  </si>
  <si>
    <t>Trávové semeno - parková zmes</t>
  </si>
  <si>
    <t>kg</t>
  </si>
  <si>
    <t>180 * 0,04</t>
  </si>
  <si>
    <t>181101102</t>
  </si>
  <si>
    <t>Úprava pláne v zárezoch v hornine 1-4 so zhutnením</t>
  </si>
  <si>
    <t>181301102</t>
  </si>
  <si>
    <t>Rozprestretie ornice v rovine, plocha do 500 m2,hr.do 150 mm</t>
  </si>
  <si>
    <t>"po okrajoch chodníka" 201 + "v mieste odstránenej náletovej zelene" 180</t>
  </si>
  <si>
    <t>183403114</t>
  </si>
  <si>
    <t>Obrobenie pôdy kultivátorovaním v rovine alebo na svahu do 1:5</t>
  </si>
  <si>
    <t>184802111</t>
  </si>
  <si>
    <t>Chemické odburinenie pôdy v rovine alebo na svahu do 1:5 postrekom naširoko</t>
  </si>
  <si>
    <t>185802113</t>
  </si>
  <si>
    <t>Hnojenie pôdy v rovine alebo na svahu do 1:5 umelým hnojivom naširoko</t>
  </si>
  <si>
    <t>381 * 0,0001</t>
  </si>
  <si>
    <t>185803111</t>
  </si>
  <si>
    <t>Ošetrenie trávnika v rovine alebo na svahu do 1:5</t>
  </si>
  <si>
    <t>Zvislé a kompletné konštrukcie</t>
  </si>
  <si>
    <t>015</t>
  </si>
  <si>
    <t>348121121R</t>
  </si>
  <si>
    <t>Zhotovenie a dodávka oplotenia nepriehľadného výšky 1,8m</t>
  </si>
  <si>
    <t>281</t>
  </si>
  <si>
    <t>388795206</t>
  </si>
  <si>
    <t>Ukladanie rúrky kábelovodu  1x HDPE nad priemer 12 mm</t>
  </si>
  <si>
    <t>286</t>
  </si>
  <si>
    <t>2861129300</t>
  </si>
  <si>
    <t>HDPE chránička 40mm</t>
  </si>
  <si>
    <t>300 * 1,04</t>
  </si>
  <si>
    <t>Komunikácie</t>
  </si>
  <si>
    <t>564871111</t>
  </si>
  <si>
    <t>Podklad zo štrkodrviny s rozprestrením a zhutnením, hr.po zhutnení 250 mm</t>
  </si>
  <si>
    <t>573231111</t>
  </si>
  <si>
    <t>Postrek asfaltový spojovací bez posypu kamenivom z cestnej emulzie v množstve 0,50 kg/m2</t>
  </si>
  <si>
    <t>577141112</t>
  </si>
  <si>
    <t>Betón asfaltový AC 11 O I.tr. po zhutnení hr.50mm</t>
  </si>
  <si>
    <t>"preasfaltovanie" 4*3,5</t>
  </si>
  <si>
    <t>596911112</t>
  </si>
  <si>
    <t>Kladenie zámkovej dlažby hr.6cm pre peších nad 20 m2, do lôžka z kameniva fr. 4/8 hr. 4cm</t>
  </si>
  <si>
    <t>"úprava chodníka pri pošte - znovupoloženie pôvodnej dlažby" 5,4 + "dlažba pre nevidiacich" 4,6</t>
  </si>
  <si>
    <t>"chodník" 344,27</t>
  </si>
  <si>
    <t>592</t>
  </si>
  <si>
    <t>5922901940</t>
  </si>
  <si>
    <t>Sivá betónová zámková dlažba 200/100 hr. 6cm</t>
  </si>
  <si>
    <t>333,39 * 1,01</t>
  </si>
  <si>
    <t>5922912900R1</t>
  </si>
  <si>
    <t>Dlažba pre nevidiacich nopková červená</t>
  </si>
  <si>
    <t>3+7,28</t>
  </si>
  <si>
    <t>5922912900R2</t>
  </si>
  <si>
    <t>Dlažba pre nevidiacich drážková červená</t>
  </si>
  <si>
    <t>1,6+3,6</t>
  </si>
  <si>
    <t>597962124</t>
  </si>
  <si>
    <t>Montáž uzavretého žľabu, SV 100, do lôžka z betónu prostého</t>
  </si>
  <si>
    <t>5923001001</t>
  </si>
  <si>
    <t>Líniový žľab DN100 štandardný žlab 1000/175/210 s roštom</t>
  </si>
  <si>
    <t>ks</t>
  </si>
  <si>
    <t>9</t>
  </si>
  <si>
    <t>Ostatné konštrukcie a práce-búranie</t>
  </si>
  <si>
    <t>9140011111</t>
  </si>
  <si>
    <t>Osadenie a montáž cestnej zvislej dopravnej značky na stľpik, stľp,konzolu alebo objekt a osadenie stĺpika</t>
  </si>
  <si>
    <t>404</t>
  </si>
  <si>
    <t>40447120532</t>
  </si>
  <si>
    <t>IP6 Priechod pre chodcov, tr. 1. 500x500, + úpinky</t>
  </si>
  <si>
    <t>4044777000</t>
  </si>
  <si>
    <t>Zn stĺpik, f60 mm, + krytka</t>
  </si>
  <si>
    <t>9157211111</t>
  </si>
  <si>
    <t>Vodorovné značenie krytu striekané farbou stopčiar, zebier, tieňov, šípok nápisov, prechodov a pod. s predznačením</t>
  </si>
  <si>
    <t>"priechod pre chodcov" 2*7*3</t>
  </si>
  <si>
    <t>916561111</t>
  </si>
  <si>
    <t>Osadenie záhon. obrubníka betón., do lôžka z bet. pros. tr. C 10/12,5 s bočnou oporou</t>
  </si>
  <si>
    <t>5921745100</t>
  </si>
  <si>
    <t>Parkový obrubník 100/20/5cm</t>
  </si>
  <si>
    <t>409 * 1,01</t>
  </si>
  <si>
    <t>917862111</t>
  </si>
  <si>
    <t>Osadenie chodník. obrub. betón. stojatého s bočnou oporou z betónu prostého tr. C 10/12, 5 do lôžka</t>
  </si>
  <si>
    <t>"na napojení chodníka na exist. komunikácie - bezbariérová úprava" 5*5</t>
  </si>
  <si>
    <t>"na preasfaltovaní" 2*4</t>
  </si>
  <si>
    <t>5921745300</t>
  </si>
  <si>
    <t>Cestný obrubník 100/26/15</t>
  </si>
  <si>
    <t>33 * 1,01</t>
  </si>
  <si>
    <t>966067112</t>
  </si>
  <si>
    <t>Rozobratie plotov výšky do 250 cm, z drôteného pletiva alebo z plechu,  -0,01000t</t>
  </si>
  <si>
    <t>979082213</t>
  </si>
  <si>
    <t>Vodorovná doprava sutiny so zložením a hrubým urovnaním na vzdialenosť do 1 km</t>
  </si>
  <si>
    <t>979082219</t>
  </si>
  <si>
    <t>Príplatok k cene za každý ďalší aj začatý 1 km nad 1 km</t>
  </si>
  <si>
    <t>979087212</t>
  </si>
  <si>
    <t>Nakladanie na dopravné prostriedky pre vodorovnú dopravu sutiny</t>
  </si>
  <si>
    <t>013</t>
  </si>
  <si>
    <t>979089012</t>
  </si>
  <si>
    <t>Poplatok za skladovanie - suť, ostatné</t>
  </si>
  <si>
    <t>99</t>
  </si>
  <si>
    <t>Presun hmôt HSV</t>
  </si>
  <si>
    <t>998223011</t>
  </si>
  <si>
    <t>Presun hmôt pre pozemné komunikácie s krytom dláždeným (822 2.3, 822 5.3) akejkoľvek dĺžky objektu</t>
  </si>
  <si>
    <t>Celkom</t>
  </si>
  <si>
    <t xml:space="preserve">Dátum: </t>
  </si>
  <si>
    <t>Názov stavby</t>
  </si>
  <si>
    <t>JKSO</t>
  </si>
  <si>
    <t>Objekt:</t>
  </si>
  <si>
    <t>EČO</t>
  </si>
  <si>
    <t>Miesto</t>
  </si>
  <si>
    <t>IČO</t>
  </si>
  <si>
    <t>IČ DPH</t>
  </si>
  <si>
    <t>Objednávateľ</t>
  </si>
  <si>
    <t>Projektant</t>
  </si>
  <si>
    <t>Zhotoviteľ</t>
  </si>
  <si>
    <t>Rozpočet číslo</t>
  </si>
  <si>
    <t>Spracoval</t>
  </si>
  <si>
    <t>Dňa</t>
  </si>
  <si>
    <t>Položiek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</si>
  <si>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</si>
  <si>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</si>
  <si>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</si>
  <si>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</si>
  <si>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</si>
  <si>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</si>
  <si>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</si>
  <si>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</si>
  <si>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</si>
  <si>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</si>
  <si>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</si>
  <si>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</si>
  <si>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</si>
  <si>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</si>
  <si>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</si>
  <si>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Práce nadčas</t>
  </si>
  <si>
    <t>13</t>
  </si>
  <si>
    <t>Zariad. staveniska</t>
  </si>
  <si>
    <t>Montáž</t>
  </si>
  <si>
    <t>Bez pevnej podl.</t>
  </si>
  <si>
    <t>14</t>
  </si>
  <si>
    <t>Mimostav. doprava</t>
  </si>
  <si>
    <t>PSV</t>
  </si>
  <si>
    <t>10</t>
  </si>
  <si>
    <t>Kultúrna pamiatka</t>
  </si>
  <si>
    <t>15</t>
  </si>
  <si>
    <t>Územné vplyvy</t>
  </si>
  <si>
    <t>11</t>
  </si>
  <si>
    <t>16</t>
  </si>
  <si>
    <t>Prevádzkové vplyvy</t>
  </si>
  <si>
    <t>"M"</t>
  </si>
  <si>
    <t>17</t>
  </si>
  <si>
    <t>Ostatné</t>
  </si>
  <si>
    <t>18</t>
  </si>
  <si>
    <t>VRN z rozpočtu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</si>
  <si>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</si>
  <si>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</si>
  <si>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</si>
  <si>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</si>
  <si>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</si>
  <si>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</si>
  <si>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</si>
  <si>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</si>
  <si>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</si>
  <si>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</si>
  <si>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</si>
  <si>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</si>
  <si>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</si>
  <si>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</si>
  <si>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</si>
  <si>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</si>
  <si>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</si>
  <si>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</si>
  <si>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</si>
  <si>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</si>
  <si>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</si>
  <si>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</si>
  <si>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</si>
  <si>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</si>
  <si>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</si>
  <si>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</si>
  <si>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</si>
  <si>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</si>
  <si>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</si>
  <si>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</si>
  <si>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Chodník za Casalle a predajňou Chemolaku</t>
  </si>
  <si>
    <t>Spracoval:   Ing. Hana Fraňová</t>
  </si>
  <si>
    <t>Stavba:</t>
  </si>
  <si>
    <t>CHODNÍK ZA CASALLE A PREDAJŇOU CHEMOLAKU</t>
  </si>
  <si>
    <t xml:space="preserve">Časť: </t>
  </si>
  <si>
    <t>Verejné osvetlenie</t>
  </si>
  <si>
    <t>Por.</t>
  </si>
  <si>
    <t>Kód</t>
  </si>
  <si>
    <t>Popis položky, stavebného dielu, remesla,</t>
  </si>
  <si>
    <t>Množstvo</t>
  </si>
  <si>
    <t>Merná</t>
  </si>
  <si>
    <t>Jednotková</t>
  </si>
  <si>
    <t>Dodávka</t>
  </si>
  <si>
    <t>číslo</t>
  </si>
  <si>
    <t>cenníka</t>
  </si>
  <si>
    <t>výkaz-výmer</t>
  </si>
  <si>
    <t>výmera</t>
  </si>
  <si>
    <t>jednotka</t>
  </si>
  <si>
    <t>cena dodávky</t>
  </si>
  <si>
    <t>cena montáže</t>
  </si>
  <si>
    <t>cena celkom</t>
  </si>
  <si>
    <t>Svietidlá a osvetlovacie zariadenia so svetelnými zdrojmi</t>
  </si>
  <si>
    <t>91</t>
  </si>
  <si>
    <t xml:space="preserve">21020-1012   </t>
  </si>
  <si>
    <t>Stožiar VO žiarovo zinkovaný výška 6m STK 60/60/3</t>
  </si>
  <si>
    <t>Výložník V2T-10-D60</t>
  </si>
  <si>
    <t>Svorkovnica  s poistkovou vložkou Guro EKM 2072 1xE27 10A</t>
  </si>
  <si>
    <t>Tavná poistka 10A,E14</t>
  </si>
  <si>
    <t>Základ pre stožiar VO STK 60/60/3</t>
  </si>
  <si>
    <t>LED svietidlo VO SITECO, SL10mn, ST1.2a, LED2770lm830, Plus, 5XA5914E1B08, 28W, 230V, 50Hz, IP66</t>
  </si>
  <si>
    <t>Demontáž stožiara VO</t>
  </si>
  <si>
    <t>Demontáž svietidla VO</t>
  </si>
  <si>
    <t>Vodiče, šnúry, káble medené vrátane uloženia pod omietku drážkovaním a upevnenia, ukončenia v rozvádzači, v krabiciach.</t>
  </si>
  <si>
    <t>0901 0102 046</t>
  </si>
  <si>
    <t xml:space="preserve">Kábel 1 kV pevne uložený CYKY-J 4x10                    </t>
  </si>
  <si>
    <t>0901 0102 041</t>
  </si>
  <si>
    <t xml:space="preserve">Kábel 1 kV pevne uložený CYKY-J  3x1,5                                        </t>
  </si>
  <si>
    <r>
      <t>Pripojenie vedení do 10 mm</t>
    </r>
    <r>
      <rPr>
        <sz val="9"/>
        <rFont val="Calibri"/>
        <family val="2"/>
        <charset val="238"/>
      </rPr>
      <t>²</t>
    </r>
  </si>
  <si>
    <t>Spojka NN do 16mm2</t>
  </si>
  <si>
    <t xml:space="preserve">Štítok označovací na kábel                                                      </t>
  </si>
  <si>
    <t>Vodiče, šnúry, káble medené spolu :</t>
  </si>
  <si>
    <t xml:space="preserve"> </t>
  </si>
  <si>
    <t>Elektroinštalačný materiál</t>
  </si>
  <si>
    <t>0106 0201 005</t>
  </si>
  <si>
    <t>Elektroinštalačná trubka KF 09090</t>
  </si>
  <si>
    <t xml:space="preserve">m      </t>
  </si>
  <si>
    <t>Rúra PVC Ø250 mm</t>
  </si>
  <si>
    <t>zaústenie kábla do stožiara</t>
  </si>
  <si>
    <t>Ochranná rúrka FXP 25mm</t>
  </si>
  <si>
    <t>Ochranná platňa pre káble KPL</t>
  </si>
  <si>
    <t>Utesňovací tmel</t>
  </si>
  <si>
    <t>Ukončenie vodiča do 16 mm2</t>
  </si>
  <si>
    <t>Elektroinštalačný materiál . . . spolu :</t>
  </si>
  <si>
    <t>Zemné práce vrátane zabezpečenia výkopu</t>
  </si>
  <si>
    <t>946</t>
  </si>
  <si>
    <t>460 01 0024</t>
  </si>
  <si>
    <t>Vytýčenie trasy</t>
  </si>
  <si>
    <t>km</t>
  </si>
  <si>
    <t>460 20 0163</t>
  </si>
  <si>
    <t>Vyhlbenie káblovej ryhy zemina tr. 3,  35cm širokej a 80cm hlbokej</t>
  </si>
  <si>
    <t>460 42 0022</t>
  </si>
  <si>
    <t>Vytvorenie káblového lôžka z kopaného piesku hrúbky 10 cm v ryhe do šírky 65 cm</t>
  </si>
  <si>
    <t>460 56 0163</t>
  </si>
  <si>
    <t>Zasypanie ryhy 35cm širokej 80 cm hlbokej</t>
  </si>
  <si>
    <t>460 65 0011</t>
  </si>
  <si>
    <t>Zriadenie podkladovej vrstvy zo štrko piesku vrstva 25 cm</t>
  </si>
  <si>
    <t>Výstražné tabulky elektro podľa STN 01 8012</t>
  </si>
  <si>
    <t>460 49 0011</t>
  </si>
  <si>
    <t>Červená výstražná fólia s bleskom</t>
  </si>
  <si>
    <t>Prenosné dopravné značenie komplet</t>
  </si>
  <si>
    <t>úprava terénu po prekopoch po IS ( hrabanie, vyrovnanie a rozprestretnie trávnika)</t>
  </si>
  <si>
    <t>Zemné práce vrátane zabezpečenia výkopu . . . spolu :</t>
  </si>
  <si>
    <t>Uzemnenie</t>
  </si>
  <si>
    <t>2210 0102 2001</t>
  </si>
  <si>
    <t>FeZn 10 mm</t>
  </si>
  <si>
    <t>FeZn 30x4 mm</t>
  </si>
  <si>
    <t>2207 0101 001</t>
  </si>
  <si>
    <t>Pripojovacia svorka SR3</t>
  </si>
  <si>
    <t>Pripojovacia svorka SR2</t>
  </si>
  <si>
    <t>Pripojovacia svorka SP1</t>
  </si>
  <si>
    <t>Vulkanizačná páska</t>
  </si>
  <si>
    <t>bal.</t>
  </si>
  <si>
    <t>Uzemnenie . . . spolu :</t>
  </si>
  <si>
    <t>Pomocné práce</t>
  </si>
  <si>
    <t>1201 0202 006</t>
  </si>
  <si>
    <t>Vysokozdvižná plošina</t>
  </si>
  <si>
    <t>hod.</t>
  </si>
  <si>
    <t>Doprava materiálu</t>
  </si>
  <si>
    <t>Žeriav do 5t</t>
  </si>
  <si>
    <t>Likvidácia odpadu</t>
  </si>
  <si>
    <t>kompl.</t>
  </si>
  <si>
    <t>Drobný montážny materiál 1% z montážneho materiálu</t>
  </si>
  <si>
    <t>Pomocné práce . . . spolu :</t>
  </si>
  <si>
    <t>HZS - Hodinové zúčtovacie sadzby</t>
  </si>
  <si>
    <t xml:space="preserve">21329-99081  </t>
  </si>
  <si>
    <t xml:space="preserve">Východzia revízia elektro a vypracovanie správy                                 </t>
  </si>
  <si>
    <t xml:space="preserve">hod    </t>
  </si>
  <si>
    <t>Inžiniering</t>
  </si>
  <si>
    <t>Dokumentácia skutočného vyhotovenia</t>
  </si>
  <si>
    <t>HZS - Hodinové zúčtovacie sadzby spolu :</t>
  </si>
  <si>
    <t>CENA SPOLU</t>
  </si>
  <si>
    <t>CENA SPOLU BEZ DPH</t>
  </si>
  <si>
    <t>Spevnené plochy, Dopravné značenie</t>
  </si>
  <si>
    <t xml:space="preserve">Objednávateľ:   </t>
  </si>
  <si>
    <t xml:space="preserve">Mesto Trnava </t>
  </si>
  <si>
    <t xml:space="preserve">Odstránenie ruderálneho porastu mechanicky s naložením, odvozom hrabanky do 20 km a so zložením </t>
  </si>
  <si>
    <t xml:space="preserve">Poplatok za skladovanie - zemina a kamenivo _ zákonný poplatok </t>
  </si>
  <si>
    <t>Mesto Trnava</t>
  </si>
  <si>
    <t>ORIENTAČNÝ ROZPOČET  ZARIADENÍ</t>
  </si>
  <si>
    <t xml:space="preserve">Príplatok k cenám výkopov za sťaženie výkopu v blízkosti podzemného vedenia a ĺebo výbušnín </t>
  </si>
  <si>
    <t xml:space="preserve">Osadenie trvalého retroreflexného liatinového dopravného gombíka </t>
  </si>
  <si>
    <t xml:space="preserve">Trvalý retroreflexný dopravný gombík katamaran 10*5*1,2 cm </t>
  </si>
  <si>
    <t>KRYCÍ LIST VÝKAZU VÝMER</t>
  </si>
  <si>
    <t>VÝKAZ  VÝMER</t>
  </si>
</sst>
</file>

<file path=xl/styles.xml><?xml version="1.0" encoding="utf-8"?>
<styleSheet xmlns="http://schemas.openxmlformats.org/spreadsheetml/2006/main">
  <numFmts count="6">
    <numFmt numFmtId="164" formatCode="#,##0;\-#,##0"/>
    <numFmt numFmtId="165" formatCode="#,##0.000;\-#,##0.000"/>
    <numFmt numFmtId="166" formatCode="#,##0.00;\-#,##0.00"/>
    <numFmt numFmtId="167" formatCode="#,##0_*&quot;€&quot;;\-#,##0_*&quot;€&quot;"/>
    <numFmt numFmtId="168" formatCode="#,##0.000"/>
    <numFmt numFmtId="169" formatCode="#,##0.00000"/>
  </numFmts>
  <fonts count="36">
    <font>
      <sz val="8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10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b/>
      <i/>
      <sz val="7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family val="2"/>
      <charset val="238"/>
    </font>
    <font>
      <sz val="7"/>
      <name val="Arial"/>
      <family val="2"/>
      <charset val="238"/>
    </font>
    <font>
      <b/>
      <sz val="8"/>
      <color indexed="18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Helv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Calibri"/>
      <family val="2"/>
      <charset val="238"/>
    </font>
    <font>
      <sz val="9"/>
      <name val="Helv"/>
      <charset val="238"/>
    </font>
    <font>
      <b/>
      <u/>
      <sz val="9"/>
      <name val="Arial Narrow"/>
      <family val="2"/>
      <charset val="238"/>
    </font>
    <font>
      <sz val="11"/>
      <name val="Calibri"/>
      <family val="2"/>
      <charset val="238"/>
    </font>
    <font>
      <b/>
      <u/>
      <sz val="10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2"/>
        <bgColor indexed="31"/>
      </patternFill>
    </fill>
    <fill>
      <patternFill patternType="solid">
        <fgColor theme="3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6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164" fontId="6" fillId="0" borderId="0" xfId="0" applyNumberFormat="1" applyFont="1" applyAlignment="1">
      <alignment horizontal="right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6" fontId="6" fillId="0" borderId="0" xfId="0" applyNumberFormat="1" applyFont="1" applyAlignment="1">
      <alignment horizontal="right"/>
      <protection locked="0"/>
    </xf>
    <xf numFmtId="164" fontId="3" fillId="0" borderId="0" xfId="0" applyNumberFormat="1" applyFont="1" applyAlignment="1">
      <alignment horizontal="right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right"/>
      <protection locked="0"/>
    </xf>
    <xf numFmtId="0" fontId="4" fillId="0" borderId="2" xfId="0" applyFont="1" applyBorder="1" applyAlignment="1">
      <alignment horizontal="left" wrapText="1"/>
      <protection locked="0"/>
    </xf>
    <xf numFmtId="165" fontId="4" fillId="0" borderId="2" xfId="0" applyNumberFormat="1" applyFont="1" applyBorder="1" applyAlignment="1">
      <alignment horizontal="right"/>
      <protection locked="0"/>
    </xf>
    <xf numFmtId="166" fontId="4" fillId="0" borderId="2" xfId="0" applyNumberFormat="1" applyFont="1" applyBorder="1" applyAlignment="1">
      <alignment horizontal="right"/>
      <protection locked="0"/>
    </xf>
    <xf numFmtId="164" fontId="7" fillId="0" borderId="2" xfId="0" applyNumberFormat="1" applyFont="1" applyBorder="1" applyAlignment="1">
      <alignment horizontal="right"/>
      <protection locked="0"/>
    </xf>
    <xf numFmtId="0" fontId="7" fillId="0" borderId="2" xfId="0" applyFont="1" applyBorder="1" applyAlignment="1">
      <alignment horizontal="left" wrapText="1"/>
      <protection locked="0"/>
    </xf>
    <xf numFmtId="165" fontId="7" fillId="0" borderId="2" xfId="0" applyNumberFormat="1" applyFont="1" applyBorder="1" applyAlignment="1">
      <alignment horizontal="right"/>
      <protection locked="0"/>
    </xf>
    <xf numFmtId="166" fontId="7" fillId="0" borderId="2" xfId="0" applyNumberFormat="1" applyFont="1" applyBorder="1" applyAlignment="1">
      <alignment horizontal="right"/>
      <protection locked="0"/>
    </xf>
    <xf numFmtId="164" fontId="8" fillId="0" borderId="2" xfId="0" applyNumberFormat="1" applyFont="1" applyBorder="1" applyAlignment="1">
      <alignment horizontal="right"/>
      <protection locked="0"/>
    </xf>
    <xf numFmtId="0" fontId="8" fillId="0" borderId="2" xfId="0" applyFont="1" applyBorder="1" applyAlignment="1">
      <alignment horizontal="left" wrapText="1"/>
      <protection locked="0"/>
    </xf>
    <xf numFmtId="165" fontId="8" fillId="0" borderId="2" xfId="0" applyNumberFormat="1" applyFont="1" applyBorder="1" applyAlignment="1">
      <alignment horizontal="right"/>
      <protection locked="0"/>
    </xf>
    <xf numFmtId="166" fontId="8" fillId="0" borderId="2" xfId="0" applyNumberFormat="1" applyFont="1" applyBorder="1" applyAlignment="1">
      <alignment horizontal="right"/>
      <protection locked="0"/>
    </xf>
    <xf numFmtId="164" fontId="9" fillId="0" borderId="2" xfId="0" applyNumberFormat="1" applyFont="1" applyBorder="1" applyAlignment="1">
      <alignment horizontal="right"/>
      <protection locked="0"/>
    </xf>
    <xf numFmtId="0" fontId="9" fillId="0" borderId="2" xfId="0" applyFont="1" applyBorder="1" applyAlignment="1">
      <alignment horizontal="left" wrapText="1"/>
      <protection locked="0"/>
    </xf>
    <xf numFmtId="165" fontId="9" fillId="0" borderId="2" xfId="0" applyNumberFormat="1" applyFont="1" applyBorder="1" applyAlignment="1">
      <alignment horizontal="right"/>
      <protection locked="0"/>
    </xf>
    <xf numFmtId="166" fontId="9" fillId="0" borderId="2" xfId="0" applyNumberFormat="1" applyFont="1" applyBorder="1" applyAlignment="1">
      <alignment horizontal="right"/>
      <protection locked="0"/>
    </xf>
    <xf numFmtId="0" fontId="11" fillId="0" borderId="3" xfId="0" applyFont="1" applyBorder="1" applyAlignment="1" applyProtection="1">
      <alignment horizontal="left"/>
    </xf>
    <xf numFmtId="0" fontId="11" fillId="0" borderId="4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6" xfId="0" applyFont="1" applyBorder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7" xfId="0" applyFont="1" applyBorder="1" applyAlignment="1" applyProtection="1">
      <alignment horizontal="left"/>
    </xf>
    <xf numFmtId="0" fontId="11" fillId="0" borderId="8" xfId="0" applyFont="1" applyBorder="1" applyAlignment="1" applyProtection="1">
      <alignment horizontal="left"/>
    </xf>
    <xf numFmtId="0" fontId="11" fillId="0" borderId="9" xfId="0" applyFont="1" applyBorder="1" applyAlignment="1" applyProtection="1">
      <alignment horizontal="left"/>
    </xf>
    <xf numFmtId="0" fontId="11" fillId="0" borderId="10" xfId="0" applyFont="1" applyBorder="1" applyAlignment="1" applyProtection="1">
      <alignment horizontal="left"/>
    </xf>
    <xf numFmtId="0" fontId="13" fillId="0" borderId="3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5" xfId="0" applyFont="1" applyBorder="1" applyAlignment="1" applyProtection="1">
      <alignment horizontal="left" vertical="center"/>
    </xf>
    <xf numFmtId="0" fontId="13" fillId="0" borderId="6" xfId="0" applyFont="1" applyBorder="1" applyAlignment="1" applyProtection="1">
      <alignment horizontal="left" vertical="center"/>
    </xf>
    <xf numFmtId="0" fontId="13" fillId="0" borderId="11" xfId="0" applyFont="1" applyBorder="1" applyAlignment="1" applyProtection="1">
      <alignment horizontal="left" vertical="center"/>
    </xf>
    <xf numFmtId="0" fontId="13" fillId="0" borderId="13" xfId="0" applyFont="1" applyBorder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15" xfId="0" applyFont="1" applyBorder="1" applyAlignment="1" applyProtection="1">
      <alignment horizontal="left" vertical="center"/>
    </xf>
    <xf numFmtId="0" fontId="16" fillId="0" borderId="16" xfId="0" applyFont="1" applyBorder="1" applyAlignment="1" applyProtection="1">
      <alignment horizontal="left" vertical="center"/>
    </xf>
    <xf numFmtId="0" fontId="13" fillId="0" borderId="18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left" vertical="center"/>
    </xf>
    <xf numFmtId="0" fontId="13" fillId="0" borderId="19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21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9" xfId="0" applyFont="1" applyBorder="1" applyAlignment="1" applyProtection="1">
      <alignment horizontal="left" vertical="center"/>
    </xf>
    <xf numFmtId="0" fontId="13" fillId="0" borderId="10" xfId="0" applyFont="1" applyBorder="1" applyAlignment="1" applyProtection="1">
      <alignment horizontal="left" vertical="center"/>
    </xf>
    <xf numFmtId="0" fontId="11" fillId="0" borderId="22" xfId="0" applyFont="1" applyBorder="1" applyAlignment="1" applyProtection="1">
      <alignment horizontal="left" vertical="center"/>
    </xf>
    <xf numFmtId="0" fontId="11" fillId="0" borderId="23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left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24" xfId="0" applyFont="1" applyBorder="1" applyAlignment="1" applyProtection="1">
      <alignment horizontal="left" vertical="center"/>
    </xf>
    <xf numFmtId="0" fontId="11" fillId="0" borderId="25" xfId="0" applyFont="1" applyBorder="1" applyAlignment="1" applyProtection="1">
      <alignment horizontal="left" vertical="center"/>
    </xf>
    <xf numFmtId="0" fontId="11" fillId="0" borderId="26" xfId="0" applyFont="1" applyBorder="1" applyAlignment="1" applyProtection="1">
      <alignment horizontal="left" vertical="center"/>
    </xf>
    <xf numFmtId="0" fontId="11" fillId="0" borderId="27" xfId="0" applyFont="1" applyBorder="1" applyAlignment="1" applyProtection="1">
      <alignment horizontal="left" vertical="center"/>
    </xf>
    <xf numFmtId="0" fontId="11" fillId="0" borderId="28" xfId="0" applyFont="1" applyBorder="1" applyAlignment="1" applyProtection="1">
      <alignment horizontal="left" vertical="center"/>
    </xf>
    <xf numFmtId="0" fontId="18" fillId="0" borderId="27" xfId="0" applyFont="1" applyBorder="1" applyAlignment="1" applyProtection="1">
      <alignment horizontal="left" vertical="center"/>
    </xf>
    <xf numFmtId="0" fontId="18" fillId="0" borderId="28" xfId="0" applyFont="1" applyBorder="1" applyAlignment="1" applyProtection="1">
      <alignment horizontal="left" vertical="center"/>
    </xf>
    <xf numFmtId="0" fontId="11" fillId="0" borderId="29" xfId="0" applyFont="1" applyBorder="1" applyAlignment="1" applyProtection="1">
      <alignment horizontal="left" vertical="center"/>
    </xf>
    <xf numFmtId="0" fontId="11" fillId="0" borderId="30" xfId="0" applyFont="1" applyBorder="1" applyAlignment="1" applyProtection="1">
      <alignment horizontal="left" vertical="center"/>
    </xf>
    <xf numFmtId="0" fontId="11" fillId="0" borderId="31" xfId="0" applyFont="1" applyBorder="1" applyAlignment="1" applyProtection="1">
      <alignment horizontal="left" vertical="center"/>
    </xf>
    <xf numFmtId="0" fontId="11" fillId="0" borderId="32" xfId="0" applyFont="1" applyBorder="1" applyAlignment="1" applyProtection="1">
      <alignment horizontal="left" vertical="center"/>
    </xf>
    <xf numFmtId="164" fontId="11" fillId="0" borderId="33" xfId="0" applyNumberFormat="1" applyFont="1" applyBorder="1" applyAlignment="1" applyProtection="1">
      <alignment horizontal="right" vertical="center"/>
    </xf>
    <xf numFmtId="164" fontId="11" fillId="0" borderId="34" xfId="0" applyNumberFormat="1" applyFont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left" vertical="center"/>
    </xf>
    <xf numFmtId="0" fontId="11" fillId="0" borderId="34" xfId="0" applyFont="1" applyBorder="1" applyAlignment="1" applyProtection="1">
      <alignment horizontal="left" vertical="center"/>
    </xf>
    <xf numFmtId="167" fontId="11" fillId="0" borderId="34" xfId="0" applyNumberFormat="1" applyFont="1" applyBorder="1" applyAlignment="1" applyProtection="1">
      <alignment horizontal="right" vertical="center"/>
    </xf>
    <xf numFmtId="164" fontId="11" fillId="0" borderId="32" xfId="0" applyNumberFormat="1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left" vertical="center"/>
    </xf>
    <xf numFmtId="0" fontId="19" fillId="0" borderId="23" xfId="0" applyFont="1" applyBorder="1" applyAlignment="1" applyProtection="1">
      <alignment horizontal="left" vertical="center" wrapText="1"/>
    </xf>
    <xf numFmtId="0" fontId="17" fillId="0" borderId="9" xfId="0" applyFont="1" applyBorder="1" applyAlignment="1" applyProtection="1">
      <alignment horizontal="left" vertical="center"/>
    </xf>
    <xf numFmtId="0" fontId="17" fillId="0" borderId="24" xfId="0" applyFont="1" applyBorder="1" applyAlignment="1" applyProtection="1">
      <alignment horizontal="left" vertical="center"/>
    </xf>
    <xf numFmtId="0" fontId="20" fillId="0" borderId="25" xfId="0" applyFont="1" applyBorder="1" applyAlignment="1" applyProtection="1">
      <alignment horizontal="left" vertical="center"/>
    </xf>
    <xf numFmtId="0" fontId="17" fillId="0" borderId="27" xfId="0" applyFont="1" applyBorder="1" applyAlignment="1" applyProtection="1">
      <alignment horizontal="left" vertical="center"/>
    </xf>
    <xf numFmtId="0" fontId="17" fillId="0" borderId="28" xfId="0" applyFont="1" applyBorder="1" applyAlignment="1" applyProtection="1">
      <alignment horizontal="left" vertical="center"/>
    </xf>
    <xf numFmtId="0" fontId="17" fillId="0" borderId="26" xfId="0" applyFont="1" applyBorder="1" applyAlignment="1" applyProtection="1">
      <alignment horizontal="left" vertical="center"/>
    </xf>
    <xf numFmtId="0" fontId="21" fillId="0" borderId="30" xfId="0" applyFont="1" applyBorder="1" applyAlignment="1" applyProtection="1">
      <alignment horizontal="left" vertical="center"/>
    </xf>
    <xf numFmtId="0" fontId="17" fillId="0" borderId="30" xfId="0" applyFont="1" applyBorder="1" applyAlignment="1" applyProtection="1">
      <alignment horizontal="left" vertical="center"/>
    </xf>
    <xf numFmtId="0" fontId="17" fillId="0" borderId="29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left" vertical="center"/>
    </xf>
    <xf numFmtId="0" fontId="11" fillId="0" borderId="38" xfId="0" applyFont="1" applyBorder="1" applyAlignment="1" applyProtection="1">
      <alignment horizontal="left" vertical="center"/>
    </xf>
    <xf numFmtId="0" fontId="13" fillId="0" borderId="39" xfId="0" applyFont="1" applyBorder="1" applyAlignment="1" applyProtection="1">
      <alignment horizontal="left" vertical="center"/>
    </xf>
    <xf numFmtId="166" fontId="18" fillId="0" borderId="40" xfId="0" applyNumberFormat="1" applyFont="1" applyBorder="1" applyAlignment="1" applyProtection="1">
      <alignment horizontal="right" vertical="center"/>
    </xf>
    <xf numFmtId="0" fontId="11" fillId="0" borderId="41" xfId="0" applyFont="1" applyBorder="1" applyAlignment="1" applyProtection="1">
      <alignment horizontal="left" vertical="center"/>
    </xf>
    <xf numFmtId="0" fontId="13" fillId="0" borderId="40" xfId="0" applyFont="1" applyBorder="1" applyAlignment="1" applyProtection="1">
      <alignment horizontal="left" vertical="center"/>
    </xf>
    <xf numFmtId="0" fontId="11" fillId="0" borderId="42" xfId="0" applyFont="1" applyBorder="1" applyAlignment="1" applyProtection="1">
      <alignment horizontal="left" vertical="center"/>
    </xf>
    <xf numFmtId="166" fontId="11" fillId="0" borderId="40" xfId="0" applyNumberFormat="1" applyFont="1" applyBorder="1" applyAlignment="1" applyProtection="1">
      <alignment horizontal="left" vertical="center"/>
    </xf>
    <xf numFmtId="0" fontId="16" fillId="0" borderId="40" xfId="0" applyFont="1" applyBorder="1" applyAlignment="1" applyProtection="1">
      <alignment horizontal="left" vertical="center"/>
    </xf>
    <xf numFmtId="0" fontId="11" fillId="0" borderId="43" xfId="0" applyFont="1" applyBorder="1" applyAlignment="1" applyProtection="1">
      <alignment horizontal="left" vertical="center"/>
    </xf>
    <xf numFmtId="2" fontId="22" fillId="0" borderId="43" xfId="0" applyNumberFormat="1" applyFont="1" applyBorder="1" applyAlignment="1" applyProtection="1">
      <alignment horizontal="right" vertical="center"/>
    </xf>
    <xf numFmtId="0" fontId="17" fillId="0" borderId="44" xfId="0" applyFont="1" applyBorder="1" applyAlignment="1" applyProtection="1">
      <alignment horizontal="left" vertical="center"/>
    </xf>
    <xf numFmtId="0" fontId="11" fillId="0" borderId="45" xfId="0" applyFont="1" applyBorder="1" applyAlignment="1" applyProtection="1">
      <alignment horizontal="left" vertical="center"/>
    </xf>
    <xf numFmtId="0" fontId="16" fillId="0" borderId="43" xfId="0" applyFont="1" applyBorder="1" applyAlignment="1" applyProtection="1">
      <alignment horizontal="left" vertical="center"/>
    </xf>
    <xf numFmtId="0" fontId="13" fillId="0" borderId="46" xfId="0" applyFont="1" applyBorder="1" applyAlignment="1" applyProtection="1">
      <alignment horizontal="center" vertical="center"/>
    </xf>
    <xf numFmtId="0" fontId="13" fillId="0" borderId="43" xfId="0" applyFont="1" applyBorder="1" applyAlignment="1" applyProtection="1">
      <alignment horizontal="left" vertical="center"/>
    </xf>
    <xf numFmtId="2" fontId="22" fillId="0" borderId="42" xfId="0" applyNumberFormat="1" applyFont="1" applyBorder="1" applyAlignment="1" applyProtection="1">
      <alignment horizontal="right" vertical="center"/>
    </xf>
    <xf numFmtId="0" fontId="15" fillId="0" borderId="40" xfId="0" applyFont="1" applyBorder="1" applyAlignment="1" applyProtection="1">
      <alignment horizontal="left" vertical="center"/>
    </xf>
    <xf numFmtId="0" fontId="13" fillId="0" borderId="47" xfId="0" applyFont="1" applyBorder="1" applyAlignment="1" applyProtection="1">
      <alignment horizontal="center" vertical="center"/>
    </xf>
    <xf numFmtId="0" fontId="13" fillId="0" borderId="34" xfId="0" applyFont="1" applyBorder="1" applyAlignment="1" applyProtection="1">
      <alignment horizontal="left" vertical="center"/>
    </xf>
    <xf numFmtId="166" fontId="18" fillId="0" borderId="34" xfId="0" applyNumberFormat="1" applyFont="1" applyBorder="1" applyAlignment="1" applyProtection="1">
      <alignment horizontal="right" vertical="center"/>
    </xf>
    <xf numFmtId="0" fontId="17" fillId="0" borderId="3" xfId="0" applyFont="1" applyBorder="1" applyAlignment="1" applyProtection="1">
      <alignment horizontal="left" vertical="top"/>
    </xf>
    <xf numFmtId="0" fontId="11" fillId="0" borderId="4" xfId="0" applyFont="1" applyBorder="1" applyAlignment="1" applyProtection="1">
      <alignment horizontal="left" vertical="center"/>
    </xf>
    <xf numFmtId="0" fontId="11" fillId="0" borderId="48" xfId="0" applyFont="1" applyBorder="1" applyAlignment="1" applyProtection="1">
      <alignment horizontal="left" vertical="center"/>
    </xf>
    <xf numFmtId="0" fontId="11" fillId="0" borderId="49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50" xfId="0" applyFont="1" applyBorder="1" applyAlignment="1" applyProtection="1">
      <alignment horizontal="left" vertical="center"/>
    </xf>
    <xf numFmtId="0" fontId="11" fillId="0" borderId="51" xfId="0" applyFont="1" applyBorder="1" applyAlignment="1" applyProtection="1">
      <alignment horizontal="left" vertical="center"/>
    </xf>
    <xf numFmtId="2" fontId="22" fillId="0" borderId="0" xfId="0" applyNumberFormat="1" applyFont="1" applyAlignment="1" applyProtection="1">
      <alignment horizontal="right" vertical="center"/>
    </xf>
    <xf numFmtId="0" fontId="11" fillId="0" borderId="15" xfId="0" applyFont="1" applyBorder="1" applyAlignment="1" applyProtection="1">
      <alignment horizontal="left" vertical="center"/>
    </xf>
    <xf numFmtId="0" fontId="13" fillId="0" borderId="52" xfId="0" applyFont="1" applyBorder="1" applyAlignment="1" applyProtection="1">
      <alignment horizontal="center" vertical="center"/>
    </xf>
    <xf numFmtId="0" fontId="13" fillId="0" borderId="53" xfId="0" applyFont="1" applyBorder="1" applyAlignment="1" applyProtection="1">
      <alignment horizontal="left"/>
    </xf>
    <xf numFmtId="0" fontId="13" fillId="0" borderId="44" xfId="0" applyFont="1" applyBorder="1" applyAlignment="1" applyProtection="1">
      <alignment horizontal="left"/>
    </xf>
    <xf numFmtId="2" fontId="22" fillId="0" borderId="29" xfId="0" applyNumberFormat="1" applyFont="1" applyBorder="1" applyAlignment="1" applyProtection="1">
      <alignment horizontal="right" vertical="center"/>
    </xf>
    <xf numFmtId="0" fontId="11" fillId="0" borderId="54" xfId="0" applyFont="1" applyBorder="1" applyAlignment="1" applyProtection="1">
      <alignment horizontal="left" vertical="center"/>
    </xf>
    <xf numFmtId="0" fontId="16" fillId="0" borderId="40" xfId="0" applyFont="1" applyBorder="1" applyAlignment="1" applyProtection="1">
      <alignment horizontal="left" vertical="center" wrapText="1"/>
    </xf>
    <xf numFmtId="2" fontId="16" fillId="0" borderId="43" xfId="0" applyNumberFormat="1" applyFont="1" applyBorder="1" applyAlignment="1" applyProtection="1">
      <alignment horizontal="right" vertical="center"/>
    </xf>
    <xf numFmtId="0" fontId="13" fillId="0" borderId="29" xfId="0" applyFont="1" applyBorder="1" applyAlignment="1" applyProtection="1">
      <alignment horizontal="center" vertical="center"/>
    </xf>
    <xf numFmtId="166" fontId="16" fillId="0" borderId="43" xfId="0" applyNumberFormat="1" applyFont="1" applyBorder="1" applyAlignment="1" applyProtection="1">
      <alignment horizontal="left" vertical="center"/>
    </xf>
    <xf numFmtId="0" fontId="13" fillId="0" borderId="42" xfId="0" applyFont="1" applyBorder="1" applyAlignment="1" applyProtection="1">
      <alignment horizontal="left" vertical="center"/>
    </xf>
    <xf numFmtId="166" fontId="18" fillId="0" borderId="44" xfId="0" applyNumberFormat="1" applyFont="1" applyBorder="1" applyAlignment="1" applyProtection="1">
      <alignment horizontal="right" vertical="center"/>
    </xf>
    <xf numFmtId="0" fontId="11" fillId="0" borderId="55" xfId="0" applyFont="1" applyBorder="1" applyAlignment="1" applyProtection="1">
      <alignment horizontal="left" vertical="center"/>
    </xf>
    <xf numFmtId="0" fontId="21" fillId="0" borderId="56" xfId="0" applyFont="1" applyBorder="1" applyAlignment="1" applyProtection="1">
      <alignment horizontal="left" vertical="top"/>
    </xf>
    <xf numFmtId="0" fontId="11" fillId="0" borderId="57" xfId="0" applyFont="1" applyBorder="1" applyAlignment="1" applyProtection="1">
      <alignment horizontal="left" vertical="center"/>
    </xf>
    <xf numFmtId="0" fontId="11" fillId="0" borderId="37" xfId="0" applyFont="1" applyBorder="1" applyAlignment="1" applyProtection="1">
      <alignment horizontal="left" vertical="center"/>
    </xf>
    <xf numFmtId="0" fontId="11" fillId="0" borderId="58" xfId="0" applyFont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/>
    </xf>
    <xf numFmtId="0" fontId="23" fillId="0" borderId="0" xfId="0" applyFont="1" applyAlignment="1" applyProtection="1">
      <alignment horizontal="left"/>
    </xf>
    <xf numFmtId="166" fontId="23" fillId="0" borderId="0" xfId="0" applyNumberFormat="1" applyFont="1" applyAlignment="1" applyProtection="1">
      <alignment horizontal="left"/>
    </xf>
    <xf numFmtId="0" fontId="17" fillId="0" borderId="6" xfId="0" applyFont="1" applyBorder="1" applyAlignment="1" applyProtection="1">
      <alignment horizontal="left" vertical="top"/>
    </xf>
    <xf numFmtId="0" fontId="17" fillId="0" borderId="0" xfId="0" applyFont="1" applyAlignment="1" applyProtection="1">
      <alignment horizontal="left" vertical="center"/>
    </xf>
    <xf numFmtId="0" fontId="13" fillId="0" borderId="59" xfId="0" applyFont="1" applyBorder="1" applyAlignment="1" applyProtection="1">
      <alignment horizontal="center" vertical="center"/>
    </xf>
    <xf numFmtId="166" fontId="19" fillId="0" borderId="34" xfId="0" applyNumberFormat="1" applyFont="1" applyBorder="1" applyAlignment="1" applyProtection="1">
      <alignment horizontal="right" vertical="center"/>
    </xf>
    <xf numFmtId="0" fontId="17" fillId="0" borderId="56" xfId="0" applyFont="1" applyBorder="1" applyAlignment="1" applyProtection="1">
      <alignment horizontal="left" vertical="top"/>
    </xf>
    <xf numFmtId="0" fontId="13" fillId="0" borderId="42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left"/>
    </xf>
    <xf numFmtId="0" fontId="11" fillId="0" borderId="60" xfId="0" applyFont="1" applyBorder="1" applyAlignment="1" applyProtection="1">
      <alignment horizontal="left" vertical="center"/>
    </xf>
    <xf numFmtId="0" fontId="13" fillId="0" borderId="61" xfId="0" applyFont="1" applyBorder="1" applyAlignment="1" applyProtection="1">
      <alignment horizontal="left"/>
    </xf>
    <xf numFmtId="0" fontId="11" fillId="0" borderId="62" xfId="0" applyFont="1" applyBorder="1" applyAlignment="1" applyProtection="1">
      <alignment horizontal="left" vertical="center"/>
    </xf>
    <xf numFmtId="0" fontId="13" fillId="0" borderId="33" xfId="0" applyFont="1" applyBorder="1" applyAlignment="1" applyProtection="1">
      <alignment horizontal="center" vertical="center"/>
    </xf>
    <xf numFmtId="166" fontId="24" fillId="0" borderId="0" xfId="0" applyNumberFormat="1" applyFont="1" applyAlignment="1">
      <alignment horizontal="right"/>
      <protection locked="0"/>
    </xf>
    <xf numFmtId="0" fontId="18" fillId="4" borderId="0" xfId="0" applyFont="1" applyFill="1" applyAlignment="1" applyProtection="1">
      <alignment horizontal="center"/>
    </xf>
    <xf numFmtId="0" fontId="18" fillId="4" borderId="0" xfId="0" applyFont="1" applyFill="1" applyAlignment="1" applyProtection="1"/>
    <xf numFmtId="0" fontId="25" fillId="4" borderId="0" xfId="0" applyFont="1" applyFill="1" applyAlignment="1" applyProtection="1"/>
    <xf numFmtId="0" fontId="26" fillId="0" borderId="0" xfId="0" applyFont="1" applyAlignment="1" applyProtection="1"/>
    <xf numFmtId="0" fontId="19" fillId="4" borderId="0" xfId="0" applyFont="1" applyFill="1" applyAlignment="1" applyProtection="1"/>
    <xf numFmtId="0" fontId="27" fillId="0" borderId="0" xfId="0" applyFont="1" applyAlignment="1" applyProtection="1"/>
    <xf numFmtId="0" fontId="28" fillId="0" borderId="0" xfId="0" applyFont="1" applyAlignment="1" applyProtection="1"/>
    <xf numFmtId="0" fontId="28" fillId="0" borderId="63" xfId="0" applyFont="1" applyBorder="1" applyAlignment="1" applyProtection="1">
      <alignment horizontal="center"/>
    </xf>
    <xf numFmtId="0" fontId="28" fillId="0" borderId="64" xfId="0" applyFont="1" applyBorder="1" applyAlignment="1" applyProtection="1">
      <alignment horizontal="center"/>
    </xf>
    <xf numFmtId="0" fontId="28" fillId="0" borderId="65" xfId="0" applyFont="1" applyBorder="1" applyAlignment="1" applyProtection="1">
      <alignment horizontal="center"/>
    </xf>
    <xf numFmtId="0" fontId="28" fillId="0" borderId="66" xfId="0" applyFont="1" applyBorder="1" applyAlignment="1" applyProtection="1">
      <alignment horizontal="center"/>
    </xf>
    <xf numFmtId="0" fontId="28" fillId="0" borderId="66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right"/>
    </xf>
    <xf numFmtId="49" fontId="28" fillId="0" borderId="0" xfId="0" applyNumberFormat="1" applyFont="1" applyAlignment="1" applyProtection="1">
      <alignment horizontal="center"/>
    </xf>
    <xf numFmtId="49" fontId="28" fillId="0" borderId="0" xfId="0" applyNumberFormat="1" applyFont="1" applyAlignment="1" applyProtection="1"/>
    <xf numFmtId="168" fontId="28" fillId="0" borderId="0" xfId="0" applyNumberFormat="1" applyFont="1" applyFill="1" applyAlignment="1" applyProtection="1"/>
    <xf numFmtId="0" fontId="28" fillId="0" borderId="0" xfId="0" applyFont="1" applyFill="1" applyAlignment="1" applyProtection="1">
      <alignment horizontal="center"/>
    </xf>
    <xf numFmtId="4" fontId="29" fillId="0" borderId="0" xfId="0" applyNumberFormat="1" applyFont="1" applyAlignment="1" applyProtection="1"/>
    <xf numFmtId="0" fontId="28" fillId="0" borderId="0" xfId="0" applyFont="1" applyFill="1" applyAlignment="1" applyProtection="1">
      <alignment horizontal="right"/>
    </xf>
    <xf numFmtId="49" fontId="28" fillId="0" borderId="0" xfId="0" applyNumberFormat="1" applyFont="1" applyFill="1" applyAlignment="1" applyProtection="1">
      <alignment horizontal="center"/>
    </xf>
    <xf numFmtId="49" fontId="28" fillId="0" borderId="0" xfId="0" applyNumberFormat="1" applyFont="1" applyFill="1" applyAlignment="1" applyProtection="1"/>
    <xf numFmtId="0" fontId="28" fillId="0" borderId="0" xfId="0" applyFont="1" applyFill="1" applyAlignment="1" applyProtection="1"/>
    <xf numFmtId="4" fontId="29" fillId="0" borderId="0" xfId="0" applyNumberFormat="1" applyFont="1" applyFill="1" applyAlignment="1" applyProtection="1"/>
    <xf numFmtId="0" fontId="28" fillId="0" borderId="0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4" fontId="30" fillId="0" borderId="0" xfId="0" applyNumberFormat="1" applyFont="1" applyBorder="1" applyAlignment="1" applyProtection="1">
      <alignment horizontal="right"/>
    </xf>
    <xf numFmtId="4" fontId="30" fillId="0" borderId="0" xfId="0" applyNumberFormat="1" applyFont="1" applyBorder="1" applyAlignment="1" applyProtection="1">
      <alignment horizontal="right" vertical="center"/>
    </xf>
    <xf numFmtId="0" fontId="29" fillId="0" borderId="0" xfId="0" applyFont="1" applyAlignment="1" applyProtection="1">
      <alignment horizontal="right"/>
    </xf>
    <xf numFmtId="49" fontId="29" fillId="0" borderId="0" xfId="0" applyNumberFormat="1" applyFont="1" applyAlignment="1" applyProtection="1">
      <alignment horizontal="center"/>
    </xf>
    <xf numFmtId="0" fontId="30" fillId="0" borderId="0" xfId="0" applyFont="1" applyAlignment="1" applyProtection="1"/>
    <xf numFmtId="168" fontId="29" fillId="0" borderId="0" xfId="0" applyNumberFormat="1" applyFont="1" applyAlignment="1" applyProtection="1"/>
    <xf numFmtId="0" fontId="29" fillId="0" borderId="0" xfId="0" applyFont="1" applyAlignment="1" applyProtection="1">
      <alignment horizontal="center"/>
    </xf>
    <xf numFmtId="169" fontId="28" fillId="0" borderId="0" xfId="0" applyNumberFormat="1" applyFont="1" applyAlignment="1" applyProtection="1"/>
    <xf numFmtId="168" fontId="28" fillId="0" borderId="0" xfId="0" applyNumberFormat="1" applyFont="1" applyAlignment="1" applyProtection="1"/>
    <xf numFmtId="0" fontId="28" fillId="0" borderId="0" xfId="0" applyFont="1" applyAlignment="1" applyProtection="1">
      <alignment horizontal="center"/>
    </xf>
    <xf numFmtId="49" fontId="29" fillId="0" borderId="0" xfId="0" applyNumberFormat="1" applyFont="1" applyAlignment="1" applyProtection="1"/>
    <xf numFmtId="0" fontId="29" fillId="0" borderId="0" xfId="0" applyFont="1" applyAlignment="1" applyProtection="1"/>
    <xf numFmtId="0" fontId="29" fillId="0" borderId="0" xfId="0" applyFont="1" applyFill="1" applyAlignment="1" applyProtection="1"/>
    <xf numFmtId="0" fontId="29" fillId="0" borderId="0" xfId="0" applyFont="1" applyFill="1" applyAlignment="1" applyProtection="1">
      <alignment horizontal="center"/>
    </xf>
    <xf numFmtId="4" fontId="29" fillId="0" borderId="0" xfId="0" applyNumberFormat="1" applyFont="1" applyFill="1" applyAlignment="1" applyProtection="1">
      <alignment horizontal="right"/>
    </xf>
    <xf numFmtId="0" fontId="30" fillId="0" borderId="0" xfId="0" applyFont="1" applyAlignment="1" applyProtection="1">
      <alignment horizontal="right"/>
    </xf>
    <xf numFmtId="4" fontId="30" fillId="0" borderId="0" xfId="0" applyNumberFormat="1" applyFont="1" applyAlignment="1" applyProtection="1"/>
    <xf numFmtId="0" fontId="32" fillId="0" borderId="0" xfId="0" applyFont="1" applyAlignment="1" applyProtection="1"/>
    <xf numFmtId="0" fontId="30" fillId="0" borderId="0" xfId="0" applyFont="1" applyFill="1" applyAlignment="1" applyProtection="1">
      <alignment horizontal="right"/>
    </xf>
    <xf numFmtId="4" fontId="33" fillId="0" borderId="0" xfId="0" applyNumberFormat="1" applyFont="1" applyAlignment="1" applyProtection="1"/>
    <xf numFmtId="4" fontId="28" fillId="0" borderId="0" xfId="0" applyNumberFormat="1" applyFont="1" applyAlignment="1" applyProtection="1"/>
    <xf numFmtId="0" fontId="16" fillId="2" borderId="0" xfId="0" applyFont="1" applyFill="1" applyAlignment="1" applyProtection="1">
      <alignment horizontal="left"/>
    </xf>
    <xf numFmtId="4" fontId="0" fillId="0" borderId="0" xfId="0" applyNumberFormat="1" applyAlignment="1">
      <alignment horizontal="left" vertical="top"/>
      <protection locked="0"/>
    </xf>
    <xf numFmtId="164" fontId="4" fillId="0" borderId="2" xfId="0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>
      <alignment horizontal="left" wrapText="1"/>
      <protection locked="0"/>
    </xf>
    <xf numFmtId="165" fontId="4" fillId="0" borderId="2" xfId="0" applyNumberFormat="1" applyFont="1" applyFill="1" applyBorder="1" applyAlignment="1">
      <alignment horizontal="right"/>
      <protection locked="0"/>
    </xf>
    <xf numFmtId="166" fontId="4" fillId="0" borderId="2" xfId="0" applyNumberFormat="1" applyFont="1" applyFill="1" applyBorder="1" applyAlignment="1">
      <alignment horizontal="right"/>
      <protection locked="0"/>
    </xf>
    <xf numFmtId="166" fontId="16" fillId="0" borderId="2" xfId="0" applyNumberFormat="1" applyFont="1" applyFill="1" applyBorder="1" applyAlignment="1">
      <alignment horizontal="right"/>
      <protection locked="0"/>
    </xf>
    <xf numFmtId="0" fontId="34" fillId="0" borderId="14" xfId="0" applyFont="1" applyFill="1" applyBorder="1" applyAlignment="1">
      <alignment vertical="top"/>
      <protection locked="0"/>
    </xf>
    <xf numFmtId="4" fontId="34" fillId="0" borderId="0" xfId="0" applyNumberFormat="1" applyFont="1" applyFill="1" applyAlignment="1">
      <alignment vertical="top"/>
      <protection locked="0"/>
    </xf>
    <xf numFmtId="0" fontId="34" fillId="0" borderId="0" xfId="0" applyFont="1" applyFill="1" applyAlignment="1">
      <alignment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0" fillId="5" borderId="0" xfId="0" applyFill="1" applyAlignment="1">
      <alignment horizontal="left" vertical="top"/>
      <protection locked="0"/>
    </xf>
    <xf numFmtId="164" fontId="16" fillId="0" borderId="2" xfId="0" applyNumberFormat="1" applyFont="1" applyBorder="1" applyAlignment="1">
      <alignment horizontal="right"/>
      <protection locked="0"/>
    </xf>
    <xf numFmtId="0" fontId="16" fillId="0" borderId="2" xfId="0" applyFont="1" applyBorder="1" applyAlignment="1">
      <alignment horizontal="left" wrapText="1"/>
      <protection locked="0"/>
    </xf>
    <xf numFmtId="166" fontId="0" fillId="0" borderId="0" xfId="0" applyNumberFormat="1" applyAlignment="1">
      <alignment horizontal="left" vertical="top"/>
      <protection locked="0"/>
    </xf>
    <xf numFmtId="4" fontId="0" fillId="0" borderId="0" xfId="0" applyNumberFormat="1" applyAlignment="1">
      <alignment horizontal="right" vertical="top"/>
      <protection locked="0"/>
    </xf>
    <xf numFmtId="0" fontId="25" fillId="4" borderId="0" xfId="0" applyFont="1" applyFill="1" applyAlignment="1" applyProtection="1">
      <alignment horizontal="left"/>
    </xf>
    <xf numFmtId="166" fontId="35" fillId="0" borderId="0" xfId="0" applyNumberFormat="1" applyFont="1" applyAlignment="1">
      <alignment horizontal="right"/>
      <protection locked="0"/>
    </xf>
    <xf numFmtId="0" fontId="35" fillId="0" borderId="0" xfId="0" applyFont="1" applyAlignment="1">
      <alignment horizontal="left" wrapText="1"/>
      <protection locked="0"/>
    </xf>
    <xf numFmtId="0" fontId="15" fillId="0" borderId="0" xfId="0" applyFont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 wrapText="1"/>
    </xf>
    <xf numFmtId="0" fontId="14" fillId="0" borderId="12" xfId="0" applyFont="1" applyBorder="1" applyAlignment="1" applyProtection="1">
      <alignment horizontal="left" vertical="center" wrapText="1"/>
    </xf>
    <xf numFmtId="0" fontId="14" fillId="0" borderId="13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8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2" xfId="0" applyFont="1" applyBorder="1" applyAlignment="1" applyProtection="1">
      <alignment horizontal="left" vertical="center" wrapText="1"/>
    </xf>
    <xf numFmtId="0" fontId="16" fillId="0" borderId="13" xfId="0" applyFont="1" applyBorder="1" applyAlignment="1" applyProtection="1">
      <alignment horizontal="left" vertical="center" wrapText="1"/>
    </xf>
    <xf numFmtId="0" fontId="16" fillId="0" borderId="14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15" xfId="0" applyFont="1" applyBorder="1" applyAlignment="1" applyProtection="1">
      <alignment horizontal="left" vertical="center" wrapText="1"/>
    </xf>
    <xf numFmtId="0" fontId="16" fillId="0" borderId="16" xfId="0" applyFont="1" applyBorder="1" applyAlignment="1" applyProtection="1">
      <alignment horizontal="left" vertical="center" wrapText="1"/>
    </xf>
    <xf numFmtId="0" fontId="16" fillId="0" borderId="1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/>
    </xf>
    <xf numFmtId="0" fontId="1" fillId="0" borderId="0" xfId="0" applyFont="1" applyAlignment="1" applyProtection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6"/>
  <sheetViews>
    <sheetView showGridLines="0" view="pageBreakPreview" zoomScaleNormal="100" zoomScaleSheetLayoutView="100" workbookViewId="0">
      <pane ySplit="3" topLeftCell="A4" activePane="bottomLeft" state="frozenSplit"/>
      <selection pane="bottomLeft" activeCell="G3" sqref="G3"/>
    </sheetView>
  </sheetViews>
  <sheetFormatPr defaultColWidth="10.5" defaultRowHeight="12" customHeight="1"/>
  <cols>
    <col min="1" max="1" width="2.5" style="6" customWidth="1"/>
    <col min="2" max="2" width="2.33203125" style="6" customWidth="1"/>
    <col min="3" max="3" width="3.83203125" style="6" customWidth="1"/>
    <col min="4" max="4" width="8.33203125" style="6" customWidth="1"/>
    <col min="5" max="5" width="15.83203125" style="6" customWidth="1"/>
    <col min="6" max="6" width="1.1640625" style="6" customWidth="1"/>
    <col min="7" max="7" width="2.5" style="6" customWidth="1"/>
    <col min="8" max="8" width="4.1640625" style="6" customWidth="1"/>
    <col min="9" max="9" width="10.33203125" style="6" customWidth="1"/>
    <col min="10" max="10" width="15.83203125" style="6" customWidth="1"/>
    <col min="11" max="11" width="1" style="6" customWidth="1"/>
    <col min="12" max="12" width="2.6640625" style="6" customWidth="1"/>
    <col min="13" max="13" width="4.5" style="6" customWidth="1"/>
    <col min="14" max="14" width="5.6640625" style="6" customWidth="1"/>
    <col min="15" max="15" width="3.6640625" style="6" customWidth="1"/>
    <col min="16" max="16" width="13.33203125" style="6" customWidth="1"/>
    <col min="17" max="17" width="5" style="6" customWidth="1"/>
    <col min="18" max="18" width="15.83203125" style="6" customWidth="1"/>
    <col min="19" max="19" width="0.83203125" style="6" customWidth="1"/>
    <col min="20" max="16384" width="10.5" style="1"/>
  </cols>
  <sheetData>
    <row r="1" spans="1:19" s="6" customFormat="1" ht="3.75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2"/>
    </row>
    <row r="2" spans="1:19" s="6" customFormat="1" ht="19.5" customHeight="1">
      <c r="A2" s="43"/>
      <c r="B2" s="44"/>
      <c r="C2" s="44"/>
      <c r="D2" s="44"/>
      <c r="E2" s="44"/>
      <c r="F2" s="44"/>
      <c r="G2" s="255" t="s">
        <v>364</v>
      </c>
      <c r="H2" s="45"/>
      <c r="I2" s="44"/>
      <c r="J2" s="44"/>
      <c r="K2" s="44"/>
      <c r="L2" s="44"/>
      <c r="M2" s="44"/>
      <c r="N2" s="44"/>
      <c r="O2" s="44"/>
      <c r="P2" s="44"/>
      <c r="Q2" s="44"/>
      <c r="R2" s="44"/>
      <c r="S2" s="46"/>
    </row>
    <row r="3" spans="1:19" s="6" customFormat="1" ht="9" customHeight="1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19" s="6" customFormat="1" ht="7.5" customHeight="1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2"/>
      <c r="P4" s="51"/>
      <c r="Q4" s="51"/>
      <c r="R4" s="51"/>
      <c r="S4" s="53"/>
    </row>
    <row r="5" spans="1:19" s="6" customFormat="1" ht="45" customHeight="1">
      <c r="A5" s="54"/>
      <c r="B5" s="52" t="s">
        <v>173</v>
      </c>
      <c r="C5" s="52"/>
      <c r="D5" s="52"/>
      <c r="E5" s="235" t="s">
        <v>252</v>
      </c>
      <c r="F5" s="236"/>
      <c r="G5" s="236"/>
      <c r="H5" s="236"/>
      <c r="I5" s="236"/>
      <c r="J5" s="236"/>
      <c r="K5" s="236"/>
      <c r="L5" s="236"/>
      <c r="M5" s="237"/>
      <c r="N5" s="52"/>
      <c r="O5" s="52"/>
      <c r="P5" s="52" t="s">
        <v>174</v>
      </c>
      <c r="Q5" s="55"/>
      <c r="R5" s="56"/>
      <c r="S5" s="57"/>
    </row>
    <row r="6" spans="1:19" s="6" customFormat="1" ht="24.75" customHeight="1">
      <c r="A6" s="54"/>
      <c r="B6" s="52" t="s">
        <v>175</v>
      </c>
      <c r="C6" s="52"/>
      <c r="D6" s="52"/>
      <c r="E6" s="238" t="s">
        <v>354</v>
      </c>
      <c r="F6" s="239"/>
      <c r="G6" s="239"/>
      <c r="H6" s="239"/>
      <c r="I6" s="239"/>
      <c r="J6" s="239"/>
      <c r="K6" s="239"/>
      <c r="L6" s="239"/>
      <c r="M6" s="240"/>
      <c r="N6" s="52"/>
      <c r="O6" s="52"/>
      <c r="P6" s="52" t="s">
        <v>176</v>
      </c>
      <c r="Q6" s="58"/>
      <c r="R6" s="59"/>
      <c r="S6" s="57"/>
    </row>
    <row r="7" spans="1:19" s="6" customFormat="1" ht="24.75" customHeight="1">
      <c r="A7" s="54"/>
      <c r="B7" s="52"/>
      <c r="C7" s="52"/>
      <c r="D7" s="52"/>
      <c r="E7" s="241" t="s">
        <v>257</v>
      </c>
      <c r="F7" s="242"/>
      <c r="G7" s="242"/>
      <c r="H7" s="242"/>
      <c r="I7" s="242"/>
      <c r="J7" s="242"/>
      <c r="K7" s="242"/>
      <c r="L7" s="242"/>
      <c r="M7" s="243"/>
      <c r="N7" s="52"/>
      <c r="O7" s="52"/>
      <c r="P7" s="52" t="s">
        <v>177</v>
      </c>
      <c r="Q7" s="60"/>
      <c r="R7" s="61"/>
      <c r="S7" s="57"/>
    </row>
    <row r="8" spans="1:19" s="6" customFormat="1" ht="24.75" customHeight="1">
      <c r="A8" s="54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 t="s">
        <v>178</v>
      </c>
      <c r="Q8" s="52"/>
      <c r="R8" s="52" t="s">
        <v>179</v>
      </c>
      <c r="S8" s="57"/>
    </row>
    <row r="9" spans="1:19" s="6" customFormat="1" ht="24.75" customHeight="1">
      <c r="A9" s="54"/>
      <c r="B9" s="52" t="s">
        <v>180</v>
      </c>
      <c r="C9" s="52"/>
      <c r="D9" s="52"/>
      <c r="E9" s="244" t="s">
        <v>359</v>
      </c>
      <c r="F9" s="245"/>
      <c r="G9" s="245"/>
      <c r="H9" s="245"/>
      <c r="I9" s="245"/>
      <c r="J9" s="245"/>
      <c r="K9" s="245"/>
      <c r="L9" s="245"/>
      <c r="M9" s="246"/>
      <c r="N9" s="52"/>
      <c r="O9" s="52"/>
      <c r="P9" s="62"/>
      <c r="Q9" s="52"/>
      <c r="R9" s="62"/>
      <c r="S9" s="57"/>
    </row>
    <row r="10" spans="1:19" s="6" customFormat="1" ht="24.75" customHeight="1">
      <c r="A10" s="63"/>
      <c r="B10" s="52" t="s">
        <v>181</v>
      </c>
      <c r="C10" s="52"/>
      <c r="D10" s="52"/>
      <c r="E10" s="247"/>
      <c r="F10" s="248"/>
      <c r="G10" s="248"/>
      <c r="H10" s="248"/>
      <c r="I10" s="248"/>
      <c r="J10" s="248"/>
      <c r="K10" s="248"/>
      <c r="L10" s="248"/>
      <c r="M10" s="249"/>
      <c r="N10" s="52"/>
      <c r="O10" s="52"/>
      <c r="P10" s="62"/>
      <c r="Q10" s="52"/>
      <c r="R10" s="62"/>
      <c r="S10" s="57"/>
    </row>
    <row r="11" spans="1:19" s="6" customFormat="1" ht="24.75" customHeight="1">
      <c r="A11" s="54"/>
      <c r="B11" s="52" t="s">
        <v>182</v>
      </c>
      <c r="C11" s="52"/>
      <c r="D11" s="52"/>
      <c r="E11" s="250"/>
      <c r="F11" s="251"/>
      <c r="G11" s="251"/>
      <c r="H11" s="251"/>
      <c r="I11" s="251"/>
      <c r="J11" s="251"/>
      <c r="K11" s="251"/>
      <c r="L11" s="251"/>
      <c r="M11" s="252"/>
      <c r="N11" s="52"/>
      <c r="O11" s="52"/>
      <c r="P11" s="62"/>
      <c r="Q11" s="52"/>
      <c r="R11" s="62"/>
      <c r="S11" s="57"/>
    </row>
    <row r="12" spans="1:19" s="6" customFormat="1" ht="17.25" customHeight="1">
      <c r="A12" s="54"/>
      <c r="B12" s="52"/>
      <c r="C12" s="52"/>
      <c r="D12" s="52"/>
      <c r="E12" s="52" t="s">
        <v>183</v>
      </c>
      <c r="F12" s="52"/>
      <c r="G12" s="52" t="s">
        <v>184</v>
      </c>
      <c r="H12" s="52"/>
      <c r="I12" s="52"/>
      <c r="J12" s="52"/>
      <c r="K12" s="52"/>
      <c r="L12" s="52"/>
      <c r="M12" s="52"/>
      <c r="N12" s="52"/>
      <c r="O12" s="52"/>
      <c r="P12" s="52" t="s">
        <v>185</v>
      </c>
      <c r="Q12" s="52"/>
      <c r="R12" s="52" t="s">
        <v>186</v>
      </c>
      <c r="S12" s="57"/>
    </row>
    <row r="13" spans="1:19" s="6" customFormat="1" ht="17.25" customHeight="1">
      <c r="A13" s="54"/>
      <c r="B13" s="52"/>
      <c r="C13" s="52"/>
      <c r="D13" s="52"/>
      <c r="E13" s="64"/>
      <c r="F13" s="52"/>
      <c r="G13" s="65"/>
      <c r="H13" s="66"/>
      <c r="I13" s="67"/>
      <c r="J13" s="52"/>
      <c r="K13" s="52"/>
      <c r="L13" s="52"/>
      <c r="M13" s="52"/>
      <c r="N13" s="52"/>
      <c r="O13" s="52"/>
      <c r="P13" s="64"/>
      <c r="Q13" s="52"/>
      <c r="R13" s="64"/>
      <c r="S13" s="57"/>
    </row>
    <row r="14" spans="1:19" s="6" customFormat="1" ht="6.75" customHeight="1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70"/>
    </row>
    <row r="15" spans="1:19" s="6" customFormat="1" ht="23.25" customHeight="1">
      <c r="A15" s="71"/>
      <c r="B15" s="72"/>
      <c r="C15" s="72"/>
      <c r="D15" s="72"/>
      <c r="E15" s="73" t="s">
        <v>187</v>
      </c>
      <c r="F15" s="72"/>
      <c r="G15" s="72"/>
      <c r="H15" s="72"/>
      <c r="I15" s="72"/>
      <c r="J15" s="72"/>
      <c r="K15" s="72"/>
      <c r="L15" s="72"/>
      <c r="M15" s="72"/>
      <c r="N15" s="72"/>
      <c r="O15" s="74"/>
      <c r="P15" s="72"/>
      <c r="Q15" s="72"/>
      <c r="R15" s="72"/>
      <c r="S15" s="75"/>
    </row>
    <row r="16" spans="1:19" s="6" customFormat="1" ht="21.75" customHeight="1">
      <c r="A16" s="76" t="s">
        <v>188</v>
      </c>
      <c r="B16" s="77"/>
      <c r="C16" s="77"/>
      <c r="D16" s="78"/>
      <c r="E16" s="79" t="s">
        <v>189</v>
      </c>
      <c r="F16" s="78"/>
      <c r="G16" s="79" t="s">
        <v>190</v>
      </c>
      <c r="H16" s="77"/>
      <c r="I16" s="80"/>
      <c r="J16" s="81" t="s">
        <v>189</v>
      </c>
      <c r="K16" s="78"/>
      <c r="L16" s="79" t="s">
        <v>191</v>
      </c>
      <c r="M16" s="77"/>
      <c r="N16" s="77"/>
      <c r="O16" s="82"/>
      <c r="P16" s="78"/>
      <c r="Q16" s="79" t="s">
        <v>192</v>
      </c>
      <c r="R16" s="77"/>
      <c r="S16" s="83"/>
    </row>
    <row r="17" spans="1:23" s="6" customFormat="1" ht="23.25" customHeight="1">
      <c r="A17" s="84"/>
      <c r="B17" s="85"/>
      <c r="C17" s="85"/>
      <c r="D17" s="86"/>
      <c r="E17" s="87"/>
      <c r="F17" s="88"/>
      <c r="G17" s="89"/>
      <c r="H17" s="85"/>
      <c r="I17" s="86"/>
      <c r="J17" s="90"/>
      <c r="K17" s="88"/>
      <c r="L17" s="89"/>
      <c r="M17" s="85"/>
      <c r="N17" s="85"/>
      <c r="O17" s="74"/>
      <c r="P17" s="86"/>
      <c r="Q17" s="89"/>
      <c r="R17" s="91"/>
      <c r="S17" s="92"/>
    </row>
    <row r="18" spans="1:23" s="6" customFormat="1" ht="23.25" customHeight="1">
      <c r="A18" s="93"/>
      <c r="B18" s="73"/>
      <c r="C18" s="73"/>
      <c r="D18" s="73"/>
      <c r="E18" s="73" t="s">
        <v>193</v>
      </c>
      <c r="F18" s="73"/>
      <c r="G18" s="73"/>
      <c r="H18" s="73"/>
      <c r="I18" s="94" t="s">
        <v>194</v>
      </c>
      <c r="J18" s="73"/>
      <c r="K18" s="73"/>
      <c r="L18" s="73"/>
      <c r="M18" s="73"/>
      <c r="N18" s="73"/>
      <c r="O18" s="95"/>
      <c r="P18" s="73"/>
      <c r="Q18" s="73"/>
      <c r="R18" s="73"/>
      <c r="S18" s="96"/>
    </row>
    <row r="19" spans="1:23" s="6" customFormat="1" ht="21.75" customHeight="1">
      <c r="A19" s="97" t="s">
        <v>195</v>
      </c>
      <c r="B19" s="98"/>
      <c r="C19" s="99" t="s">
        <v>196</v>
      </c>
      <c r="D19" s="100"/>
      <c r="E19" s="100"/>
      <c r="F19" s="101"/>
      <c r="G19" s="97" t="s">
        <v>197</v>
      </c>
      <c r="H19" s="98"/>
      <c r="I19" s="99" t="s">
        <v>198</v>
      </c>
      <c r="J19" s="100"/>
      <c r="K19" s="102"/>
      <c r="L19" s="97" t="s">
        <v>199</v>
      </c>
      <c r="M19" s="98"/>
      <c r="N19" s="99" t="s">
        <v>200</v>
      </c>
      <c r="O19" s="103"/>
      <c r="P19" s="100"/>
      <c r="Q19" s="100"/>
      <c r="R19" s="100"/>
      <c r="S19" s="102"/>
    </row>
    <row r="20" spans="1:23" s="6" customFormat="1" ht="27" customHeight="1">
      <c r="A20" s="104" t="s">
        <v>11</v>
      </c>
      <c r="B20" s="105" t="s">
        <v>19</v>
      </c>
      <c r="C20" s="106"/>
      <c r="D20" s="107" t="s">
        <v>201</v>
      </c>
      <c r="E20" s="108">
        <f>Chodník!H101+VO!I68</f>
        <v>0</v>
      </c>
      <c r="F20" s="109"/>
      <c r="G20" s="104" t="s">
        <v>18</v>
      </c>
      <c r="H20" s="110" t="s">
        <v>202</v>
      </c>
      <c r="I20" s="111"/>
      <c r="J20" s="112"/>
      <c r="K20" s="109"/>
      <c r="L20" s="104" t="s">
        <v>203</v>
      </c>
      <c r="M20" s="113" t="s">
        <v>204</v>
      </c>
      <c r="N20" s="114"/>
      <c r="O20" s="82"/>
      <c r="P20" s="115"/>
      <c r="Q20" s="111"/>
      <c r="R20" s="108">
        <v>0</v>
      </c>
      <c r="S20" s="109"/>
      <c r="U20" s="6">
        <f>Chodník!H101</f>
        <v>0</v>
      </c>
      <c r="V20" s="215">
        <f>VO!I68</f>
        <v>0</v>
      </c>
      <c r="W20" s="215">
        <f>U20+V20</f>
        <v>0</v>
      </c>
    </row>
    <row r="21" spans="1:23" s="6" customFormat="1" ht="27" customHeight="1">
      <c r="A21" s="104" t="s">
        <v>12</v>
      </c>
      <c r="B21" s="116"/>
      <c r="C21" s="117"/>
      <c r="D21" s="107" t="s">
        <v>205</v>
      </c>
      <c r="E21" s="108">
        <v>0</v>
      </c>
      <c r="F21" s="109"/>
      <c r="G21" s="104" t="s">
        <v>132</v>
      </c>
      <c r="H21" s="110" t="s">
        <v>206</v>
      </c>
      <c r="I21" s="111"/>
      <c r="J21" s="112"/>
      <c r="K21" s="109"/>
      <c r="L21" s="104" t="s">
        <v>207</v>
      </c>
      <c r="M21" s="113" t="s">
        <v>208</v>
      </c>
      <c r="N21" s="114"/>
      <c r="O21" s="82"/>
      <c r="P21" s="114"/>
      <c r="Q21" s="111"/>
      <c r="R21" s="108">
        <v>0</v>
      </c>
      <c r="S21" s="109"/>
    </row>
    <row r="22" spans="1:23" s="6" customFormat="1" ht="27" customHeight="1">
      <c r="A22" s="104" t="s">
        <v>13</v>
      </c>
      <c r="B22" s="105" t="s">
        <v>209</v>
      </c>
      <c r="C22" s="106"/>
      <c r="D22" s="107" t="s">
        <v>201</v>
      </c>
      <c r="E22" s="108">
        <v>0</v>
      </c>
      <c r="F22" s="109"/>
      <c r="G22" s="104" t="s">
        <v>210</v>
      </c>
      <c r="H22" s="110" t="s">
        <v>211</v>
      </c>
      <c r="I22" s="111"/>
      <c r="J22" s="112"/>
      <c r="K22" s="109"/>
      <c r="L22" s="104" t="s">
        <v>212</v>
      </c>
      <c r="M22" s="113" t="s">
        <v>213</v>
      </c>
      <c r="N22" s="114"/>
      <c r="O22" s="82"/>
      <c r="P22" s="114"/>
      <c r="Q22" s="111"/>
      <c r="R22" s="108">
        <v>0</v>
      </c>
      <c r="S22" s="109"/>
    </row>
    <row r="23" spans="1:23" s="6" customFormat="1" ht="27" customHeight="1">
      <c r="A23" s="104" t="s">
        <v>14</v>
      </c>
      <c r="B23" s="116"/>
      <c r="C23" s="117"/>
      <c r="D23" s="107" t="s">
        <v>205</v>
      </c>
      <c r="E23" s="108">
        <v>0</v>
      </c>
      <c r="F23" s="109"/>
      <c r="G23" s="104" t="s">
        <v>214</v>
      </c>
      <c r="H23" s="110"/>
      <c r="I23" s="111"/>
      <c r="J23" s="112"/>
      <c r="K23" s="109"/>
      <c r="L23" s="104" t="s">
        <v>215</v>
      </c>
      <c r="M23" s="118" t="s">
        <v>216</v>
      </c>
      <c r="N23" s="114"/>
      <c r="O23" s="82"/>
      <c r="P23" s="114"/>
      <c r="Q23" s="111"/>
      <c r="R23" s="108">
        <v>0</v>
      </c>
      <c r="S23" s="109"/>
    </row>
    <row r="24" spans="1:23" s="6" customFormat="1" ht="27" customHeight="1">
      <c r="A24" s="104" t="s">
        <v>15</v>
      </c>
      <c r="B24" s="105" t="s">
        <v>217</v>
      </c>
      <c r="C24" s="106"/>
      <c r="D24" s="107" t="s">
        <v>201</v>
      </c>
      <c r="E24" s="108">
        <v>0</v>
      </c>
      <c r="F24" s="109"/>
      <c r="G24" s="119"/>
      <c r="H24" s="120"/>
      <c r="I24" s="111"/>
      <c r="J24" s="112"/>
      <c r="K24" s="109"/>
      <c r="L24" s="104" t="s">
        <v>218</v>
      </c>
      <c r="M24" s="113" t="s">
        <v>219</v>
      </c>
      <c r="N24" s="114"/>
      <c r="O24" s="82"/>
      <c r="P24" s="114"/>
      <c r="Q24" s="121"/>
      <c r="R24" s="108">
        <v>0</v>
      </c>
      <c r="S24" s="109"/>
    </row>
    <row r="25" spans="1:23" s="6" customFormat="1" ht="23.25" customHeight="1">
      <c r="A25" s="104" t="s">
        <v>16</v>
      </c>
      <c r="B25" s="116"/>
      <c r="C25" s="117"/>
      <c r="D25" s="107" t="s">
        <v>205</v>
      </c>
      <c r="E25" s="108">
        <v>0</v>
      </c>
      <c r="F25" s="109"/>
      <c r="G25" s="119"/>
      <c r="H25" s="120"/>
      <c r="I25" s="111"/>
      <c r="J25" s="112"/>
      <c r="K25" s="109"/>
      <c r="L25" s="104" t="s">
        <v>220</v>
      </c>
      <c r="M25" s="113" t="s">
        <v>221</v>
      </c>
      <c r="N25" s="114"/>
      <c r="O25" s="82"/>
      <c r="P25" s="114"/>
      <c r="Q25" s="111"/>
      <c r="R25" s="108">
        <v>0</v>
      </c>
      <c r="S25" s="109"/>
    </row>
    <row r="26" spans="1:23" s="6" customFormat="1" ht="21.75" customHeight="1">
      <c r="A26" s="104" t="s">
        <v>17</v>
      </c>
      <c r="B26" s="233" t="s">
        <v>222</v>
      </c>
      <c r="C26" s="233"/>
      <c r="D26" s="233"/>
      <c r="E26" s="108">
        <f>E20</f>
        <v>0</v>
      </c>
      <c r="F26" s="109"/>
      <c r="G26" s="104" t="s">
        <v>223</v>
      </c>
      <c r="H26" s="122" t="s">
        <v>224</v>
      </c>
      <c r="I26" s="111"/>
      <c r="J26" s="112"/>
      <c r="K26" s="109"/>
      <c r="L26" s="104" t="s">
        <v>225</v>
      </c>
      <c r="M26" s="122" t="s">
        <v>226</v>
      </c>
      <c r="N26" s="114"/>
      <c r="O26" s="82"/>
      <c r="P26" s="114"/>
      <c r="Q26" s="111"/>
      <c r="R26" s="108">
        <v>0</v>
      </c>
      <c r="S26" s="109"/>
    </row>
    <row r="27" spans="1:23" s="6" customFormat="1" ht="21.75" customHeight="1">
      <c r="A27" s="123" t="s">
        <v>227</v>
      </c>
      <c r="B27" s="124" t="s">
        <v>228</v>
      </c>
      <c r="C27" s="85"/>
      <c r="D27" s="88"/>
      <c r="E27" s="125">
        <v>0</v>
      </c>
      <c r="F27" s="92"/>
      <c r="G27" s="123" t="s">
        <v>229</v>
      </c>
      <c r="H27" s="124" t="s">
        <v>230</v>
      </c>
      <c r="I27" s="88"/>
      <c r="J27" s="125">
        <v>0</v>
      </c>
      <c r="K27" s="92"/>
      <c r="L27" s="123" t="s">
        <v>231</v>
      </c>
      <c r="M27" s="124" t="s">
        <v>232</v>
      </c>
      <c r="N27" s="85"/>
      <c r="O27" s="74"/>
      <c r="P27" s="85"/>
      <c r="Q27" s="88"/>
      <c r="R27" s="125">
        <v>0</v>
      </c>
      <c r="S27" s="92"/>
    </row>
    <row r="28" spans="1:23" s="6" customFormat="1" ht="21.75" customHeight="1">
      <c r="A28" s="126" t="s">
        <v>181</v>
      </c>
      <c r="B28" s="127"/>
      <c r="C28" s="127"/>
      <c r="D28" s="127"/>
      <c r="E28" s="127"/>
      <c r="F28" s="128"/>
      <c r="G28" s="129"/>
      <c r="H28" s="127"/>
      <c r="I28" s="127"/>
      <c r="J28" s="127"/>
      <c r="K28" s="130"/>
      <c r="L28" s="97" t="s">
        <v>233</v>
      </c>
      <c r="M28" s="78"/>
      <c r="N28" s="99" t="s">
        <v>234</v>
      </c>
      <c r="O28" s="103"/>
      <c r="P28" s="77"/>
      <c r="Q28" s="77"/>
      <c r="R28" s="77"/>
      <c r="S28" s="83"/>
    </row>
    <row r="29" spans="1:23" s="6" customFormat="1" ht="21.75" customHeight="1">
      <c r="A29" s="131"/>
      <c r="B29" s="132"/>
      <c r="C29" s="132"/>
      <c r="D29" s="132"/>
      <c r="E29" s="132"/>
      <c r="F29" s="133"/>
      <c r="G29" s="134"/>
      <c r="H29" s="132"/>
      <c r="I29" s="135"/>
      <c r="J29" s="132"/>
      <c r="K29" s="136"/>
      <c r="L29" s="137" t="s">
        <v>235</v>
      </c>
      <c r="M29" s="110" t="s">
        <v>236</v>
      </c>
      <c r="N29" s="114"/>
      <c r="O29" s="82"/>
      <c r="P29" s="114"/>
      <c r="Q29" s="111"/>
      <c r="R29" s="108">
        <f>E26</f>
        <v>0</v>
      </c>
      <c r="S29" s="109"/>
    </row>
    <row r="30" spans="1:23" s="6" customFormat="1" ht="21.75" customHeight="1">
      <c r="A30" s="138" t="s">
        <v>237</v>
      </c>
      <c r="B30" s="82"/>
      <c r="C30" s="82"/>
      <c r="D30" s="82"/>
      <c r="E30" s="82"/>
      <c r="F30" s="117"/>
      <c r="G30" s="139" t="s">
        <v>238</v>
      </c>
      <c r="H30" s="140"/>
      <c r="I30" s="82"/>
      <c r="J30" s="82"/>
      <c r="K30" s="141"/>
      <c r="L30" s="137" t="s">
        <v>239</v>
      </c>
      <c r="M30" s="142" t="s">
        <v>240</v>
      </c>
      <c r="N30" s="143">
        <v>20</v>
      </c>
      <c r="O30" s="144" t="s">
        <v>241</v>
      </c>
      <c r="P30" s="145">
        <v>593153.28000000003</v>
      </c>
      <c r="Q30" s="146"/>
      <c r="R30" s="147">
        <f>R29*0.2</f>
        <v>0</v>
      </c>
      <c r="S30" s="148"/>
    </row>
    <row r="31" spans="1:23" s="6" customFormat="1" ht="12.75" hidden="1" customHeight="1">
      <c r="A31" s="149"/>
      <c r="B31" s="150"/>
      <c r="C31" s="150"/>
      <c r="D31" s="150"/>
      <c r="E31" s="150"/>
      <c r="F31" s="106"/>
      <c r="G31" s="151"/>
      <c r="H31" s="150"/>
      <c r="I31" s="150"/>
      <c r="J31" s="150"/>
      <c r="K31" s="152"/>
      <c r="L31" s="153"/>
      <c r="M31" s="154"/>
      <c r="N31" s="154"/>
      <c r="O31" s="154"/>
      <c r="P31" s="154"/>
      <c r="Q31" s="154"/>
      <c r="R31" s="155"/>
      <c r="S31" s="154"/>
    </row>
    <row r="32" spans="1:23" s="6" customFormat="1" ht="35.25" customHeight="1">
      <c r="A32" s="156" t="s">
        <v>180</v>
      </c>
      <c r="B32" s="157"/>
      <c r="C32" s="157"/>
      <c r="D32" s="157"/>
      <c r="E32" s="132"/>
      <c r="F32" s="133"/>
      <c r="G32" s="134"/>
      <c r="H32" s="132"/>
      <c r="I32" s="132"/>
      <c r="J32" s="132"/>
      <c r="K32" s="136"/>
      <c r="L32" s="158" t="s">
        <v>242</v>
      </c>
      <c r="M32" s="234" t="s">
        <v>243</v>
      </c>
      <c r="N32" s="234"/>
      <c r="O32" s="234"/>
      <c r="P32" s="234"/>
      <c r="Q32" s="234"/>
      <c r="R32" s="159">
        <f>R29+R30</f>
        <v>0</v>
      </c>
      <c r="S32" s="92"/>
    </row>
    <row r="33" spans="1:19" s="6" customFormat="1" ht="33" customHeight="1">
      <c r="A33" s="138" t="s">
        <v>237</v>
      </c>
      <c r="B33" s="82"/>
      <c r="C33" s="82"/>
      <c r="D33" s="82"/>
      <c r="E33" s="82"/>
      <c r="F33" s="117"/>
      <c r="G33" s="139" t="s">
        <v>238</v>
      </c>
      <c r="H33" s="82"/>
      <c r="I33" s="82"/>
      <c r="J33" s="82"/>
      <c r="K33" s="148"/>
      <c r="L33" s="97" t="s">
        <v>244</v>
      </c>
      <c r="M33" s="78"/>
      <c r="N33" s="99" t="s">
        <v>245</v>
      </c>
      <c r="O33" s="103"/>
      <c r="P33" s="77"/>
      <c r="Q33" s="78"/>
      <c r="R33" s="79"/>
      <c r="S33" s="83"/>
    </row>
    <row r="34" spans="1:19" s="6" customFormat="1" ht="23.25" customHeight="1">
      <c r="A34" s="160" t="s">
        <v>182</v>
      </c>
      <c r="B34" s="150"/>
      <c r="C34" s="150"/>
      <c r="D34" s="150"/>
      <c r="E34" s="150"/>
      <c r="F34" s="106"/>
      <c r="G34" s="151"/>
      <c r="H34" s="150"/>
      <c r="I34" s="150"/>
      <c r="J34" s="150"/>
      <c r="K34" s="152"/>
      <c r="L34" s="161" t="s">
        <v>246</v>
      </c>
      <c r="M34" s="110" t="s">
        <v>247</v>
      </c>
      <c r="N34" s="114"/>
      <c r="O34" s="82"/>
      <c r="P34" s="114"/>
      <c r="Q34" s="111"/>
      <c r="R34" s="108">
        <v>0</v>
      </c>
      <c r="S34" s="109"/>
    </row>
    <row r="35" spans="1:19" s="6" customFormat="1" ht="21.75" customHeight="1">
      <c r="A35" s="131"/>
      <c r="B35" s="132"/>
      <c r="C35" s="132"/>
      <c r="D35" s="132"/>
      <c r="E35" s="132"/>
      <c r="F35" s="133"/>
      <c r="G35" s="134"/>
      <c r="H35" s="132"/>
      <c r="I35" s="132"/>
      <c r="J35" s="132"/>
      <c r="K35" s="136"/>
      <c r="L35" s="161" t="s">
        <v>248</v>
      </c>
      <c r="M35" s="110" t="s">
        <v>249</v>
      </c>
      <c r="N35" s="114"/>
      <c r="O35" s="82"/>
      <c r="P35" s="114"/>
      <c r="Q35" s="111"/>
      <c r="R35" s="108">
        <v>0</v>
      </c>
      <c r="S35" s="109"/>
    </row>
    <row r="36" spans="1:19" s="6" customFormat="1" ht="21.75" customHeight="1">
      <c r="A36" s="162" t="s">
        <v>237</v>
      </c>
      <c r="B36" s="74"/>
      <c r="C36" s="74"/>
      <c r="D36" s="74"/>
      <c r="E36" s="74"/>
      <c r="F36" s="163"/>
      <c r="G36" s="164" t="s">
        <v>238</v>
      </c>
      <c r="H36" s="74"/>
      <c r="I36" s="74"/>
      <c r="J36" s="74"/>
      <c r="K36" s="165"/>
      <c r="L36" s="166" t="s">
        <v>250</v>
      </c>
      <c r="M36" s="124" t="s">
        <v>251</v>
      </c>
      <c r="N36" s="85"/>
      <c r="O36" s="74"/>
      <c r="P36" s="85"/>
      <c r="Q36" s="88"/>
      <c r="R36" s="125">
        <v>0</v>
      </c>
      <c r="S36" s="92"/>
    </row>
  </sheetData>
  <mergeCells count="8">
    <mergeCell ref="B26:D26"/>
    <mergeCell ref="M32:Q32"/>
    <mergeCell ref="E5:M5"/>
    <mergeCell ref="E6:M6"/>
    <mergeCell ref="E7:M7"/>
    <mergeCell ref="E9:M9"/>
    <mergeCell ref="E10:M10"/>
    <mergeCell ref="E11:M11"/>
  </mergeCells>
  <printOptions horizontalCentered="1"/>
  <pageMargins left="0.39370079040527345" right="0.39370079040527345" top="0.7874015808105469" bottom="0.7874015808105469" header="0" footer="0"/>
  <pageSetup paperSize="9" scale="97" orientation="portrait" blackAndWhite="1" horizontalDpi="300" verticalDpi="30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01"/>
  <sheetViews>
    <sheetView showGridLines="0" tabSelected="1" view="pageBreakPreview" zoomScaleNormal="100" zoomScaleSheetLayoutView="100" workbookViewId="0">
      <selection activeCell="A2" sqref="A2:H2"/>
    </sheetView>
  </sheetViews>
  <sheetFormatPr defaultColWidth="10.5" defaultRowHeight="12" customHeight="1"/>
  <cols>
    <col min="1" max="1" width="7.5" style="2" customWidth="1"/>
    <col min="2" max="2" width="7.1640625" style="3" customWidth="1"/>
    <col min="3" max="3" width="14.1640625" style="3" customWidth="1"/>
    <col min="4" max="4" width="49.1640625" style="3" customWidth="1"/>
    <col min="5" max="5" width="4.6640625" style="3" customWidth="1"/>
    <col min="6" max="6" width="10.83203125" style="4" customWidth="1"/>
    <col min="7" max="7" width="10.83203125" style="5" customWidth="1"/>
    <col min="8" max="8" width="14.5" style="5" customWidth="1"/>
    <col min="9" max="9" width="0" style="1" hidden="1" customWidth="1"/>
    <col min="10" max="10" width="14.6640625" style="1" hidden="1" customWidth="1"/>
    <col min="11" max="11" width="0" style="1" hidden="1" customWidth="1"/>
    <col min="12" max="12" width="10.5" style="1"/>
    <col min="13" max="13" width="15.1640625" style="1" customWidth="1"/>
    <col min="14" max="16384" width="10.5" style="1"/>
  </cols>
  <sheetData>
    <row r="1" spans="1:30" s="6" customFormat="1" ht="19.5" customHeight="1">
      <c r="A1" s="7" t="s">
        <v>365</v>
      </c>
      <c r="B1" s="8"/>
      <c r="C1" s="8"/>
      <c r="D1" s="8"/>
      <c r="E1" s="8"/>
      <c r="F1" s="8"/>
      <c r="G1" s="8"/>
      <c r="H1" s="8"/>
    </row>
    <row r="2" spans="1:30" s="6" customFormat="1" ht="24" customHeight="1">
      <c r="A2" s="253" t="s">
        <v>0</v>
      </c>
      <c r="B2" s="253"/>
      <c r="C2" s="253"/>
      <c r="D2" s="253"/>
      <c r="E2" s="253"/>
      <c r="F2" s="253"/>
      <c r="G2" s="253"/>
      <c r="H2" s="253"/>
    </row>
    <row r="3" spans="1:30" s="6" customFormat="1" ht="12.75" customHeight="1">
      <c r="A3" s="9" t="s">
        <v>1</v>
      </c>
      <c r="B3" s="10" t="s">
        <v>354</v>
      </c>
      <c r="C3" s="10"/>
      <c r="D3" s="10"/>
      <c r="E3" s="10"/>
      <c r="F3" s="10"/>
      <c r="G3" s="8"/>
      <c r="H3" s="8"/>
    </row>
    <row r="4" spans="1:30" s="6" customFormat="1" ht="12.75" customHeight="1">
      <c r="A4" s="254"/>
      <c r="B4" s="254"/>
      <c r="C4" s="9"/>
      <c r="D4" s="10"/>
      <c r="E4" s="10"/>
      <c r="F4" s="10"/>
      <c r="G4" s="8"/>
      <c r="H4" s="8"/>
    </row>
    <row r="5" spans="1:30" s="6" customFormat="1" ht="12.75" customHeight="1">
      <c r="A5" s="10" t="s">
        <v>355</v>
      </c>
      <c r="B5" s="10"/>
      <c r="C5" s="214" t="s">
        <v>356</v>
      </c>
      <c r="D5" s="10"/>
      <c r="E5" s="10"/>
      <c r="F5" s="10" t="s">
        <v>253</v>
      </c>
      <c r="G5" s="8"/>
      <c r="H5" s="8"/>
    </row>
    <row r="6" spans="1:30" s="6" customFormat="1" ht="12.75" customHeight="1">
      <c r="A6" s="10" t="s">
        <v>2</v>
      </c>
      <c r="B6" s="10"/>
      <c r="C6" s="10"/>
      <c r="D6" s="10"/>
      <c r="E6" s="10"/>
      <c r="F6" s="10" t="s">
        <v>172</v>
      </c>
      <c r="G6" s="8"/>
      <c r="H6" s="8"/>
    </row>
    <row r="7" spans="1:30" s="6" customFormat="1" ht="6" customHeight="1">
      <c r="A7" s="8"/>
      <c r="B7" s="8"/>
      <c r="C7" s="8"/>
      <c r="D7" s="8"/>
      <c r="E7" s="8"/>
      <c r="F7" s="8"/>
      <c r="G7" s="8"/>
      <c r="H7" s="8"/>
    </row>
    <row r="8" spans="1:30" s="6" customFormat="1" ht="25.5" customHeight="1">
      <c r="A8" s="11" t="s">
        <v>3</v>
      </c>
      <c r="B8" s="11" t="s">
        <v>4</v>
      </c>
      <c r="C8" s="11" t="s">
        <v>5</v>
      </c>
      <c r="D8" s="11" t="s">
        <v>6</v>
      </c>
      <c r="E8" s="11" t="s">
        <v>7</v>
      </c>
      <c r="F8" s="11" t="s">
        <v>8</v>
      </c>
      <c r="G8" s="11" t="s">
        <v>9</v>
      </c>
      <c r="H8" s="11" t="s">
        <v>10</v>
      </c>
    </row>
    <row r="9" spans="1:30" s="6" customFormat="1" ht="12.75" customHeight="1">
      <c r="A9" s="11" t="s">
        <v>11</v>
      </c>
      <c r="B9" s="11" t="s">
        <v>12</v>
      </c>
      <c r="C9" s="11" t="s">
        <v>13</v>
      </c>
      <c r="D9" s="11" t="s">
        <v>14</v>
      </c>
      <c r="E9" s="11" t="s">
        <v>15</v>
      </c>
      <c r="F9" s="11" t="s">
        <v>16</v>
      </c>
      <c r="G9" s="11" t="s">
        <v>17</v>
      </c>
      <c r="H9" s="11" t="s">
        <v>18</v>
      </c>
    </row>
    <row r="10" spans="1:30" s="6" customFormat="1" ht="4.5" customHeight="1">
      <c r="A10" s="8"/>
      <c r="B10" s="8"/>
      <c r="C10" s="8"/>
      <c r="D10" s="8"/>
      <c r="E10" s="8"/>
      <c r="F10" s="8"/>
      <c r="G10" s="8"/>
      <c r="H10" s="8"/>
    </row>
    <row r="11" spans="1:30" s="6" customFormat="1" ht="13.5" customHeight="1">
      <c r="A11" s="12"/>
      <c r="B11" s="13"/>
      <c r="C11" s="13" t="s">
        <v>19</v>
      </c>
      <c r="D11" s="13" t="s">
        <v>20</v>
      </c>
      <c r="E11" s="13"/>
      <c r="F11" s="14"/>
      <c r="G11" s="15"/>
      <c r="H11" s="167"/>
    </row>
    <row r="12" spans="1:30" s="6" customFormat="1" ht="21" customHeight="1">
      <c r="A12" s="16"/>
      <c r="B12" s="17"/>
      <c r="C12" s="17" t="s">
        <v>11</v>
      </c>
      <c r="D12" s="17" t="s">
        <v>21</v>
      </c>
      <c r="E12" s="17"/>
      <c r="F12" s="18"/>
      <c r="G12" s="19"/>
      <c r="H12" s="19">
        <f>SUM(H13:H55)</f>
        <v>0</v>
      </c>
      <c r="K12" s="215">
        <f>SUM(J13:J55)</f>
        <v>0</v>
      </c>
    </row>
    <row r="13" spans="1:30" s="225" customFormat="1" ht="22.5">
      <c r="A13" s="216">
        <v>1</v>
      </c>
      <c r="B13" s="217" t="s">
        <v>22</v>
      </c>
      <c r="C13" s="217">
        <v>111101111</v>
      </c>
      <c r="D13" s="217" t="s">
        <v>357</v>
      </c>
      <c r="E13" s="217" t="s">
        <v>23</v>
      </c>
      <c r="F13" s="218">
        <v>180</v>
      </c>
      <c r="G13" s="219"/>
      <c r="H13" s="220">
        <f>ROUND(F13*G13,2)</f>
        <v>0</v>
      </c>
      <c r="I13" s="221"/>
      <c r="J13" s="222">
        <f>F13*G13</f>
        <v>0</v>
      </c>
      <c r="K13" s="223"/>
      <c r="L13" s="223"/>
      <c r="M13" s="223">
        <f>F13*G13</f>
        <v>0</v>
      </c>
      <c r="N13" s="223"/>
      <c r="O13" s="223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</row>
    <row r="14" spans="1:30" s="6" customFormat="1" ht="22.5">
      <c r="A14" s="24">
        <v>2</v>
      </c>
      <c r="B14" s="25" t="s">
        <v>24</v>
      </c>
      <c r="C14" s="25" t="s">
        <v>25</v>
      </c>
      <c r="D14" s="25" t="s">
        <v>26</v>
      </c>
      <c r="E14" s="25" t="s">
        <v>23</v>
      </c>
      <c r="F14" s="26">
        <v>10</v>
      </c>
      <c r="G14" s="27"/>
      <c r="H14" s="27">
        <f t="shared" ref="H14:H79" si="0">ROUND(F14*G14,2)</f>
        <v>0</v>
      </c>
      <c r="J14" s="222">
        <f t="shared" ref="J14:J80" si="1">F14*G14</f>
        <v>0</v>
      </c>
      <c r="M14" s="223">
        <f t="shared" ref="M14:M77" si="2">F14*G14</f>
        <v>0</v>
      </c>
    </row>
    <row r="15" spans="1:30" s="6" customFormat="1" ht="15">
      <c r="A15" s="28"/>
      <c r="B15" s="29"/>
      <c r="C15" s="29"/>
      <c r="D15" s="29" t="s">
        <v>27</v>
      </c>
      <c r="E15" s="29"/>
      <c r="F15" s="30">
        <v>10</v>
      </c>
      <c r="G15" s="31"/>
      <c r="H15" s="31"/>
      <c r="J15" s="222">
        <f t="shared" si="1"/>
        <v>0</v>
      </c>
      <c r="M15" s="223">
        <f t="shared" si="2"/>
        <v>0</v>
      </c>
    </row>
    <row r="16" spans="1:30" s="6" customFormat="1" ht="22.5">
      <c r="A16" s="24">
        <v>3</v>
      </c>
      <c r="B16" s="25" t="s">
        <v>24</v>
      </c>
      <c r="C16" s="25" t="s">
        <v>28</v>
      </c>
      <c r="D16" s="25" t="s">
        <v>29</v>
      </c>
      <c r="E16" s="25" t="s">
        <v>30</v>
      </c>
      <c r="F16" s="26">
        <v>25</v>
      </c>
      <c r="G16" s="27"/>
      <c r="H16" s="27">
        <f t="shared" si="0"/>
        <v>0</v>
      </c>
      <c r="J16" s="222">
        <f t="shared" si="1"/>
        <v>0</v>
      </c>
      <c r="M16" s="223">
        <f t="shared" si="2"/>
        <v>0</v>
      </c>
    </row>
    <row r="17" spans="1:13" s="6" customFormat="1" ht="15">
      <c r="A17" s="28"/>
      <c r="B17" s="29"/>
      <c r="C17" s="29"/>
      <c r="D17" s="29" t="s">
        <v>31</v>
      </c>
      <c r="E17" s="29"/>
      <c r="F17" s="30">
        <v>25</v>
      </c>
      <c r="G17" s="31"/>
      <c r="H17" s="31"/>
      <c r="J17" s="222">
        <f t="shared" si="1"/>
        <v>0</v>
      </c>
      <c r="M17" s="223">
        <f t="shared" si="2"/>
        <v>0</v>
      </c>
    </row>
    <row r="18" spans="1:13" s="6" customFormat="1" ht="22.5">
      <c r="A18" s="24">
        <v>4</v>
      </c>
      <c r="B18" s="25" t="s">
        <v>22</v>
      </c>
      <c r="C18" s="25" t="s">
        <v>32</v>
      </c>
      <c r="D18" s="25" t="s">
        <v>33</v>
      </c>
      <c r="E18" s="25" t="s">
        <v>34</v>
      </c>
      <c r="F18" s="26">
        <v>77</v>
      </c>
      <c r="G18" s="27"/>
      <c r="H18" s="27">
        <f t="shared" si="0"/>
        <v>0</v>
      </c>
      <c r="J18" s="222">
        <f t="shared" si="1"/>
        <v>0</v>
      </c>
      <c r="M18" s="223">
        <f t="shared" si="2"/>
        <v>0</v>
      </c>
    </row>
    <row r="19" spans="1:13" s="6" customFormat="1" ht="22.5">
      <c r="A19" s="24">
        <v>5</v>
      </c>
      <c r="B19" s="25" t="s">
        <v>22</v>
      </c>
      <c r="C19" s="25" t="s">
        <v>35</v>
      </c>
      <c r="D19" s="25" t="s">
        <v>36</v>
      </c>
      <c r="E19" s="25" t="s">
        <v>34</v>
      </c>
      <c r="F19" s="26">
        <v>103</v>
      </c>
      <c r="G19" s="27"/>
      <c r="H19" s="27">
        <f t="shared" si="0"/>
        <v>0</v>
      </c>
      <c r="J19" s="222">
        <f t="shared" si="1"/>
        <v>0</v>
      </c>
      <c r="M19" s="223">
        <f t="shared" si="2"/>
        <v>0</v>
      </c>
    </row>
    <row r="20" spans="1:13" s="6" customFormat="1" ht="22.5">
      <c r="A20" s="24">
        <v>6</v>
      </c>
      <c r="B20" s="25" t="s">
        <v>22</v>
      </c>
      <c r="C20" s="25" t="s">
        <v>37</v>
      </c>
      <c r="D20" s="25" t="s">
        <v>38</v>
      </c>
      <c r="E20" s="25" t="s">
        <v>34</v>
      </c>
      <c r="F20" s="26">
        <v>103</v>
      </c>
      <c r="G20" s="27"/>
      <c r="H20" s="27">
        <f t="shared" si="0"/>
        <v>0</v>
      </c>
      <c r="J20" s="222">
        <f t="shared" si="1"/>
        <v>0</v>
      </c>
      <c r="M20" s="223">
        <f t="shared" si="2"/>
        <v>0</v>
      </c>
    </row>
    <row r="21" spans="1:13" s="6" customFormat="1" ht="22.5">
      <c r="A21" s="24">
        <v>7</v>
      </c>
      <c r="B21" s="25" t="s">
        <v>22</v>
      </c>
      <c r="C21" s="25">
        <v>120001101</v>
      </c>
      <c r="D21" s="25" t="s">
        <v>361</v>
      </c>
      <c r="E21" s="25" t="s">
        <v>34</v>
      </c>
      <c r="F21" s="26">
        <f>F19*0.45</f>
        <v>46.35</v>
      </c>
      <c r="G21" s="27"/>
      <c r="H21" s="27">
        <f t="shared" ref="H21" si="3">ROUND(F21*G21,2)</f>
        <v>0</v>
      </c>
      <c r="J21" s="222"/>
      <c r="M21" s="223">
        <f t="shared" si="2"/>
        <v>0</v>
      </c>
    </row>
    <row r="22" spans="1:13" s="6" customFormat="1" ht="15">
      <c r="A22" s="24">
        <v>8</v>
      </c>
      <c r="B22" s="25" t="s">
        <v>22</v>
      </c>
      <c r="C22" s="25" t="s">
        <v>39</v>
      </c>
      <c r="D22" s="25" t="s">
        <v>40</v>
      </c>
      <c r="E22" s="25" t="s">
        <v>34</v>
      </c>
      <c r="F22" s="26">
        <v>60</v>
      </c>
      <c r="G22" s="27"/>
      <c r="H22" s="27">
        <f t="shared" si="0"/>
        <v>0</v>
      </c>
      <c r="J22" s="222">
        <f t="shared" si="1"/>
        <v>0</v>
      </c>
      <c r="M22" s="223">
        <f t="shared" si="2"/>
        <v>0</v>
      </c>
    </row>
    <row r="23" spans="1:13" s="6" customFormat="1" ht="15">
      <c r="A23" s="28"/>
      <c r="B23" s="29"/>
      <c r="C23" s="29"/>
      <c r="D23" s="29" t="s">
        <v>41</v>
      </c>
      <c r="E23" s="29"/>
      <c r="F23" s="30">
        <v>60</v>
      </c>
      <c r="G23" s="31"/>
      <c r="H23" s="31"/>
      <c r="J23" s="222">
        <f t="shared" si="1"/>
        <v>0</v>
      </c>
      <c r="M23" s="223">
        <f t="shared" si="2"/>
        <v>0</v>
      </c>
    </row>
    <row r="24" spans="1:13" s="6" customFormat="1" ht="22.5">
      <c r="A24" s="24">
        <v>9</v>
      </c>
      <c r="B24" s="25" t="s">
        <v>22</v>
      </c>
      <c r="C24" s="25" t="s">
        <v>42</v>
      </c>
      <c r="D24" s="25" t="s">
        <v>43</v>
      </c>
      <c r="E24" s="25" t="s">
        <v>34</v>
      </c>
      <c r="F24" s="26">
        <v>60</v>
      </c>
      <c r="G24" s="27"/>
      <c r="H24" s="27">
        <f t="shared" si="0"/>
        <v>0</v>
      </c>
      <c r="J24" s="222">
        <f t="shared" si="1"/>
        <v>0</v>
      </c>
      <c r="M24" s="223">
        <f t="shared" si="2"/>
        <v>0</v>
      </c>
    </row>
    <row r="25" spans="1:13" s="6" customFormat="1" ht="22.5">
      <c r="A25" s="24">
        <v>10</v>
      </c>
      <c r="B25" s="25" t="s">
        <v>22</v>
      </c>
      <c r="C25" s="25" t="s">
        <v>44</v>
      </c>
      <c r="D25" s="25" t="s">
        <v>45</v>
      </c>
      <c r="E25" s="25" t="s">
        <v>34</v>
      </c>
      <c r="F25" s="26">
        <v>146.85</v>
      </c>
      <c r="G25" s="27"/>
      <c r="H25" s="27">
        <f t="shared" si="0"/>
        <v>0</v>
      </c>
      <c r="J25" s="222">
        <f t="shared" si="1"/>
        <v>0</v>
      </c>
      <c r="M25" s="223">
        <f t="shared" si="2"/>
        <v>0</v>
      </c>
    </row>
    <row r="26" spans="1:13" s="6" customFormat="1" ht="15">
      <c r="A26" s="28"/>
      <c r="B26" s="29"/>
      <c r="C26" s="29"/>
      <c r="D26" s="29" t="s">
        <v>46</v>
      </c>
      <c r="E26" s="29"/>
      <c r="F26" s="30">
        <v>19.850000000000001</v>
      </c>
      <c r="G26" s="31"/>
      <c r="H26" s="31"/>
      <c r="J26" s="222">
        <f t="shared" si="1"/>
        <v>0</v>
      </c>
      <c r="M26" s="223">
        <f t="shared" si="2"/>
        <v>0</v>
      </c>
    </row>
    <row r="27" spans="1:13" s="6" customFormat="1" ht="22.5">
      <c r="A27" s="28"/>
      <c r="B27" s="29"/>
      <c r="C27" s="29"/>
      <c r="D27" s="29" t="s">
        <v>47</v>
      </c>
      <c r="E27" s="29"/>
      <c r="F27" s="30">
        <v>127</v>
      </c>
      <c r="G27" s="31"/>
      <c r="H27" s="31"/>
      <c r="J27" s="222">
        <f t="shared" si="1"/>
        <v>0</v>
      </c>
      <c r="M27" s="223">
        <f t="shared" si="2"/>
        <v>0</v>
      </c>
    </row>
    <row r="28" spans="1:13" s="6" customFormat="1" ht="22.5">
      <c r="A28" s="24">
        <v>11</v>
      </c>
      <c r="B28" s="25" t="s">
        <v>22</v>
      </c>
      <c r="C28" s="25" t="s">
        <v>48</v>
      </c>
      <c r="D28" s="25" t="s">
        <v>49</v>
      </c>
      <c r="E28" s="25" t="s">
        <v>34</v>
      </c>
      <c r="F28" s="26">
        <v>2496.4499999999998</v>
      </c>
      <c r="G28" s="27"/>
      <c r="H28" s="27">
        <f t="shared" si="0"/>
        <v>0</v>
      </c>
      <c r="J28" s="222">
        <f t="shared" si="1"/>
        <v>0</v>
      </c>
      <c r="M28" s="223">
        <f t="shared" si="2"/>
        <v>0</v>
      </c>
    </row>
    <row r="29" spans="1:13" s="6" customFormat="1" ht="15">
      <c r="A29" s="32"/>
      <c r="B29" s="33"/>
      <c r="C29" s="33"/>
      <c r="D29" s="33" t="s">
        <v>50</v>
      </c>
      <c r="E29" s="33"/>
      <c r="F29" s="34">
        <v>2496.4499999999998</v>
      </c>
      <c r="G29" s="35"/>
      <c r="H29" s="35"/>
      <c r="J29" s="222">
        <f t="shared" si="1"/>
        <v>0</v>
      </c>
      <c r="M29" s="223">
        <f t="shared" si="2"/>
        <v>0</v>
      </c>
    </row>
    <row r="30" spans="1:13" s="6" customFormat="1" ht="22.5">
      <c r="A30" s="24">
        <v>12</v>
      </c>
      <c r="B30" s="25" t="s">
        <v>22</v>
      </c>
      <c r="C30" s="25" t="s">
        <v>51</v>
      </c>
      <c r="D30" s="25" t="s">
        <v>52</v>
      </c>
      <c r="E30" s="25" t="s">
        <v>34</v>
      </c>
      <c r="F30" s="26">
        <v>77</v>
      </c>
      <c r="G30" s="27"/>
      <c r="H30" s="27">
        <f t="shared" si="0"/>
        <v>0</v>
      </c>
      <c r="J30" s="222">
        <f t="shared" si="1"/>
        <v>0</v>
      </c>
      <c r="M30" s="223">
        <f t="shared" si="2"/>
        <v>0</v>
      </c>
    </row>
    <row r="31" spans="1:13" s="6" customFormat="1" ht="15">
      <c r="A31" s="28"/>
      <c r="B31" s="29"/>
      <c r="C31" s="29"/>
      <c r="D31" s="29" t="s">
        <v>53</v>
      </c>
      <c r="E31" s="29"/>
      <c r="F31" s="30">
        <v>77</v>
      </c>
      <c r="G31" s="31"/>
      <c r="H31" s="31"/>
      <c r="J31" s="222">
        <f t="shared" si="1"/>
        <v>0</v>
      </c>
      <c r="M31" s="223">
        <f t="shared" si="2"/>
        <v>0</v>
      </c>
    </row>
    <row r="32" spans="1:13" s="6" customFormat="1" ht="15">
      <c r="A32" s="24">
        <v>13</v>
      </c>
      <c r="B32" s="25" t="s">
        <v>22</v>
      </c>
      <c r="C32" s="25" t="s">
        <v>54</v>
      </c>
      <c r="D32" s="25" t="s">
        <v>55</v>
      </c>
      <c r="E32" s="25" t="s">
        <v>34</v>
      </c>
      <c r="F32" s="26">
        <v>19.850000000000001</v>
      </c>
      <c r="G32" s="27"/>
      <c r="H32" s="27">
        <f t="shared" si="0"/>
        <v>0</v>
      </c>
      <c r="J32" s="222">
        <f t="shared" si="1"/>
        <v>0</v>
      </c>
      <c r="M32" s="223">
        <f t="shared" si="2"/>
        <v>0</v>
      </c>
    </row>
    <row r="33" spans="1:13" s="6" customFormat="1" ht="15">
      <c r="A33" s="28"/>
      <c r="B33" s="29"/>
      <c r="C33" s="29"/>
      <c r="D33" s="29" t="s">
        <v>56</v>
      </c>
      <c r="E33" s="29"/>
      <c r="F33" s="30">
        <v>19.850000000000001</v>
      </c>
      <c r="G33" s="31"/>
      <c r="H33" s="31"/>
      <c r="J33" s="222">
        <f t="shared" si="1"/>
        <v>0</v>
      </c>
      <c r="M33" s="223">
        <f t="shared" si="2"/>
        <v>0</v>
      </c>
    </row>
    <row r="34" spans="1:13" s="6" customFormat="1" ht="22.5">
      <c r="A34" s="24">
        <v>14</v>
      </c>
      <c r="B34" s="25" t="s">
        <v>22</v>
      </c>
      <c r="C34" s="25" t="s">
        <v>57</v>
      </c>
      <c r="D34" s="25" t="s">
        <v>58</v>
      </c>
      <c r="E34" s="25" t="s">
        <v>59</v>
      </c>
      <c r="F34" s="26">
        <v>228.6</v>
      </c>
      <c r="G34" s="27"/>
      <c r="H34" s="27">
        <f t="shared" si="0"/>
        <v>0</v>
      </c>
      <c r="J34" s="222">
        <f t="shared" si="1"/>
        <v>0</v>
      </c>
      <c r="M34" s="223">
        <f t="shared" si="2"/>
        <v>0</v>
      </c>
    </row>
    <row r="35" spans="1:13" s="6" customFormat="1" ht="15">
      <c r="A35" s="28"/>
      <c r="B35" s="29"/>
      <c r="C35" s="29"/>
      <c r="D35" s="29" t="s">
        <v>60</v>
      </c>
      <c r="E35" s="29"/>
      <c r="F35" s="30">
        <v>127</v>
      </c>
      <c r="G35" s="31"/>
      <c r="H35" s="31"/>
      <c r="J35" s="222">
        <f t="shared" si="1"/>
        <v>0</v>
      </c>
      <c r="M35" s="223">
        <f t="shared" si="2"/>
        <v>0</v>
      </c>
    </row>
    <row r="36" spans="1:13" s="6" customFormat="1" ht="22.5">
      <c r="A36" s="226">
        <v>15</v>
      </c>
      <c r="B36" s="25" t="s">
        <v>22</v>
      </c>
      <c r="C36" s="25">
        <v>171209003</v>
      </c>
      <c r="D36" s="227" t="s">
        <v>358</v>
      </c>
      <c r="E36" s="25" t="s">
        <v>59</v>
      </c>
      <c r="F36" s="26">
        <v>228.6</v>
      </c>
      <c r="G36" s="27"/>
      <c r="H36" s="27">
        <f t="shared" ref="H36" si="4">ROUND(F36*G36,2)</f>
        <v>0</v>
      </c>
      <c r="J36" s="222">
        <f t="shared" si="1"/>
        <v>0</v>
      </c>
      <c r="M36" s="223">
        <f t="shared" si="2"/>
        <v>0</v>
      </c>
    </row>
    <row r="37" spans="1:13" s="6" customFormat="1" ht="15">
      <c r="A37" s="28"/>
      <c r="B37" s="29"/>
      <c r="C37" s="29"/>
      <c r="D37" s="29" t="s">
        <v>60</v>
      </c>
      <c r="E37" s="29"/>
      <c r="F37" s="30">
        <v>127</v>
      </c>
      <c r="G37" s="31"/>
      <c r="H37" s="31"/>
      <c r="J37" s="222">
        <f t="shared" si="1"/>
        <v>0</v>
      </c>
      <c r="M37" s="223">
        <f t="shared" si="2"/>
        <v>0</v>
      </c>
    </row>
    <row r="38" spans="1:13" s="6" customFormat="1" ht="22.5">
      <c r="A38" s="24">
        <v>16</v>
      </c>
      <c r="B38" s="25" t="s">
        <v>22</v>
      </c>
      <c r="C38" s="25" t="s">
        <v>61</v>
      </c>
      <c r="D38" s="25" t="s">
        <v>62</v>
      </c>
      <c r="E38" s="25" t="s">
        <v>34</v>
      </c>
      <c r="F38" s="26">
        <v>44</v>
      </c>
      <c r="G38" s="27"/>
      <c r="H38" s="27">
        <f t="shared" si="0"/>
        <v>0</v>
      </c>
      <c r="J38" s="222">
        <f t="shared" si="1"/>
        <v>0</v>
      </c>
      <c r="M38" s="223">
        <f t="shared" si="2"/>
        <v>0</v>
      </c>
    </row>
    <row r="39" spans="1:13" s="6" customFormat="1" ht="22.5">
      <c r="A39" s="28"/>
      <c r="B39" s="29"/>
      <c r="C39" s="29"/>
      <c r="D39" s="29" t="s">
        <v>63</v>
      </c>
      <c r="E39" s="29"/>
      <c r="F39" s="30">
        <v>8</v>
      </c>
      <c r="G39" s="31"/>
      <c r="H39" s="31"/>
      <c r="J39" s="222">
        <f t="shared" si="1"/>
        <v>0</v>
      </c>
      <c r="M39" s="223">
        <f t="shared" si="2"/>
        <v>0</v>
      </c>
    </row>
    <row r="40" spans="1:13" s="6" customFormat="1" ht="15">
      <c r="A40" s="28"/>
      <c r="B40" s="29"/>
      <c r="C40" s="29"/>
      <c r="D40" s="29" t="s">
        <v>64</v>
      </c>
      <c r="E40" s="29"/>
      <c r="F40" s="30">
        <v>36</v>
      </c>
      <c r="G40" s="31"/>
      <c r="H40" s="31"/>
      <c r="J40" s="222">
        <f t="shared" si="1"/>
        <v>0</v>
      </c>
      <c r="M40" s="223">
        <f t="shared" si="2"/>
        <v>0</v>
      </c>
    </row>
    <row r="41" spans="1:13" s="6" customFormat="1" ht="15">
      <c r="A41" s="36">
        <v>17</v>
      </c>
      <c r="B41" s="37" t="s">
        <v>65</v>
      </c>
      <c r="C41" s="37" t="s">
        <v>66</v>
      </c>
      <c r="D41" s="37" t="s">
        <v>67</v>
      </c>
      <c r="E41" s="37" t="s">
        <v>59</v>
      </c>
      <c r="F41" s="38">
        <v>16</v>
      </c>
      <c r="G41" s="39"/>
      <c r="H41" s="39">
        <f t="shared" si="0"/>
        <v>0</v>
      </c>
      <c r="J41" s="222">
        <f t="shared" si="1"/>
        <v>0</v>
      </c>
      <c r="M41" s="223">
        <f t="shared" si="2"/>
        <v>0</v>
      </c>
    </row>
    <row r="42" spans="1:13" s="6" customFormat="1" ht="15">
      <c r="A42" s="32"/>
      <c r="B42" s="33"/>
      <c r="C42" s="33"/>
      <c r="D42" s="33" t="s">
        <v>68</v>
      </c>
      <c r="E42" s="33"/>
      <c r="F42" s="34">
        <v>16</v>
      </c>
      <c r="G42" s="35"/>
      <c r="H42" s="35"/>
      <c r="J42" s="222">
        <f t="shared" si="1"/>
        <v>0</v>
      </c>
      <c r="M42" s="223">
        <f t="shared" si="2"/>
        <v>0</v>
      </c>
    </row>
    <row r="43" spans="1:13" s="6" customFormat="1" ht="22.5">
      <c r="A43" s="24">
        <v>18</v>
      </c>
      <c r="B43" s="25" t="s">
        <v>22</v>
      </c>
      <c r="C43" s="25" t="s">
        <v>69</v>
      </c>
      <c r="D43" s="25" t="s">
        <v>70</v>
      </c>
      <c r="E43" s="25" t="s">
        <v>34</v>
      </c>
      <c r="F43" s="26">
        <v>24</v>
      </c>
      <c r="G43" s="27"/>
      <c r="H43" s="27">
        <f t="shared" si="0"/>
        <v>0</v>
      </c>
      <c r="J43" s="222">
        <f t="shared" si="1"/>
        <v>0</v>
      </c>
      <c r="M43" s="223">
        <f t="shared" si="2"/>
        <v>0</v>
      </c>
    </row>
    <row r="44" spans="1:13" s="6" customFormat="1" ht="22.5">
      <c r="A44" s="28"/>
      <c r="B44" s="29"/>
      <c r="C44" s="29"/>
      <c r="D44" s="29" t="s">
        <v>71</v>
      </c>
      <c r="E44" s="29"/>
      <c r="F44" s="30">
        <v>24</v>
      </c>
      <c r="G44" s="31"/>
      <c r="H44" s="31"/>
      <c r="J44" s="222">
        <f t="shared" si="1"/>
        <v>0</v>
      </c>
      <c r="M44" s="223">
        <f t="shared" si="2"/>
        <v>0</v>
      </c>
    </row>
    <row r="45" spans="1:13" s="6" customFormat="1" ht="15">
      <c r="A45" s="24">
        <v>19</v>
      </c>
      <c r="B45" s="25" t="s">
        <v>72</v>
      </c>
      <c r="C45" s="25" t="s">
        <v>73</v>
      </c>
      <c r="D45" s="25" t="s">
        <v>74</v>
      </c>
      <c r="E45" s="25" t="s">
        <v>23</v>
      </c>
      <c r="F45" s="26">
        <v>381</v>
      </c>
      <c r="G45" s="27"/>
      <c r="H45" s="27">
        <f t="shared" si="0"/>
        <v>0</v>
      </c>
      <c r="J45" s="222">
        <f t="shared" si="1"/>
        <v>0</v>
      </c>
      <c r="M45" s="223">
        <f t="shared" si="2"/>
        <v>0</v>
      </c>
    </row>
    <row r="46" spans="1:13" s="6" customFormat="1" ht="15">
      <c r="A46" s="36">
        <v>20</v>
      </c>
      <c r="B46" s="37" t="s">
        <v>75</v>
      </c>
      <c r="C46" s="37" t="s">
        <v>76</v>
      </c>
      <c r="D46" s="37" t="s">
        <v>77</v>
      </c>
      <c r="E46" s="37" t="s">
        <v>78</v>
      </c>
      <c r="F46" s="38">
        <v>7.2</v>
      </c>
      <c r="G46" s="39"/>
      <c r="H46" s="39">
        <f t="shared" si="0"/>
        <v>0</v>
      </c>
      <c r="J46" s="222">
        <f t="shared" si="1"/>
        <v>0</v>
      </c>
      <c r="M46" s="223">
        <f t="shared" si="2"/>
        <v>0</v>
      </c>
    </row>
    <row r="47" spans="1:13" s="6" customFormat="1" ht="15">
      <c r="A47" s="32"/>
      <c r="B47" s="33"/>
      <c r="C47" s="33"/>
      <c r="D47" s="33" t="s">
        <v>79</v>
      </c>
      <c r="E47" s="33"/>
      <c r="F47" s="34">
        <v>7.2</v>
      </c>
      <c r="G47" s="35"/>
      <c r="H47" s="35"/>
      <c r="J47" s="222">
        <f t="shared" si="1"/>
        <v>0</v>
      </c>
      <c r="M47" s="223">
        <f t="shared" si="2"/>
        <v>0</v>
      </c>
    </row>
    <row r="48" spans="1:13" s="6" customFormat="1" ht="15">
      <c r="A48" s="24">
        <v>21</v>
      </c>
      <c r="B48" s="25" t="s">
        <v>22</v>
      </c>
      <c r="C48" s="25" t="s">
        <v>80</v>
      </c>
      <c r="D48" s="25" t="s">
        <v>81</v>
      </c>
      <c r="E48" s="25" t="s">
        <v>23</v>
      </c>
      <c r="F48" s="26">
        <v>446.32</v>
      </c>
      <c r="G48" s="27"/>
      <c r="H48" s="27">
        <f t="shared" si="0"/>
        <v>0</v>
      </c>
      <c r="J48" s="222">
        <f t="shared" si="1"/>
        <v>0</v>
      </c>
      <c r="M48" s="223">
        <f t="shared" si="2"/>
        <v>0</v>
      </c>
    </row>
    <row r="49" spans="1:13" s="6" customFormat="1" ht="22.5">
      <c r="A49" s="24">
        <v>22</v>
      </c>
      <c r="B49" s="25" t="s">
        <v>22</v>
      </c>
      <c r="C49" s="25" t="s">
        <v>82</v>
      </c>
      <c r="D49" s="25" t="s">
        <v>83</v>
      </c>
      <c r="E49" s="25" t="s">
        <v>23</v>
      </c>
      <c r="F49" s="26">
        <v>381</v>
      </c>
      <c r="G49" s="27"/>
      <c r="H49" s="27">
        <f t="shared" si="0"/>
        <v>0</v>
      </c>
      <c r="J49" s="222">
        <f t="shared" si="1"/>
        <v>0</v>
      </c>
      <c r="M49" s="223">
        <f t="shared" si="2"/>
        <v>0</v>
      </c>
    </row>
    <row r="50" spans="1:13" s="6" customFormat="1" ht="22.5">
      <c r="A50" s="28"/>
      <c r="B50" s="29"/>
      <c r="C50" s="29"/>
      <c r="D50" s="29" t="s">
        <v>84</v>
      </c>
      <c r="E50" s="29"/>
      <c r="F50" s="30">
        <v>381</v>
      </c>
      <c r="G50" s="31"/>
      <c r="H50" s="31"/>
      <c r="J50" s="222">
        <f t="shared" si="1"/>
        <v>0</v>
      </c>
      <c r="M50" s="223">
        <f t="shared" si="2"/>
        <v>0</v>
      </c>
    </row>
    <row r="51" spans="1:13" s="6" customFormat="1" ht="22.5">
      <c r="A51" s="24">
        <v>23</v>
      </c>
      <c r="B51" s="25" t="s">
        <v>72</v>
      </c>
      <c r="C51" s="25" t="s">
        <v>85</v>
      </c>
      <c r="D51" s="25" t="s">
        <v>86</v>
      </c>
      <c r="E51" s="25" t="s">
        <v>23</v>
      </c>
      <c r="F51" s="26">
        <v>381</v>
      </c>
      <c r="G51" s="27"/>
      <c r="H51" s="27">
        <f t="shared" si="0"/>
        <v>0</v>
      </c>
      <c r="J51" s="222">
        <f t="shared" si="1"/>
        <v>0</v>
      </c>
      <c r="M51" s="223">
        <f t="shared" si="2"/>
        <v>0</v>
      </c>
    </row>
    <row r="52" spans="1:13" s="6" customFormat="1" ht="22.5">
      <c r="A52" s="24">
        <v>24</v>
      </c>
      <c r="B52" s="25" t="s">
        <v>72</v>
      </c>
      <c r="C52" s="25" t="s">
        <v>87</v>
      </c>
      <c r="D52" s="25" t="s">
        <v>88</v>
      </c>
      <c r="E52" s="25" t="s">
        <v>23</v>
      </c>
      <c r="F52" s="26">
        <v>381</v>
      </c>
      <c r="G52" s="27"/>
      <c r="H52" s="27">
        <f t="shared" si="0"/>
        <v>0</v>
      </c>
      <c r="J52" s="222">
        <f t="shared" si="1"/>
        <v>0</v>
      </c>
      <c r="M52" s="223">
        <f t="shared" si="2"/>
        <v>0</v>
      </c>
    </row>
    <row r="53" spans="1:13" s="6" customFormat="1" ht="22.5">
      <c r="A53" s="24">
        <v>25</v>
      </c>
      <c r="B53" s="25" t="s">
        <v>72</v>
      </c>
      <c r="C53" s="25" t="s">
        <v>89</v>
      </c>
      <c r="D53" s="25" t="s">
        <v>90</v>
      </c>
      <c r="E53" s="25" t="s">
        <v>59</v>
      </c>
      <c r="F53" s="26">
        <v>3.7999999999999999E-2</v>
      </c>
      <c r="G53" s="27"/>
      <c r="H53" s="27">
        <f t="shared" si="0"/>
        <v>0</v>
      </c>
      <c r="J53" s="222">
        <f t="shared" si="1"/>
        <v>0</v>
      </c>
      <c r="M53" s="223">
        <f t="shared" si="2"/>
        <v>0</v>
      </c>
    </row>
    <row r="54" spans="1:13" s="6" customFormat="1" ht="15">
      <c r="A54" s="32"/>
      <c r="B54" s="33"/>
      <c r="C54" s="33"/>
      <c r="D54" s="33" t="s">
        <v>91</v>
      </c>
      <c r="E54" s="33"/>
      <c r="F54" s="34">
        <v>3.7999999999999999E-2</v>
      </c>
      <c r="G54" s="35"/>
      <c r="H54" s="35"/>
      <c r="J54" s="222">
        <f t="shared" si="1"/>
        <v>0</v>
      </c>
      <c r="M54" s="223">
        <f t="shared" si="2"/>
        <v>0</v>
      </c>
    </row>
    <row r="55" spans="1:13" s="6" customFormat="1" ht="21" customHeight="1">
      <c r="A55" s="24">
        <v>26</v>
      </c>
      <c r="B55" s="25" t="s">
        <v>72</v>
      </c>
      <c r="C55" s="25" t="s">
        <v>92</v>
      </c>
      <c r="D55" s="25" t="s">
        <v>93</v>
      </c>
      <c r="E55" s="25" t="s">
        <v>23</v>
      </c>
      <c r="F55" s="26">
        <v>381</v>
      </c>
      <c r="G55" s="27"/>
      <c r="H55" s="27">
        <f t="shared" si="0"/>
        <v>0</v>
      </c>
      <c r="J55" s="222">
        <f t="shared" si="1"/>
        <v>0</v>
      </c>
      <c r="M55" s="223">
        <f t="shared" si="2"/>
        <v>0</v>
      </c>
    </row>
    <row r="56" spans="1:13" s="6" customFormat="1" ht="15">
      <c r="A56" s="16"/>
      <c r="B56" s="17"/>
      <c r="C56" s="17" t="s">
        <v>13</v>
      </c>
      <c r="D56" s="17" t="s">
        <v>94</v>
      </c>
      <c r="E56" s="17"/>
      <c r="F56" s="18"/>
      <c r="G56" s="19"/>
      <c r="H56" s="19">
        <f>SUBTOTAL(9,H57:H60)</f>
        <v>0</v>
      </c>
      <c r="J56" s="222">
        <f t="shared" si="1"/>
        <v>0</v>
      </c>
      <c r="K56" s="228">
        <f>SUM(H57:H60)</f>
        <v>0</v>
      </c>
      <c r="M56" s="223">
        <f t="shared" si="2"/>
        <v>0</v>
      </c>
    </row>
    <row r="57" spans="1:13" s="6" customFormat="1" ht="22.5">
      <c r="A57" s="24">
        <v>27</v>
      </c>
      <c r="B57" s="25" t="s">
        <v>95</v>
      </c>
      <c r="C57" s="25" t="s">
        <v>96</v>
      </c>
      <c r="D57" s="25" t="s">
        <v>97</v>
      </c>
      <c r="E57" s="25" t="s">
        <v>30</v>
      </c>
      <c r="F57" s="26">
        <v>3.1</v>
      </c>
      <c r="G57" s="27"/>
      <c r="H57" s="27">
        <f t="shared" si="0"/>
        <v>0</v>
      </c>
      <c r="J57" s="222">
        <f t="shared" si="1"/>
        <v>0</v>
      </c>
      <c r="M57" s="223">
        <f t="shared" si="2"/>
        <v>0</v>
      </c>
    </row>
    <row r="58" spans="1:13" s="6" customFormat="1" ht="15">
      <c r="A58" s="24">
        <v>28</v>
      </c>
      <c r="B58" s="25" t="s">
        <v>98</v>
      </c>
      <c r="C58" s="25" t="s">
        <v>99</v>
      </c>
      <c r="D58" s="25" t="s">
        <v>100</v>
      </c>
      <c r="E58" s="25" t="s">
        <v>30</v>
      </c>
      <c r="F58" s="26">
        <v>300</v>
      </c>
      <c r="G58" s="27"/>
      <c r="H58" s="27">
        <f t="shared" si="0"/>
        <v>0</v>
      </c>
      <c r="J58" s="222">
        <f t="shared" si="1"/>
        <v>0</v>
      </c>
      <c r="M58" s="223">
        <f t="shared" si="2"/>
        <v>0</v>
      </c>
    </row>
    <row r="59" spans="1:13" s="6" customFormat="1" ht="15">
      <c r="A59" s="36">
        <v>29</v>
      </c>
      <c r="B59" s="37" t="s">
        <v>101</v>
      </c>
      <c r="C59" s="37" t="s">
        <v>102</v>
      </c>
      <c r="D59" s="37" t="s">
        <v>103</v>
      </c>
      <c r="E59" s="37" t="s">
        <v>30</v>
      </c>
      <c r="F59" s="38">
        <v>312</v>
      </c>
      <c r="G59" s="39"/>
      <c r="H59" s="39">
        <f t="shared" si="0"/>
        <v>0</v>
      </c>
      <c r="J59" s="222">
        <f t="shared" si="1"/>
        <v>0</v>
      </c>
      <c r="M59" s="223">
        <f t="shared" si="2"/>
        <v>0</v>
      </c>
    </row>
    <row r="60" spans="1:13" s="6" customFormat="1" ht="21" customHeight="1">
      <c r="A60" s="32"/>
      <c r="B60" s="33"/>
      <c r="C60" s="33"/>
      <c r="D60" s="33" t="s">
        <v>104</v>
      </c>
      <c r="E60" s="33"/>
      <c r="F60" s="34">
        <v>312</v>
      </c>
      <c r="G60" s="35"/>
      <c r="H60" s="35"/>
      <c r="J60" s="222">
        <f t="shared" si="1"/>
        <v>0</v>
      </c>
      <c r="M60" s="223">
        <f t="shared" si="2"/>
        <v>0</v>
      </c>
    </row>
    <row r="61" spans="1:13" s="6" customFormat="1" ht="15">
      <c r="A61" s="16"/>
      <c r="B61" s="17"/>
      <c r="C61" s="17" t="s">
        <v>15</v>
      </c>
      <c r="D61" s="17" t="s">
        <v>105</v>
      </c>
      <c r="E61" s="17"/>
      <c r="F61" s="18"/>
      <c r="G61" s="19"/>
      <c r="H61" s="19">
        <f>SUBTOTAL(9,H62:H76)</f>
        <v>0</v>
      </c>
      <c r="J61" s="222">
        <f t="shared" si="1"/>
        <v>0</v>
      </c>
      <c r="K61" s="228">
        <f>SUM(H62:H76)</f>
        <v>0</v>
      </c>
      <c r="M61" s="223">
        <f t="shared" si="2"/>
        <v>0</v>
      </c>
    </row>
    <row r="62" spans="1:13" s="6" customFormat="1" ht="22.5">
      <c r="A62" s="24">
        <v>30</v>
      </c>
      <c r="B62" s="25" t="s">
        <v>24</v>
      </c>
      <c r="C62" s="25" t="s">
        <v>106</v>
      </c>
      <c r="D62" s="25" t="s">
        <v>107</v>
      </c>
      <c r="E62" s="25" t="s">
        <v>23</v>
      </c>
      <c r="F62" s="26">
        <v>344.27</v>
      </c>
      <c r="G62" s="27"/>
      <c r="H62" s="27">
        <f t="shared" si="0"/>
        <v>0</v>
      </c>
      <c r="J62" s="222">
        <f t="shared" si="1"/>
        <v>0</v>
      </c>
      <c r="M62" s="223">
        <f t="shared" si="2"/>
        <v>0</v>
      </c>
    </row>
    <row r="63" spans="1:13" s="6" customFormat="1" ht="22.5">
      <c r="A63" s="24">
        <v>31</v>
      </c>
      <c r="B63" s="25" t="s">
        <v>24</v>
      </c>
      <c r="C63" s="25" t="s">
        <v>108</v>
      </c>
      <c r="D63" s="25" t="s">
        <v>109</v>
      </c>
      <c r="E63" s="25" t="s">
        <v>23</v>
      </c>
      <c r="F63" s="26">
        <v>14</v>
      </c>
      <c r="G63" s="27"/>
      <c r="H63" s="27">
        <f t="shared" si="0"/>
        <v>0</v>
      </c>
      <c r="J63" s="222">
        <f t="shared" si="1"/>
        <v>0</v>
      </c>
      <c r="M63" s="223">
        <f t="shared" si="2"/>
        <v>0</v>
      </c>
    </row>
    <row r="64" spans="1:13" s="6" customFormat="1" ht="15">
      <c r="A64" s="24">
        <v>32</v>
      </c>
      <c r="B64" s="25" t="s">
        <v>24</v>
      </c>
      <c r="C64" s="25" t="s">
        <v>110</v>
      </c>
      <c r="D64" s="25" t="s">
        <v>111</v>
      </c>
      <c r="E64" s="25" t="s">
        <v>23</v>
      </c>
      <c r="F64" s="26">
        <v>14</v>
      </c>
      <c r="G64" s="27"/>
      <c r="H64" s="27">
        <f t="shared" si="0"/>
        <v>0</v>
      </c>
      <c r="J64" s="222">
        <f t="shared" si="1"/>
        <v>0</v>
      </c>
      <c r="M64" s="223">
        <f t="shared" si="2"/>
        <v>0</v>
      </c>
    </row>
    <row r="65" spans="1:13" s="6" customFormat="1" ht="15">
      <c r="A65" s="28"/>
      <c r="B65" s="29"/>
      <c r="C65" s="29"/>
      <c r="D65" s="29" t="s">
        <v>112</v>
      </c>
      <c r="E65" s="29"/>
      <c r="F65" s="30">
        <v>14</v>
      </c>
      <c r="G65" s="31"/>
      <c r="H65" s="31"/>
      <c r="J65" s="222">
        <f t="shared" si="1"/>
        <v>0</v>
      </c>
      <c r="M65" s="223">
        <f t="shared" si="2"/>
        <v>0</v>
      </c>
    </row>
    <row r="66" spans="1:13" s="6" customFormat="1" ht="22.5">
      <c r="A66" s="24">
        <v>33</v>
      </c>
      <c r="B66" s="25" t="s">
        <v>24</v>
      </c>
      <c r="C66" s="25" t="s">
        <v>113</v>
      </c>
      <c r="D66" s="25" t="s">
        <v>114</v>
      </c>
      <c r="E66" s="25" t="s">
        <v>23</v>
      </c>
      <c r="F66" s="26">
        <v>354.27</v>
      </c>
      <c r="G66" s="27"/>
      <c r="H66" s="27">
        <f t="shared" si="0"/>
        <v>0</v>
      </c>
      <c r="J66" s="222">
        <f t="shared" si="1"/>
        <v>0</v>
      </c>
      <c r="M66" s="223">
        <f t="shared" si="2"/>
        <v>0</v>
      </c>
    </row>
    <row r="67" spans="1:13" s="6" customFormat="1" ht="22.5">
      <c r="A67" s="28"/>
      <c r="B67" s="29"/>
      <c r="C67" s="29"/>
      <c r="D67" s="29" t="s">
        <v>115</v>
      </c>
      <c r="E67" s="29"/>
      <c r="F67" s="30">
        <v>10</v>
      </c>
      <c r="G67" s="31"/>
      <c r="H67" s="31"/>
      <c r="J67" s="222">
        <f t="shared" si="1"/>
        <v>0</v>
      </c>
      <c r="M67" s="223">
        <f t="shared" si="2"/>
        <v>0</v>
      </c>
    </row>
    <row r="68" spans="1:13" s="6" customFormat="1" ht="15">
      <c r="A68" s="28"/>
      <c r="B68" s="29"/>
      <c r="C68" s="29"/>
      <c r="D68" s="29" t="s">
        <v>116</v>
      </c>
      <c r="E68" s="29"/>
      <c r="F68" s="30">
        <v>344.27</v>
      </c>
      <c r="G68" s="31"/>
      <c r="H68" s="31"/>
      <c r="J68" s="222">
        <f t="shared" si="1"/>
        <v>0</v>
      </c>
      <c r="M68" s="223">
        <f t="shared" si="2"/>
        <v>0</v>
      </c>
    </row>
    <row r="69" spans="1:13" s="6" customFormat="1" ht="15">
      <c r="A69" s="36">
        <v>34</v>
      </c>
      <c r="B69" s="37" t="s">
        <v>117</v>
      </c>
      <c r="C69" s="37" t="s">
        <v>118</v>
      </c>
      <c r="D69" s="37" t="s">
        <v>119</v>
      </c>
      <c r="E69" s="37" t="s">
        <v>23</v>
      </c>
      <c r="F69" s="38">
        <v>336.72399999999999</v>
      </c>
      <c r="G69" s="39"/>
      <c r="H69" s="39">
        <f t="shared" si="0"/>
        <v>0</v>
      </c>
      <c r="J69" s="222">
        <f t="shared" si="1"/>
        <v>0</v>
      </c>
      <c r="M69" s="223">
        <f t="shared" si="2"/>
        <v>0</v>
      </c>
    </row>
    <row r="70" spans="1:13" s="6" customFormat="1" ht="15">
      <c r="A70" s="32"/>
      <c r="B70" s="33"/>
      <c r="C70" s="33"/>
      <c r="D70" s="33" t="s">
        <v>120</v>
      </c>
      <c r="E70" s="33"/>
      <c r="F70" s="34">
        <v>336.72399999999999</v>
      </c>
      <c r="G70" s="35"/>
      <c r="H70" s="35"/>
      <c r="J70" s="222">
        <f t="shared" si="1"/>
        <v>0</v>
      </c>
      <c r="M70" s="223">
        <f t="shared" si="2"/>
        <v>0</v>
      </c>
    </row>
    <row r="71" spans="1:13" s="6" customFormat="1" ht="15">
      <c r="A71" s="36">
        <v>35</v>
      </c>
      <c r="B71" s="37" t="s">
        <v>117</v>
      </c>
      <c r="C71" s="37" t="s">
        <v>121</v>
      </c>
      <c r="D71" s="37" t="s">
        <v>122</v>
      </c>
      <c r="E71" s="37" t="s">
        <v>23</v>
      </c>
      <c r="F71" s="38">
        <v>10.382999999999999</v>
      </c>
      <c r="G71" s="39"/>
      <c r="H71" s="39">
        <f t="shared" si="0"/>
        <v>0</v>
      </c>
      <c r="J71" s="222">
        <f t="shared" si="1"/>
        <v>0</v>
      </c>
      <c r="M71" s="223">
        <f t="shared" si="2"/>
        <v>0</v>
      </c>
    </row>
    <row r="72" spans="1:13" s="6" customFormat="1" ht="15">
      <c r="A72" s="28"/>
      <c r="B72" s="29"/>
      <c r="C72" s="29"/>
      <c r="D72" s="29" t="s">
        <v>123</v>
      </c>
      <c r="E72" s="29"/>
      <c r="F72" s="30">
        <v>10.28</v>
      </c>
      <c r="G72" s="31"/>
      <c r="H72" s="31"/>
      <c r="J72" s="222">
        <f t="shared" si="1"/>
        <v>0</v>
      </c>
      <c r="M72" s="223">
        <f t="shared" si="2"/>
        <v>0</v>
      </c>
    </row>
    <row r="73" spans="1:13" s="6" customFormat="1" ht="15">
      <c r="A73" s="36">
        <v>36</v>
      </c>
      <c r="B73" s="37" t="s">
        <v>117</v>
      </c>
      <c r="C73" s="37" t="s">
        <v>124</v>
      </c>
      <c r="D73" s="37" t="s">
        <v>125</v>
      </c>
      <c r="E73" s="37" t="s">
        <v>23</v>
      </c>
      <c r="F73" s="38">
        <v>5.2</v>
      </c>
      <c r="G73" s="39"/>
      <c r="H73" s="39">
        <f t="shared" si="0"/>
        <v>0</v>
      </c>
      <c r="J73" s="222">
        <f t="shared" si="1"/>
        <v>0</v>
      </c>
      <c r="M73" s="223">
        <f t="shared" si="2"/>
        <v>0</v>
      </c>
    </row>
    <row r="74" spans="1:13" s="6" customFormat="1" ht="15">
      <c r="A74" s="28"/>
      <c r="B74" s="29"/>
      <c r="C74" s="29"/>
      <c r="D74" s="29" t="s">
        <v>126</v>
      </c>
      <c r="E74" s="29"/>
      <c r="F74" s="30">
        <v>5.2</v>
      </c>
      <c r="G74" s="31"/>
      <c r="H74" s="31"/>
      <c r="J74" s="222">
        <f t="shared" si="1"/>
        <v>0</v>
      </c>
      <c r="M74" s="223">
        <f t="shared" si="2"/>
        <v>0</v>
      </c>
    </row>
    <row r="75" spans="1:13" s="6" customFormat="1" ht="22.5">
      <c r="A75" s="24">
        <v>37</v>
      </c>
      <c r="B75" s="25" t="s">
        <v>24</v>
      </c>
      <c r="C75" s="25" t="s">
        <v>127</v>
      </c>
      <c r="D75" s="25" t="s">
        <v>128</v>
      </c>
      <c r="E75" s="25" t="s">
        <v>30</v>
      </c>
      <c r="F75" s="26">
        <v>16</v>
      </c>
      <c r="G75" s="27"/>
      <c r="H75" s="27">
        <f t="shared" si="0"/>
        <v>0</v>
      </c>
      <c r="J75" s="222">
        <f t="shared" si="1"/>
        <v>0</v>
      </c>
      <c r="M75" s="223">
        <f t="shared" si="2"/>
        <v>0</v>
      </c>
    </row>
    <row r="76" spans="1:13" s="6" customFormat="1" ht="21" customHeight="1">
      <c r="A76" s="36">
        <v>38</v>
      </c>
      <c r="B76" s="37" t="s">
        <v>117</v>
      </c>
      <c r="C76" s="37" t="s">
        <v>129</v>
      </c>
      <c r="D76" s="37" t="s">
        <v>130</v>
      </c>
      <c r="E76" s="37" t="s">
        <v>131</v>
      </c>
      <c r="F76" s="38">
        <v>16</v>
      </c>
      <c r="G76" s="39"/>
      <c r="H76" s="39">
        <f t="shared" si="0"/>
        <v>0</v>
      </c>
      <c r="J76" s="222">
        <f t="shared" si="1"/>
        <v>0</v>
      </c>
      <c r="M76" s="223">
        <f t="shared" si="2"/>
        <v>0</v>
      </c>
    </row>
    <row r="77" spans="1:13" s="6" customFormat="1" ht="15">
      <c r="A77" s="16"/>
      <c r="B77" s="17"/>
      <c r="C77" s="17" t="s">
        <v>132</v>
      </c>
      <c r="D77" s="17" t="s">
        <v>133</v>
      </c>
      <c r="E77" s="17"/>
      <c r="F77" s="18"/>
      <c r="G77" s="19"/>
      <c r="H77" s="19">
        <f>SUBTOTAL(9,H78:H98)</f>
        <v>0</v>
      </c>
      <c r="J77" s="222">
        <f t="shared" si="1"/>
        <v>0</v>
      </c>
      <c r="K77" s="228">
        <f>SUM(H78:H98)</f>
        <v>0</v>
      </c>
      <c r="M77" s="223">
        <f t="shared" si="2"/>
        <v>0</v>
      </c>
    </row>
    <row r="78" spans="1:13" s="6" customFormat="1" ht="22.5">
      <c r="A78" s="24">
        <v>39</v>
      </c>
      <c r="B78" s="25" t="s">
        <v>24</v>
      </c>
      <c r="C78" s="25" t="s">
        <v>134</v>
      </c>
      <c r="D78" s="25" t="s">
        <v>135</v>
      </c>
      <c r="E78" s="25" t="s">
        <v>131</v>
      </c>
      <c r="F78" s="26">
        <v>4</v>
      </c>
      <c r="G78" s="27"/>
      <c r="H78" s="27">
        <f t="shared" si="0"/>
        <v>0</v>
      </c>
      <c r="J78" s="222">
        <f t="shared" si="1"/>
        <v>0</v>
      </c>
      <c r="M78" s="223">
        <f t="shared" ref="M78:M100" si="5">F78*G78</f>
        <v>0</v>
      </c>
    </row>
    <row r="79" spans="1:13" s="6" customFormat="1" ht="15">
      <c r="A79" s="36">
        <v>40</v>
      </c>
      <c r="B79" s="37" t="s">
        <v>136</v>
      </c>
      <c r="C79" s="37" t="s">
        <v>137</v>
      </c>
      <c r="D79" s="37" t="s">
        <v>138</v>
      </c>
      <c r="E79" s="37" t="s">
        <v>131</v>
      </c>
      <c r="F79" s="38">
        <v>4</v>
      </c>
      <c r="G79" s="39"/>
      <c r="H79" s="39">
        <f t="shared" si="0"/>
        <v>0</v>
      </c>
      <c r="J79" s="222">
        <f t="shared" si="1"/>
        <v>0</v>
      </c>
      <c r="M79" s="223">
        <f t="shared" si="5"/>
        <v>0</v>
      </c>
    </row>
    <row r="80" spans="1:13" s="6" customFormat="1" ht="15">
      <c r="A80" s="36">
        <v>41</v>
      </c>
      <c r="B80" s="37" t="s">
        <v>136</v>
      </c>
      <c r="C80" s="37" t="s">
        <v>139</v>
      </c>
      <c r="D80" s="37" t="s">
        <v>140</v>
      </c>
      <c r="E80" s="37" t="s">
        <v>131</v>
      </c>
      <c r="F80" s="38">
        <v>4</v>
      </c>
      <c r="G80" s="39"/>
      <c r="H80" s="39">
        <f t="shared" ref="H80:H100" si="6">ROUND(F80*G80,2)</f>
        <v>0</v>
      </c>
      <c r="J80" s="222">
        <f t="shared" si="1"/>
        <v>0</v>
      </c>
      <c r="M80" s="223">
        <f t="shared" si="5"/>
        <v>0</v>
      </c>
    </row>
    <row r="81" spans="1:13" s="6" customFormat="1" ht="33.75">
      <c r="A81" s="24">
        <v>42</v>
      </c>
      <c r="B81" s="25" t="s">
        <v>24</v>
      </c>
      <c r="C81" s="25" t="s">
        <v>141</v>
      </c>
      <c r="D81" s="25" t="s">
        <v>142</v>
      </c>
      <c r="E81" s="25" t="s">
        <v>23</v>
      </c>
      <c r="F81" s="26">
        <v>42</v>
      </c>
      <c r="G81" s="27"/>
      <c r="H81" s="27">
        <f t="shared" si="6"/>
        <v>0</v>
      </c>
      <c r="J81" s="222">
        <f t="shared" ref="J81:J100" si="7">F81*G81</f>
        <v>0</v>
      </c>
      <c r="M81" s="223">
        <f t="shared" si="5"/>
        <v>0</v>
      </c>
    </row>
    <row r="82" spans="1:13" s="6" customFormat="1" ht="15">
      <c r="A82" s="28"/>
      <c r="B82" s="29"/>
      <c r="C82" s="29"/>
      <c r="D82" s="29" t="s">
        <v>143</v>
      </c>
      <c r="E82" s="29"/>
      <c r="F82" s="30">
        <v>42</v>
      </c>
      <c r="G82" s="31"/>
      <c r="H82" s="31"/>
      <c r="J82" s="222">
        <f t="shared" si="7"/>
        <v>0</v>
      </c>
      <c r="M82" s="223">
        <f t="shared" si="5"/>
        <v>0</v>
      </c>
    </row>
    <row r="83" spans="1:13" s="6" customFormat="1" ht="22.5">
      <c r="A83" s="28">
        <v>43</v>
      </c>
      <c r="B83" s="29">
        <v>221</v>
      </c>
      <c r="C83" s="29">
        <v>915920003</v>
      </c>
      <c r="D83" s="29" t="s">
        <v>362</v>
      </c>
      <c r="E83" s="29" t="s">
        <v>131</v>
      </c>
      <c r="F83" s="30">
        <v>16</v>
      </c>
      <c r="G83" s="31"/>
      <c r="H83" s="27">
        <f t="shared" si="6"/>
        <v>0</v>
      </c>
      <c r="J83" s="222"/>
      <c r="M83" s="223">
        <f t="shared" si="5"/>
        <v>0</v>
      </c>
    </row>
    <row r="84" spans="1:13" s="6" customFormat="1" ht="22.5">
      <c r="A84" s="36">
        <v>44</v>
      </c>
      <c r="B84" s="37" t="s">
        <v>136</v>
      </c>
      <c r="C84" s="37">
        <v>4045794865</v>
      </c>
      <c r="D84" s="37" t="s">
        <v>363</v>
      </c>
      <c r="E84" s="37" t="s">
        <v>131</v>
      </c>
      <c r="F84" s="38">
        <v>16</v>
      </c>
      <c r="G84" s="39"/>
      <c r="H84" s="39">
        <f t="shared" ref="H84" si="8">ROUND(F84*G84,2)</f>
        <v>0</v>
      </c>
      <c r="J84" s="222"/>
      <c r="M84" s="223">
        <f t="shared" si="5"/>
        <v>0</v>
      </c>
    </row>
    <row r="85" spans="1:13" s="6" customFormat="1" ht="15">
      <c r="A85" s="28"/>
      <c r="B85" s="29"/>
      <c r="C85" s="29"/>
      <c r="D85" s="29"/>
      <c r="E85" s="29"/>
      <c r="F85" s="30"/>
      <c r="G85" s="31"/>
      <c r="H85" s="31"/>
      <c r="J85" s="222"/>
      <c r="M85" s="223">
        <f t="shared" si="5"/>
        <v>0</v>
      </c>
    </row>
    <row r="86" spans="1:13" s="6" customFormat="1" ht="22.5">
      <c r="A86" s="24">
        <v>45</v>
      </c>
      <c r="B86" s="25" t="s">
        <v>24</v>
      </c>
      <c r="C86" s="25" t="s">
        <v>144</v>
      </c>
      <c r="D86" s="25" t="s">
        <v>145</v>
      </c>
      <c r="E86" s="25" t="s">
        <v>30</v>
      </c>
      <c r="F86" s="26">
        <v>409</v>
      </c>
      <c r="G86" s="27"/>
      <c r="H86" s="27">
        <f t="shared" si="6"/>
        <v>0</v>
      </c>
      <c r="J86" s="222">
        <f t="shared" si="7"/>
        <v>0</v>
      </c>
      <c r="M86" s="223">
        <f t="shared" si="5"/>
        <v>0</v>
      </c>
    </row>
    <row r="87" spans="1:13" s="6" customFormat="1" ht="15">
      <c r="A87" s="36">
        <v>46</v>
      </c>
      <c r="B87" s="37" t="s">
        <v>117</v>
      </c>
      <c r="C87" s="37" t="s">
        <v>146</v>
      </c>
      <c r="D87" s="37" t="s">
        <v>147</v>
      </c>
      <c r="E87" s="37" t="s">
        <v>131</v>
      </c>
      <c r="F87" s="38">
        <v>413.09</v>
      </c>
      <c r="G87" s="39"/>
      <c r="H87" s="39">
        <f t="shared" si="6"/>
        <v>0</v>
      </c>
      <c r="J87" s="222">
        <f t="shared" si="7"/>
        <v>0</v>
      </c>
      <c r="M87" s="223">
        <f t="shared" si="5"/>
        <v>0</v>
      </c>
    </row>
    <row r="88" spans="1:13" s="6" customFormat="1" ht="15">
      <c r="A88" s="32"/>
      <c r="B88" s="33"/>
      <c r="C88" s="33"/>
      <c r="D88" s="33" t="s">
        <v>148</v>
      </c>
      <c r="E88" s="33"/>
      <c r="F88" s="34">
        <v>413.09</v>
      </c>
      <c r="G88" s="35"/>
      <c r="H88" s="35"/>
      <c r="J88" s="222">
        <f t="shared" si="7"/>
        <v>0</v>
      </c>
      <c r="M88" s="223">
        <f t="shared" si="5"/>
        <v>0</v>
      </c>
    </row>
    <row r="89" spans="1:13" s="6" customFormat="1" ht="22.5">
      <c r="A89" s="24">
        <v>47</v>
      </c>
      <c r="B89" s="25" t="s">
        <v>24</v>
      </c>
      <c r="C89" s="25" t="s">
        <v>149</v>
      </c>
      <c r="D89" s="25" t="s">
        <v>150</v>
      </c>
      <c r="E89" s="25" t="s">
        <v>30</v>
      </c>
      <c r="F89" s="26">
        <v>33</v>
      </c>
      <c r="G89" s="27"/>
      <c r="H89" s="27">
        <f t="shared" si="6"/>
        <v>0</v>
      </c>
      <c r="J89" s="222">
        <f t="shared" si="7"/>
        <v>0</v>
      </c>
      <c r="M89" s="223">
        <f t="shared" si="5"/>
        <v>0</v>
      </c>
    </row>
    <row r="90" spans="1:13" s="6" customFormat="1" ht="22.5">
      <c r="A90" s="28"/>
      <c r="B90" s="29"/>
      <c r="C90" s="29"/>
      <c r="D90" s="29" t="s">
        <v>151</v>
      </c>
      <c r="E90" s="29"/>
      <c r="F90" s="30">
        <v>25</v>
      </c>
      <c r="G90" s="31"/>
      <c r="H90" s="31"/>
      <c r="J90" s="222">
        <f t="shared" si="7"/>
        <v>0</v>
      </c>
      <c r="M90" s="223">
        <f t="shared" si="5"/>
        <v>0</v>
      </c>
    </row>
    <row r="91" spans="1:13" s="6" customFormat="1" ht="15">
      <c r="A91" s="28"/>
      <c r="B91" s="29"/>
      <c r="C91" s="29"/>
      <c r="D91" s="29" t="s">
        <v>152</v>
      </c>
      <c r="E91" s="29"/>
      <c r="F91" s="30">
        <v>8</v>
      </c>
      <c r="G91" s="31"/>
      <c r="H91" s="31"/>
      <c r="J91" s="222">
        <f t="shared" si="7"/>
        <v>0</v>
      </c>
      <c r="M91" s="223">
        <f t="shared" si="5"/>
        <v>0</v>
      </c>
    </row>
    <row r="92" spans="1:13" s="6" customFormat="1" ht="15">
      <c r="A92" s="36">
        <v>48</v>
      </c>
      <c r="B92" s="37" t="s">
        <v>117</v>
      </c>
      <c r="C92" s="37" t="s">
        <v>153</v>
      </c>
      <c r="D92" s="37" t="s">
        <v>154</v>
      </c>
      <c r="E92" s="37" t="s">
        <v>131</v>
      </c>
      <c r="F92" s="38">
        <v>33.33</v>
      </c>
      <c r="G92" s="39"/>
      <c r="H92" s="39">
        <f t="shared" si="6"/>
        <v>0</v>
      </c>
      <c r="J92" s="222">
        <f t="shared" si="7"/>
        <v>0</v>
      </c>
      <c r="M92" s="223">
        <f t="shared" si="5"/>
        <v>0</v>
      </c>
    </row>
    <row r="93" spans="1:13" s="6" customFormat="1" ht="15">
      <c r="A93" s="32"/>
      <c r="B93" s="33"/>
      <c r="C93" s="33"/>
      <c r="D93" s="33" t="s">
        <v>155</v>
      </c>
      <c r="E93" s="33"/>
      <c r="F93" s="34">
        <v>33.33</v>
      </c>
      <c r="G93" s="35"/>
      <c r="H93" s="35"/>
      <c r="J93" s="222">
        <f t="shared" si="7"/>
        <v>0</v>
      </c>
      <c r="M93" s="223">
        <f t="shared" si="5"/>
        <v>0</v>
      </c>
    </row>
    <row r="94" spans="1:13" s="6" customFormat="1" ht="22.5">
      <c r="A94" s="24">
        <v>49</v>
      </c>
      <c r="B94" s="25" t="s">
        <v>95</v>
      </c>
      <c r="C94" s="25" t="s">
        <v>156</v>
      </c>
      <c r="D94" s="25" t="s">
        <v>157</v>
      </c>
      <c r="E94" s="25" t="s">
        <v>30</v>
      </c>
      <c r="F94" s="26">
        <v>8</v>
      </c>
      <c r="G94" s="27"/>
      <c r="H94" s="27">
        <f t="shared" si="6"/>
        <v>0</v>
      </c>
      <c r="J94" s="222">
        <f t="shared" si="7"/>
        <v>0</v>
      </c>
      <c r="M94" s="223">
        <f t="shared" si="5"/>
        <v>0</v>
      </c>
    </row>
    <row r="95" spans="1:13" s="6" customFormat="1" ht="22.5">
      <c r="A95" s="24">
        <v>50</v>
      </c>
      <c r="B95" s="25" t="s">
        <v>24</v>
      </c>
      <c r="C95" s="25" t="s">
        <v>158</v>
      </c>
      <c r="D95" s="25" t="s">
        <v>159</v>
      </c>
      <c r="E95" s="25" t="s">
        <v>59</v>
      </c>
      <c r="F95" s="26">
        <v>5.2450000000000001</v>
      </c>
      <c r="G95" s="27"/>
      <c r="H95" s="27">
        <f t="shared" si="6"/>
        <v>0</v>
      </c>
      <c r="J95" s="222">
        <f t="shared" si="7"/>
        <v>0</v>
      </c>
      <c r="M95" s="223">
        <f t="shared" si="5"/>
        <v>0</v>
      </c>
    </row>
    <row r="96" spans="1:13" s="6" customFormat="1" ht="15">
      <c r="A96" s="24">
        <v>51</v>
      </c>
      <c r="B96" s="25" t="s">
        <v>24</v>
      </c>
      <c r="C96" s="25" t="s">
        <v>160</v>
      </c>
      <c r="D96" s="25" t="s">
        <v>161</v>
      </c>
      <c r="E96" s="25" t="s">
        <v>59</v>
      </c>
      <c r="F96" s="26">
        <v>99.655000000000001</v>
      </c>
      <c r="G96" s="27"/>
      <c r="H96" s="27">
        <f t="shared" si="6"/>
        <v>0</v>
      </c>
      <c r="J96" s="222">
        <f t="shared" si="7"/>
        <v>0</v>
      </c>
      <c r="M96" s="223">
        <f t="shared" si="5"/>
        <v>0</v>
      </c>
    </row>
    <row r="97" spans="1:13" s="6" customFormat="1" ht="22.5">
      <c r="A97" s="24">
        <v>52</v>
      </c>
      <c r="B97" s="25" t="s">
        <v>24</v>
      </c>
      <c r="C97" s="25" t="s">
        <v>162</v>
      </c>
      <c r="D97" s="25" t="s">
        <v>163</v>
      </c>
      <c r="E97" s="25" t="s">
        <v>59</v>
      </c>
      <c r="F97" s="26">
        <v>5.2450000000000001</v>
      </c>
      <c r="G97" s="27"/>
      <c r="H97" s="27">
        <f t="shared" si="6"/>
        <v>0</v>
      </c>
      <c r="J97" s="222">
        <f t="shared" si="7"/>
        <v>0</v>
      </c>
      <c r="M97" s="223">
        <f t="shared" si="5"/>
        <v>0</v>
      </c>
    </row>
    <row r="98" spans="1:13" s="6" customFormat="1" ht="21" customHeight="1">
      <c r="A98" s="24">
        <v>53</v>
      </c>
      <c r="B98" s="25" t="s">
        <v>164</v>
      </c>
      <c r="C98" s="25" t="s">
        <v>165</v>
      </c>
      <c r="D98" s="25" t="s">
        <v>166</v>
      </c>
      <c r="E98" s="25" t="s">
        <v>59</v>
      </c>
      <c r="F98" s="26">
        <v>5.2450000000000001</v>
      </c>
      <c r="G98" s="27"/>
      <c r="H98" s="27">
        <f t="shared" si="6"/>
        <v>0</v>
      </c>
      <c r="J98" s="222">
        <f t="shared" si="7"/>
        <v>0</v>
      </c>
      <c r="M98" s="223">
        <f t="shared" si="5"/>
        <v>0</v>
      </c>
    </row>
    <row r="99" spans="1:13" s="6" customFormat="1" ht="15">
      <c r="A99" s="16"/>
      <c r="B99" s="17"/>
      <c r="C99" s="17" t="s">
        <v>167</v>
      </c>
      <c r="D99" s="17" t="s">
        <v>168</v>
      </c>
      <c r="E99" s="17"/>
      <c r="F99" s="18"/>
      <c r="G99" s="19"/>
      <c r="H99" s="19">
        <f>SUBTOTAL(9,H100)</f>
        <v>0</v>
      </c>
      <c r="J99" s="222">
        <f t="shared" si="7"/>
        <v>0</v>
      </c>
      <c r="K99" s="228">
        <f>SUM(H100)</f>
        <v>0</v>
      </c>
      <c r="M99" s="223">
        <f t="shared" si="5"/>
        <v>0</v>
      </c>
    </row>
    <row r="100" spans="1:13" s="6" customFormat="1" ht="21" customHeight="1">
      <c r="A100" s="24">
        <v>54</v>
      </c>
      <c r="B100" s="25" t="s">
        <v>24</v>
      </c>
      <c r="C100" s="25" t="s">
        <v>169</v>
      </c>
      <c r="D100" s="25" t="s">
        <v>170</v>
      </c>
      <c r="E100" s="25" t="s">
        <v>59</v>
      </c>
      <c r="F100" s="26">
        <v>328.91699999999997</v>
      </c>
      <c r="G100" s="27"/>
      <c r="H100" s="27">
        <f t="shared" si="6"/>
        <v>0</v>
      </c>
      <c r="J100" s="222">
        <f t="shared" si="7"/>
        <v>0</v>
      </c>
      <c r="M100" s="223">
        <f t="shared" si="5"/>
        <v>0</v>
      </c>
    </row>
    <row r="101" spans="1:13" s="6" customFormat="1" ht="22.5" customHeight="1">
      <c r="A101" s="20"/>
      <c r="B101" s="21"/>
      <c r="C101" s="21"/>
      <c r="D101" s="232" t="s">
        <v>171</v>
      </c>
      <c r="E101" s="21"/>
      <c r="F101" s="22"/>
      <c r="G101" s="23"/>
      <c r="H101" s="231">
        <f>H99+H77+H61+H56+H12</f>
        <v>0</v>
      </c>
      <c r="J101" s="229">
        <f>SUM(J13:J100)</f>
        <v>0</v>
      </c>
      <c r="K101" s="215">
        <f>SUM(K12:K100)</f>
        <v>0</v>
      </c>
      <c r="M101" s="6">
        <f>SUM(M13:M100)</f>
        <v>0</v>
      </c>
    </row>
  </sheetData>
  <mergeCells count="2">
    <mergeCell ref="A2:H2"/>
    <mergeCell ref="A4:B4"/>
  </mergeCells>
  <pageMargins left="0.39370079040527345" right="0.39370079040527345" top="0.7874015808105469" bottom="0.7874015808105469" header="0" footer="0"/>
  <pageSetup paperSize="9" fitToHeight="100" orientation="portrait" blackAndWhite="1" verticalDpi="0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V70"/>
  <sheetViews>
    <sheetView topLeftCell="A49" zoomScale="120" zoomScaleNormal="120" workbookViewId="0">
      <selection activeCell="G53" sqref="G53:H64"/>
    </sheetView>
  </sheetViews>
  <sheetFormatPr defaultColWidth="10.33203125" defaultRowHeight="13.5"/>
  <cols>
    <col min="1" max="1" width="5.5" style="180" customWidth="1"/>
    <col min="2" max="2" width="5.33203125" style="181" customWidth="1"/>
    <col min="3" max="3" width="13" style="182" customWidth="1"/>
    <col min="4" max="4" width="73.33203125" style="174" customWidth="1"/>
    <col min="5" max="5" width="7.83203125" style="201" customWidth="1"/>
    <col min="6" max="6" width="6.83203125" style="174" customWidth="1"/>
    <col min="7" max="9" width="11.1640625" style="213" customWidth="1"/>
    <col min="10" max="10" width="13.6640625" style="213" customWidth="1"/>
    <col min="11" max="11" width="10.33203125" style="174"/>
    <col min="12" max="12" width="67.83203125" style="174" customWidth="1"/>
    <col min="13" max="252" width="10.33203125" style="174"/>
    <col min="253" max="16384" width="10.33203125" style="171"/>
  </cols>
  <sheetData>
    <row r="1" spans="1:256" ht="18">
      <c r="A1" s="168"/>
      <c r="B1" s="169"/>
      <c r="C1" s="170" t="s">
        <v>360</v>
      </c>
      <c r="D1" s="230"/>
      <c r="E1" s="169"/>
      <c r="F1" s="169"/>
      <c r="G1" s="169"/>
      <c r="H1" s="169"/>
      <c r="I1" s="169"/>
      <c r="J1" s="169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1"/>
      <c r="DO1" s="171"/>
      <c r="DP1" s="171"/>
      <c r="DQ1" s="171"/>
      <c r="DR1" s="171"/>
      <c r="DS1" s="171"/>
      <c r="DT1" s="171"/>
      <c r="DU1" s="171"/>
      <c r="DV1" s="171"/>
      <c r="DW1" s="171"/>
      <c r="DX1" s="171"/>
      <c r="DY1" s="171"/>
      <c r="DZ1" s="171"/>
      <c r="EA1" s="171"/>
      <c r="EB1" s="171"/>
      <c r="EC1" s="171"/>
      <c r="ED1" s="171"/>
      <c r="EE1" s="171"/>
      <c r="EF1" s="171"/>
      <c r="EG1" s="171"/>
      <c r="EH1" s="171"/>
      <c r="EI1" s="171"/>
      <c r="EJ1" s="171"/>
      <c r="EK1" s="171"/>
      <c r="EL1" s="171"/>
      <c r="EM1" s="171"/>
      <c r="EN1" s="171"/>
      <c r="EO1" s="171"/>
      <c r="EP1" s="171"/>
      <c r="EQ1" s="171"/>
      <c r="ER1" s="171"/>
      <c r="ES1" s="171"/>
      <c r="ET1" s="171"/>
      <c r="EU1" s="171"/>
      <c r="EV1" s="171"/>
      <c r="EW1" s="171"/>
      <c r="EX1" s="171"/>
      <c r="EY1" s="171"/>
      <c r="EZ1" s="171"/>
      <c r="FA1" s="171"/>
      <c r="FB1" s="171"/>
      <c r="FC1" s="171"/>
      <c r="FD1" s="171"/>
      <c r="FE1" s="171"/>
      <c r="FF1" s="171"/>
      <c r="FG1" s="171"/>
      <c r="FH1" s="171"/>
      <c r="FI1" s="171"/>
      <c r="FJ1" s="171"/>
      <c r="FK1" s="171"/>
      <c r="FL1" s="171"/>
      <c r="FM1" s="171"/>
      <c r="FN1" s="171"/>
      <c r="FO1" s="171"/>
      <c r="FP1" s="171"/>
      <c r="FQ1" s="171"/>
      <c r="FR1" s="171"/>
      <c r="FS1" s="171"/>
      <c r="FT1" s="171"/>
      <c r="FU1" s="171"/>
      <c r="FV1" s="171"/>
      <c r="FW1" s="171"/>
      <c r="FX1" s="171"/>
      <c r="FY1" s="171"/>
      <c r="FZ1" s="171"/>
      <c r="GA1" s="171"/>
      <c r="GB1" s="171"/>
      <c r="GC1" s="171"/>
      <c r="GD1" s="171"/>
      <c r="GE1" s="171"/>
      <c r="GF1" s="171"/>
      <c r="GG1" s="171"/>
      <c r="GH1" s="171"/>
      <c r="GI1" s="171"/>
      <c r="GJ1" s="171"/>
      <c r="GK1" s="171"/>
      <c r="GL1" s="171"/>
      <c r="GM1" s="171"/>
      <c r="GN1" s="171"/>
      <c r="GO1" s="171"/>
      <c r="GP1" s="171"/>
      <c r="GQ1" s="171"/>
      <c r="GR1" s="171"/>
      <c r="GS1" s="171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  <c r="IA1" s="171"/>
      <c r="IB1" s="171"/>
      <c r="IC1" s="171"/>
      <c r="ID1" s="171"/>
      <c r="IE1" s="171"/>
      <c r="IF1" s="171"/>
      <c r="IG1" s="171"/>
      <c r="IH1" s="171"/>
      <c r="II1" s="171"/>
      <c r="IJ1" s="171"/>
      <c r="IK1" s="171"/>
      <c r="IL1" s="171"/>
      <c r="IM1" s="171"/>
      <c r="IN1" s="171"/>
      <c r="IO1" s="171"/>
      <c r="IP1" s="171"/>
      <c r="IQ1" s="171"/>
      <c r="IR1" s="171"/>
    </row>
    <row r="2" spans="1:256" ht="12.75">
      <c r="A2" s="168"/>
      <c r="B2" s="169"/>
      <c r="C2" s="172" t="s">
        <v>254</v>
      </c>
      <c r="D2" s="172" t="s">
        <v>255</v>
      </c>
      <c r="E2" s="169"/>
      <c r="F2" s="169"/>
      <c r="G2" s="169"/>
      <c r="H2" s="169"/>
      <c r="I2" s="169"/>
      <c r="J2" s="169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  <c r="ES2" s="171"/>
      <c r="ET2" s="171"/>
      <c r="EU2" s="171"/>
      <c r="EV2" s="171"/>
      <c r="EW2" s="171"/>
      <c r="EX2" s="171"/>
      <c r="EY2" s="171"/>
      <c r="EZ2" s="171"/>
      <c r="FA2" s="171"/>
      <c r="FB2" s="171"/>
      <c r="FC2" s="171"/>
      <c r="FD2" s="171"/>
      <c r="FE2" s="171"/>
      <c r="FF2" s="171"/>
      <c r="FG2" s="171"/>
      <c r="FH2" s="171"/>
      <c r="FI2" s="171"/>
      <c r="FJ2" s="171"/>
      <c r="FK2" s="171"/>
      <c r="FL2" s="171"/>
      <c r="FM2" s="171"/>
      <c r="FN2" s="171"/>
      <c r="FO2" s="171"/>
      <c r="FP2" s="171"/>
      <c r="FQ2" s="171"/>
      <c r="FR2" s="171"/>
      <c r="FS2" s="171"/>
      <c r="FT2" s="171"/>
      <c r="FU2" s="171"/>
      <c r="FV2" s="171"/>
      <c r="FW2" s="171"/>
      <c r="FX2" s="171"/>
      <c r="FY2" s="171"/>
      <c r="FZ2" s="171"/>
      <c r="GA2" s="171"/>
      <c r="GB2" s="171"/>
      <c r="GC2" s="171"/>
      <c r="GD2" s="171"/>
      <c r="GE2" s="171"/>
      <c r="GF2" s="171"/>
      <c r="GG2" s="171"/>
      <c r="GH2" s="171"/>
      <c r="GI2" s="171"/>
      <c r="GJ2" s="171"/>
      <c r="GK2" s="171"/>
      <c r="GL2" s="171"/>
      <c r="GM2" s="171"/>
      <c r="GN2" s="171"/>
      <c r="GO2" s="171"/>
      <c r="GP2" s="171"/>
      <c r="GQ2" s="171"/>
      <c r="GR2" s="171"/>
      <c r="GS2" s="171"/>
      <c r="GT2" s="171"/>
      <c r="GU2" s="171"/>
      <c r="GV2" s="171"/>
      <c r="GW2" s="171"/>
      <c r="GX2" s="171"/>
      <c r="GY2" s="171"/>
      <c r="GZ2" s="171"/>
      <c r="HA2" s="171"/>
      <c r="HB2" s="171"/>
      <c r="HC2" s="171"/>
      <c r="HD2" s="171"/>
      <c r="HE2" s="171"/>
      <c r="HF2" s="171"/>
      <c r="HG2" s="171"/>
      <c r="HH2" s="171"/>
      <c r="HI2" s="171"/>
      <c r="HJ2" s="171"/>
      <c r="HK2" s="171"/>
      <c r="HL2" s="171"/>
      <c r="HM2" s="171"/>
      <c r="HN2" s="171"/>
      <c r="HO2" s="171"/>
      <c r="HP2" s="171"/>
      <c r="HQ2" s="171"/>
      <c r="HR2" s="171"/>
      <c r="HS2" s="171"/>
      <c r="HT2" s="171"/>
      <c r="HU2" s="171"/>
      <c r="HV2" s="171"/>
      <c r="HW2" s="171"/>
      <c r="HX2" s="171"/>
      <c r="HY2" s="171"/>
      <c r="HZ2" s="171"/>
      <c r="IA2" s="171"/>
      <c r="IB2" s="171"/>
      <c r="IC2" s="171"/>
      <c r="ID2" s="171"/>
      <c r="IE2" s="171"/>
      <c r="IF2" s="171"/>
      <c r="IG2" s="171"/>
      <c r="IH2" s="171"/>
      <c r="II2" s="171"/>
      <c r="IJ2" s="171"/>
      <c r="IK2" s="171"/>
      <c r="IL2" s="171"/>
      <c r="IM2" s="171"/>
      <c r="IN2" s="171"/>
      <c r="IO2" s="171"/>
      <c r="IP2" s="171"/>
      <c r="IQ2" s="171"/>
      <c r="IR2" s="171"/>
    </row>
    <row r="3" spans="1:256" ht="12.75">
      <c r="A3" s="168"/>
      <c r="B3" s="169"/>
      <c r="C3" s="172" t="s">
        <v>256</v>
      </c>
      <c r="D3" s="172" t="s">
        <v>257</v>
      </c>
      <c r="E3" s="169"/>
      <c r="F3" s="169"/>
      <c r="G3" s="169"/>
      <c r="H3" s="169"/>
      <c r="I3" s="169"/>
      <c r="J3" s="169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  <c r="EY3" s="171"/>
      <c r="EZ3" s="171"/>
      <c r="FA3" s="171"/>
      <c r="FB3" s="171"/>
      <c r="FC3" s="171"/>
      <c r="FD3" s="171"/>
      <c r="FE3" s="171"/>
      <c r="FF3" s="171"/>
      <c r="FG3" s="171"/>
      <c r="FH3" s="171"/>
      <c r="FI3" s="171"/>
      <c r="FJ3" s="171"/>
      <c r="FK3" s="171"/>
      <c r="FL3" s="171"/>
      <c r="FM3" s="171"/>
      <c r="FN3" s="171"/>
      <c r="FO3" s="171"/>
      <c r="FP3" s="171"/>
      <c r="FQ3" s="171"/>
      <c r="FR3" s="171"/>
      <c r="FS3" s="171"/>
      <c r="FT3" s="171"/>
      <c r="FU3" s="171"/>
      <c r="FV3" s="171"/>
      <c r="FW3" s="171"/>
      <c r="FX3" s="171"/>
      <c r="FY3" s="171"/>
      <c r="FZ3" s="171"/>
      <c r="GA3" s="171"/>
      <c r="GB3" s="171"/>
      <c r="GC3" s="171"/>
      <c r="GD3" s="171"/>
      <c r="GE3" s="171"/>
      <c r="GF3" s="171"/>
      <c r="GG3" s="171"/>
      <c r="GH3" s="171"/>
      <c r="GI3" s="171"/>
      <c r="GJ3" s="171"/>
      <c r="GK3" s="171"/>
      <c r="GL3" s="171"/>
      <c r="GM3" s="171"/>
      <c r="GN3" s="171"/>
      <c r="GO3" s="171"/>
      <c r="GP3" s="171"/>
      <c r="GQ3" s="171"/>
      <c r="GR3" s="171"/>
      <c r="GS3" s="171"/>
      <c r="GT3" s="171"/>
      <c r="GU3" s="171"/>
      <c r="GV3" s="171"/>
      <c r="GW3" s="171"/>
      <c r="GX3" s="171"/>
      <c r="GY3" s="171"/>
      <c r="GZ3" s="171"/>
      <c r="HA3" s="171"/>
      <c r="HB3" s="171"/>
      <c r="HC3" s="171"/>
      <c r="HD3" s="171"/>
      <c r="HE3" s="171"/>
      <c r="HF3" s="171"/>
      <c r="HG3" s="171"/>
      <c r="HH3" s="171"/>
      <c r="HI3" s="171"/>
      <c r="HJ3" s="171"/>
      <c r="HK3" s="171"/>
      <c r="HL3" s="171"/>
      <c r="HM3" s="171"/>
      <c r="HN3" s="171"/>
      <c r="HO3" s="171"/>
      <c r="HP3" s="171"/>
      <c r="HQ3" s="171"/>
      <c r="HR3" s="171"/>
      <c r="HS3" s="171"/>
      <c r="HT3" s="171"/>
      <c r="HU3" s="171"/>
      <c r="HV3" s="171"/>
      <c r="HW3" s="171"/>
      <c r="HX3" s="171"/>
      <c r="HY3" s="171"/>
      <c r="HZ3" s="171"/>
      <c r="IA3" s="171"/>
      <c r="IB3" s="171"/>
      <c r="IC3" s="171"/>
      <c r="ID3" s="171"/>
      <c r="IE3" s="171"/>
      <c r="IF3" s="171"/>
      <c r="IG3" s="171"/>
      <c r="IH3" s="171"/>
      <c r="II3" s="171"/>
      <c r="IJ3" s="171"/>
      <c r="IK3" s="171"/>
      <c r="IL3" s="171"/>
      <c r="IM3" s="171"/>
      <c r="IN3" s="171"/>
      <c r="IO3" s="171"/>
      <c r="IP3" s="171"/>
      <c r="IQ3" s="171"/>
      <c r="IR3" s="171"/>
    </row>
    <row r="4" spans="1:256" s="174" customFormat="1" ht="14.25" thickBot="1">
      <c r="A4" s="173"/>
      <c r="IS4" s="171"/>
      <c r="IT4" s="171"/>
      <c r="IU4" s="171"/>
      <c r="IV4" s="171"/>
    </row>
    <row r="5" spans="1:256" ht="14.25" thickTop="1">
      <c r="A5" s="175" t="s">
        <v>258</v>
      </c>
      <c r="B5" s="176" t="s">
        <v>259</v>
      </c>
      <c r="C5" s="176" t="s">
        <v>5</v>
      </c>
      <c r="D5" s="176" t="s">
        <v>260</v>
      </c>
      <c r="E5" s="176" t="s">
        <v>261</v>
      </c>
      <c r="F5" s="176" t="s">
        <v>262</v>
      </c>
      <c r="G5" s="176" t="s">
        <v>263</v>
      </c>
      <c r="H5" s="176" t="s">
        <v>263</v>
      </c>
      <c r="I5" s="176" t="s">
        <v>264</v>
      </c>
      <c r="J5" s="176" t="s">
        <v>205</v>
      </c>
    </row>
    <row r="6" spans="1:256" ht="14.25" thickBot="1">
      <c r="A6" s="177" t="s">
        <v>265</v>
      </c>
      <c r="B6" s="178" t="s">
        <v>266</v>
      </c>
      <c r="C6" s="179"/>
      <c r="D6" s="178" t="s">
        <v>267</v>
      </c>
      <c r="E6" s="178" t="s">
        <v>268</v>
      </c>
      <c r="F6" s="178" t="s">
        <v>269</v>
      </c>
      <c r="G6" s="178" t="s">
        <v>270</v>
      </c>
      <c r="H6" s="178" t="s">
        <v>271</v>
      </c>
      <c r="I6" s="178" t="s">
        <v>272</v>
      </c>
      <c r="J6" s="178" t="s">
        <v>272</v>
      </c>
    </row>
    <row r="7" spans="1:256" ht="14.25" thickTop="1">
      <c r="D7" s="173" t="s">
        <v>273</v>
      </c>
      <c r="E7" s="183"/>
      <c r="F7" s="184"/>
      <c r="G7" s="185"/>
      <c r="H7" s="185"/>
      <c r="I7" s="185"/>
      <c r="J7" s="185"/>
    </row>
    <row r="8" spans="1:256">
      <c r="A8" s="186">
        <v>1</v>
      </c>
      <c r="B8" s="187" t="s">
        <v>274</v>
      </c>
      <c r="C8" s="188" t="s">
        <v>275</v>
      </c>
      <c r="D8" s="189" t="s">
        <v>276</v>
      </c>
      <c r="E8" s="183">
        <v>12</v>
      </c>
      <c r="F8" s="184" t="s">
        <v>131</v>
      </c>
      <c r="G8" s="190"/>
      <c r="H8" s="185"/>
      <c r="I8" s="185">
        <f t="shared" ref="I8:I15" si="0">E8*G8</f>
        <v>0</v>
      </c>
      <c r="J8" s="185">
        <f t="shared" ref="J8:J15" si="1">E8*H8</f>
        <v>0</v>
      </c>
    </row>
    <row r="9" spans="1:256">
      <c r="A9" s="186">
        <v>2</v>
      </c>
      <c r="B9" s="187" t="s">
        <v>274</v>
      </c>
      <c r="C9" s="188" t="s">
        <v>275</v>
      </c>
      <c r="D9" s="189" t="s">
        <v>277</v>
      </c>
      <c r="E9" s="183">
        <v>1</v>
      </c>
      <c r="F9" s="184" t="s">
        <v>131</v>
      </c>
      <c r="G9" s="190"/>
      <c r="H9" s="185"/>
      <c r="I9" s="185">
        <f>E9*G9</f>
        <v>0</v>
      </c>
      <c r="J9" s="185">
        <f>E9*H9</f>
        <v>0</v>
      </c>
    </row>
    <row r="10" spans="1:256">
      <c r="A10" s="186">
        <v>3</v>
      </c>
      <c r="B10" s="187" t="s">
        <v>274</v>
      </c>
      <c r="C10" s="188" t="s">
        <v>275</v>
      </c>
      <c r="D10" s="189" t="s">
        <v>278</v>
      </c>
      <c r="E10" s="183">
        <v>12</v>
      </c>
      <c r="F10" s="184" t="s">
        <v>131</v>
      </c>
      <c r="G10" s="190"/>
      <c r="H10" s="185"/>
      <c r="I10" s="185">
        <f t="shared" si="0"/>
        <v>0</v>
      </c>
      <c r="J10" s="185">
        <f t="shared" si="1"/>
        <v>0</v>
      </c>
    </row>
    <row r="11" spans="1:256">
      <c r="A11" s="186">
        <v>4</v>
      </c>
      <c r="B11" s="187" t="s">
        <v>274</v>
      </c>
      <c r="C11" s="188" t="s">
        <v>275</v>
      </c>
      <c r="D11" s="189" t="s">
        <v>279</v>
      </c>
      <c r="E11" s="183">
        <v>12</v>
      </c>
      <c r="F11" s="184" t="s">
        <v>131</v>
      </c>
      <c r="G11" s="190"/>
      <c r="H11" s="185"/>
      <c r="I11" s="185">
        <f t="shared" si="0"/>
        <v>0</v>
      </c>
      <c r="J11" s="185">
        <f t="shared" si="1"/>
        <v>0</v>
      </c>
    </row>
    <row r="12" spans="1:256">
      <c r="A12" s="186">
        <v>5</v>
      </c>
      <c r="B12" s="187" t="s">
        <v>274</v>
      </c>
      <c r="C12" s="188" t="s">
        <v>275</v>
      </c>
      <c r="D12" s="189" t="s">
        <v>280</v>
      </c>
      <c r="E12" s="183">
        <v>12</v>
      </c>
      <c r="F12" s="184" t="s">
        <v>131</v>
      </c>
      <c r="G12" s="190"/>
      <c r="H12" s="185"/>
      <c r="I12" s="185">
        <f t="shared" si="0"/>
        <v>0</v>
      </c>
      <c r="J12" s="185">
        <f t="shared" si="1"/>
        <v>0</v>
      </c>
    </row>
    <row r="13" spans="1:256">
      <c r="A13" s="186">
        <v>6</v>
      </c>
      <c r="B13" s="187" t="s">
        <v>274</v>
      </c>
      <c r="C13" s="188" t="s">
        <v>275</v>
      </c>
      <c r="D13" s="189" t="s">
        <v>281</v>
      </c>
      <c r="E13" s="183">
        <v>13</v>
      </c>
      <c r="F13" s="184" t="s">
        <v>131</v>
      </c>
      <c r="G13" s="190"/>
      <c r="H13" s="185"/>
      <c r="I13" s="185">
        <f t="shared" si="0"/>
        <v>0</v>
      </c>
      <c r="J13" s="185">
        <f t="shared" si="1"/>
        <v>0</v>
      </c>
    </row>
    <row r="14" spans="1:256">
      <c r="A14" s="186">
        <v>7</v>
      </c>
      <c r="B14" s="187" t="s">
        <v>274</v>
      </c>
      <c r="C14" s="188" t="s">
        <v>275</v>
      </c>
      <c r="D14" s="189" t="s">
        <v>282</v>
      </c>
      <c r="E14" s="183">
        <v>3</v>
      </c>
      <c r="F14" s="184" t="s">
        <v>131</v>
      </c>
      <c r="G14" s="190"/>
      <c r="H14" s="185"/>
      <c r="I14" s="185">
        <f>E14*G14</f>
        <v>0</v>
      </c>
      <c r="J14" s="185">
        <f>E14*H14</f>
        <v>0</v>
      </c>
    </row>
    <row r="15" spans="1:256">
      <c r="A15" s="186">
        <v>8</v>
      </c>
      <c r="B15" s="187" t="s">
        <v>274</v>
      </c>
      <c r="C15" s="188" t="s">
        <v>275</v>
      </c>
      <c r="D15" s="189" t="s">
        <v>283</v>
      </c>
      <c r="E15" s="183">
        <v>3</v>
      </c>
      <c r="F15" s="184" t="s">
        <v>131</v>
      </c>
      <c r="G15" s="190"/>
      <c r="H15" s="185"/>
      <c r="I15" s="185">
        <f t="shared" si="0"/>
        <v>0</v>
      </c>
      <c r="J15" s="185">
        <f t="shared" si="1"/>
        <v>0</v>
      </c>
    </row>
    <row r="16" spans="1:256">
      <c r="A16" s="191"/>
      <c r="B16" s="191"/>
      <c r="C16" s="192"/>
      <c r="D16" s="191"/>
      <c r="E16" s="191"/>
      <c r="F16" s="191"/>
      <c r="G16" s="191"/>
      <c r="H16" s="191"/>
      <c r="I16" s="193">
        <f>SUM(I8:I15)</f>
        <v>0</v>
      </c>
      <c r="J16" s="194">
        <f>SUM(J8:J15)</f>
        <v>0</v>
      </c>
    </row>
    <row r="17" spans="1:20">
      <c r="A17" s="195"/>
      <c r="B17" s="196"/>
      <c r="C17" s="197" t="s">
        <v>284</v>
      </c>
      <c r="D17" s="197"/>
      <c r="E17" s="198"/>
      <c r="F17" s="199"/>
      <c r="G17" s="185"/>
      <c r="H17" s="185"/>
      <c r="I17" s="185"/>
      <c r="J17" s="185"/>
      <c r="K17" s="200"/>
      <c r="L17" s="201"/>
      <c r="O17" s="201"/>
      <c r="P17" s="201"/>
      <c r="Q17" s="201"/>
      <c r="R17" s="202"/>
      <c r="S17" s="202"/>
      <c r="T17" s="202"/>
    </row>
    <row r="18" spans="1:20">
      <c r="A18" s="195">
        <v>9</v>
      </c>
      <c r="B18" s="196" t="s">
        <v>274</v>
      </c>
      <c r="C18" s="203" t="s">
        <v>285</v>
      </c>
      <c r="D18" s="204" t="s">
        <v>286</v>
      </c>
      <c r="E18" s="185">
        <v>385</v>
      </c>
      <c r="F18" s="199" t="s">
        <v>30</v>
      </c>
      <c r="G18" s="185"/>
      <c r="H18" s="185"/>
      <c r="I18" s="185">
        <f>E18*G18</f>
        <v>0</v>
      </c>
      <c r="J18" s="185">
        <f>E18*H18</f>
        <v>0</v>
      </c>
      <c r="K18" s="200"/>
      <c r="L18" s="201"/>
      <c r="O18" s="201"/>
      <c r="P18" s="201"/>
      <c r="Q18" s="201"/>
      <c r="R18" s="202"/>
      <c r="S18" s="202"/>
      <c r="T18" s="202"/>
    </row>
    <row r="19" spans="1:20">
      <c r="A19" s="195">
        <v>10</v>
      </c>
      <c r="B19" s="196" t="s">
        <v>274</v>
      </c>
      <c r="C19" s="203" t="s">
        <v>287</v>
      </c>
      <c r="D19" s="204" t="s">
        <v>288</v>
      </c>
      <c r="E19" s="185">
        <v>110</v>
      </c>
      <c r="F19" s="199" t="s">
        <v>30</v>
      </c>
      <c r="G19" s="185"/>
      <c r="H19" s="185"/>
      <c r="I19" s="185">
        <f>E19*G19</f>
        <v>0</v>
      </c>
      <c r="J19" s="185">
        <f>E19*H19</f>
        <v>0</v>
      </c>
      <c r="K19" s="200"/>
      <c r="L19" s="201"/>
      <c r="O19" s="201"/>
      <c r="P19" s="201"/>
      <c r="Q19" s="201"/>
      <c r="R19" s="202"/>
      <c r="S19" s="202"/>
      <c r="T19" s="202"/>
    </row>
    <row r="20" spans="1:20">
      <c r="A20" s="195">
        <v>11</v>
      </c>
      <c r="B20" s="196" t="s">
        <v>274</v>
      </c>
      <c r="C20" s="203" t="s">
        <v>287</v>
      </c>
      <c r="D20" s="204" t="s">
        <v>289</v>
      </c>
      <c r="E20" s="185">
        <v>26</v>
      </c>
      <c r="F20" s="199" t="s">
        <v>131</v>
      </c>
      <c r="G20" s="185"/>
      <c r="H20" s="185"/>
      <c r="I20" s="185">
        <f>E20*G20</f>
        <v>0</v>
      </c>
      <c r="J20" s="185">
        <f>E20*H20</f>
        <v>0</v>
      </c>
      <c r="K20" s="200"/>
      <c r="L20" s="201"/>
      <c r="O20" s="201"/>
      <c r="P20" s="201"/>
      <c r="Q20" s="201"/>
      <c r="R20" s="202"/>
      <c r="S20" s="202"/>
      <c r="T20" s="202"/>
    </row>
    <row r="21" spans="1:20">
      <c r="A21" s="195">
        <v>12</v>
      </c>
      <c r="B21" s="196" t="s">
        <v>274</v>
      </c>
      <c r="C21" s="203" t="s">
        <v>287</v>
      </c>
      <c r="D21" s="205" t="s">
        <v>290</v>
      </c>
      <c r="E21" s="185">
        <v>2</v>
      </c>
      <c r="F21" s="199" t="s">
        <v>131</v>
      </c>
      <c r="G21" s="185"/>
      <c r="H21" s="185"/>
      <c r="I21" s="185">
        <f>E21*G21</f>
        <v>0</v>
      </c>
      <c r="J21" s="185">
        <f>E21*H21</f>
        <v>0</v>
      </c>
      <c r="K21" s="200"/>
      <c r="L21" s="201"/>
      <c r="O21" s="201"/>
      <c r="P21" s="201"/>
      <c r="Q21" s="201"/>
      <c r="R21" s="202"/>
      <c r="S21" s="202"/>
      <c r="T21" s="202"/>
    </row>
    <row r="22" spans="1:20">
      <c r="A22" s="195">
        <v>13</v>
      </c>
      <c r="B22" s="196" t="s">
        <v>274</v>
      </c>
      <c r="C22" s="203" t="s">
        <v>287</v>
      </c>
      <c r="D22" s="205" t="s">
        <v>291</v>
      </c>
      <c r="E22" s="185">
        <v>13</v>
      </c>
      <c r="F22" s="206" t="s">
        <v>131</v>
      </c>
      <c r="G22" s="207"/>
      <c r="H22" s="185"/>
      <c r="I22" s="185">
        <f>E22*G22</f>
        <v>0</v>
      </c>
      <c r="J22" s="185">
        <f>E22*H22</f>
        <v>0</v>
      </c>
      <c r="K22" s="200"/>
      <c r="L22" s="201"/>
      <c r="O22" s="201"/>
      <c r="P22" s="201"/>
      <c r="Q22" s="201"/>
      <c r="R22" s="202"/>
      <c r="S22" s="202"/>
      <c r="T22" s="202"/>
    </row>
    <row r="23" spans="1:20">
      <c r="A23" s="195"/>
      <c r="B23" s="196"/>
      <c r="C23" s="203"/>
      <c r="D23" s="208" t="s">
        <v>292</v>
      </c>
      <c r="E23" s="198" t="s">
        <v>293</v>
      </c>
      <c r="F23" s="199"/>
      <c r="G23" s="185"/>
      <c r="H23" s="185"/>
      <c r="I23" s="209">
        <f>SUM(I18:I22)</f>
        <v>0</v>
      </c>
      <c r="J23" s="209">
        <f>SUM(J18:J22)</f>
        <v>0</v>
      </c>
      <c r="K23" s="200"/>
      <c r="L23" s="201"/>
      <c r="O23" s="201"/>
      <c r="P23" s="201"/>
      <c r="Q23" s="201"/>
      <c r="R23" s="202"/>
      <c r="S23" s="202"/>
      <c r="T23" s="202"/>
    </row>
    <row r="24" spans="1:20">
      <c r="A24" s="195"/>
      <c r="B24" s="196"/>
      <c r="C24" s="203"/>
      <c r="D24" s="197" t="s">
        <v>294</v>
      </c>
      <c r="E24" s="198"/>
      <c r="F24" s="199"/>
      <c r="G24" s="185"/>
      <c r="H24" s="185"/>
      <c r="I24" s="185"/>
      <c r="J24" s="185"/>
      <c r="K24" s="200"/>
      <c r="L24" s="201"/>
      <c r="O24" s="201"/>
      <c r="P24" s="201"/>
      <c r="Q24" s="201"/>
      <c r="R24" s="202"/>
      <c r="S24" s="202"/>
      <c r="T24" s="202"/>
    </row>
    <row r="25" spans="1:20" ht="14.25" customHeight="1">
      <c r="A25" s="195">
        <v>14</v>
      </c>
      <c r="B25" s="196" t="s">
        <v>274</v>
      </c>
      <c r="C25" s="203" t="s">
        <v>295</v>
      </c>
      <c r="D25" s="204" t="s">
        <v>296</v>
      </c>
      <c r="E25" s="185">
        <v>380</v>
      </c>
      <c r="F25" s="199" t="s">
        <v>297</v>
      </c>
      <c r="G25" s="185"/>
      <c r="H25" s="185"/>
      <c r="I25" s="185">
        <f t="shared" ref="I25:I31" si="2">E25*G25</f>
        <v>0</v>
      </c>
      <c r="J25" s="185">
        <f t="shared" ref="J25:J31" si="3">E25*H25</f>
        <v>0</v>
      </c>
      <c r="K25" s="200"/>
      <c r="L25" s="201"/>
      <c r="O25" s="201"/>
      <c r="P25" s="201"/>
      <c r="Q25" s="201"/>
      <c r="R25" s="202"/>
      <c r="S25" s="202"/>
      <c r="T25" s="202"/>
    </row>
    <row r="26" spans="1:20" ht="14.25" customHeight="1">
      <c r="A26" s="195">
        <v>15</v>
      </c>
      <c r="B26" s="196" t="s">
        <v>274</v>
      </c>
      <c r="C26" s="203" t="s">
        <v>295</v>
      </c>
      <c r="D26" s="174" t="s">
        <v>298</v>
      </c>
      <c r="E26" s="201">
        <v>24</v>
      </c>
      <c r="F26" s="202" t="s">
        <v>30</v>
      </c>
      <c r="G26" s="185"/>
      <c r="H26" s="185"/>
      <c r="I26" s="185">
        <f t="shared" si="2"/>
        <v>0</v>
      </c>
      <c r="J26" s="185">
        <f t="shared" si="3"/>
        <v>0</v>
      </c>
      <c r="K26" s="200"/>
      <c r="L26" s="201"/>
      <c r="O26" s="201"/>
      <c r="P26" s="201"/>
      <c r="Q26" s="201"/>
      <c r="R26" s="202"/>
      <c r="S26" s="202"/>
      <c r="T26" s="202"/>
    </row>
    <row r="27" spans="1:20" ht="14.25" customHeight="1">
      <c r="A27" s="195">
        <v>16</v>
      </c>
      <c r="B27" s="196" t="s">
        <v>274</v>
      </c>
      <c r="C27" s="203" t="s">
        <v>295</v>
      </c>
      <c r="D27" s="174" t="s">
        <v>299</v>
      </c>
      <c r="E27" s="201">
        <v>26</v>
      </c>
      <c r="F27" s="202" t="s">
        <v>131</v>
      </c>
      <c r="G27" s="185"/>
      <c r="H27" s="185"/>
      <c r="I27" s="185">
        <f t="shared" si="2"/>
        <v>0</v>
      </c>
      <c r="J27" s="185">
        <f t="shared" si="3"/>
        <v>0</v>
      </c>
      <c r="K27" s="200"/>
      <c r="L27" s="201"/>
      <c r="O27" s="201"/>
      <c r="P27" s="201"/>
      <c r="Q27" s="201"/>
      <c r="R27" s="202"/>
      <c r="S27" s="202"/>
      <c r="T27" s="202"/>
    </row>
    <row r="28" spans="1:20" ht="14.25" customHeight="1">
      <c r="A28" s="195">
        <v>17</v>
      </c>
      <c r="B28" s="196" t="s">
        <v>274</v>
      </c>
      <c r="C28" s="203" t="s">
        <v>295</v>
      </c>
      <c r="D28" s="174" t="s">
        <v>300</v>
      </c>
      <c r="E28" s="201">
        <v>100</v>
      </c>
      <c r="F28" s="202" t="s">
        <v>30</v>
      </c>
      <c r="G28" s="185"/>
      <c r="H28" s="185"/>
      <c r="I28" s="185">
        <f t="shared" si="2"/>
        <v>0</v>
      </c>
      <c r="J28" s="185">
        <f t="shared" si="3"/>
        <v>0</v>
      </c>
      <c r="K28" s="200"/>
      <c r="L28" s="201"/>
      <c r="O28" s="201"/>
      <c r="P28" s="201"/>
      <c r="Q28" s="201"/>
      <c r="R28" s="202"/>
      <c r="S28" s="202"/>
      <c r="T28" s="202"/>
    </row>
    <row r="29" spans="1:20" ht="14.25" customHeight="1">
      <c r="A29" s="195">
        <v>18</v>
      </c>
      <c r="B29" s="196" t="s">
        <v>274</v>
      </c>
      <c r="C29" s="203" t="s">
        <v>295</v>
      </c>
      <c r="D29" s="174" t="s">
        <v>301</v>
      </c>
      <c r="E29" s="201">
        <v>280</v>
      </c>
      <c r="F29" s="202" t="s">
        <v>30</v>
      </c>
      <c r="G29" s="185"/>
      <c r="H29" s="185"/>
      <c r="I29" s="185">
        <f>E29*G29</f>
        <v>0</v>
      </c>
      <c r="J29" s="185">
        <f>E29*H29</f>
        <v>0</v>
      </c>
      <c r="K29" s="200"/>
      <c r="L29" s="201"/>
      <c r="O29" s="201"/>
      <c r="P29" s="201"/>
      <c r="Q29" s="201"/>
      <c r="R29" s="202"/>
      <c r="S29" s="202"/>
      <c r="T29" s="202"/>
    </row>
    <row r="30" spans="1:20" ht="14.25" customHeight="1">
      <c r="A30" s="195">
        <v>19</v>
      </c>
      <c r="B30" s="196" t="s">
        <v>274</v>
      </c>
      <c r="C30" s="203" t="s">
        <v>295</v>
      </c>
      <c r="D30" s="204" t="s">
        <v>302</v>
      </c>
      <c r="E30" s="185">
        <v>6</v>
      </c>
      <c r="F30" s="199" t="s">
        <v>131</v>
      </c>
      <c r="G30" s="185"/>
      <c r="H30" s="185"/>
      <c r="I30" s="185">
        <f t="shared" si="2"/>
        <v>0</v>
      </c>
      <c r="J30" s="185">
        <f t="shared" si="3"/>
        <v>0</v>
      </c>
      <c r="K30" s="200"/>
      <c r="L30" s="201"/>
      <c r="O30" s="201"/>
      <c r="P30" s="201"/>
      <c r="Q30" s="201"/>
      <c r="R30" s="202"/>
      <c r="S30" s="202"/>
      <c r="T30" s="202"/>
    </row>
    <row r="31" spans="1:20" ht="14.25" customHeight="1">
      <c r="A31" s="195">
        <v>20</v>
      </c>
      <c r="B31" s="196" t="s">
        <v>274</v>
      </c>
      <c r="C31" s="203" t="s">
        <v>295</v>
      </c>
      <c r="D31" s="204" t="s">
        <v>303</v>
      </c>
      <c r="E31" s="185">
        <v>104</v>
      </c>
      <c r="F31" s="199" t="s">
        <v>131</v>
      </c>
      <c r="G31" s="185"/>
      <c r="H31" s="185"/>
      <c r="I31" s="185">
        <f t="shared" si="2"/>
        <v>0</v>
      </c>
      <c r="J31" s="185">
        <f t="shared" si="3"/>
        <v>0</v>
      </c>
      <c r="K31" s="200"/>
      <c r="L31" s="201"/>
      <c r="O31" s="201"/>
      <c r="P31" s="201"/>
      <c r="Q31" s="201"/>
      <c r="R31" s="202"/>
      <c r="S31" s="202"/>
      <c r="T31" s="202"/>
    </row>
    <row r="32" spans="1:20" ht="14.25" customHeight="1">
      <c r="A32" s="195"/>
      <c r="B32" s="196"/>
      <c r="C32" s="203"/>
      <c r="D32" s="208" t="s">
        <v>304</v>
      </c>
      <c r="E32" s="198"/>
      <c r="F32" s="199"/>
      <c r="G32" s="185"/>
      <c r="H32" s="185"/>
      <c r="I32" s="209">
        <f>SUM(I25:I31)</f>
        <v>0</v>
      </c>
      <c r="J32" s="209">
        <f>SUM(J25:J31)</f>
        <v>0</v>
      </c>
      <c r="K32" s="200"/>
      <c r="L32" s="201"/>
      <c r="O32" s="201"/>
      <c r="P32" s="201"/>
      <c r="Q32" s="201"/>
      <c r="R32" s="202"/>
      <c r="S32" s="202"/>
      <c r="T32" s="202"/>
    </row>
    <row r="33" spans="1:20" ht="14.25" customHeight="1">
      <c r="A33" s="195"/>
      <c r="B33" s="196"/>
      <c r="C33" s="203"/>
      <c r="D33" s="197" t="s">
        <v>305</v>
      </c>
      <c r="E33" s="198"/>
      <c r="F33" s="199"/>
      <c r="G33" s="185"/>
      <c r="H33" s="185"/>
      <c r="I33" s="185"/>
      <c r="J33" s="185"/>
      <c r="K33" s="200"/>
      <c r="L33" s="201"/>
      <c r="O33" s="201"/>
      <c r="P33" s="201"/>
      <c r="Q33" s="201"/>
      <c r="R33" s="202"/>
      <c r="S33" s="202"/>
      <c r="T33" s="202"/>
    </row>
    <row r="34" spans="1:20" ht="14.25" customHeight="1">
      <c r="A34" s="195">
        <v>21</v>
      </c>
      <c r="B34" s="196" t="s">
        <v>306</v>
      </c>
      <c r="C34" s="203" t="s">
        <v>307</v>
      </c>
      <c r="D34" s="204" t="s">
        <v>308</v>
      </c>
      <c r="E34" s="198">
        <v>0.5</v>
      </c>
      <c r="F34" s="199" t="s">
        <v>309</v>
      </c>
      <c r="G34" s="185"/>
      <c r="H34" s="185"/>
      <c r="I34" s="185">
        <f t="shared" ref="I34:I40" si="4">E34*G34</f>
        <v>0</v>
      </c>
      <c r="J34" s="185">
        <f t="shared" ref="J34:J40" si="5">E34*H34</f>
        <v>0</v>
      </c>
      <c r="K34" s="200"/>
      <c r="L34" s="201"/>
      <c r="O34" s="201"/>
      <c r="P34" s="201"/>
      <c r="Q34" s="201"/>
      <c r="R34" s="202"/>
      <c r="S34" s="202"/>
      <c r="T34" s="202"/>
    </row>
    <row r="35" spans="1:20" ht="14.25" customHeight="1">
      <c r="A35" s="195">
        <v>22</v>
      </c>
      <c r="B35" s="196" t="s">
        <v>306</v>
      </c>
      <c r="C35" s="203" t="s">
        <v>310</v>
      </c>
      <c r="D35" s="204" t="s">
        <v>311</v>
      </c>
      <c r="E35" s="185">
        <v>270</v>
      </c>
      <c r="F35" s="199" t="s">
        <v>30</v>
      </c>
      <c r="G35" s="185"/>
      <c r="H35" s="185"/>
      <c r="I35" s="185">
        <f t="shared" si="4"/>
        <v>0</v>
      </c>
      <c r="J35" s="185">
        <f t="shared" si="5"/>
        <v>0</v>
      </c>
      <c r="K35" s="200"/>
      <c r="L35" s="201"/>
      <c r="O35" s="201"/>
      <c r="P35" s="201"/>
      <c r="Q35" s="201"/>
      <c r="R35" s="202"/>
      <c r="S35" s="202"/>
      <c r="T35" s="202"/>
    </row>
    <row r="36" spans="1:20" ht="14.25" customHeight="1">
      <c r="A36" s="195">
        <v>23</v>
      </c>
      <c r="B36" s="196" t="s">
        <v>306</v>
      </c>
      <c r="C36" s="203" t="s">
        <v>312</v>
      </c>
      <c r="D36" s="204" t="s">
        <v>313</v>
      </c>
      <c r="E36" s="185">
        <v>270</v>
      </c>
      <c r="F36" s="199" t="s">
        <v>30</v>
      </c>
      <c r="G36" s="185"/>
      <c r="H36" s="185"/>
      <c r="I36" s="185">
        <f t="shared" si="4"/>
        <v>0</v>
      </c>
      <c r="J36" s="185">
        <f t="shared" si="5"/>
        <v>0</v>
      </c>
      <c r="K36" s="200"/>
      <c r="L36" s="201"/>
      <c r="O36" s="201"/>
      <c r="P36" s="201"/>
      <c r="Q36" s="201"/>
      <c r="R36" s="202"/>
      <c r="S36" s="202"/>
      <c r="T36" s="202"/>
    </row>
    <row r="37" spans="1:20" ht="14.25" customHeight="1">
      <c r="A37" s="195">
        <v>24</v>
      </c>
      <c r="B37" s="196" t="s">
        <v>306</v>
      </c>
      <c r="C37" s="203" t="s">
        <v>314</v>
      </c>
      <c r="D37" s="204" t="s">
        <v>315</v>
      </c>
      <c r="E37" s="185">
        <v>270</v>
      </c>
      <c r="F37" s="199" t="s">
        <v>30</v>
      </c>
      <c r="G37" s="185"/>
      <c r="H37" s="185"/>
      <c r="I37" s="185">
        <f t="shared" si="4"/>
        <v>0</v>
      </c>
      <c r="J37" s="185">
        <f t="shared" si="5"/>
        <v>0</v>
      </c>
      <c r="K37" s="200"/>
      <c r="L37" s="201"/>
      <c r="O37" s="201"/>
      <c r="P37" s="201"/>
      <c r="Q37" s="201"/>
      <c r="R37" s="202"/>
      <c r="S37" s="202"/>
      <c r="T37" s="202"/>
    </row>
    <row r="38" spans="1:20" ht="14.25" customHeight="1">
      <c r="A38" s="195">
        <v>25</v>
      </c>
      <c r="B38" s="196" t="s">
        <v>306</v>
      </c>
      <c r="C38" s="203" t="s">
        <v>316</v>
      </c>
      <c r="D38" s="204" t="s">
        <v>317</v>
      </c>
      <c r="E38" s="185">
        <v>270</v>
      </c>
      <c r="F38" s="199" t="s">
        <v>30</v>
      </c>
      <c r="G38" s="185"/>
      <c r="H38" s="185"/>
      <c r="I38" s="185">
        <f t="shared" si="4"/>
        <v>0</v>
      </c>
      <c r="J38" s="185">
        <f t="shared" si="5"/>
        <v>0</v>
      </c>
      <c r="K38" s="200"/>
      <c r="L38" s="201"/>
      <c r="O38" s="201"/>
      <c r="P38" s="201"/>
      <c r="Q38" s="201"/>
      <c r="R38" s="202"/>
      <c r="S38" s="202"/>
      <c r="T38" s="202"/>
    </row>
    <row r="39" spans="1:20" ht="14.25" customHeight="1">
      <c r="A39" s="195">
        <v>26</v>
      </c>
      <c r="B39" s="196" t="s">
        <v>306</v>
      </c>
      <c r="C39" s="203"/>
      <c r="D39" s="204" t="s">
        <v>318</v>
      </c>
      <c r="E39" s="185">
        <v>2</v>
      </c>
      <c r="F39" s="199" t="s">
        <v>131</v>
      </c>
      <c r="G39" s="185"/>
      <c r="H39" s="185"/>
      <c r="I39" s="185">
        <f t="shared" si="4"/>
        <v>0</v>
      </c>
      <c r="J39" s="185">
        <f t="shared" si="5"/>
        <v>0</v>
      </c>
      <c r="K39" s="200"/>
      <c r="L39" s="201"/>
      <c r="O39" s="201"/>
      <c r="P39" s="201"/>
      <c r="Q39" s="201"/>
      <c r="R39" s="202"/>
      <c r="S39" s="202"/>
      <c r="T39" s="202"/>
    </row>
    <row r="40" spans="1:20">
      <c r="A40" s="195">
        <v>27</v>
      </c>
      <c r="B40" s="196" t="s">
        <v>306</v>
      </c>
      <c r="C40" s="203" t="s">
        <v>319</v>
      </c>
      <c r="D40" s="204" t="s">
        <v>320</v>
      </c>
      <c r="E40" s="185">
        <v>300</v>
      </c>
      <c r="F40" s="199" t="s">
        <v>30</v>
      </c>
      <c r="G40" s="185"/>
      <c r="H40" s="185"/>
      <c r="I40" s="185">
        <f t="shared" si="4"/>
        <v>0</v>
      </c>
      <c r="J40" s="185">
        <f t="shared" si="5"/>
        <v>0</v>
      </c>
      <c r="K40" s="200"/>
      <c r="L40" s="201"/>
      <c r="O40" s="201"/>
      <c r="P40" s="201"/>
      <c r="Q40" s="201"/>
      <c r="R40" s="202"/>
      <c r="S40" s="202"/>
      <c r="T40" s="202"/>
    </row>
    <row r="41" spans="1:20">
      <c r="A41" s="195">
        <v>28</v>
      </c>
      <c r="B41" s="196"/>
      <c r="C41" s="203"/>
      <c r="D41" s="204" t="s">
        <v>321</v>
      </c>
      <c r="E41" s="185">
        <v>1</v>
      </c>
      <c r="F41" s="199" t="s">
        <v>131</v>
      </c>
      <c r="G41" s="185"/>
      <c r="H41" s="185"/>
      <c r="I41" s="185">
        <f>E41*G41</f>
        <v>0</v>
      </c>
      <c r="J41" s="185">
        <f>E41*H41</f>
        <v>0</v>
      </c>
      <c r="K41" s="200"/>
      <c r="L41" s="201"/>
      <c r="O41" s="201"/>
      <c r="P41" s="201"/>
      <c r="Q41" s="201"/>
      <c r="R41" s="202"/>
      <c r="S41" s="202"/>
      <c r="T41" s="202"/>
    </row>
    <row r="42" spans="1:20">
      <c r="A42" s="195">
        <v>29</v>
      </c>
      <c r="B42" s="196"/>
      <c r="C42" s="203"/>
      <c r="D42" s="204" t="s">
        <v>322</v>
      </c>
      <c r="E42" s="185">
        <v>100</v>
      </c>
      <c r="F42" s="199" t="s">
        <v>23</v>
      </c>
      <c r="G42" s="185"/>
      <c r="H42" s="185"/>
      <c r="I42" s="185">
        <f>E42*G42</f>
        <v>0</v>
      </c>
      <c r="J42" s="185">
        <f>E42*H42</f>
        <v>0</v>
      </c>
      <c r="K42" s="200"/>
      <c r="L42" s="201"/>
      <c r="O42" s="201"/>
      <c r="P42" s="201"/>
      <c r="Q42" s="201"/>
      <c r="R42" s="202"/>
      <c r="S42" s="202"/>
      <c r="T42" s="202"/>
    </row>
    <row r="43" spans="1:20">
      <c r="A43" s="195"/>
      <c r="B43" s="196"/>
      <c r="C43" s="203"/>
      <c r="D43" s="208" t="s">
        <v>323</v>
      </c>
      <c r="E43" s="210"/>
      <c r="F43" s="210"/>
      <c r="G43" s="209"/>
      <c r="H43" s="209"/>
      <c r="I43" s="209">
        <f>SUM(I34:I42)</f>
        <v>0</v>
      </c>
      <c r="J43" s="209">
        <f>SUM(J34:J42)</f>
        <v>0</v>
      </c>
      <c r="K43" s="200"/>
      <c r="L43" s="201"/>
      <c r="O43" s="201"/>
      <c r="P43" s="201"/>
      <c r="Q43" s="201"/>
      <c r="R43" s="202"/>
      <c r="S43" s="202"/>
      <c r="T43" s="202"/>
    </row>
    <row r="44" spans="1:20">
      <c r="A44" s="195"/>
      <c r="B44" s="196"/>
      <c r="C44" s="203"/>
      <c r="D44" s="197" t="s">
        <v>324</v>
      </c>
      <c r="E44" s="198"/>
      <c r="F44" s="199"/>
      <c r="G44" s="185"/>
      <c r="H44" s="185"/>
      <c r="I44" s="209"/>
      <c r="J44" s="209"/>
      <c r="K44" s="200"/>
      <c r="L44" s="201"/>
      <c r="O44" s="201"/>
      <c r="P44" s="201"/>
      <c r="Q44" s="201"/>
      <c r="R44" s="202"/>
      <c r="S44" s="202"/>
      <c r="T44" s="202"/>
    </row>
    <row r="45" spans="1:20">
      <c r="A45" s="195">
        <v>30</v>
      </c>
      <c r="B45" s="196" t="s">
        <v>274</v>
      </c>
      <c r="C45" s="203" t="s">
        <v>325</v>
      </c>
      <c r="D45" s="204" t="s">
        <v>326</v>
      </c>
      <c r="E45" s="185">
        <v>70</v>
      </c>
      <c r="F45" s="199" t="s">
        <v>297</v>
      </c>
      <c r="G45" s="185"/>
      <c r="H45" s="185"/>
      <c r="I45" s="185">
        <f t="shared" ref="I45:I50" si="6">E45*G45</f>
        <v>0</v>
      </c>
      <c r="J45" s="185">
        <f t="shared" ref="J45:J50" si="7">E45*H45</f>
        <v>0</v>
      </c>
      <c r="K45" s="200"/>
      <c r="L45" s="201"/>
      <c r="O45" s="201"/>
      <c r="P45" s="201"/>
      <c r="Q45" s="201"/>
      <c r="R45" s="202"/>
      <c r="S45" s="202"/>
      <c r="T45" s="202"/>
    </row>
    <row r="46" spans="1:20">
      <c r="A46" s="195">
        <v>31</v>
      </c>
      <c r="B46" s="196" t="s">
        <v>274</v>
      </c>
      <c r="C46" s="203" t="s">
        <v>325</v>
      </c>
      <c r="D46" s="204" t="s">
        <v>327</v>
      </c>
      <c r="E46" s="185">
        <v>300</v>
      </c>
      <c r="F46" s="199" t="s">
        <v>297</v>
      </c>
      <c r="G46" s="185"/>
      <c r="H46" s="185"/>
      <c r="I46" s="185">
        <f t="shared" si="6"/>
        <v>0</v>
      </c>
      <c r="J46" s="185">
        <f t="shared" si="7"/>
        <v>0</v>
      </c>
      <c r="K46" s="200"/>
      <c r="L46" s="201"/>
      <c r="O46" s="201"/>
      <c r="P46" s="201"/>
      <c r="Q46" s="201"/>
      <c r="R46" s="202"/>
      <c r="S46" s="202"/>
      <c r="T46" s="202"/>
    </row>
    <row r="47" spans="1:20">
      <c r="A47" s="195">
        <v>32</v>
      </c>
      <c r="B47" s="196" t="s">
        <v>274</v>
      </c>
      <c r="C47" s="203" t="s">
        <v>328</v>
      </c>
      <c r="D47" s="204" t="s">
        <v>329</v>
      </c>
      <c r="E47" s="185">
        <v>24</v>
      </c>
      <c r="F47" s="199" t="s">
        <v>131</v>
      </c>
      <c r="G47" s="185"/>
      <c r="H47" s="185"/>
      <c r="I47" s="185">
        <f t="shared" si="6"/>
        <v>0</v>
      </c>
      <c r="J47" s="185">
        <f t="shared" si="7"/>
        <v>0</v>
      </c>
      <c r="K47" s="200"/>
      <c r="L47" s="201"/>
      <c r="O47" s="201"/>
      <c r="P47" s="201"/>
      <c r="Q47" s="201"/>
      <c r="R47" s="202"/>
      <c r="S47" s="202"/>
      <c r="T47" s="202"/>
    </row>
    <row r="48" spans="1:20">
      <c r="A48" s="195">
        <v>33</v>
      </c>
      <c r="B48" s="196" t="s">
        <v>274</v>
      </c>
      <c r="C48" s="203" t="s">
        <v>328</v>
      </c>
      <c r="D48" s="204" t="s">
        <v>330</v>
      </c>
      <c r="E48" s="185">
        <v>24</v>
      </c>
      <c r="F48" s="199" t="s">
        <v>131</v>
      </c>
      <c r="G48" s="185"/>
      <c r="H48" s="185"/>
      <c r="I48" s="185">
        <f t="shared" si="6"/>
        <v>0</v>
      </c>
      <c r="J48" s="185">
        <f t="shared" si="7"/>
        <v>0</v>
      </c>
      <c r="K48" s="200"/>
      <c r="L48" s="201"/>
      <c r="O48" s="201"/>
      <c r="P48" s="201"/>
      <c r="Q48" s="201"/>
      <c r="R48" s="202"/>
      <c r="S48" s="202"/>
      <c r="T48" s="202"/>
    </row>
    <row r="49" spans="1:20">
      <c r="A49" s="195">
        <v>34</v>
      </c>
      <c r="B49" s="196" t="s">
        <v>274</v>
      </c>
      <c r="C49" s="203" t="s">
        <v>328</v>
      </c>
      <c r="D49" s="204" t="s">
        <v>331</v>
      </c>
      <c r="E49" s="185">
        <v>13</v>
      </c>
      <c r="F49" s="199" t="s">
        <v>131</v>
      </c>
      <c r="G49" s="185"/>
      <c r="H49" s="185"/>
      <c r="I49" s="185">
        <f>E49*G49</f>
        <v>0</v>
      </c>
      <c r="J49" s="185">
        <f>E49*H49</f>
        <v>0</v>
      </c>
      <c r="K49" s="200"/>
      <c r="L49" s="201"/>
      <c r="O49" s="201"/>
      <c r="P49" s="201"/>
      <c r="Q49" s="201"/>
      <c r="R49" s="202"/>
      <c r="S49" s="202"/>
      <c r="T49" s="202"/>
    </row>
    <row r="50" spans="1:20" ht="13.35" customHeight="1">
      <c r="A50" s="195">
        <v>35</v>
      </c>
      <c r="B50" s="196" t="s">
        <v>274</v>
      </c>
      <c r="C50" s="203" t="s">
        <v>328</v>
      </c>
      <c r="D50" s="204" t="s">
        <v>332</v>
      </c>
      <c r="E50" s="185">
        <v>10</v>
      </c>
      <c r="F50" s="199" t="s">
        <v>333</v>
      </c>
      <c r="G50" s="185"/>
      <c r="H50" s="185"/>
      <c r="I50" s="185">
        <f t="shared" si="6"/>
        <v>0</v>
      </c>
      <c r="J50" s="185">
        <f t="shared" si="7"/>
        <v>0</v>
      </c>
      <c r="K50" s="200"/>
      <c r="L50" s="171"/>
      <c r="M50" s="171"/>
      <c r="N50" s="171"/>
      <c r="O50" s="201"/>
      <c r="P50" s="201"/>
      <c r="Q50" s="201"/>
      <c r="R50" s="202"/>
      <c r="S50" s="202"/>
      <c r="T50" s="202"/>
    </row>
    <row r="51" spans="1:20">
      <c r="A51" s="195"/>
      <c r="B51" s="196"/>
      <c r="C51" s="203"/>
      <c r="D51" s="208" t="s">
        <v>334</v>
      </c>
      <c r="E51" s="198"/>
      <c r="F51" s="199"/>
      <c r="G51" s="185"/>
      <c r="H51" s="185"/>
      <c r="I51" s="209">
        <f>SUM(I45:I50)</f>
        <v>0</v>
      </c>
      <c r="J51" s="209">
        <f>SUM(J45:J50)</f>
        <v>0</v>
      </c>
      <c r="K51" s="200"/>
      <c r="L51" s="171"/>
      <c r="M51" s="171"/>
      <c r="N51" s="171"/>
      <c r="O51" s="201"/>
      <c r="P51" s="201"/>
      <c r="Q51" s="201"/>
      <c r="R51" s="202"/>
      <c r="S51" s="202"/>
      <c r="T51" s="202"/>
    </row>
    <row r="52" spans="1:20">
      <c r="A52" s="195"/>
      <c r="B52" s="196"/>
      <c r="C52" s="203"/>
      <c r="D52" s="197" t="s">
        <v>335</v>
      </c>
      <c r="E52" s="198"/>
      <c r="F52" s="199"/>
      <c r="G52" s="185"/>
      <c r="H52" s="185"/>
      <c r="I52" s="185"/>
      <c r="J52" s="185"/>
      <c r="K52" s="200"/>
      <c r="L52" s="171"/>
      <c r="M52" s="171"/>
      <c r="N52" s="171"/>
      <c r="O52" s="201"/>
      <c r="P52" s="201"/>
      <c r="Q52" s="201"/>
      <c r="R52" s="202"/>
      <c r="S52" s="202"/>
      <c r="T52" s="202"/>
    </row>
    <row r="53" spans="1:20">
      <c r="A53" s="195">
        <v>36</v>
      </c>
      <c r="B53" s="196" t="s">
        <v>274</v>
      </c>
      <c r="C53" s="203" t="s">
        <v>336</v>
      </c>
      <c r="D53" s="204" t="s">
        <v>337</v>
      </c>
      <c r="E53" s="185">
        <v>13</v>
      </c>
      <c r="F53" s="199" t="s">
        <v>338</v>
      </c>
      <c r="G53" s="185"/>
      <c r="H53" s="185"/>
      <c r="I53" s="185">
        <f>E53*G53</f>
        <v>0</v>
      </c>
      <c r="J53" s="185">
        <f>E53*H53</f>
        <v>0</v>
      </c>
      <c r="K53" s="200"/>
      <c r="O53" s="201"/>
      <c r="P53" s="201"/>
      <c r="Q53" s="201"/>
      <c r="R53" s="202"/>
      <c r="S53" s="202"/>
      <c r="T53" s="202"/>
    </row>
    <row r="54" spans="1:20">
      <c r="A54" s="195">
        <v>37</v>
      </c>
      <c r="B54" s="196"/>
      <c r="C54" s="203"/>
      <c r="D54" s="204" t="s">
        <v>339</v>
      </c>
      <c r="E54" s="185">
        <v>1</v>
      </c>
      <c r="F54" s="199" t="s">
        <v>131</v>
      </c>
      <c r="G54" s="185"/>
      <c r="H54" s="185"/>
      <c r="I54" s="185">
        <f>E54*G54</f>
        <v>0</v>
      </c>
      <c r="J54" s="185">
        <f>E54*H54</f>
        <v>0</v>
      </c>
      <c r="K54" s="200"/>
      <c r="O54" s="201"/>
      <c r="P54" s="201"/>
      <c r="Q54" s="201"/>
      <c r="R54" s="202"/>
      <c r="S54" s="202"/>
      <c r="T54" s="202"/>
    </row>
    <row r="55" spans="1:20">
      <c r="A55" s="195">
        <v>38</v>
      </c>
      <c r="B55" s="196"/>
      <c r="C55" s="203"/>
      <c r="D55" s="204" t="s">
        <v>340</v>
      </c>
      <c r="E55" s="185">
        <v>8</v>
      </c>
      <c r="F55" s="199" t="s">
        <v>338</v>
      </c>
      <c r="G55" s="185"/>
      <c r="H55" s="185"/>
      <c r="I55" s="185">
        <f>E55*G55</f>
        <v>0</v>
      </c>
      <c r="J55" s="185">
        <f>E55*H55</f>
        <v>0</v>
      </c>
      <c r="K55" s="200"/>
      <c r="O55" s="201"/>
      <c r="P55" s="201"/>
      <c r="Q55" s="201"/>
      <c r="R55" s="202"/>
      <c r="S55" s="202"/>
      <c r="T55" s="202"/>
    </row>
    <row r="56" spans="1:20">
      <c r="A56" s="195">
        <v>39</v>
      </c>
      <c r="B56" s="196"/>
      <c r="C56" s="203"/>
      <c r="D56" s="204" t="s">
        <v>341</v>
      </c>
      <c r="E56" s="185">
        <v>1</v>
      </c>
      <c r="F56" s="199" t="s">
        <v>342</v>
      </c>
      <c r="G56" s="185"/>
      <c r="H56" s="185"/>
      <c r="I56" s="185">
        <f>E56*G56</f>
        <v>0</v>
      </c>
      <c r="J56" s="185">
        <f>E56*H56</f>
        <v>0</v>
      </c>
      <c r="K56" s="200"/>
      <c r="O56" s="201"/>
      <c r="P56" s="201"/>
      <c r="Q56" s="201"/>
      <c r="R56" s="202"/>
      <c r="S56" s="202"/>
      <c r="T56" s="202"/>
    </row>
    <row r="57" spans="1:20">
      <c r="A57" s="195">
        <v>40</v>
      </c>
      <c r="B57" s="196" t="s">
        <v>274</v>
      </c>
      <c r="C57" s="203"/>
      <c r="D57" s="204" t="s">
        <v>343</v>
      </c>
      <c r="E57" s="185">
        <v>1</v>
      </c>
      <c r="F57" s="199" t="s">
        <v>131</v>
      </c>
      <c r="G57" s="185"/>
      <c r="H57" s="185"/>
      <c r="I57" s="185">
        <f>E57*G57</f>
        <v>0</v>
      </c>
      <c r="J57" s="185">
        <f>E57*H57</f>
        <v>0</v>
      </c>
      <c r="K57" s="200"/>
      <c r="L57" s="201"/>
      <c r="O57" s="201"/>
      <c r="P57" s="201"/>
      <c r="Q57" s="201"/>
      <c r="R57" s="202"/>
      <c r="S57" s="202"/>
      <c r="T57" s="202"/>
    </row>
    <row r="58" spans="1:20">
      <c r="A58" s="195"/>
      <c r="B58" s="196"/>
      <c r="C58" s="203"/>
      <c r="D58" s="208" t="s">
        <v>344</v>
      </c>
      <c r="E58" s="198" t="s">
        <v>293</v>
      </c>
      <c r="F58" s="199"/>
      <c r="G58" s="185"/>
      <c r="H58" s="185"/>
      <c r="I58" s="209">
        <f>SUM(I53:I57)</f>
        <v>0</v>
      </c>
      <c r="J58" s="209">
        <f>SUM(J53:J57)</f>
        <v>0</v>
      </c>
      <c r="K58" s="200"/>
      <c r="L58" s="201"/>
      <c r="O58" s="201"/>
      <c r="P58" s="201"/>
      <c r="Q58" s="201"/>
      <c r="R58" s="202"/>
      <c r="S58" s="202"/>
      <c r="T58" s="202"/>
    </row>
    <row r="59" spans="1:20">
      <c r="A59" s="195"/>
      <c r="B59" s="196"/>
      <c r="C59" s="203"/>
      <c r="D59" s="208"/>
      <c r="E59" s="198"/>
      <c r="F59" s="199"/>
      <c r="G59" s="185"/>
      <c r="H59" s="185"/>
      <c r="I59" s="209"/>
      <c r="J59" s="209"/>
      <c r="K59" s="200"/>
      <c r="L59" s="201"/>
      <c r="O59" s="201"/>
      <c r="P59" s="201"/>
      <c r="Q59" s="201"/>
      <c r="R59" s="202"/>
      <c r="S59" s="202"/>
      <c r="T59" s="202"/>
    </row>
    <row r="60" spans="1:20">
      <c r="A60" s="195"/>
      <c r="B60" s="196"/>
      <c r="C60" s="203"/>
      <c r="D60" s="197" t="s">
        <v>345</v>
      </c>
      <c r="E60" s="198"/>
      <c r="F60" s="199"/>
      <c r="G60" s="185"/>
      <c r="H60" s="185"/>
      <c r="I60" s="185"/>
      <c r="J60" s="185"/>
      <c r="K60" s="200"/>
      <c r="L60" s="201"/>
      <c r="O60" s="201"/>
      <c r="P60" s="201"/>
      <c r="Q60" s="201"/>
      <c r="R60" s="202"/>
      <c r="S60" s="202"/>
      <c r="T60" s="202"/>
    </row>
    <row r="61" spans="1:20">
      <c r="A61" s="195">
        <v>41</v>
      </c>
      <c r="B61" s="196" t="s">
        <v>274</v>
      </c>
      <c r="C61" s="203" t="s">
        <v>346</v>
      </c>
      <c r="D61" s="204" t="s">
        <v>347</v>
      </c>
      <c r="E61" s="198">
        <v>24</v>
      </c>
      <c r="F61" s="199" t="s">
        <v>348</v>
      </c>
      <c r="G61" s="198"/>
      <c r="H61" s="185"/>
      <c r="I61" s="185">
        <f>E61*G61</f>
        <v>0</v>
      </c>
      <c r="J61" s="185">
        <f>E61*H61</f>
        <v>0</v>
      </c>
      <c r="K61" s="200"/>
      <c r="L61" s="201"/>
      <c r="O61" s="201"/>
      <c r="P61" s="201"/>
      <c r="Q61" s="201"/>
      <c r="R61" s="202"/>
      <c r="S61" s="202"/>
      <c r="T61" s="202"/>
    </row>
    <row r="62" spans="1:20">
      <c r="A62" s="195">
        <v>42</v>
      </c>
      <c r="B62" s="196" t="s">
        <v>274</v>
      </c>
      <c r="C62" s="203" t="s">
        <v>346</v>
      </c>
      <c r="D62" s="204" t="s">
        <v>349</v>
      </c>
      <c r="E62" s="198">
        <v>45</v>
      </c>
      <c r="F62" s="199" t="s">
        <v>348</v>
      </c>
      <c r="G62" s="198"/>
      <c r="H62" s="185"/>
      <c r="I62" s="185">
        <f>E62*G62</f>
        <v>0</v>
      </c>
      <c r="J62" s="185">
        <f>E62*H62</f>
        <v>0</v>
      </c>
      <c r="K62" s="200"/>
      <c r="L62" s="201"/>
      <c r="O62" s="201"/>
      <c r="P62" s="201"/>
      <c r="Q62" s="201"/>
      <c r="R62" s="202"/>
      <c r="S62" s="202"/>
      <c r="T62" s="202"/>
    </row>
    <row r="63" spans="1:20">
      <c r="A63" s="195">
        <v>43</v>
      </c>
      <c r="B63" s="196" t="s">
        <v>274</v>
      </c>
      <c r="C63" s="203" t="s">
        <v>346</v>
      </c>
      <c r="D63" s="204" t="s">
        <v>350</v>
      </c>
      <c r="E63" s="198">
        <v>36</v>
      </c>
      <c r="F63" s="199" t="s">
        <v>348</v>
      </c>
      <c r="G63" s="198"/>
      <c r="H63" s="185"/>
      <c r="I63" s="185">
        <f>E63*G63</f>
        <v>0</v>
      </c>
      <c r="J63" s="185">
        <f>E63*H63</f>
        <v>0</v>
      </c>
      <c r="K63" s="200"/>
      <c r="L63" s="201"/>
      <c r="O63" s="201"/>
      <c r="P63" s="201"/>
      <c r="Q63" s="201"/>
      <c r="R63" s="202"/>
      <c r="S63" s="202"/>
      <c r="T63" s="202"/>
    </row>
    <row r="64" spans="1:20">
      <c r="A64" s="195"/>
      <c r="B64" s="196"/>
      <c r="C64" s="203"/>
      <c r="D64" s="208" t="s">
        <v>351</v>
      </c>
      <c r="E64" s="198">
        <f>SUM(E61:E63)</f>
        <v>105</v>
      </c>
      <c r="F64" s="199" t="s">
        <v>348</v>
      </c>
      <c r="G64" s="198"/>
      <c r="H64" s="185"/>
      <c r="I64" s="185"/>
      <c r="J64" s="185"/>
      <c r="K64" s="200"/>
      <c r="L64" s="201"/>
      <c r="O64" s="201"/>
      <c r="P64" s="201"/>
      <c r="Q64" s="201"/>
      <c r="R64" s="202"/>
      <c r="S64" s="202"/>
      <c r="T64" s="202"/>
    </row>
    <row r="65" spans="1:10">
      <c r="A65" s="195"/>
      <c r="B65" s="196"/>
      <c r="C65" s="203"/>
      <c r="D65" s="204"/>
      <c r="E65" s="198"/>
      <c r="F65" s="204"/>
      <c r="G65" s="185"/>
      <c r="H65" s="185"/>
      <c r="I65" s="209">
        <f>SUM(I61:I64)</f>
        <v>0</v>
      </c>
      <c r="J65" s="209">
        <f>SUM(J61:J64)</f>
        <v>0</v>
      </c>
    </row>
    <row r="66" spans="1:10">
      <c r="A66" s="195"/>
      <c r="B66" s="196"/>
      <c r="C66" s="203"/>
      <c r="D66" s="211"/>
      <c r="E66" s="198"/>
      <c r="F66" s="204"/>
      <c r="G66" s="185"/>
      <c r="H66" s="185"/>
      <c r="I66" s="209"/>
      <c r="J66" s="209"/>
    </row>
    <row r="67" spans="1:10">
      <c r="A67" s="195"/>
      <c r="B67" s="196"/>
      <c r="C67" s="203"/>
      <c r="D67" s="211" t="s">
        <v>352</v>
      </c>
      <c r="E67" s="198"/>
      <c r="F67" s="204"/>
      <c r="G67" s="185"/>
      <c r="H67" s="212"/>
      <c r="I67" s="209">
        <f>I65+I58+I51+I43+I32+I23+I16</f>
        <v>0</v>
      </c>
      <c r="J67" s="209">
        <f>J65+J58+J51+J43+J32+J23+J16</f>
        <v>0</v>
      </c>
    </row>
    <row r="68" spans="1:10">
      <c r="A68" s="195"/>
      <c r="B68" s="196"/>
      <c r="C68" s="203"/>
      <c r="D68" s="211" t="s">
        <v>353</v>
      </c>
      <c r="E68" s="198"/>
      <c r="F68" s="204"/>
      <c r="G68" s="185"/>
      <c r="H68" s="185"/>
      <c r="I68" s="209">
        <f>I67+J67</f>
        <v>0</v>
      </c>
      <c r="J68" s="209"/>
    </row>
    <row r="69" spans="1:10">
      <c r="A69" s="195"/>
      <c r="B69" s="196"/>
      <c r="C69" s="203"/>
      <c r="D69" s="211"/>
      <c r="E69" s="198"/>
      <c r="F69" s="204"/>
      <c r="G69" s="185"/>
      <c r="H69" s="185"/>
      <c r="I69" s="209"/>
      <c r="J69" s="209"/>
    </row>
    <row r="70" spans="1:10">
      <c r="A70" s="195"/>
      <c r="B70" s="196"/>
      <c r="C70" s="203"/>
      <c r="D70" s="208"/>
      <c r="E70" s="198"/>
      <c r="F70" s="204"/>
      <c r="G70" s="185"/>
      <c r="H70" s="185"/>
      <c r="I70" s="209"/>
      <c r="J70" s="185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KL</vt:lpstr>
      <vt:lpstr>Chodník</vt:lpstr>
      <vt:lpstr>VO</vt:lpstr>
      <vt:lpstr>Chodník!Názvy_tlače</vt:lpstr>
      <vt:lpstr>KL!Názvy_tlače</vt:lpstr>
      <vt:lpstr>Chodník!Oblasť_tlače</vt:lpstr>
      <vt:lpstr>KL!Oblasť_tlače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Fraňová Hanka</dc:creator>
  <cp:lastModifiedBy>pc</cp:lastModifiedBy>
  <cp:lastPrinted>2017-12-20T11:02:11Z</cp:lastPrinted>
  <dcterms:created xsi:type="dcterms:W3CDTF">2017-12-20T10:30:10Z</dcterms:created>
  <dcterms:modified xsi:type="dcterms:W3CDTF">2018-03-26T10:45:44Z</dcterms:modified>
</cp:coreProperties>
</file>