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5. DNS Nábytok pre UK 2023-2027/06_Zákazky/23_Nábytok škôlka/3_SP/"/>
    </mc:Choice>
  </mc:AlternateContent>
  <xr:revisionPtr revIDLastSave="165" documentId="13_ncr:1_{1092F058-7140-47DA-A42C-24571A8E71C7}" xr6:coauthVersionLast="47" xr6:coauthVersionMax="47" xr10:uidLastSave="{6E081135-7B10-4133-9237-BE015FF3BDEA}"/>
  <bookViews>
    <workbookView xWindow="-120" yWindow="-120" windowWidth="29040" windowHeight="15720" tabRatio="913" activeTab="1" xr2:uid="{00000000-000D-0000-FFFF-FFFF00000000}"/>
  </bookViews>
  <sheets>
    <sheet name="Návrh na plnenie kritéria- podr" sheetId="2" r:id="rId1"/>
    <sheet name="Návrh na plnenie kritéria - cel" sheetId="3" r:id="rId2"/>
    <sheet name="Konflikt záujmov" sheetId="4" r:id="rId3"/>
    <sheet name="Medzinárodné sankcie" sheetId="5" r:id="rId4"/>
  </sheets>
  <definedNames>
    <definedName name="_xlnm._FilterDatabase" localSheetId="0" hidden="1">'Návrh na plnenie kritéria- podr'!$C$90:$K$120</definedName>
    <definedName name="_xlnm.Print_Titles" localSheetId="0">'Návrh na plnenie kritéria- podr'!$90:$90</definedName>
    <definedName name="_xlnm.Print_Area" localSheetId="0">'Návrh na plnenie kritéria- podr'!$C$4:$J$74,'Návrh na plnenie kritéria- podr'!$C$80:$J$120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120" i="2" l="1"/>
  <c r="BI120" i="2"/>
  <c r="BH120" i="2"/>
  <c r="BG120" i="2"/>
  <c r="BE120" i="2"/>
  <c r="T120" i="2"/>
  <c r="R120" i="2"/>
  <c r="P120" i="2"/>
  <c r="J120" i="2"/>
  <c r="BF120" i="2" s="1"/>
  <c r="BK119" i="2"/>
  <c r="BI119" i="2"/>
  <c r="BH119" i="2"/>
  <c r="BG119" i="2"/>
  <c r="BE119" i="2"/>
  <c r="T119" i="2"/>
  <c r="R119" i="2"/>
  <c r="P119" i="2"/>
  <c r="J119" i="2"/>
  <c r="BF119" i="2" s="1"/>
  <c r="BK118" i="2"/>
  <c r="BI118" i="2"/>
  <c r="BH118" i="2"/>
  <c r="BG118" i="2"/>
  <c r="BE118" i="2"/>
  <c r="T118" i="2"/>
  <c r="R118" i="2"/>
  <c r="P118" i="2"/>
  <c r="J118" i="2"/>
  <c r="BF118" i="2" s="1"/>
  <c r="BK117" i="2"/>
  <c r="BI117" i="2"/>
  <c r="BH117" i="2"/>
  <c r="BG117" i="2"/>
  <c r="BE117" i="2"/>
  <c r="T117" i="2"/>
  <c r="R117" i="2"/>
  <c r="P117" i="2"/>
  <c r="J117" i="2"/>
  <c r="BF117" i="2" s="1"/>
  <c r="BK107" i="2"/>
  <c r="BI107" i="2"/>
  <c r="BH107" i="2"/>
  <c r="BG107" i="2"/>
  <c r="BE107" i="2"/>
  <c r="T107" i="2"/>
  <c r="R107" i="2"/>
  <c r="P107" i="2"/>
  <c r="J107" i="2"/>
  <c r="BF107" i="2" s="1"/>
  <c r="BK106" i="2"/>
  <c r="BI106" i="2"/>
  <c r="BH106" i="2"/>
  <c r="BG106" i="2"/>
  <c r="BE106" i="2"/>
  <c r="T106" i="2"/>
  <c r="R106" i="2"/>
  <c r="P106" i="2"/>
  <c r="J106" i="2"/>
  <c r="BF106" i="2" s="1"/>
  <c r="BK105" i="2"/>
  <c r="BI105" i="2"/>
  <c r="BH105" i="2"/>
  <c r="BG105" i="2"/>
  <c r="BE105" i="2"/>
  <c r="T105" i="2"/>
  <c r="R105" i="2"/>
  <c r="P105" i="2"/>
  <c r="J105" i="2"/>
  <c r="BF105" i="2" s="1"/>
  <c r="BK104" i="2"/>
  <c r="BI104" i="2"/>
  <c r="BH104" i="2"/>
  <c r="BG104" i="2"/>
  <c r="BE104" i="2"/>
  <c r="T104" i="2"/>
  <c r="R104" i="2"/>
  <c r="P104" i="2"/>
  <c r="J104" i="2"/>
  <c r="BF104" i="2" s="1"/>
  <c r="BK103" i="2"/>
  <c r="BI103" i="2"/>
  <c r="BH103" i="2"/>
  <c r="BG103" i="2"/>
  <c r="BE103" i="2"/>
  <c r="T103" i="2"/>
  <c r="R103" i="2"/>
  <c r="P103" i="2"/>
  <c r="J103" i="2"/>
  <c r="BF103" i="2" s="1"/>
  <c r="BK102" i="2"/>
  <c r="BI102" i="2"/>
  <c r="BH102" i="2"/>
  <c r="BG102" i="2"/>
  <c r="BE102" i="2"/>
  <c r="T102" i="2"/>
  <c r="R102" i="2"/>
  <c r="P102" i="2"/>
  <c r="J102" i="2"/>
  <c r="BF102" i="2" s="1"/>
  <c r="BK101" i="2"/>
  <c r="BI101" i="2"/>
  <c r="BH101" i="2"/>
  <c r="BG101" i="2"/>
  <c r="BE101" i="2"/>
  <c r="T101" i="2"/>
  <c r="R101" i="2"/>
  <c r="P101" i="2"/>
  <c r="J101" i="2"/>
  <c r="BF101" i="2" s="1"/>
  <c r="BK100" i="2"/>
  <c r="BI100" i="2"/>
  <c r="BH100" i="2"/>
  <c r="BG100" i="2"/>
  <c r="BE100" i="2"/>
  <c r="T100" i="2"/>
  <c r="R100" i="2"/>
  <c r="P100" i="2"/>
  <c r="J100" i="2"/>
  <c r="BF100" i="2" s="1"/>
  <c r="BK114" i="2"/>
  <c r="BI114" i="2"/>
  <c r="BH114" i="2"/>
  <c r="BG114" i="2"/>
  <c r="BE114" i="2"/>
  <c r="T114" i="2"/>
  <c r="R114" i="2"/>
  <c r="P114" i="2"/>
  <c r="J114" i="2"/>
  <c r="BF114" i="2" s="1"/>
  <c r="BK109" i="2"/>
  <c r="BI109" i="2"/>
  <c r="BH109" i="2"/>
  <c r="BG109" i="2"/>
  <c r="BE109" i="2"/>
  <c r="T109" i="2"/>
  <c r="R109" i="2"/>
  <c r="P109" i="2"/>
  <c r="J109" i="2"/>
  <c r="BF109" i="2" s="1"/>
  <c r="BK108" i="2"/>
  <c r="BI108" i="2"/>
  <c r="BH108" i="2"/>
  <c r="BG108" i="2"/>
  <c r="BE108" i="2"/>
  <c r="T108" i="2"/>
  <c r="R108" i="2"/>
  <c r="P108" i="2"/>
  <c r="J108" i="2"/>
  <c r="BF108" i="2" s="1"/>
  <c r="BK110" i="2" l="1"/>
  <c r="BI110" i="2"/>
  <c r="BH110" i="2"/>
  <c r="BG110" i="2"/>
  <c r="BE110" i="2"/>
  <c r="T110" i="2"/>
  <c r="R110" i="2"/>
  <c r="P110" i="2"/>
  <c r="J110" i="2"/>
  <c r="BF110" i="2" s="1"/>
  <c r="BK99" i="2"/>
  <c r="BI99" i="2"/>
  <c r="BH99" i="2"/>
  <c r="BG99" i="2"/>
  <c r="BE99" i="2"/>
  <c r="T99" i="2"/>
  <c r="R99" i="2"/>
  <c r="P99" i="2"/>
  <c r="J99" i="2"/>
  <c r="BF99" i="2" s="1"/>
  <c r="BK98" i="2"/>
  <c r="BI98" i="2"/>
  <c r="BH98" i="2"/>
  <c r="BG98" i="2"/>
  <c r="BE98" i="2"/>
  <c r="T98" i="2"/>
  <c r="R98" i="2"/>
  <c r="P98" i="2"/>
  <c r="J98" i="2"/>
  <c r="BF98" i="2" s="1"/>
  <c r="BK113" i="2"/>
  <c r="BI113" i="2"/>
  <c r="BH113" i="2"/>
  <c r="BG113" i="2"/>
  <c r="BE113" i="2"/>
  <c r="T113" i="2"/>
  <c r="R113" i="2"/>
  <c r="P113" i="2"/>
  <c r="J113" i="2"/>
  <c r="BF113" i="2" s="1"/>
  <c r="BK112" i="2"/>
  <c r="BI112" i="2"/>
  <c r="BH112" i="2"/>
  <c r="BG112" i="2"/>
  <c r="BE112" i="2"/>
  <c r="T112" i="2"/>
  <c r="R112" i="2"/>
  <c r="P112" i="2"/>
  <c r="J112" i="2"/>
  <c r="BF112" i="2" s="1"/>
  <c r="BK111" i="2"/>
  <c r="BI111" i="2"/>
  <c r="BH111" i="2"/>
  <c r="BG111" i="2"/>
  <c r="BE111" i="2"/>
  <c r="T111" i="2"/>
  <c r="R111" i="2"/>
  <c r="P111" i="2"/>
  <c r="J111" i="2"/>
  <c r="BF111" i="2" s="1"/>
  <c r="BK97" i="2"/>
  <c r="BI97" i="2"/>
  <c r="BH97" i="2"/>
  <c r="BG97" i="2"/>
  <c r="BE97" i="2"/>
  <c r="T97" i="2"/>
  <c r="R97" i="2"/>
  <c r="P97" i="2"/>
  <c r="J97" i="2"/>
  <c r="BF97" i="2" s="1"/>
  <c r="BK96" i="2"/>
  <c r="BI96" i="2"/>
  <c r="BH96" i="2"/>
  <c r="BG96" i="2"/>
  <c r="BE96" i="2"/>
  <c r="T96" i="2"/>
  <c r="R96" i="2"/>
  <c r="P96" i="2"/>
  <c r="J96" i="2"/>
  <c r="BF96" i="2" s="1"/>
  <c r="BK95" i="2"/>
  <c r="BI95" i="2"/>
  <c r="BH95" i="2"/>
  <c r="BG95" i="2"/>
  <c r="BE95" i="2"/>
  <c r="T95" i="2"/>
  <c r="R95" i="2"/>
  <c r="P95" i="2"/>
  <c r="J95" i="2"/>
  <c r="BF95" i="2" s="1"/>
  <c r="J35" i="2" l="1"/>
  <c r="J34" i="2"/>
  <c r="J33" i="2"/>
  <c r="BI115" i="2"/>
  <c r="BH115" i="2"/>
  <c r="BG115" i="2"/>
  <c r="BE115" i="2"/>
  <c r="T115" i="2"/>
  <c r="R115" i="2"/>
  <c r="P115" i="2"/>
  <c r="BI94" i="2"/>
  <c r="BH94" i="2"/>
  <c r="BG94" i="2"/>
  <c r="BE94" i="2"/>
  <c r="T94" i="2"/>
  <c r="R94" i="2"/>
  <c r="P94" i="2"/>
  <c r="F85" i="2"/>
  <c r="BK94" i="2"/>
  <c r="J115" i="2"/>
  <c r="BK115" i="2"/>
  <c r="J94" i="2"/>
  <c r="BK93" i="2" l="1"/>
  <c r="J93" i="2" s="1"/>
  <c r="R116" i="2"/>
  <c r="P116" i="2"/>
  <c r="R93" i="2"/>
  <c r="P93" i="2"/>
  <c r="BK116" i="2"/>
  <c r="J116" i="2" s="1"/>
  <c r="T93" i="2"/>
  <c r="T116" i="2"/>
  <c r="J88" i="2"/>
  <c r="F87" i="2"/>
  <c r="BF94" i="2"/>
  <c r="J85" i="2"/>
  <c r="E83" i="2"/>
  <c r="F88" i="2"/>
  <c r="J87" i="2"/>
  <c r="BF115" i="2"/>
  <c r="F33" i="2"/>
  <c r="F34" i="2"/>
  <c r="F35" i="2"/>
  <c r="BK92" i="2" l="1"/>
  <c r="BK91" i="2" s="1"/>
  <c r="P92" i="2"/>
  <c r="P91" i="2" s="1"/>
  <c r="T92" i="2"/>
  <c r="T91" i="2" s="1"/>
  <c r="R92" i="2"/>
  <c r="R91" i="2" s="1"/>
  <c r="F32" i="2"/>
  <c r="J32" i="2"/>
  <c r="J92" i="2" l="1"/>
  <c r="J91" i="2"/>
  <c r="J28" i="2" l="1"/>
  <c r="J37" i="2" s="1"/>
  <c r="E2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Batková Lenka</author>
  </authors>
  <commentList>
    <comment ref="B18" authorId="0" shapeId="0" xr:uid="{0A0A46F5-C067-46A4-86E0-19678C0EE9DF}">
      <text>
        <r>
          <rPr>
            <b/>
            <sz val="9"/>
            <color indexed="81"/>
            <rFont val="Segoe UI"/>
            <family val="2"/>
            <charset val="238"/>
          </rPr>
          <t>Batková Lenka:</t>
        </r>
        <r>
          <rPr>
            <sz val="9"/>
            <color indexed="81"/>
            <rFont val="Segoe UI"/>
            <family val="2"/>
            <charset val="238"/>
          </rPr>
          <t xml:space="preserve">
Informácie označené za dôverné, nebudú zverejnené alebo inak použité bez predošlého súhlasu uchádzača, pokiaľ uvedené nebude v rozpore so zákonom a inými všeobecne záväznými právnymi predpismi/osobitnými predpismi. Za dôverné informácie je možné označiť výhradné technické riešenia a predlohy, návody, výkresy, projektové dokumentácie, modely, spôsob výpočtu jednotkových cien, ak sa neuvádzajú jednotkové ceny, ale len cena, tak aj spôsob výpočtu ceny a vzory</t>
        </r>
      </text>
    </comment>
  </commentList>
</comments>
</file>

<file path=xl/sharedStrings.xml><?xml version="1.0" encoding="utf-8"?>
<sst xmlns="http://schemas.openxmlformats.org/spreadsheetml/2006/main" count="499" uniqueCount="175">
  <si>
    <t>&gt;&gt;  skryté stĺpce  &lt;&lt;</t>
  </si>
  <si>
    <t>{7c003387-63fe-4ba9-b5fb-4dbd4444041e}</t>
  </si>
  <si>
    <t>0</t>
  </si>
  <si>
    <t>KRYCÍ LIST ROZPOČTU</t>
  </si>
  <si>
    <t>v ---  nižšie sa nachádzajú doplnkové a pomocné údaje k zostavám  --- v</t>
  </si>
  <si>
    <t>False</t>
  </si>
  <si>
    <t>Stavba:</t>
  </si>
  <si>
    <t>Univerzitná materská škôlka - výroba nábytku</t>
  </si>
  <si>
    <t>JKSO:</t>
  </si>
  <si>
    <t/>
  </si>
  <si>
    <t>ČS:</t>
  </si>
  <si>
    <t>Miesto:</t>
  </si>
  <si>
    <t xml:space="preserve"> </t>
  </si>
  <si>
    <t>Dátum:</t>
  </si>
  <si>
    <t>Objednávateľ:</t>
  </si>
  <si>
    <t>IČO:</t>
  </si>
  <si>
    <t>Univerzita Komenského v Bratislave</t>
  </si>
  <si>
    <t>IČ DPH:</t>
  </si>
  <si>
    <t>Zhotoviteľ:</t>
  </si>
  <si>
    <t>Projektant:</t>
  </si>
  <si>
    <t>Projectoora s.r.o.</t>
  </si>
  <si>
    <t>Spracovateľ:</t>
  </si>
  <si>
    <t>Poznámka: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</si>
  <si>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</si>
  <si>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</si>
  <si>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</si>
  <si>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</si>
  <si>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</si>
  <si>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</si>
  <si>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</si>
  <si>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</si>
  <si>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</si>
  <si>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</si>
  <si>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</si>
  <si>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</si>
  <si>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</si>
  <si>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</si>
  <si>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</si>
  <si>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</si>
  <si>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</si>
  <si>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</si>
  <si>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</si>
  <si>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</si>
  <si>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</si>
  <si>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</si>
  <si>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</si>
  <si>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</si>
  <si>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</si>
  <si>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</si>
  <si>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</si>
  <si>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Cena celkom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</si>
  <si>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</si>
  <si>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</si>
  <si>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</si>
  <si>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</si>
  <si>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</si>
  <si>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</si>
  <si>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</si>
  <si>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Náklady z rozpočtu</t>
  </si>
  <si>
    <t>D</t>
  </si>
  <si>
    <t>-1</t>
  </si>
  <si>
    <t>PSV</t>
  </si>
  <si>
    <t>Práce a dodávky PSV</t>
  </si>
  <si>
    <t>2</t>
  </si>
  <si>
    <t>ROZPOCET</t>
  </si>
  <si>
    <t>766</t>
  </si>
  <si>
    <t>Konštrukcie stolárske</t>
  </si>
  <si>
    <t>1</t>
  </si>
  <si>
    <t>K</t>
  </si>
  <si>
    <t>766812204.SA</t>
  </si>
  <si>
    <t>M+D Šatňa zostava A - 1254x600x1904 mm vyrobená z MDF dosiek hr. 18 mm z jednej strany lakovaný povrch v štruktúre PG, druhá strana je laminovaný povrch, zadný korpus zostavy bude z HDF dosák, ABS hrany, dvierka, kovanie, sokel, madlá a háčiky</t>
  </si>
  <si>
    <t>ks</t>
  </si>
  <si>
    <t>16</t>
  </si>
  <si>
    <t>928062269</t>
  </si>
  <si>
    <t>766812204.SB</t>
  </si>
  <si>
    <t>M+D Šatňa zostava B - 945x600x1904 mm vyrobená z MDF dosiek hr. 18 mm z jednej strany lakovaný povrch v štruktúre PG, druhá strana je laminovaný povrch, zadný korpus zostavy bude z HDF dosák, ABS hrany, dvierka, kovanie, sokel, madlá a háčiky</t>
  </si>
  <si>
    <t>1256922249</t>
  </si>
  <si>
    <t>766812204.SC</t>
  </si>
  <si>
    <t>M+D Šatňa zostava C - 327x310x1904 mm vyrobená z MDF dosiek hr. 18 mm z jednej strany lakovaný povrch v štruktúre PG, druhá strana je laminovaný povrch, zadný korpus zostavy bude z HDF dosák, ABS hrany, dvierka, kovanie, sokel, madlá a háčiky</t>
  </si>
  <si>
    <t>1485819397</t>
  </si>
  <si>
    <t>766812204.SD</t>
  </si>
  <si>
    <t>M+D Šatňa zostava D - 945x600x1904 mm vyrobená z MDF dosiek hr. 18 mm z jednej strany lakovaný povrch v štruktúre PG, druhá strana je laminovaný povrch, zadný korpus zostavy bude z HDF dosák, ABS hrany, dvierka, kovanie, sokel, madlá a háčiky</t>
  </si>
  <si>
    <t>417694579</t>
  </si>
  <si>
    <t>766812205.SA</t>
  </si>
  <si>
    <t>M+D Multifunkčná miestnosť zostava 1 - 3930x470x2021 mm vyrobená z biodosky hr. 20 mm, blok A-a 4 ks, blok A-b 3ks, blok B 1 ks, blok C 1 ks</t>
  </si>
  <si>
    <t>766812205.SB</t>
  </si>
  <si>
    <t>M+D Multifunkčná miestnosť zostava 2 - 3840x470x1081 mm vyrobená z biodosky hr. 20 mm, blok A-a 4 ks, blok A-b 4ks</t>
  </si>
  <si>
    <t>766812209.S</t>
  </si>
  <si>
    <t>M+D Zostava upratovačka - 2244x480x900 mm vyrobená z MDF dosiek hr. 18 mm z jednej strany lakovaný povrch v štruktúre PG, druhá strana je laminovaný povrch, zadný korpus zostavy bude z HDF dosák, ABS hrany, dvierka, kovanie, sokel, madlá</t>
  </si>
  <si>
    <t>766812301.S</t>
  </si>
  <si>
    <t>M+D Stolová doska - šesťuholník s dĺžkou hrany 60 cm, vyrobená z javorovej drevotriesky s laminovaným povrchom, ABS hrany, 6x výškovo nastaviteľné nohy - i1</t>
  </si>
  <si>
    <t>766812302.S1</t>
  </si>
  <si>
    <t>M+D Stolička vyrobená z masívneho dreva moreného, sedadlo a operadlo sú vyrobené z preglejky o hrúbke 6 mm, plastové pätky na nožičkách proti poškriabaniu, výška 26 cm - i2-1</t>
  </si>
  <si>
    <t>-1256724844</t>
  </si>
  <si>
    <t>766812302.S2</t>
  </si>
  <si>
    <t>M+D Stolička vyrobená z masívneho dreva moreného, sedadlo a operadlo sú vyrobené z preglejky o hrúbke 6 mm, plastové pätky na nožičkách proti poškriabaniu, výška 31 cm - i2-2</t>
  </si>
  <si>
    <t>766812303.S</t>
  </si>
  <si>
    <t>M+D Učiteľská katedra 1200x600x730 mm vyrobená z drevotriesky, ABS hrany - i3</t>
  </si>
  <si>
    <t>766812304.S</t>
  </si>
  <si>
    <t>M+D Čalúnená stolička 535x430x810 mm, z oceľovej konštrukcie, čalúnenie z hustej tkaniny, stohovateľná - i4</t>
  </si>
  <si>
    <t>766812305.S</t>
  </si>
  <si>
    <t>M+D Skrinka s jednou stredovou priečkou 780x480x400 mm, vyrobená z drevotrieskových dosiek hr. 18 mm, ABS hrany, 2xzásuvka/úložný box - i5</t>
  </si>
  <si>
    <t>766812306.S</t>
  </si>
  <si>
    <t>M+D Vozík na rôznorodé použitie 780x590x400 mm, vyrobený z laminovanej drevotriesky, ABS hrany, na kolieskach - i6</t>
  </si>
  <si>
    <t>766812307.S</t>
  </si>
  <si>
    <t>M+D Doplnky k vozíku - knihovnička 745x150x350 mm - i7</t>
  </si>
  <si>
    <t>766812308.S</t>
  </si>
  <si>
    <t>M+D Doplnky k vozíku - kuchynka 745x92x350 mm - i8</t>
  </si>
  <si>
    <t>766812309.S</t>
  </si>
  <si>
    <t>M+D Doplnky k vozíku - polička pre výtvarníka 745x80x350 mm - i9</t>
  </si>
  <si>
    <t>766812315.S</t>
  </si>
  <si>
    <t>M+D Štvorcové pódium 660x660x200 mm vyrobené z dreva, pokryté protišmykovou krytinou - i15</t>
  </si>
  <si>
    <t>766812316.S</t>
  </si>
  <si>
    <t>M+D Skriňa na ležadlá a postieľky 1470x745x1900 mm vyrobená z laminovanej drevotriesky hr. 18 mm, ABS hrany, sokel kovová lišta, závesy, závesná tyč - i16</t>
  </si>
  <si>
    <t>766812317.S</t>
  </si>
  <si>
    <t>M+D Ležadlo 1350x650x290 mm vyrobené z masívneho javorového dreva, stohovateľné, vyvýšené čelo, matrac - i17</t>
  </si>
  <si>
    <t>766812318.S</t>
  </si>
  <si>
    <t>M+D Stojan na okrúhle sedáky 700x400x650 mm, podstava vyrobená z lakovanej preglejky o hrúbke 18 mm, na kolieskach s brzdou - i18</t>
  </si>
  <si>
    <t>998766201.S</t>
  </si>
  <si>
    <t>Presun hmot pre konštrukcie stolárske v objektoch výšky do 6 m</t>
  </si>
  <si>
    <t>%</t>
  </si>
  <si>
    <t>845</t>
  </si>
  <si>
    <t>Zariadenie</t>
  </si>
  <si>
    <t>845110011.S</t>
  </si>
  <si>
    <t>M+D Jednofarebný koberec okrúhly priemer 1500 mm, vyrobený zo 100% Polyamidu, výška vlasu 10 mm, hustota vlasu 1000 g/m2, oranžový - i11</t>
  </si>
  <si>
    <t>845110012.S</t>
  </si>
  <si>
    <t>M+D Jednofarebný koberec okrúhly priemer 1500 mm, vyrobený zo 100% Polyamidu, výška vlasu 10 mm, hustota vlasu 1000 g/m2, zelený - i12</t>
  </si>
  <si>
    <t>845110013.S</t>
  </si>
  <si>
    <t>M+D Molitanové sedáky v pestrých farbách priemer 300 mm, hr. 50 mm, potiahnuté koženkou - i13</t>
  </si>
  <si>
    <t>998845201.S</t>
  </si>
  <si>
    <t>Presun hmôt pre zariadenia v objektoch výšky do 6 m</t>
  </si>
  <si>
    <t>Príloha č. 2 - Návrh na plnenie kritéria</t>
  </si>
  <si>
    <t>Identifikačné údaje uchádzača</t>
  </si>
  <si>
    <t>Obchodné meno alebo názov uchádzača</t>
  </si>
  <si>
    <t>Názov skupiny dodávateľov (ak je uplatniteľné)</t>
  </si>
  <si>
    <t>Sídlo alebo miesto podnikania uchádzača, štát</t>
  </si>
  <si>
    <t>IČO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</si>
  <si>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</si>
  <si>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</si>
  <si>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</si>
  <si>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</si>
  <si>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</si>
  <si>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</si>
  <si>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</si>
  <si>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Prenos daňovej povinnosti</t>
  </si>
  <si>
    <t>Zatriedenie hospodárskeho subjektu podľa veľkosti podniku</t>
  </si>
  <si>
    <r>
      <t>Zoznam dôverných informácií</t>
    </r>
    <r>
      <rPr>
        <sz val="11"/>
        <color theme="1"/>
        <rFont val="Corbel"/>
        <family val="2"/>
        <charset val="238"/>
      </rPr>
      <t xml:space="preserve">
V prípade, ak ponuka uchádzača obsahuje dôverné informácie, uchádzač ich tu označí a vymenuje, v prípade potreby možno doplniť riadky. V prípade, že uchádzač nevyplní riadok, verejný obstarávateľ má za to, že jeho ponuka neobsahuje žiadne dôverné informácie</t>
    </r>
  </si>
  <si>
    <t>áno</t>
  </si>
  <si>
    <t>nie</t>
  </si>
  <si>
    <t>malý</t>
  </si>
  <si>
    <t>mikro</t>
  </si>
  <si>
    <t>stredný</t>
  </si>
  <si>
    <t>veľký</t>
  </si>
  <si>
    <t>Celková cena v Eur bez DPH za celý predmet zákazky</t>
  </si>
  <si>
    <t>v ..........................................., dňa ................................</t>
  </si>
  <si>
    <t xml:space="preserve">sem uchádzač vloží vlastnoručný podpis  (tento text zmaže)
</t>
  </si>
  <si>
    <t>sem uchádzač vpíše meno, priezvisko, funkciu osoby oprávnenej/splnomocnenej konať za uchádzača (tento text zmaže)</t>
  </si>
  <si>
    <r>
      <t>Predložením tejto ponuky čestne vyhlasujem, že som sa oboznámil so znením čestného vyhlásenia uvedeným v hárku "</t>
    </r>
    <r>
      <rPr>
        <b/>
        <sz val="11"/>
        <rFont val="Corbel"/>
        <family val="2"/>
        <charset val="238"/>
      </rPr>
      <t>Medzinárodné sankcie</t>
    </r>
    <r>
      <rPr>
        <sz val="11"/>
        <rFont val="Corbel"/>
        <family val="2"/>
        <charset val="238"/>
      </rPr>
      <t>" tohto dokumentu a potvrdzujem všetky tam uvedené skutočnosti nižšie uvedeným podpisom.</t>
    </r>
  </si>
  <si>
    <r>
      <t xml:space="preserve">Predložením tejto ponuky čestne vyhlasujem, že som sa oboznámil so znením čestného vyhlásenia uvedeným v hárku </t>
    </r>
    <r>
      <rPr>
        <b/>
        <sz val="11"/>
        <rFont val="Corbel"/>
        <family val="2"/>
        <charset val="238"/>
      </rPr>
      <t>"Konflikt záujmov"</t>
    </r>
    <r>
      <rPr>
        <sz val="11"/>
        <rFont val="Corbel"/>
        <family val="2"/>
        <charset val="238"/>
      </rPr>
      <t xml:space="preserve"> tohto dokumentu a potvrdzujem všetky tam uvedené skutočnosti nižšie uvedeným podpisom.</t>
    </r>
  </si>
  <si>
    <t>Čestné vyhlásenie  k medzinárodným sankciám</t>
  </si>
  <si>
    <t>Ako uchádzač v tomto verejnom obstarávaní Univerzity Komenského v Bratislave</t>
  </si>
  <si>
    <t>čestne vyhlasujem, že</t>
  </si>
  <si>
    <r>
      <t>a.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orbel"/>
        <family val="2"/>
        <charset val="238"/>
      </rPr>
      <t>vo vzťahu k zákazke uvedenej v prvom háru spĺňam všetky podmienky a obmedzenia vyplývajúce z medzinárodných sankcií prijatých v súvislosti s agresiou Ruskej federácie proti Ukrajine,</t>
    </r>
  </si>
  <si>
    <r>
      <t>b.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orbel"/>
        <family val="2"/>
        <charset val="238"/>
      </rPr>
      <t>v spoločnosti, ktorú zastupujem a ktorá vykonáva plnenie zákazky, nefiguruje ruská účasť, ktorá prekračuje limity stanovené v článku 5k nariadenia Rady (EÚ) č. 833/2014 z 31. júla 2014 o reštriktívnych opatreniach s ohľadom na konanie Ruska, ktorým destabilizuje situáciu na Ukrajine v platnom znení,</t>
    </r>
  </si>
  <si>
    <r>
      <t>c.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orbel"/>
        <family val="2"/>
        <charset val="238"/>
      </rPr>
      <t xml:space="preserve">uchádzač, ktorého zastupujem (a žiadna zo spoločností, ktoré sú členmi nášho konzorcia), nie je ruským štátnym príslušníkom ani fyzickou alebo právnickou osobou, subjektom alebo orgánom so sídlom v Rusku; </t>
    </r>
  </si>
  <si>
    <r>
      <t>d.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orbel"/>
        <family val="2"/>
        <charset val="238"/>
      </rPr>
      <t xml:space="preserve">uchádzač, ktorého zastupujem (a žiadna zo spoločností, ktoré sú členmi nášho konzorcia), nie je právnickou osobou, subjektom alebo orgánom, ktorých vlastnícke práva priamo alebo nepriamo vlastní z viac ako 50 % subjekt uvedený v písmene c) tohto odseku; </t>
    </r>
  </si>
  <si>
    <r>
      <t>e.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orbel"/>
        <family val="2"/>
        <charset val="238"/>
      </rPr>
      <t xml:space="preserve">ani ja, ani spoločnosť, ktorú zastupujeme, nie sme fyzická alebo právnická osoba, subjekt alebo orgán, ktorý koná v mene alebo na príkaz subjektu uvedeného v písmene c) alebo d) tohto odseku; </t>
    </r>
  </si>
  <si>
    <r>
      <t>f.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orbel"/>
        <family val="2"/>
        <charset val="238"/>
      </rPr>
      <t>žiaden zo subdodávateľov, dodávateľov alebo subjektov, ktorých kapacity sa využívajú na plnenie zákazky a ktorí sa na plnení zmluvy budú podieľať v rozsahu viac ako 10 % hodnoty zákazky, nespadá pod obmedzenia a zákazy definované v článku 5k nariadenia Rady (EÚ) č. 833/2014 (t. j. nie sú ruskými osobami, nie sú nimi vlastnení z viac ako 50 % ani nekonajú v ich mene či na ich príkaz);</t>
    </r>
  </si>
  <si>
    <r>
      <t>g.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orbel"/>
        <family val="2"/>
        <charset val="238"/>
      </rPr>
      <t>uchádzač, ktorého zastupujem, členovia jeho štatutárneho orgánu, dozorného orgánu ani jeho konečný užívateľ výhod nie sú osobami, na ktoré sa vzťahuje zmrazenie finančných prostriedkov a hospodárskych zdrojov alebo zákaz sprístupnenia finančných prostriedkov a hospodárskych zdrojov podľa nariadenia Rady (EÚ) č. 269/2014 zo 17. marca 2014 o reštriktívnych opatreniach vzhľadom na konanie narúšajúce alebo ohrozujúce územnú celistvosť, zvrchovanosť a nezávislosť Ukrajiny v platnom znení, prípadne podľa iných predpisov o medzinárodných sankciách vykonávaných v SR podľa zákona č. 289/2016 Z. z. o vykonávaní medzinárodných sankcií v znení neskorších predpisov.</t>
    </r>
  </si>
  <si>
    <r>
      <t>a)</t>
    </r>
    <r>
      <rPr>
        <sz val="7"/>
        <rFont val="Corbel"/>
        <family val="2"/>
        <charset val="238"/>
      </rPr>
      <t xml:space="preserve">      </t>
    </r>
    <r>
      <rPr>
        <sz val="11"/>
        <rFont val="Corbel"/>
        <family val="2"/>
        <charset val="238"/>
      </rPr>
      <t>som nevyvíjal a nebudem vyvíjať voči žiadnej osobe na strane verejného obstarávateľa, ktorá je alebo by mohla byť zainteresovaná v zmysle ustanovení § 23 ods. 3 zákona o verejnom obstarávaní („</t>
    </r>
    <r>
      <rPr>
        <b/>
        <sz val="11"/>
        <rFont val="Corbel"/>
        <family val="2"/>
        <charset val="238"/>
      </rPr>
      <t>zainteresovaná osoba</t>
    </r>
    <r>
      <rPr>
        <sz val="11"/>
        <rFont val="Corbel"/>
        <family val="2"/>
        <charset val="238"/>
      </rPr>
      <t>“) akékoľvek aktivity, ktoré by mohli viesť k zvýhodneniu nášho postavenia v súťaži;</t>
    </r>
  </si>
  <si>
    <r>
      <t>b)</t>
    </r>
    <r>
      <rPr>
        <sz val="7"/>
        <rFont val="Corbel"/>
        <family val="2"/>
        <charset val="238"/>
      </rPr>
      <t xml:space="preserve">      </t>
    </r>
    <r>
      <rPr>
        <sz val="11"/>
        <rFont val="Corbel"/>
        <family val="2"/>
        <charset val="238"/>
      </rPr>
      <t>som neposkytol a neposkytnem akejkoľvek čo i len potencionálne zainteresovanej osobe priamo alebo nepriamo akúkoľvek finančnú alebo vecnú výhodu ako motiváciu alebo odmenu súvisiacu so zadaním tejto zákazky;</t>
    </r>
  </si>
  <si>
    <r>
      <t>c)</t>
    </r>
    <r>
      <rPr>
        <sz val="7"/>
        <rFont val="Corbel"/>
        <family val="2"/>
        <charset val="238"/>
      </rPr>
      <t xml:space="preserve">       </t>
    </r>
    <r>
      <rPr>
        <sz val="11"/>
        <rFont val="Corbel"/>
        <family val="2"/>
        <charset val="238"/>
      </rPr>
      <t xml:space="preserve">budem bezodkladne informovať verejného obstarávateľa o akejkoľvek situácii, ktorá je považovaná </t>
    </r>
    <r>
      <rPr>
        <b/>
        <sz val="11"/>
        <rFont val="Corbel"/>
        <family val="2"/>
        <charset val="238"/>
      </rPr>
      <t>za konflikt</t>
    </r>
    <r>
      <rPr>
        <sz val="11"/>
        <rFont val="Corbel"/>
        <family val="2"/>
        <charset val="238"/>
      </rPr>
      <t xml:space="preserve"> záujmov alebo ktorá by mohla viesť ku konfliktu záujmov kedykoľvek v priebehu procesu verejného obstarávania;</t>
    </r>
  </si>
  <si>
    <r>
      <t>d)</t>
    </r>
    <r>
      <rPr>
        <sz val="7"/>
        <rFont val="Corbel"/>
        <family val="2"/>
        <charset val="238"/>
      </rPr>
      <t xml:space="preserve">      </t>
    </r>
    <r>
      <rPr>
        <sz val="11"/>
        <rFont val="Corbel"/>
        <family val="2"/>
        <charset val="238"/>
      </rPr>
      <t>poskytnem verejnému obstarávateľovi v postupe tohto verejného obstarávania presné, pravdivé a úplné informácie.</t>
    </r>
  </si>
  <si>
    <t>Čestné vyhlásenie ku konfliktu záujmov</t>
  </si>
  <si>
    <t>čestne vyhlasujem, že  v tomto postupe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</si>
</sst>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 x14ac:knownFonts="1">
    <font>
      <sz val="8"/>
      <name val="Arial CE"/>
      <family val="2"/>
    </font>
    <font>
      <sz val="8"/>
      <name val="Trebuchet MS"/>
      <family val="2"/>
      <charset val="1"/>
    </font>
    <font>
      <sz val="8"/>
      <name val="Corbel"/>
      <family val="2"/>
      <charset val="238"/>
    </font>
    <font>
      <sz val="8"/>
      <color rgb="FF3366FF"/>
      <name val="Corbel"/>
      <family val="2"/>
      <charset val="238"/>
    </font>
    <font>
      <b/>
      <sz val="14"/>
      <name val="Corbel"/>
      <family val="2"/>
      <charset val="238"/>
    </font>
    <font>
      <sz val="10"/>
      <color rgb="FF3366FF"/>
      <name val="Corbel"/>
      <family val="2"/>
      <charset val="238"/>
    </font>
    <font>
      <sz val="10"/>
      <color rgb="FF969696"/>
      <name val="Corbel"/>
      <family val="2"/>
      <charset val="238"/>
    </font>
    <font>
      <b/>
      <sz val="11"/>
      <name val="Corbel"/>
      <family val="2"/>
      <charset val="238"/>
    </font>
    <font>
      <sz val="10"/>
      <name val="Corbel"/>
      <family val="2"/>
      <charset val="238"/>
    </font>
    <font>
      <b/>
      <sz val="10"/>
      <name val="Corbel"/>
      <family val="2"/>
      <charset val="238"/>
    </font>
    <font>
      <b/>
      <sz val="12"/>
      <color rgb="FF960000"/>
      <name val="Corbel"/>
      <family val="2"/>
      <charset val="238"/>
    </font>
    <font>
      <sz val="8"/>
      <color rgb="FF969696"/>
      <name val="Corbel"/>
      <family val="2"/>
      <charset val="238"/>
    </font>
    <font>
      <sz val="10"/>
      <color rgb="FFFFFFFF"/>
      <name val="Corbel"/>
      <family val="2"/>
      <charset val="238"/>
    </font>
    <font>
      <sz val="8"/>
      <color rgb="FFFFFFFF"/>
      <name val="Corbel"/>
      <family val="2"/>
      <charset val="238"/>
    </font>
    <font>
      <b/>
      <sz val="12"/>
      <name val="Corbel"/>
      <family val="2"/>
      <charset val="238"/>
    </font>
    <font>
      <b/>
      <sz val="10"/>
      <color rgb="FF464646"/>
      <name val="Corbel"/>
      <family val="2"/>
      <charset val="238"/>
    </font>
    <font>
      <sz val="9"/>
      <name val="Corbel"/>
      <family val="2"/>
      <charset val="238"/>
    </font>
    <font>
      <sz val="9"/>
      <color rgb="FF969696"/>
      <name val="Corbel"/>
      <family val="2"/>
      <charset val="238"/>
    </font>
    <font>
      <sz val="8"/>
      <color rgb="FF960000"/>
      <name val="Corbel"/>
      <family val="2"/>
      <charset val="238"/>
    </font>
    <font>
      <b/>
      <sz val="8"/>
      <name val="Corbel"/>
      <family val="2"/>
      <charset val="238"/>
    </font>
    <font>
      <sz val="8"/>
      <color rgb="FF003366"/>
      <name val="Corbel"/>
      <family val="2"/>
      <charset val="238"/>
    </font>
    <font>
      <sz val="12"/>
      <color rgb="FF003366"/>
      <name val="Corbel"/>
      <family val="2"/>
      <charset val="238"/>
    </font>
    <font>
      <sz val="10"/>
      <color rgb="FF003366"/>
      <name val="Corbel"/>
      <family val="2"/>
      <charset val="238"/>
    </font>
    <font>
      <b/>
      <sz val="12"/>
      <color rgb="FF000000"/>
      <name val="Corbel"/>
      <family val="2"/>
      <charset val="238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2"/>
      <color theme="1"/>
      <name val="Corbel"/>
      <family val="2"/>
      <charset val="238"/>
    </font>
    <font>
      <sz val="8"/>
      <color theme="1"/>
      <name val="Corbel"/>
      <family val="2"/>
      <charset val="238"/>
    </font>
    <font>
      <sz val="12"/>
      <name val="Corbel"/>
      <family val="2"/>
      <charset val="238"/>
    </font>
    <font>
      <sz val="8"/>
      <name val="Arial CE"/>
      <family val="2"/>
    </font>
    <font>
      <sz val="11"/>
      <name val="Corbel"/>
      <family val="2"/>
      <charset val="238"/>
    </font>
    <font>
      <sz val="20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sz val="7"/>
      <color theme="1"/>
      <name val="Times New Roman"/>
      <family val="1"/>
      <charset val="238"/>
    </font>
    <font>
      <u/>
      <sz val="8"/>
      <color theme="10"/>
      <name val="Arial CE"/>
      <family val="2"/>
    </font>
    <font>
      <sz val="20"/>
      <name val="Corbel"/>
      <family val="2"/>
      <charset val="238"/>
    </font>
    <font>
      <u/>
      <sz val="11"/>
      <color theme="10"/>
      <name val="Corbel"/>
      <family val="2"/>
      <charset val="238"/>
    </font>
    <font>
      <sz val="7"/>
      <name val="Corbe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1" fillId="0" borderId="0"/>
    <xf numFmtId="0" fontId="31" fillId="8" borderId="44" applyNumberFormat="0" applyFont="0" applyAlignment="0" applyProtection="0"/>
    <xf numFmtId="0" fontId="36" fillId="0" borderId="0" applyNumberForma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4" fontId="10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14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vertical="center"/>
    </xf>
    <xf numFmtId="0" fontId="14" fillId="3" borderId="7" xfId="0" applyFont="1" applyFill="1" applyBorder="1" applyAlignment="1">
      <alignment horizontal="right" vertical="center"/>
    </xf>
    <xf numFmtId="0" fontId="14" fillId="3" borderId="7" xfId="0" applyFont="1" applyFill="1" applyBorder="1" applyAlignment="1">
      <alignment horizontal="center" vertical="center"/>
    </xf>
    <xf numFmtId="4" fontId="14" fillId="3" borderId="7" xfId="0" applyNumberFormat="1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/>
    <xf numFmtId="0" fontId="2" fillId="0" borderId="11" xfId="0" applyFont="1" applyBorder="1" applyAlignment="1">
      <alignment vertical="center"/>
    </xf>
    <xf numFmtId="166" fontId="18" fillId="0" borderId="12" xfId="0" applyNumberFormat="1" applyFont="1" applyBorder="1"/>
    <xf numFmtId="166" fontId="18" fillId="0" borderId="13" xfId="0" applyNumberFormat="1" applyFont="1" applyBorder="1"/>
    <xf numFmtId="4" fontId="19" fillId="0" borderId="0" xfId="0" applyNumberFormat="1" applyFont="1" applyAlignment="1">
      <alignment vertical="center"/>
    </xf>
    <xf numFmtId="0" fontId="20" fillId="0" borderId="3" xfId="0" applyFont="1" applyBorder="1"/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1" fillId="0" borderId="0" xfId="0" applyNumberFormat="1" applyFont="1"/>
    <xf numFmtId="0" fontId="20" fillId="0" borderId="14" xfId="0" applyFont="1" applyBorder="1"/>
    <xf numFmtId="166" fontId="20" fillId="0" borderId="0" xfId="0" applyNumberFormat="1" applyFont="1"/>
    <xf numFmtId="166" fontId="20" fillId="0" borderId="15" xfId="0" applyNumberFormat="1" applyFont="1" applyBorder="1"/>
    <xf numFmtId="0" fontId="20" fillId="0" borderId="0" xfId="0" applyFont="1" applyAlignment="1">
      <alignment horizontal="center"/>
    </xf>
    <xf numFmtId="4" fontId="20" fillId="0" borderId="0" xfId="0" applyNumberFormat="1" applyFont="1" applyAlignment="1">
      <alignment vertical="center"/>
    </xf>
    <xf numFmtId="0" fontId="22" fillId="0" borderId="0" xfId="0" applyFont="1" applyAlignment="1">
      <alignment horizontal="left"/>
    </xf>
    <xf numFmtId="4" fontId="22" fillId="0" borderId="0" xfId="0" applyNumberFormat="1" applyFont="1"/>
    <xf numFmtId="0" fontId="2" fillId="0" borderId="3" xfId="0" applyFont="1" applyBorder="1" applyAlignment="1" applyProtection="1">
      <alignment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49" fontId="16" fillId="0" borderId="19" xfId="0" applyNumberFormat="1" applyFont="1" applyBorder="1" applyAlignment="1" applyProtection="1">
      <alignment horizontal="left" vertical="center" wrapText="1"/>
      <protection locked="0"/>
    </xf>
    <xf numFmtId="0" fontId="16" fillId="0" borderId="19" xfId="0" applyFont="1" applyBorder="1" applyAlignment="1" applyProtection="1">
      <alignment horizontal="left" vertical="center" wrapText="1"/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167" fontId="16" fillId="0" borderId="19" xfId="0" applyNumberFormat="1" applyFont="1" applyBorder="1" applyAlignment="1" applyProtection="1">
      <alignment vertical="center"/>
      <protection locked="0"/>
    </xf>
    <xf numFmtId="4" fontId="16" fillId="0" borderId="19" xfId="0" applyNumberFormat="1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15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24" fillId="0" borderId="23" xfId="0" applyFont="1" applyBorder="1" applyAlignment="1">
      <alignment horizontal="left" vertical="center"/>
    </xf>
    <xf numFmtId="0" fontId="24" fillId="0" borderId="23" xfId="0" applyFont="1" applyBorder="1" applyAlignment="1">
      <alignment horizontal="left" vertical="center" wrapText="1"/>
    </xf>
    <xf numFmtId="0" fontId="24" fillId="0" borderId="27" xfId="0" applyFont="1" applyBorder="1" applyAlignment="1">
      <alignment horizontal="left" vertical="center" wrapText="1"/>
    </xf>
    <xf numFmtId="0" fontId="25" fillId="0" borderId="0" xfId="0" applyFont="1"/>
    <xf numFmtId="0" fontId="25" fillId="0" borderId="0" xfId="0" applyFont="1" applyAlignment="1">
      <alignment horizontal="center"/>
    </xf>
    <xf numFmtId="4" fontId="23" fillId="5" borderId="31" xfId="0" applyNumberFormat="1" applyFont="1" applyFill="1" applyBorder="1" applyAlignment="1">
      <alignment horizontal="center" vertical="center"/>
    </xf>
    <xf numFmtId="0" fontId="30" fillId="0" borderId="0" xfId="0" applyFont="1"/>
    <xf numFmtId="0" fontId="24" fillId="0" borderId="0" xfId="0" applyFont="1" applyAlignment="1">
      <alignment horizontal="left" vertical="center" wrapText="1"/>
    </xf>
    <xf numFmtId="0" fontId="33" fillId="0" borderId="42" xfId="0" applyFont="1" applyBorder="1" applyAlignment="1">
      <alignment horizontal="center"/>
    </xf>
    <xf numFmtId="0" fontId="25" fillId="0" borderId="42" xfId="0" applyFont="1" applyBorder="1" applyAlignment="1">
      <alignment horizontal="justify" vertical="center"/>
    </xf>
    <xf numFmtId="0" fontId="28" fillId="0" borderId="43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left" vertical="center" wrapText="1" indent="1"/>
    </xf>
    <xf numFmtId="0" fontId="34" fillId="0" borderId="43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justify" vertical="center"/>
    </xf>
    <xf numFmtId="0" fontId="28" fillId="0" borderId="43" xfId="0" applyFont="1" applyBorder="1" applyAlignment="1">
      <alignment horizontal="justify" vertical="center"/>
    </xf>
    <xf numFmtId="0" fontId="25" fillId="0" borderId="43" xfId="0" applyFont="1" applyBorder="1"/>
    <xf numFmtId="0" fontId="25" fillId="0" borderId="34" xfId="0" applyFont="1" applyBorder="1" applyAlignment="1">
      <alignment horizontal="justify" vertical="center"/>
    </xf>
    <xf numFmtId="0" fontId="37" fillId="0" borderId="42" xfId="0" applyFont="1" applyBorder="1" applyAlignment="1">
      <alignment horizontal="center" vertical="center"/>
    </xf>
    <xf numFmtId="0" fontId="25" fillId="0" borderId="43" xfId="0" applyFont="1" applyBorder="1" applyAlignment="1">
      <alignment horizontal="left" vertical="center" wrapText="1" indent="1"/>
    </xf>
    <xf numFmtId="0" fontId="24" fillId="0" borderId="43" xfId="0" applyFont="1" applyBorder="1" applyAlignment="1">
      <alignment horizontal="center" vertical="center" wrapText="1"/>
    </xf>
    <xf numFmtId="0" fontId="38" fillId="0" borderId="43" xfId="3" applyFont="1" applyBorder="1" applyAlignment="1">
      <alignment horizontal="left" vertical="center" wrapText="1" indent="1"/>
    </xf>
    <xf numFmtId="0" fontId="30" fillId="0" borderId="43" xfId="0" applyFont="1" applyBorder="1" applyAlignment="1">
      <alignment horizontal="center"/>
    </xf>
    <xf numFmtId="0" fontId="32" fillId="0" borderId="43" xfId="0" applyFont="1" applyBorder="1" applyAlignment="1">
      <alignment horizontal="justify" vertical="center"/>
    </xf>
    <xf numFmtId="0" fontId="32" fillId="0" borderId="34" xfId="0" applyFont="1" applyBorder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30" fillId="0" borderId="10" xfId="0" applyFont="1" applyBorder="1" applyAlignment="1">
      <alignment horizontal="left"/>
    </xf>
    <xf numFmtId="0" fontId="24" fillId="0" borderId="2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9" fillId="6" borderId="0" xfId="0" applyFont="1" applyFill="1" applyAlignment="1">
      <alignment horizontal="left" wrapText="1"/>
    </xf>
    <xf numFmtId="0" fontId="23" fillId="5" borderId="32" xfId="0" applyFont="1" applyFill="1" applyBorder="1" applyAlignment="1">
      <alignment horizontal="center" vertical="center"/>
    </xf>
    <xf numFmtId="0" fontId="23" fillId="5" borderId="36" xfId="0" applyFont="1" applyFill="1" applyBorder="1" applyAlignment="1">
      <alignment horizontal="center" vertical="center"/>
    </xf>
    <xf numFmtId="0" fontId="23" fillId="5" borderId="33" xfId="0" applyFont="1" applyFill="1" applyBorder="1" applyAlignment="1">
      <alignment horizontal="center" vertical="center"/>
    </xf>
    <xf numFmtId="0" fontId="28" fillId="7" borderId="42" xfId="0" applyFont="1" applyFill="1" applyBorder="1" applyAlignment="1">
      <alignment horizontal="center" vertical="center"/>
    </xf>
    <xf numFmtId="0" fontId="28" fillId="7" borderId="43" xfId="0" applyFont="1" applyFill="1" applyBorder="1" applyAlignment="1">
      <alignment horizontal="center" vertical="center"/>
    </xf>
    <xf numFmtId="0" fontId="28" fillId="7" borderId="34" xfId="0" applyFont="1" applyFill="1" applyBorder="1" applyAlignment="1">
      <alignment horizontal="center" vertical="center"/>
    </xf>
    <xf numFmtId="0" fontId="29" fillId="7" borderId="37" xfId="0" applyFont="1" applyFill="1" applyBorder="1" applyAlignment="1">
      <alignment horizontal="center" wrapText="1"/>
    </xf>
    <xf numFmtId="0" fontId="29" fillId="7" borderId="39" xfId="0" applyFont="1" applyFill="1" applyBorder="1" applyAlignment="1">
      <alignment horizontal="center" wrapText="1"/>
    </xf>
    <xf numFmtId="0" fontId="29" fillId="7" borderId="38" xfId="0" applyFont="1" applyFill="1" applyBorder="1" applyAlignment="1">
      <alignment horizontal="center" wrapText="1"/>
    </xf>
    <xf numFmtId="0" fontId="29" fillId="7" borderId="40" xfId="0" applyFont="1" applyFill="1" applyBorder="1" applyAlignment="1">
      <alignment horizontal="center" wrapText="1"/>
    </xf>
    <xf numFmtId="0" fontId="29" fillId="7" borderId="41" xfId="0" applyFont="1" applyFill="1" applyBorder="1" applyAlignment="1">
      <alignment horizontal="center" wrapText="1"/>
    </xf>
    <xf numFmtId="0" fontId="29" fillId="7" borderId="35" xfId="0" applyFont="1" applyFill="1" applyBorder="1" applyAlignment="1">
      <alignment horizontal="center" wrapText="1"/>
    </xf>
    <xf numFmtId="0" fontId="29" fillId="7" borderId="32" xfId="0" applyFont="1" applyFill="1" applyBorder="1" applyAlignment="1">
      <alignment horizontal="center" wrapText="1"/>
    </xf>
    <xf numFmtId="0" fontId="29" fillId="7" borderId="36" xfId="0" applyFont="1" applyFill="1" applyBorder="1" applyAlignment="1">
      <alignment horizontal="center" wrapText="1"/>
    </xf>
    <xf numFmtId="0" fontId="29" fillId="7" borderId="33" xfId="0" applyFont="1" applyFill="1" applyBorder="1" applyAlignment="1">
      <alignment horizontal="center" wrapText="1"/>
    </xf>
    <xf numFmtId="0" fontId="32" fillId="0" borderId="32" xfId="2" applyFont="1" applyFill="1" applyBorder="1" applyAlignment="1" applyProtection="1">
      <alignment horizontal="center" vertical="center" wrapText="1"/>
    </xf>
    <xf numFmtId="0" fontId="32" fillId="0" borderId="36" xfId="2" applyFont="1" applyFill="1" applyBorder="1" applyAlignment="1" applyProtection="1">
      <alignment horizontal="center" vertical="center" wrapText="1"/>
    </xf>
    <xf numFmtId="0" fontId="32" fillId="0" borderId="33" xfId="2" applyFont="1" applyFill="1" applyBorder="1" applyAlignment="1" applyProtection="1">
      <alignment horizontal="center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3" fillId="4" borderId="20" xfId="0" applyFont="1" applyFill="1" applyBorder="1" applyAlignment="1">
      <alignment horizontal="center" vertical="center" wrapText="1"/>
    </xf>
    <xf numFmtId="0" fontId="23" fillId="4" borderId="21" xfId="0" applyFont="1" applyFill="1" applyBorder="1" applyAlignment="1">
      <alignment horizontal="center" vertical="center" wrapText="1"/>
    </xf>
    <xf numFmtId="0" fontId="23" fillId="4" borderId="22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25" xfId="0" applyFont="1" applyBorder="1" applyAlignment="1">
      <alignment horizontal="left" vertical="center" wrapText="1"/>
    </xf>
    <xf numFmtId="0" fontId="24" fillId="0" borderId="26" xfId="0" applyFont="1" applyBorder="1" applyAlignment="1">
      <alignment horizontal="left" vertical="center" wrapText="1"/>
    </xf>
  </cellXfs>
  <cellStyles count="4">
    <cellStyle name="Excel Built-in Normal" xfId="1" xr:uid="{865915C0-68BF-4E61-B33C-D5256513170F}"/>
    <cellStyle name="Hypertextové prepojenie" xfId="3" builtinId="8"/>
    <cellStyle name="Normálna" xfId="0" builtinId="0" customBuiltin="1"/>
    <cellStyle name="Poznámka" xfId="2" builtinId="1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2390775</xdr:colOff>
      <xdr:row>17</xdr:row>
      <xdr:rowOff>200025</xdr:rowOff>
    </xdr:from>
    <xdr:ext cx="184731" cy="264560"/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CB671C68-3628-45B9-9912-6A4D0DDAE4D6}"/>
            </a:ext>
          </a:extLst>
        </xdr:cNvPr>
        <xdr:cNvSpPr txBox="1"/>
      </xdr:nvSpPr>
      <xdr:spPr>
        <a:xfrm>
          <a:off x="7800975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21"/>
  <sheetViews>
    <sheetView showGridLines="0" topLeftCell="A89" zoomScaleNormal="100" workbookViewId="0">
      <selection activeCell="I101" sqref="I101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43" width="9.33203125" style="1"/>
    <col min="44" max="62" width="9.33203125" style="1" hidden="1" customWidth="1"/>
    <col min="63" max="63" width="10.5" style="1" hidden="1" customWidth="1"/>
    <col min="64" max="65" width="9.33203125" style="1" hidden="1" customWidth="1"/>
    <col min="66" max="16384" width="9.33203125" style="1"/>
  </cols>
  <sheetData>
    <row r="2" spans="2:46" ht="36.950000000000003" customHeight="1" x14ac:dyDescent="0.25">
      <c r="C2" s="115" t="s">
        <v>131</v>
      </c>
      <c r="D2" s="115"/>
      <c r="E2" s="115"/>
      <c r="F2" s="115"/>
      <c r="G2" s="115"/>
      <c r="H2" s="115"/>
      <c r="I2" s="115"/>
      <c r="J2" s="115"/>
      <c r="L2" s="111" t="s">
        <v>0</v>
      </c>
      <c r="M2" s="112"/>
      <c r="N2" s="112"/>
      <c r="O2" s="112"/>
      <c r="P2" s="112"/>
      <c r="Q2" s="112"/>
      <c r="R2" s="112"/>
      <c r="S2" s="112"/>
      <c r="T2" s="112"/>
      <c r="U2" s="112"/>
      <c r="V2" s="112"/>
      <c r="AT2" s="2" t="s">
        <v>1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109" t="s">
        <v>7</v>
      </c>
      <c r="F7" s="110"/>
      <c r="G7" s="110"/>
      <c r="H7" s="110"/>
      <c r="L7" s="5"/>
    </row>
    <row r="8" spans="2:46" s="9" customFormat="1" x14ac:dyDescent="0.2">
      <c r="B8" s="10"/>
      <c r="L8" s="10"/>
    </row>
    <row r="9" spans="2:46" s="9" customFormat="1" ht="12" customHeight="1" x14ac:dyDescent="0.2">
      <c r="B9" s="10"/>
      <c r="D9" s="8" t="s">
        <v>8</v>
      </c>
      <c r="F9" s="11" t="s">
        <v>9</v>
      </c>
      <c r="I9" s="8" t="s">
        <v>10</v>
      </c>
      <c r="J9" s="11" t="s">
        <v>9</v>
      </c>
      <c r="L9" s="10"/>
    </row>
    <row r="10" spans="2:46" s="9" customFormat="1" ht="12" customHeight="1" x14ac:dyDescent="0.2">
      <c r="B10" s="10"/>
      <c r="D10" s="8" t="s">
        <v>11</v>
      </c>
      <c r="F10" s="11" t="s">
        <v>12</v>
      </c>
      <c r="I10" s="8" t="s">
        <v>13</v>
      </c>
      <c r="J10" s="12"/>
      <c r="L10" s="10"/>
    </row>
    <row r="11" spans="2:46" s="9" customFormat="1" ht="10.9" customHeight="1" x14ac:dyDescent="0.2">
      <c r="B11" s="10"/>
      <c r="L11" s="10"/>
    </row>
    <row r="12" spans="2:46" s="9" customFormat="1" ht="12" customHeight="1" x14ac:dyDescent="0.2">
      <c r="B12" s="10"/>
      <c r="D12" s="8" t="s">
        <v>14</v>
      </c>
      <c r="I12" s="8" t="s">
        <v>15</v>
      </c>
      <c r="J12" s="11" t="s">
        <v>9</v>
      </c>
      <c r="L12" s="10"/>
    </row>
    <row r="13" spans="2:46" s="9" customFormat="1" ht="18" customHeight="1" x14ac:dyDescent="0.2">
      <c r="B13" s="10"/>
      <c r="E13" s="11" t="s">
        <v>16</v>
      </c>
      <c r="I13" s="8" t="s">
        <v>17</v>
      </c>
      <c r="J13" s="11" t="s">
        <v>9</v>
      </c>
      <c r="L13" s="10"/>
    </row>
    <row r="14" spans="2:46" s="9" customFormat="1" ht="6.95" customHeight="1" x14ac:dyDescent="0.2">
      <c r="B14" s="10"/>
      <c r="L14" s="10"/>
    </row>
    <row r="15" spans="2:46" s="9" customFormat="1" ht="12" customHeight="1" x14ac:dyDescent="0.2">
      <c r="B15" s="10"/>
      <c r="D15" s="8" t="s">
        <v>18</v>
      </c>
      <c r="I15" s="8" t="s">
        <v>15</v>
      </c>
      <c r="J15" s="11" t="s">
        <v>9</v>
      </c>
      <c r="L15" s="10"/>
    </row>
    <row r="16" spans="2:46" s="9" customFormat="1" ht="18" customHeight="1" x14ac:dyDescent="0.2">
      <c r="B16" s="10"/>
      <c r="E16" s="113" t="s">
        <v>12</v>
      </c>
      <c r="F16" s="113"/>
      <c r="G16" s="113"/>
      <c r="H16" s="113"/>
      <c r="I16" s="8" t="s">
        <v>17</v>
      </c>
      <c r="J16" s="11" t="s">
        <v>9</v>
      </c>
      <c r="L16" s="10"/>
    </row>
    <row r="17" spans="2:12" s="9" customFormat="1" ht="6.95" customHeight="1" x14ac:dyDescent="0.2">
      <c r="B17" s="10"/>
      <c r="L17" s="10"/>
    </row>
    <row r="18" spans="2:12" s="9" customFormat="1" ht="12" customHeight="1" x14ac:dyDescent="0.2">
      <c r="B18" s="10"/>
      <c r="D18" s="8" t="s">
        <v>19</v>
      </c>
      <c r="I18" s="8" t="s">
        <v>15</v>
      </c>
      <c r="J18" s="11" t="s">
        <v>9</v>
      </c>
      <c r="L18" s="10"/>
    </row>
    <row r="19" spans="2:12" s="9" customFormat="1" ht="18" customHeight="1" x14ac:dyDescent="0.2">
      <c r="B19" s="10"/>
      <c r="E19" s="11" t="s">
        <v>20</v>
      </c>
      <c r="I19" s="8" t="s">
        <v>17</v>
      </c>
      <c r="J19" s="11" t="s">
        <v>9</v>
      </c>
      <c r="L19" s="10"/>
    </row>
    <row r="20" spans="2:12" s="9" customFormat="1" ht="6.95" customHeight="1" x14ac:dyDescent="0.2">
      <c r="B20" s="10"/>
      <c r="L20" s="10"/>
    </row>
    <row r="21" spans="2:12" s="9" customFormat="1" ht="12" customHeight="1" x14ac:dyDescent="0.2">
      <c r="B21" s="10"/>
      <c r="D21" s="8" t="s">
        <v>21</v>
      </c>
      <c r="I21" s="8" t="s">
        <v>15</v>
      </c>
      <c r="J21" s="11" t="s">
        <v>9</v>
      </c>
      <c r="L21" s="10"/>
    </row>
    <row r="22" spans="2:12" s="9" customFormat="1" ht="18" customHeight="1" x14ac:dyDescent="0.2">
      <c r="B22" s="10"/>
      <c r="E22" s="11" t="s">
        <v>12</v>
      </c>
      <c r="I22" s="8" t="s">
        <v>17</v>
      </c>
      <c r="J22" s="11" t="s">
        <v>9</v>
      </c>
      <c r="L22" s="10"/>
    </row>
    <row r="23" spans="2:12" s="9" customFormat="1" ht="6.95" customHeight="1" x14ac:dyDescent="0.2">
      <c r="B23" s="10"/>
      <c r="L23" s="10"/>
    </row>
    <row r="24" spans="2:12" s="9" customFormat="1" ht="12" customHeight="1" x14ac:dyDescent="0.2">
      <c r="B24" s="10"/>
      <c r="D24" s="8" t="s">
        <v>22</v>
      </c>
      <c r="L24" s="10"/>
    </row>
    <row r="25" spans="2:12" s="14" customFormat="1" ht="16.5" customHeight="1" x14ac:dyDescent="0.2">
      <c r="B25" s="13"/>
      <c r="E25" s="114" t="s">
        <v>9</v>
      </c>
      <c r="F25" s="114"/>
      <c r="G25" s="114"/>
      <c r="H25" s="114"/>
      <c r="L25" s="13"/>
    </row>
    <row r="26" spans="2:12" s="9" customFormat="1" ht="6.95" customHeight="1" x14ac:dyDescent="0.2">
      <c r="B26" s="10"/>
      <c r="L26" s="10"/>
    </row>
    <row r="27" spans="2:12" s="9" customFormat="1" ht="6.95" customHeight="1" x14ac:dyDescent="0.2">
      <c r="B27" s="10"/>
      <c r="D27" s="16"/>
      <c r="E27" s="16"/>
      <c r="F27" s="16"/>
      <c r="G27" s="16"/>
      <c r="H27" s="16"/>
      <c r="I27" s="16"/>
      <c r="J27" s="16"/>
      <c r="K27" s="16"/>
      <c r="L27" s="10"/>
    </row>
    <row r="28" spans="2:12" s="9" customFormat="1" ht="25.35" customHeight="1" x14ac:dyDescent="0.2">
      <c r="B28" s="10"/>
      <c r="D28" s="17" t="s">
        <v>23</v>
      </c>
      <c r="J28" s="18">
        <f>ROUND(J91, 2)</f>
        <v>0</v>
      </c>
      <c r="L28" s="10"/>
    </row>
    <row r="29" spans="2:12" s="9" customFormat="1" ht="6.95" customHeight="1" x14ac:dyDescent="0.2">
      <c r="B29" s="10"/>
      <c r="D29" s="16"/>
      <c r="E29" s="16"/>
      <c r="F29" s="16"/>
      <c r="G29" s="16"/>
      <c r="H29" s="16"/>
      <c r="I29" s="16"/>
      <c r="J29" s="16"/>
      <c r="K29" s="16"/>
      <c r="L29" s="10"/>
    </row>
    <row r="30" spans="2:12" s="9" customFormat="1" ht="14.45" customHeight="1" x14ac:dyDescent="0.2">
      <c r="B30" s="10"/>
      <c r="F30" s="19" t="s">
        <v>24</v>
      </c>
      <c r="I30" s="19" t="s">
        <v>25</v>
      </c>
      <c r="J30" s="19" t="s">
        <v>26</v>
      </c>
      <c r="L30" s="10"/>
    </row>
    <row r="31" spans="2:12" s="9" customFormat="1" ht="14.45" customHeight="1" x14ac:dyDescent="0.2">
      <c r="B31" s="10"/>
      <c r="D31" s="20" t="s">
        <v>27</v>
      </c>
      <c r="E31" s="21" t="s">
        <v>28</v>
      </c>
      <c r="F31" s="22">
        <v>0</v>
      </c>
      <c r="G31" s="23"/>
      <c r="H31" s="23"/>
      <c r="I31" s="24">
        <v>0.23</v>
      </c>
      <c r="J31" s="22">
        <v>0</v>
      </c>
      <c r="L31" s="10"/>
    </row>
    <row r="32" spans="2:12" s="9" customFormat="1" ht="14.45" customHeight="1" x14ac:dyDescent="0.2">
      <c r="B32" s="10"/>
      <c r="E32" s="21" t="s">
        <v>29</v>
      </c>
      <c r="F32" s="25">
        <f>ROUND((SUM(BF91:BF120)),  2)</f>
        <v>0</v>
      </c>
      <c r="I32" s="26">
        <v>0.23</v>
      </c>
      <c r="J32" s="25">
        <f>ROUND(((SUM(BF91:BF120))*I32),  2)</f>
        <v>0</v>
      </c>
      <c r="L32" s="10"/>
    </row>
    <row r="33" spans="2:12" s="9" customFormat="1" ht="14.45" hidden="1" customHeight="1" x14ac:dyDescent="0.2">
      <c r="B33" s="10"/>
      <c r="E33" s="8" t="s">
        <v>30</v>
      </c>
      <c r="F33" s="25">
        <f>ROUND((SUM(BG91:BG120)),  2)</f>
        <v>0</v>
      </c>
      <c r="I33" s="26">
        <v>0.23</v>
      </c>
      <c r="J33" s="25">
        <f>0</f>
        <v>0</v>
      </c>
      <c r="L33" s="10"/>
    </row>
    <row r="34" spans="2:12" s="9" customFormat="1" ht="14.45" hidden="1" customHeight="1" x14ac:dyDescent="0.2">
      <c r="B34" s="10"/>
      <c r="E34" s="8" t="s">
        <v>31</v>
      </c>
      <c r="F34" s="25">
        <f>ROUND((SUM(BH91:BH120)),  2)</f>
        <v>0</v>
      </c>
      <c r="I34" s="26">
        <v>0.23</v>
      </c>
      <c r="J34" s="25">
        <f>0</f>
        <v>0</v>
      </c>
      <c r="L34" s="10"/>
    </row>
    <row r="35" spans="2:12" s="9" customFormat="1" ht="14.45" hidden="1" customHeight="1" x14ac:dyDescent="0.2">
      <c r="B35" s="10"/>
      <c r="E35" s="21" t="s">
        <v>32</v>
      </c>
      <c r="F35" s="22">
        <f>ROUND((SUM(BI91:BI120)),  2)</f>
        <v>0</v>
      </c>
      <c r="G35" s="23"/>
      <c r="H35" s="23"/>
      <c r="I35" s="24">
        <v>0</v>
      </c>
      <c r="J35" s="22">
        <f>0</f>
        <v>0</v>
      </c>
      <c r="L35" s="10"/>
    </row>
    <row r="36" spans="2:12" s="9" customFormat="1" ht="6.95" customHeight="1" x14ac:dyDescent="0.2">
      <c r="B36" s="10"/>
      <c r="L36" s="10"/>
    </row>
    <row r="37" spans="2:12" s="9" customFormat="1" ht="25.35" customHeight="1" x14ac:dyDescent="0.2">
      <c r="B37" s="10"/>
      <c r="C37" s="27"/>
      <c r="D37" s="28" t="s">
        <v>33</v>
      </c>
      <c r="E37" s="29"/>
      <c r="F37" s="29"/>
      <c r="G37" s="30" t="s">
        <v>34</v>
      </c>
      <c r="H37" s="31" t="s">
        <v>35</v>
      </c>
      <c r="I37" s="29"/>
      <c r="J37" s="32">
        <f>SUM(J28:J35)</f>
        <v>0</v>
      </c>
      <c r="K37" s="33"/>
      <c r="L37" s="10"/>
    </row>
    <row r="38" spans="2:12" s="9" customFormat="1" ht="14.45" customHeight="1" x14ac:dyDescent="0.2">
      <c r="B38" s="10"/>
      <c r="L38" s="10"/>
    </row>
    <row r="39" spans="2:12" ht="14.45" customHeight="1" x14ac:dyDescent="0.2">
      <c r="B39" s="5"/>
      <c r="L39" s="5"/>
    </row>
    <row r="40" spans="2:12" ht="14.45" customHeight="1" x14ac:dyDescent="0.2">
      <c r="B40" s="5"/>
      <c r="L40" s="5"/>
    </row>
    <row r="41" spans="2:12" ht="14.45" customHeight="1" x14ac:dyDescent="0.2">
      <c r="B41" s="5"/>
      <c r="L41" s="5"/>
    </row>
    <row r="42" spans="2:12" ht="14.45" customHeight="1" x14ac:dyDescent="0.2">
      <c r="B42" s="5"/>
      <c r="L42" s="5"/>
    </row>
    <row r="43" spans="2:12" ht="14.45" customHeight="1" x14ac:dyDescent="0.2">
      <c r="B43" s="5"/>
      <c r="L43" s="5"/>
    </row>
    <row r="44" spans="2:12" ht="14.45" customHeight="1" x14ac:dyDescent="0.2">
      <c r="B44" s="5"/>
      <c r="L44" s="5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s="9" customFormat="1" ht="14.45" customHeight="1" x14ac:dyDescent="0.2">
      <c r="B48" s="10"/>
      <c r="D48" s="34" t="s">
        <v>36</v>
      </c>
      <c r="E48" s="35"/>
      <c r="F48" s="35"/>
      <c r="G48" s="34" t="s">
        <v>37</v>
      </c>
      <c r="H48" s="35"/>
      <c r="I48" s="35"/>
      <c r="J48" s="35"/>
      <c r="K48" s="35"/>
      <c r="L48" s="10"/>
    </row>
    <row r="49" spans="2:12" x14ac:dyDescent="0.2">
      <c r="B49" s="5"/>
      <c r="L49" s="5"/>
    </row>
    <row r="50" spans="2:12" x14ac:dyDescent="0.2">
      <c r="B50" s="5"/>
      <c r="L50" s="5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s="9" customFormat="1" ht="12.75" x14ac:dyDescent="0.2">
      <c r="B59" s="10"/>
      <c r="D59" s="36" t="s">
        <v>38</v>
      </c>
      <c r="E59" s="37"/>
      <c r="F59" s="38" t="s">
        <v>39</v>
      </c>
      <c r="G59" s="36" t="s">
        <v>38</v>
      </c>
      <c r="H59" s="37"/>
      <c r="I59" s="37"/>
      <c r="J59" s="39" t="s">
        <v>39</v>
      </c>
      <c r="K59" s="37"/>
      <c r="L59" s="10"/>
    </row>
    <row r="60" spans="2:12" x14ac:dyDescent="0.2">
      <c r="B60" s="5"/>
      <c r="L60" s="5"/>
    </row>
    <row r="61" spans="2:12" x14ac:dyDescent="0.2">
      <c r="B61" s="5"/>
      <c r="L61" s="5"/>
    </row>
    <row r="62" spans="2:12" x14ac:dyDescent="0.2">
      <c r="B62" s="5"/>
      <c r="L62" s="5"/>
    </row>
    <row r="63" spans="2:12" s="9" customFormat="1" ht="12.75" x14ac:dyDescent="0.2">
      <c r="B63" s="10"/>
      <c r="D63" s="34" t="s">
        <v>40</v>
      </c>
      <c r="E63" s="35"/>
      <c r="F63" s="35"/>
      <c r="G63" s="34" t="s">
        <v>41</v>
      </c>
      <c r="H63" s="35"/>
      <c r="I63" s="35"/>
      <c r="J63" s="35"/>
      <c r="K63" s="35"/>
      <c r="L63" s="10"/>
    </row>
    <row r="64" spans="2:12" x14ac:dyDescent="0.2">
      <c r="B64" s="5"/>
      <c r="L64" s="5"/>
    </row>
    <row r="65" spans="2:12" x14ac:dyDescent="0.2">
      <c r="B65" s="5"/>
      <c r="L65" s="5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s="9" customFormat="1" ht="12.75" x14ac:dyDescent="0.2">
      <c r="B74" s="10"/>
      <c r="D74" s="36" t="s">
        <v>38</v>
      </c>
      <c r="E74" s="37"/>
      <c r="F74" s="38" t="s">
        <v>39</v>
      </c>
      <c r="G74" s="36" t="s">
        <v>38</v>
      </c>
      <c r="H74" s="37"/>
      <c r="I74" s="37"/>
      <c r="J74" s="39" t="s">
        <v>39</v>
      </c>
      <c r="K74" s="37"/>
      <c r="L74" s="10"/>
    </row>
    <row r="75" spans="2:12" s="9" customFormat="1" ht="14.45" customHeight="1" x14ac:dyDescent="0.2"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0"/>
    </row>
    <row r="79" spans="2:12" s="9" customFormat="1" ht="6.95" customHeight="1" x14ac:dyDescent="0.2"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0"/>
    </row>
    <row r="80" spans="2:12" s="9" customFormat="1" ht="24.95" customHeight="1" x14ac:dyDescent="0.2">
      <c r="B80" s="10"/>
      <c r="C80" s="6" t="s">
        <v>42</v>
      </c>
      <c r="L80" s="10"/>
    </row>
    <row r="81" spans="2:65" s="9" customFormat="1" ht="6.95" customHeight="1" x14ac:dyDescent="0.2">
      <c r="B81" s="10"/>
      <c r="L81" s="10"/>
    </row>
    <row r="82" spans="2:65" s="9" customFormat="1" ht="12" customHeight="1" x14ac:dyDescent="0.2">
      <c r="B82" s="10"/>
      <c r="C82" s="8" t="s">
        <v>6</v>
      </c>
      <c r="L82" s="10"/>
    </row>
    <row r="83" spans="2:65" s="9" customFormat="1" ht="16.5" customHeight="1" x14ac:dyDescent="0.2">
      <c r="B83" s="10"/>
      <c r="E83" s="109" t="str">
        <f>E7</f>
        <v>Univerzitná materská škôlka - výroba nábytku</v>
      </c>
      <c r="F83" s="110"/>
      <c r="G83" s="110"/>
      <c r="H83" s="110"/>
      <c r="L83" s="10"/>
    </row>
    <row r="84" spans="2:65" s="9" customFormat="1" ht="6.95" customHeight="1" x14ac:dyDescent="0.2">
      <c r="B84" s="10"/>
      <c r="L84" s="10"/>
    </row>
    <row r="85" spans="2:65" s="9" customFormat="1" ht="12" customHeight="1" x14ac:dyDescent="0.2">
      <c r="B85" s="10"/>
      <c r="C85" s="8" t="s">
        <v>11</v>
      </c>
      <c r="F85" s="11" t="str">
        <f>F10</f>
        <v xml:space="preserve"> </v>
      </c>
      <c r="I85" s="8" t="s">
        <v>13</v>
      </c>
      <c r="J85" s="12" t="str">
        <f>IF(J10="","",J10)</f>
        <v/>
      </c>
      <c r="L85" s="10"/>
    </row>
    <row r="86" spans="2:65" s="9" customFormat="1" ht="6.95" customHeight="1" x14ac:dyDescent="0.2">
      <c r="B86" s="10"/>
      <c r="L86" s="10"/>
    </row>
    <row r="87" spans="2:65" s="9" customFormat="1" ht="15.2" customHeight="1" x14ac:dyDescent="0.2">
      <c r="B87" s="10"/>
      <c r="C87" s="8" t="s">
        <v>14</v>
      </c>
      <c r="F87" s="11" t="str">
        <f>E13</f>
        <v>Univerzita Komenského v Bratislave</v>
      </c>
      <c r="I87" s="8" t="s">
        <v>19</v>
      </c>
      <c r="J87" s="15" t="str">
        <f>E19</f>
        <v>Projectoora s.r.o.</v>
      </c>
      <c r="L87" s="10"/>
    </row>
    <row r="88" spans="2:65" s="9" customFormat="1" ht="15.2" customHeight="1" x14ac:dyDescent="0.2">
      <c r="B88" s="10"/>
      <c r="C88" s="8" t="s">
        <v>18</v>
      </c>
      <c r="F88" s="11" t="str">
        <f>IF(E16="","",E16)</f>
        <v xml:space="preserve"> </v>
      </c>
      <c r="I88" s="8" t="s">
        <v>21</v>
      </c>
      <c r="J88" s="15" t="str">
        <f>E22</f>
        <v xml:space="preserve"> </v>
      </c>
      <c r="L88" s="10"/>
    </row>
    <row r="89" spans="2:65" s="9" customFormat="1" ht="10.35" customHeight="1" x14ac:dyDescent="0.2">
      <c r="B89" s="10"/>
      <c r="L89" s="10"/>
    </row>
    <row r="90" spans="2:65" s="52" customFormat="1" ht="29.25" customHeight="1" x14ac:dyDescent="0.2">
      <c r="B90" s="44"/>
      <c r="C90" s="45" t="s">
        <v>43</v>
      </c>
      <c r="D90" s="46" t="s">
        <v>44</v>
      </c>
      <c r="E90" s="46" t="s">
        <v>45</v>
      </c>
      <c r="F90" s="46" t="s">
        <v>46</v>
      </c>
      <c r="G90" s="46" t="s">
        <v>47</v>
      </c>
      <c r="H90" s="46" t="s">
        <v>48</v>
      </c>
      <c r="I90" s="46" t="s">
        <v>49</v>
      </c>
      <c r="J90" s="47" t="s">
        <v>50</v>
      </c>
      <c r="K90" s="48" t="s">
        <v>51</v>
      </c>
      <c r="L90" s="44"/>
      <c r="M90" s="49" t="s">
        <v>9</v>
      </c>
      <c r="N90" s="50" t="s">
        <v>27</v>
      </c>
      <c r="O90" s="50" t="s">
        <v>52</v>
      </c>
      <c r="P90" s="50" t="s">
        <v>53</v>
      </c>
      <c r="Q90" s="50" t="s">
        <v>54</v>
      </c>
      <c r="R90" s="50" t="s">
        <v>55</v>
      </c>
      <c r="S90" s="50" t="s">
        <v>56</v>
      </c>
      <c r="T90" s="51" t="s">
        <v>57</v>
      </c>
    </row>
    <row r="91" spans="2:65" s="9" customFormat="1" ht="22.9" customHeight="1" x14ac:dyDescent="0.25">
      <c r="B91" s="10"/>
      <c r="C91" s="53" t="s">
        <v>58</v>
      </c>
      <c r="J91" s="54">
        <f>BK91</f>
        <v>0</v>
      </c>
      <c r="L91" s="10"/>
      <c r="M91" s="55"/>
      <c r="N91" s="16"/>
      <c r="O91" s="16"/>
      <c r="P91" s="56" t="e">
        <f>#REF!+P92</f>
        <v>#REF!</v>
      </c>
      <c r="Q91" s="16"/>
      <c r="R91" s="56" t="e">
        <f>#REF!+R92</f>
        <v>#REF!</v>
      </c>
      <c r="S91" s="16"/>
      <c r="T91" s="57" t="e">
        <f>#REF!+T92</f>
        <v>#REF!</v>
      </c>
      <c r="AT91" s="2" t="s">
        <v>59</v>
      </c>
      <c r="AU91" s="2" t="s">
        <v>60</v>
      </c>
      <c r="BK91" s="58">
        <f>BK92</f>
        <v>0</v>
      </c>
    </row>
    <row r="92" spans="2:65" s="60" customFormat="1" ht="25.9" customHeight="1" x14ac:dyDescent="0.25">
      <c r="B92" s="59"/>
      <c r="D92" s="61" t="s">
        <v>59</v>
      </c>
      <c r="E92" s="62" t="s">
        <v>61</v>
      </c>
      <c r="F92" s="62" t="s">
        <v>62</v>
      </c>
      <c r="J92" s="63">
        <f>BK92</f>
        <v>0</v>
      </c>
      <c r="L92" s="59"/>
      <c r="M92" s="64"/>
      <c r="P92" s="65" t="e">
        <f>#REF!+P93+P116+#REF!+#REF!+#REF!+#REF!</f>
        <v>#REF!</v>
      </c>
      <c r="R92" s="65" t="e">
        <f>#REF!+R93+R116+#REF!+#REF!+#REF!+#REF!</f>
        <v>#REF!</v>
      </c>
      <c r="T92" s="66" t="e">
        <f>#REF!+T93+T116+#REF!+#REF!+#REF!+#REF!</f>
        <v>#REF!</v>
      </c>
      <c r="AR92" s="61" t="s">
        <v>63</v>
      </c>
      <c r="AT92" s="67" t="s">
        <v>59</v>
      </c>
      <c r="AU92" s="67" t="s">
        <v>2</v>
      </c>
      <c r="AY92" s="61" t="s">
        <v>64</v>
      </c>
      <c r="BK92" s="68">
        <f>BK93+BK116</f>
        <v>0</v>
      </c>
    </row>
    <row r="93" spans="2:65" s="60" customFormat="1" ht="22.9" customHeight="1" x14ac:dyDescent="0.2">
      <c r="B93" s="59"/>
      <c r="D93" s="61" t="s">
        <v>59</v>
      </c>
      <c r="E93" s="69" t="s">
        <v>65</v>
      </c>
      <c r="F93" s="69" t="s">
        <v>66</v>
      </c>
      <c r="J93" s="70">
        <f>BK93</f>
        <v>0</v>
      </c>
      <c r="L93" s="59"/>
      <c r="M93" s="64"/>
      <c r="P93" s="65">
        <f>SUM(P94:P115)</f>
        <v>8.9910000000000014</v>
      </c>
      <c r="R93" s="65">
        <f>SUM(R94:R115)</f>
        <v>0.54708913599999998</v>
      </c>
      <c r="T93" s="66">
        <f>SUM(T94:T115)</f>
        <v>0.496</v>
      </c>
      <c r="AR93" s="61" t="s">
        <v>63</v>
      </c>
      <c r="AT93" s="67" t="s">
        <v>59</v>
      </c>
      <c r="AU93" s="67" t="s">
        <v>67</v>
      </c>
      <c r="AY93" s="61" t="s">
        <v>64</v>
      </c>
      <c r="BK93" s="68">
        <f>SUM(BK94:BK115)</f>
        <v>0</v>
      </c>
    </row>
    <row r="94" spans="2:65" s="9" customFormat="1" ht="60" x14ac:dyDescent="0.2">
      <c r="B94" s="71"/>
      <c r="C94" s="72">
        <v>1</v>
      </c>
      <c r="D94" s="72" t="s">
        <v>68</v>
      </c>
      <c r="E94" s="73" t="s">
        <v>69</v>
      </c>
      <c r="F94" s="74" t="s">
        <v>70</v>
      </c>
      <c r="G94" s="75" t="s">
        <v>71</v>
      </c>
      <c r="H94" s="76">
        <v>4</v>
      </c>
      <c r="I94" s="77"/>
      <c r="J94" s="77">
        <f t="shared" ref="J94:J115" si="0">ROUND(I94*H94,2)</f>
        <v>0</v>
      </c>
      <c r="K94" s="78"/>
      <c r="L94" s="10"/>
      <c r="M94" s="79" t="s">
        <v>9</v>
      </c>
      <c r="N94" s="80" t="s">
        <v>29</v>
      </c>
      <c r="O94" s="81">
        <v>0.17399999999999999</v>
      </c>
      <c r="P94" s="81">
        <f t="shared" ref="P94:P115" si="1">O94*H94</f>
        <v>0.69599999999999995</v>
      </c>
      <c r="Q94" s="81">
        <v>5.3378400000000004E-4</v>
      </c>
      <c r="R94" s="81">
        <f t="shared" ref="R94:R115" si="2">Q94*H94</f>
        <v>2.1351360000000002E-3</v>
      </c>
      <c r="S94" s="81">
        <v>0</v>
      </c>
      <c r="T94" s="82">
        <f t="shared" ref="T94:T115" si="3">S94*H94</f>
        <v>0</v>
      </c>
      <c r="AR94" s="83" t="s">
        <v>72</v>
      </c>
      <c r="AT94" s="83" t="s">
        <v>68</v>
      </c>
      <c r="AU94" s="83" t="s">
        <v>63</v>
      </c>
      <c r="AY94" s="2" t="s">
        <v>64</v>
      </c>
      <c r="BE94" s="84">
        <f t="shared" ref="BE94:BE115" si="4">IF(N94="základná",J94,0)</f>
        <v>0</v>
      </c>
      <c r="BF94" s="84">
        <f t="shared" ref="BF94:BF115" si="5">IF(N94="znížená",J94,0)</f>
        <v>0</v>
      </c>
      <c r="BG94" s="84">
        <f t="shared" ref="BG94:BG115" si="6">IF(N94="zákl. prenesená",J94,0)</f>
        <v>0</v>
      </c>
      <c r="BH94" s="84">
        <f t="shared" ref="BH94:BH115" si="7">IF(N94="zníž. prenesená",J94,0)</f>
        <v>0</v>
      </c>
      <c r="BI94" s="84">
        <f t="shared" ref="BI94:BI115" si="8">IF(N94="nulová",J94,0)</f>
        <v>0</v>
      </c>
      <c r="BJ94" s="2" t="s">
        <v>63</v>
      </c>
      <c r="BK94" s="84">
        <f t="shared" ref="BK94:BK115" si="9">ROUND(I94*H94,2)</f>
        <v>0</v>
      </c>
      <c r="BL94" s="2" t="s">
        <v>72</v>
      </c>
      <c r="BM94" s="83" t="s">
        <v>73</v>
      </c>
    </row>
    <row r="95" spans="2:65" s="9" customFormat="1" ht="60" x14ac:dyDescent="0.2">
      <c r="B95" s="71"/>
      <c r="C95" s="72">
        <v>2</v>
      </c>
      <c r="D95" s="72" t="s">
        <v>68</v>
      </c>
      <c r="E95" s="73" t="s">
        <v>74</v>
      </c>
      <c r="F95" s="74" t="s">
        <v>75</v>
      </c>
      <c r="G95" s="75" t="s">
        <v>71</v>
      </c>
      <c r="H95" s="76">
        <v>1</v>
      </c>
      <c r="I95" s="77"/>
      <c r="J95" s="77">
        <f t="shared" si="0"/>
        <v>0</v>
      </c>
      <c r="K95" s="78"/>
      <c r="L95" s="10"/>
      <c r="M95" s="79" t="s">
        <v>9</v>
      </c>
      <c r="N95" s="80" t="s">
        <v>29</v>
      </c>
      <c r="O95" s="81">
        <v>9.5000000000000001E-2</v>
      </c>
      <c r="P95" s="81">
        <f t="shared" si="1"/>
        <v>9.5000000000000001E-2</v>
      </c>
      <c r="Q95" s="81">
        <v>0</v>
      </c>
      <c r="R95" s="81">
        <f t="shared" si="2"/>
        <v>0</v>
      </c>
      <c r="S95" s="81">
        <v>1.6E-2</v>
      </c>
      <c r="T95" s="82">
        <f t="shared" si="3"/>
        <v>1.6E-2</v>
      </c>
      <c r="AR95" s="83" t="s">
        <v>72</v>
      </c>
      <c r="AT95" s="83" t="s">
        <v>68</v>
      </c>
      <c r="AU95" s="83" t="s">
        <v>63</v>
      </c>
      <c r="AY95" s="2" t="s">
        <v>64</v>
      </c>
      <c r="BE95" s="84">
        <f t="shared" si="4"/>
        <v>0</v>
      </c>
      <c r="BF95" s="84">
        <f t="shared" si="5"/>
        <v>0</v>
      </c>
      <c r="BG95" s="84">
        <f t="shared" si="6"/>
        <v>0</v>
      </c>
      <c r="BH95" s="84">
        <f t="shared" si="7"/>
        <v>0</v>
      </c>
      <c r="BI95" s="84">
        <f t="shared" si="8"/>
        <v>0</v>
      </c>
      <c r="BJ95" s="2" t="s">
        <v>63</v>
      </c>
      <c r="BK95" s="84">
        <f t="shared" si="9"/>
        <v>0</v>
      </c>
      <c r="BL95" s="2" t="s">
        <v>72</v>
      </c>
      <c r="BM95" s="83" t="s">
        <v>76</v>
      </c>
    </row>
    <row r="96" spans="2:65" s="9" customFormat="1" ht="60" x14ac:dyDescent="0.2">
      <c r="B96" s="71"/>
      <c r="C96" s="72">
        <v>3</v>
      </c>
      <c r="D96" s="72" t="s">
        <v>68</v>
      </c>
      <c r="E96" s="73" t="s">
        <v>77</v>
      </c>
      <c r="F96" s="74" t="s">
        <v>78</v>
      </c>
      <c r="G96" s="75" t="s">
        <v>71</v>
      </c>
      <c r="H96" s="76">
        <v>2</v>
      </c>
      <c r="I96" s="77"/>
      <c r="J96" s="77">
        <f t="shared" si="0"/>
        <v>0</v>
      </c>
      <c r="K96" s="78"/>
      <c r="L96" s="10"/>
      <c r="M96" s="79" t="s">
        <v>9</v>
      </c>
      <c r="N96" s="80" t="s">
        <v>29</v>
      </c>
      <c r="O96" s="81">
        <v>0.214</v>
      </c>
      <c r="P96" s="81">
        <f t="shared" si="1"/>
        <v>0.42799999999999999</v>
      </c>
      <c r="Q96" s="81">
        <v>1.4200000000000001E-2</v>
      </c>
      <c r="R96" s="81">
        <f t="shared" si="2"/>
        <v>2.8400000000000002E-2</v>
      </c>
      <c r="S96" s="81">
        <v>0</v>
      </c>
      <c r="T96" s="82">
        <f t="shared" si="3"/>
        <v>0</v>
      </c>
      <c r="AR96" s="83" t="s">
        <v>72</v>
      </c>
      <c r="AT96" s="83" t="s">
        <v>68</v>
      </c>
      <c r="AU96" s="83" t="s">
        <v>63</v>
      </c>
      <c r="AY96" s="2" t="s">
        <v>64</v>
      </c>
      <c r="BE96" s="84">
        <f t="shared" si="4"/>
        <v>0</v>
      </c>
      <c r="BF96" s="84">
        <f t="shared" si="5"/>
        <v>0</v>
      </c>
      <c r="BG96" s="84">
        <f t="shared" si="6"/>
        <v>0</v>
      </c>
      <c r="BH96" s="84">
        <f t="shared" si="7"/>
        <v>0</v>
      </c>
      <c r="BI96" s="84">
        <f t="shared" si="8"/>
        <v>0</v>
      </c>
      <c r="BJ96" s="2" t="s">
        <v>63</v>
      </c>
      <c r="BK96" s="84">
        <f t="shared" si="9"/>
        <v>0</v>
      </c>
      <c r="BL96" s="2" t="s">
        <v>72</v>
      </c>
      <c r="BM96" s="83" t="s">
        <v>79</v>
      </c>
    </row>
    <row r="97" spans="2:65" s="9" customFormat="1" ht="60" x14ac:dyDescent="0.2">
      <c r="B97" s="71"/>
      <c r="C97" s="72">
        <v>4</v>
      </c>
      <c r="D97" s="72" t="s">
        <v>68</v>
      </c>
      <c r="E97" s="73" t="s">
        <v>80</v>
      </c>
      <c r="F97" s="74" t="s">
        <v>81</v>
      </c>
      <c r="G97" s="75" t="s">
        <v>71</v>
      </c>
      <c r="H97" s="76">
        <v>1</v>
      </c>
      <c r="I97" s="77"/>
      <c r="J97" s="77">
        <f t="shared" si="0"/>
        <v>0</v>
      </c>
      <c r="K97" s="78"/>
      <c r="L97" s="10"/>
      <c r="M97" s="79" t="s">
        <v>9</v>
      </c>
      <c r="N97" s="80" t="s">
        <v>29</v>
      </c>
      <c r="O97" s="81">
        <v>0</v>
      </c>
      <c r="P97" s="81">
        <f t="shared" si="1"/>
        <v>0</v>
      </c>
      <c r="Q97" s="81">
        <v>3.114E-3</v>
      </c>
      <c r="R97" s="81">
        <f t="shared" si="2"/>
        <v>3.114E-3</v>
      </c>
      <c r="S97" s="81">
        <v>0</v>
      </c>
      <c r="T97" s="82">
        <f t="shared" si="3"/>
        <v>0</v>
      </c>
      <c r="AR97" s="83" t="s">
        <v>72</v>
      </c>
      <c r="AT97" s="83" t="s">
        <v>68</v>
      </c>
      <c r="AU97" s="83" t="s">
        <v>63</v>
      </c>
      <c r="AY97" s="2" t="s">
        <v>64</v>
      </c>
      <c r="BE97" s="84">
        <f t="shared" si="4"/>
        <v>0</v>
      </c>
      <c r="BF97" s="84">
        <f t="shared" si="5"/>
        <v>0</v>
      </c>
      <c r="BG97" s="84">
        <f t="shared" si="6"/>
        <v>0</v>
      </c>
      <c r="BH97" s="84">
        <f t="shared" si="7"/>
        <v>0</v>
      </c>
      <c r="BI97" s="84">
        <f t="shared" si="8"/>
        <v>0</v>
      </c>
      <c r="BJ97" s="2" t="s">
        <v>63</v>
      </c>
      <c r="BK97" s="84">
        <f t="shared" si="9"/>
        <v>0</v>
      </c>
      <c r="BL97" s="2" t="s">
        <v>72</v>
      </c>
      <c r="BM97" s="83" t="s">
        <v>82</v>
      </c>
    </row>
    <row r="98" spans="2:65" s="9" customFormat="1" ht="36" x14ac:dyDescent="0.2">
      <c r="B98" s="71"/>
      <c r="C98" s="72">
        <v>5</v>
      </c>
      <c r="D98" s="72" t="s">
        <v>68</v>
      </c>
      <c r="E98" s="73" t="s">
        <v>83</v>
      </c>
      <c r="F98" s="74" t="s">
        <v>84</v>
      </c>
      <c r="G98" s="75" t="s">
        <v>71</v>
      </c>
      <c r="H98" s="76">
        <v>2</v>
      </c>
      <c r="I98" s="77"/>
      <c r="J98" s="77">
        <f t="shared" ref="J98:J110" si="10">ROUND(I98*H98,2)</f>
        <v>0</v>
      </c>
      <c r="K98" s="78"/>
      <c r="L98" s="10"/>
      <c r="M98" s="79" t="s">
        <v>9</v>
      </c>
      <c r="N98" s="80" t="s">
        <v>29</v>
      </c>
      <c r="O98" s="81">
        <v>9.5000000000000001E-2</v>
      </c>
      <c r="P98" s="81">
        <f t="shared" ref="P98:P110" si="11">O98*H98</f>
        <v>0.19</v>
      </c>
      <c r="Q98" s="81">
        <v>0</v>
      </c>
      <c r="R98" s="81">
        <f t="shared" ref="R98:R110" si="12">Q98*H98</f>
        <v>0</v>
      </c>
      <c r="S98" s="81">
        <v>1.6E-2</v>
      </c>
      <c r="T98" s="82">
        <f t="shared" ref="T98:T110" si="13">S98*H98</f>
        <v>3.2000000000000001E-2</v>
      </c>
      <c r="AR98" s="83" t="s">
        <v>72</v>
      </c>
      <c r="AT98" s="83" t="s">
        <v>68</v>
      </c>
      <c r="AU98" s="83" t="s">
        <v>63</v>
      </c>
      <c r="AY98" s="2" t="s">
        <v>64</v>
      </c>
      <c r="BE98" s="84">
        <f t="shared" ref="BE98:BE110" si="14">IF(N98="základná",J98,0)</f>
        <v>0</v>
      </c>
      <c r="BF98" s="84">
        <f t="shared" ref="BF98:BF110" si="15">IF(N98="znížená",J98,0)</f>
        <v>0</v>
      </c>
      <c r="BG98" s="84">
        <f t="shared" ref="BG98:BG110" si="16">IF(N98="zákl. prenesená",J98,0)</f>
        <v>0</v>
      </c>
      <c r="BH98" s="84">
        <f t="shared" ref="BH98:BH110" si="17">IF(N98="zníž. prenesená",J98,0)</f>
        <v>0</v>
      </c>
      <c r="BI98" s="84">
        <f t="shared" ref="BI98:BI110" si="18">IF(N98="nulová",J98,0)</f>
        <v>0</v>
      </c>
      <c r="BJ98" s="2" t="s">
        <v>63</v>
      </c>
      <c r="BK98" s="84">
        <f t="shared" ref="BK98:BK110" si="19">ROUND(I98*H98,2)</f>
        <v>0</v>
      </c>
      <c r="BL98" s="2" t="s">
        <v>72</v>
      </c>
      <c r="BM98" s="83" t="s">
        <v>76</v>
      </c>
    </row>
    <row r="99" spans="2:65" s="9" customFormat="1" ht="36" x14ac:dyDescent="0.2">
      <c r="B99" s="71"/>
      <c r="C99" s="72">
        <v>6</v>
      </c>
      <c r="D99" s="72" t="s">
        <v>68</v>
      </c>
      <c r="E99" s="73" t="s">
        <v>85</v>
      </c>
      <c r="F99" s="74" t="s">
        <v>86</v>
      </c>
      <c r="G99" s="75" t="s">
        <v>71</v>
      </c>
      <c r="H99" s="76">
        <v>2</v>
      </c>
      <c r="I99" s="77"/>
      <c r="J99" s="77">
        <f t="shared" si="10"/>
        <v>0</v>
      </c>
      <c r="K99" s="78"/>
      <c r="L99" s="10"/>
      <c r="M99" s="79" t="s">
        <v>9</v>
      </c>
      <c r="N99" s="80" t="s">
        <v>29</v>
      </c>
      <c r="O99" s="81">
        <v>0.214</v>
      </c>
      <c r="P99" s="81">
        <f t="shared" si="11"/>
        <v>0.42799999999999999</v>
      </c>
      <c r="Q99" s="81">
        <v>1.4200000000000001E-2</v>
      </c>
      <c r="R99" s="81">
        <f t="shared" si="12"/>
        <v>2.8400000000000002E-2</v>
      </c>
      <c r="S99" s="81">
        <v>0</v>
      </c>
      <c r="T99" s="82">
        <f t="shared" si="13"/>
        <v>0</v>
      </c>
      <c r="AR99" s="83" t="s">
        <v>72</v>
      </c>
      <c r="AT99" s="83" t="s">
        <v>68</v>
      </c>
      <c r="AU99" s="83" t="s">
        <v>63</v>
      </c>
      <c r="AY99" s="2" t="s">
        <v>64</v>
      </c>
      <c r="BE99" s="84">
        <f t="shared" si="14"/>
        <v>0</v>
      </c>
      <c r="BF99" s="84">
        <f t="shared" si="15"/>
        <v>0</v>
      </c>
      <c r="BG99" s="84">
        <f t="shared" si="16"/>
        <v>0</v>
      </c>
      <c r="BH99" s="84">
        <f t="shared" si="17"/>
        <v>0</v>
      </c>
      <c r="BI99" s="84">
        <f t="shared" si="18"/>
        <v>0</v>
      </c>
      <c r="BJ99" s="2" t="s">
        <v>63</v>
      </c>
      <c r="BK99" s="84">
        <f t="shared" si="19"/>
        <v>0</v>
      </c>
      <c r="BL99" s="2" t="s">
        <v>72</v>
      </c>
      <c r="BM99" s="83" t="s">
        <v>79</v>
      </c>
    </row>
    <row r="100" spans="2:65" s="9" customFormat="1" ht="60" x14ac:dyDescent="0.2">
      <c r="B100" s="71"/>
      <c r="C100" s="72">
        <v>7</v>
      </c>
      <c r="D100" s="72" t="s">
        <v>68</v>
      </c>
      <c r="E100" s="73" t="s">
        <v>87</v>
      </c>
      <c r="F100" s="74" t="s">
        <v>88</v>
      </c>
      <c r="G100" s="75" t="s">
        <v>71</v>
      </c>
      <c r="H100" s="76">
        <v>1</v>
      </c>
      <c r="I100" s="77"/>
      <c r="J100" s="77">
        <f t="shared" si="10"/>
        <v>0</v>
      </c>
      <c r="K100" s="78"/>
      <c r="L100" s="10"/>
      <c r="M100" s="79" t="s">
        <v>9</v>
      </c>
      <c r="N100" s="80" t="s">
        <v>29</v>
      </c>
      <c r="O100" s="81">
        <v>0.214</v>
      </c>
      <c r="P100" s="81">
        <f t="shared" si="11"/>
        <v>0.214</v>
      </c>
      <c r="Q100" s="81">
        <v>1.4200000000000001E-2</v>
      </c>
      <c r="R100" s="81">
        <f t="shared" si="12"/>
        <v>1.4200000000000001E-2</v>
      </c>
      <c r="S100" s="81">
        <v>0</v>
      </c>
      <c r="T100" s="82">
        <f t="shared" si="13"/>
        <v>0</v>
      </c>
      <c r="AR100" s="83" t="s">
        <v>72</v>
      </c>
      <c r="AT100" s="83" t="s">
        <v>68</v>
      </c>
      <c r="AU100" s="83" t="s">
        <v>63</v>
      </c>
      <c r="AY100" s="2" t="s">
        <v>64</v>
      </c>
      <c r="BE100" s="84">
        <f t="shared" si="14"/>
        <v>0</v>
      </c>
      <c r="BF100" s="84">
        <f t="shared" si="15"/>
        <v>0</v>
      </c>
      <c r="BG100" s="84">
        <f t="shared" si="16"/>
        <v>0</v>
      </c>
      <c r="BH100" s="84">
        <f t="shared" si="17"/>
        <v>0</v>
      </c>
      <c r="BI100" s="84">
        <f t="shared" si="18"/>
        <v>0</v>
      </c>
      <c r="BJ100" s="2" t="s">
        <v>63</v>
      </c>
      <c r="BK100" s="84">
        <f t="shared" si="19"/>
        <v>0</v>
      </c>
      <c r="BL100" s="2" t="s">
        <v>72</v>
      </c>
      <c r="BM100" s="83" t="s">
        <v>79</v>
      </c>
    </row>
    <row r="101" spans="2:65" s="9" customFormat="1" ht="39.75" customHeight="1" x14ac:dyDescent="0.2">
      <c r="B101" s="71"/>
      <c r="C101" s="72">
        <v>8</v>
      </c>
      <c r="D101" s="72" t="s">
        <v>68</v>
      </c>
      <c r="E101" s="73" t="s">
        <v>89</v>
      </c>
      <c r="F101" s="74" t="s">
        <v>90</v>
      </c>
      <c r="G101" s="75" t="s">
        <v>71</v>
      </c>
      <c r="H101" s="76">
        <v>12</v>
      </c>
      <c r="I101" s="77"/>
      <c r="J101" s="77">
        <f t="shared" si="10"/>
        <v>0</v>
      </c>
      <c r="K101" s="78"/>
      <c r="L101" s="10"/>
      <c r="M101" s="79" t="s">
        <v>9</v>
      </c>
      <c r="N101" s="80" t="s">
        <v>29</v>
      </c>
      <c r="O101" s="81">
        <v>0.214</v>
      </c>
      <c r="P101" s="81">
        <f t="shared" si="11"/>
        <v>2.5680000000000001</v>
      </c>
      <c r="Q101" s="81">
        <v>1.4200000000000001E-2</v>
      </c>
      <c r="R101" s="81">
        <f t="shared" si="12"/>
        <v>0.1704</v>
      </c>
      <c r="S101" s="81">
        <v>0</v>
      </c>
      <c r="T101" s="82">
        <f t="shared" si="13"/>
        <v>0</v>
      </c>
      <c r="AR101" s="83" t="s">
        <v>72</v>
      </c>
      <c r="AT101" s="83" t="s">
        <v>68</v>
      </c>
      <c r="AU101" s="83" t="s">
        <v>63</v>
      </c>
      <c r="AY101" s="2" t="s">
        <v>64</v>
      </c>
      <c r="BE101" s="84">
        <f t="shared" si="14"/>
        <v>0</v>
      </c>
      <c r="BF101" s="84">
        <f t="shared" si="15"/>
        <v>0</v>
      </c>
      <c r="BG101" s="84">
        <f t="shared" si="16"/>
        <v>0</v>
      </c>
      <c r="BH101" s="84">
        <f t="shared" si="17"/>
        <v>0</v>
      </c>
      <c r="BI101" s="84">
        <f t="shared" si="18"/>
        <v>0</v>
      </c>
      <c r="BJ101" s="2" t="s">
        <v>63</v>
      </c>
      <c r="BK101" s="84">
        <f t="shared" si="19"/>
        <v>0</v>
      </c>
      <c r="BL101" s="2" t="s">
        <v>72</v>
      </c>
      <c r="BM101" s="83" t="s">
        <v>79</v>
      </c>
    </row>
    <row r="102" spans="2:65" s="9" customFormat="1" ht="48" x14ac:dyDescent="0.2">
      <c r="B102" s="71"/>
      <c r="C102" s="72">
        <v>9</v>
      </c>
      <c r="D102" s="72" t="s">
        <v>68</v>
      </c>
      <c r="E102" s="73" t="s">
        <v>91</v>
      </c>
      <c r="F102" s="74" t="s">
        <v>92</v>
      </c>
      <c r="G102" s="75" t="s">
        <v>71</v>
      </c>
      <c r="H102" s="76">
        <v>24</v>
      </c>
      <c r="I102" s="77"/>
      <c r="J102" s="77">
        <f t="shared" ref="J102:J107" si="20">ROUND(I102*H102,2)</f>
        <v>0</v>
      </c>
      <c r="K102" s="78"/>
      <c r="L102" s="10"/>
      <c r="M102" s="79" t="s">
        <v>9</v>
      </c>
      <c r="N102" s="80" t="s">
        <v>29</v>
      </c>
      <c r="O102" s="81">
        <v>0</v>
      </c>
      <c r="P102" s="81">
        <f t="shared" ref="P102:P107" si="21">O102*H102</f>
        <v>0</v>
      </c>
      <c r="Q102" s="81">
        <v>0</v>
      </c>
      <c r="R102" s="81">
        <f t="shared" ref="R102:R107" si="22">Q102*H102</f>
        <v>0</v>
      </c>
      <c r="S102" s="81">
        <v>0</v>
      </c>
      <c r="T102" s="82">
        <f t="shared" ref="T102:T107" si="23">S102*H102</f>
        <v>0</v>
      </c>
      <c r="AR102" s="83" t="s">
        <v>72</v>
      </c>
      <c r="AT102" s="83" t="s">
        <v>68</v>
      </c>
      <c r="AU102" s="83" t="s">
        <v>63</v>
      </c>
      <c r="AY102" s="2" t="s">
        <v>64</v>
      </c>
      <c r="BE102" s="84">
        <f t="shared" ref="BE102:BE107" si="24">IF(N102="základná",J102,0)</f>
        <v>0</v>
      </c>
      <c r="BF102" s="84">
        <f t="shared" ref="BF102:BF107" si="25">IF(N102="znížená",J102,0)</f>
        <v>0</v>
      </c>
      <c r="BG102" s="84">
        <f t="shared" ref="BG102:BG107" si="26">IF(N102="zákl. prenesená",J102,0)</f>
        <v>0</v>
      </c>
      <c r="BH102" s="84">
        <f t="shared" ref="BH102:BH107" si="27">IF(N102="zníž. prenesená",J102,0)</f>
        <v>0</v>
      </c>
      <c r="BI102" s="84">
        <f t="shared" ref="BI102:BI107" si="28">IF(N102="nulová",J102,0)</f>
        <v>0</v>
      </c>
      <c r="BJ102" s="2" t="s">
        <v>63</v>
      </c>
      <c r="BK102" s="84">
        <f t="shared" ref="BK102:BK107" si="29">ROUND(I102*H102,2)</f>
        <v>0</v>
      </c>
      <c r="BL102" s="2" t="s">
        <v>72</v>
      </c>
      <c r="BM102" s="83" t="s">
        <v>93</v>
      </c>
    </row>
    <row r="103" spans="2:65" s="9" customFormat="1" ht="48" x14ac:dyDescent="0.2">
      <c r="B103" s="71"/>
      <c r="C103" s="72">
        <v>10</v>
      </c>
      <c r="D103" s="72" t="s">
        <v>68</v>
      </c>
      <c r="E103" s="73" t="s">
        <v>94</v>
      </c>
      <c r="F103" s="74" t="s">
        <v>95</v>
      </c>
      <c r="G103" s="75" t="s">
        <v>71</v>
      </c>
      <c r="H103" s="76">
        <v>24</v>
      </c>
      <c r="I103" s="77"/>
      <c r="J103" s="77">
        <f t="shared" si="20"/>
        <v>0</v>
      </c>
      <c r="K103" s="78"/>
      <c r="L103" s="10"/>
      <c r="M103" s="79" t="s">
        <v>9</v>
      </c>
      <c r="N103" s="80" t="s">
        <v>29</v>
      </c>
      <c r="O103" s="81">
        <v>9.5000000000000001E-2</v>
      </c>
      <c r="P103" s="81">
        <f t="shared" si="21"/>
        <v>2.2800000000000002</v>
      </c>
      <c r="Q103" s="81">
        <v>0</v>
      </c>
      <c r="R103" s="81">
        <f t="shared" si="22"/>
        <v>0</v>
      </c>
      <c r="S103" s="81">
        <v>1.6E-2</v>
      </c>
      <c r="T103" s="82">
        <f t="shared" si="23"/>
        <v>0.38400000000000001</v>
      </c>
      <c r="AR103" s="83" t="s">
        <v>72</v>
      </c>
      <c r="AT103" s="83" t="s">
        <v>68</v>
      </c>
      <c r="AU103" s="83" t="s">
        <v>63</v>
      </c>
      <c r="AY103" s="2" t="s">
        <v>64</v>
      </c>
      <c r="BE103" s="84">
        <f t="shared" si="24"/>
        <v>0</v>
      </c>
      <c r="BF103" s="84">
        <f t="shared" si="25"/>
        <v>0</v>
      </c>
      <c r="BG103" s="84">
        <f t="shared" si="26"/>
        <v>0</v>
      </c>
      <c r="BH103" s="84">
        <f t="shared" si="27"/>
        <v>0</v>
      </c>
      <c r="BI103" s="84">
        <f t="shared" si="28"/>
        <v>0</v>
      </c>
      <c r="BJ103" s="2" t="s">
        <v>63</v>
      </c>
      <c r="BK103" s="84">
        <f t="shared" si="29"/>
        <v>0</v>
      </c>
      <c r="BL103" s="2" t="s">
        <v>72</v>
      </c>
      <c r="BM103" s="83" t="s">
        <v>76</v>
      </c>
    </row>
    <row r="104" spans="2:65" s="9" customFormat="1" ht="24" x14ac:dyDescent="0.2">
      <c r="B104" s="71"/>
      <c r="C104" s="72">
        <v>11</v>
      </c>
      <c r="D104" s="72" t="s">
        <v>68</v>
      </c>
      <c r="E104" s="73" t="s">
        <v>96</v>
      </c>
      <c r="F104" s="74" t="s">
        <v>97</v>
      </c>
      <c r="G104" s="75" t="s">
        <v>71</v>
      </c>
      <c r="H104" s="76">
        <v>2</v>
      </c>
      <c r="I104" s="77"/>
      <c r="J104" s="77">
        <f t="shared" si="20"/>
        <v>0</v>
      </c>
      <c r="K104" s="78"/>
      <c r="L104" s="10"/>
      <c r="M104" s="79" t="s">
        <v>9</v>
      </c>
      <c r="N104" s="80" t="s">
        <v>29</v>
      </c>
      <c r="O104" s="81">
        <v>0.214</v>
      </c>
      <c r="P104" s="81">
        <f t="shared" si="21"/>
        <v>0.42799999999999999</v>
      </c>
      <c r="Q104" s="81">
        <v>1.4200000000000001E-2</v>
      </c>
      <c r="R104" s="81">
        <f t="shared" si="22"/>
        <v>2.8400000000000002E-2</v>
      </c>
      <c r="S104" s="81">
        <v>0</v>
      </c>
      <c r="T104" s="82">
        <f t="shared" si="23"/>
        <v>0</v>
      </c>
      <c r="AR104" s="83" t="s">
        <v>72</v>
      </c>
      <c r="AT104" s="83" t="s">
        <v>68</v>
      </c>
      <c r="AU104" s="83" t="s">
        <v>63</v>
      </c>
      <c r="AY104" s="2" t="s">
        <v>64</v>
      </c>
      <c r="BE104" s="84">
        <f t="shared" si="24"/>
        <v>0</v>
      </c>
      <c r="BF104" s="84">
        <f t="shared" si="25"/>
        <v>0</v>
      </c>
      <c r="BG104" s="84">
        <f t="shared" si="26"/>
        <v>0</v>
      </c>
      <c r="BH104" s="84">
        <f t="shared" si="27"/>
        <v>0</v>
      </c>
      <c r="BI104" s="84">
        <f t="shared" si="28"/>
        <v>0</v>
      </c>
      <c r="BJ104" s="2" t="s">
        <v>63</v>
      </c>
      <c r="BK104" s="84">
        <f t="shared" si="29"/>
        <v>0</v>
      </c>
      <c r="BL104" s="2" t="s">
        <v>72</v>
      </c>
      <c r="BM104" s="83" t="s">
        <v>79</v>
      </c>
    </row>
    <row r="105" spans="2:65" s="9" customFormat="1" ht="24" x14ac:dyDescent="0.2">
      <c r="B105" s="71"/>
      <c r="C105" s="72">
        <v>12</v>
      </c>
      <c r="D105" s="72" t="s">
        <v>68</v>
      </c>
      <c r="E105" s="73" t="s">
        <v>98</v>
      </c>
      <c r="F105" s="74" t="s">
        <v>99</v>
      </c>
      <c r="G105" s="75" t="s">
        <v>71</v>
      </c>
      <c r="H105" s="76">
        <v>2</v>
      </c>
      <c r="I105" s="77"/>
      <c r="J105" s="77">
        <f t="shared" si="20"/>
        <v>0</v>
      </c>
      <c r="K105" s="78"/>
      <c r="L105" s="10"/>
      <c r="M105" s="79" t="s">
        <v>9</v>
      </c>
      <c r="N105" s="80" t="s">
        <v>29</v>
      </c>
      <c r="O105" s="81">
        <v>0</v>
      </c>
      <c r="P105" s="81">
        <f t="shared" si="21"/>
        <v>0</v>
      </c>
      <c r="Q105" s="81">
        <v>3.114E-3</v>
      </c>
      <c r="R105" s="81">
        <f t="shared" si="22"/>
        <v>6.228E-3</v>
      </c>
      <c r="S105" s="81">
        <v>0</v>
      </c>
      <c r="T105" s="82">
        <f t="shared" si="23"/>
        <v>0</v>
      </c>
      <c r="AR105" s="83" t="s">
        <v>72</v>
      </c>
      <c r="AT105" s="83" t="s">
        <v>68</v>
      </c>
      <c r="AU105" s="83" t="s">
        <v>63</v>
      </c>
      <c r="AY105" s="2" t="s">
        <v>64</v>
      </c>
      <c r="BE105" s="84">
        <f t="shared" si="24"/>
        <v>0</v>
      </c>
      <c r="BF105" s="84">
        <f t="shared" si="25"/>
        <v>0</v>
      </c>
      <c r="BG105" s="84">
        <f t="shared" si="26"/>
        <v>0</v>
      </c>
      <c r="BH105" s="84">
        <f t="shared" si="27"/>
        <v>0</v>
      </c>
      <c r="BI105" s="84">
        <f t="shared" si="28"/>
        <v>0</v>
      </c>
      <c r="BJ105" s="2" t="s">
        <v>63</v>
      </c>
      <c r="BK105" s="84">
        <f t="shared" si="29"/>
        <v>0</v>
      </c>
      <c r="BL105" s="2" t="s">
        <v>72</v>
      </c>
      <c r="BM105" s="83" t="s">
        <v>82</v>
      </c>
    </row>
    <row r="106" spans="2:65" s="9" customFormat="1" ht="42" customHeight="1" x14ac:dyDescent="0.2">
      <c r="B106" s="71"/>
      <c r="C106" s="72">
        <v>13</v>
      </c>
      <c r="D106" s="72" t="s">
        <v>68</v>
      </c>
      <c r="E106" s="73" t="s">
        <v>100</v>
      </c>
      <c r="F106" s="74" t="s">
        <v>101</v>
      </c>
      <c r="G106" s="75" t="s">
        <v>71</v>
      </c>
      <c r="H106" s="76">
        <v>8</v>
      </c>
      <c r="I106" s="77"/>
      <c r="J106" s="77">
        <f t="shared" si="20"/>
        <v>0</v>
      </c>
      <c r="K106" s="78"/>
      <c r="L106" s="10"/>
      <c r="M106" s="79" t="s">
        <v>9</v>
      </c>
      <c r="N106" s="80" t="s">
        <v>29</v>
      </c>
      <c r="O106" s="81">
        <v>0</v>
      </c>
      <c r="P106" s="81">
        <f t="shared" si="21"/>
        <v>0</v>
      </c>
      <c r="Q106" s="81">
        <v>3.114E-3</v>
      </c>
      <c r="R106" s="81">
        <f t="shared" si="22"/>
        <v>2.4912E-2</v>
      </c>
      <c r="S106" s="81">
        <v>0</v>
      </c>
      <c r="T106" s="82">
        <f t="shared" si="23"/>
        <v>0</v>
      </c>
      <c r="AR106" s="83" t="s">
        <v>72</v>
      </c>
      <c r="AT106" s="83" t="s">
        <v>68</v>
      </c>
      <c r="AU106" s="83" t="s">
        <v>63</v>
      </c>
      <c r="AY106" s="2" t="s">
        <v>64</v>
      </c>
      <c r="BE106" s="84">
        <f t="shared" si="24"/>
        <v>0</v>
      </c>
      <c r="BF106" s="84">
        <f t="shared" si="25"/>
        <v>0</v>
      </c>
      <c r="BG106" s="84">
        <f t="shared" si="26"/>
        <v>0</v>
      </c>
      <c r="BH106" s="84">
        <f t="shared" si="27"/>
        <v>0</v>
      </c>
      <c r="BI106" s="84">
        <f t="shared" si="28"/>
        <v>0</v>
      </c>
      <c r="BJ106" s="2" t="s">
        <v>63</v>
      </c>
      <c r="BK106" s="84">
        <f t="shared" si="29"/>
        <v>0</v>
      </c>
      <c r="BL106" s="2" t="s">
        <v>72</v>
      </c>
      <c r="BM106" s="83" t="s">
        <v>82</v>
      </c>
    </row>
    <row r="107" spans="2:65" s="9" customFormat="1" ht="36" x14ac:dyDescent="0.2">
      <c r="B107" s="71"/>
      <c r="C107" s="72">
        <v>14</v>
      </c>
      <c r="D107" s="72" t="s">
        <v>68</v>
      </c>
      <c r="E107" s="73" t="s">
        <v>102</v>
      </c>
      <c r="F107" s="74" t="s">
        <v>103</v>
      </c>
      <c r="G107" s="75" t="s">
        <v>71</v>
      </c>
      <c r="H107" s="76">
        <v>6</v>
      </c>
      <c r="I107" s="77"/>
      <c r="J107" s="77">
        <f t="shared" si="20"/>
        <v>0</v>
      </c>
      <c r="K107" s="78"/>
      <c r="L107" s="10"/>
      <c r="M107" s="79" t="s">
        <v>9</v>
      </c>
      <c r="N107" s="80" t="s">
        <v>29</v>
      </c>
      <c r="O107" s="81">
        <v>0</v>
      </c>
      <c r="P107" s="81">
        <f t="shared" si="21"/>
        <v>0</v>
      </c>
      <c r="Q107" s="81">
        <v>0</v>
      </c>
      <c r="R107" s="81">
        <f t="shared" si="22"/>
        <v>0</v>
      </c>
      <c r="S107" s="81">
        <v>0</v>
      </c>
      <c r="T107" s="82">
        <f t="shared" si="23"/>
        <v>0</v>
      </c>
      <c r="AR107" s="83" t="s">
        <v>72</v>
      </c>
      <c r="AT107" s="83" t="s">
        <v>68</v>
      </c>
      <c r="AU107" s="83" t="s">
        <v>63</v>
      </c>
      <c r="AY107" s="2" t="s">
        <v>64</v>
      </c>
      <c r="BE107" s="84">
        <f t="shared" si="24"/>
        <v>0</v>
      </c>
      <c r="BF107" s="84">
        <f t="shared" si="25"/>
        <v>0</v>
      </c>
      <c r="BG107" s="84">
        <f t="shared" si="26"/>
        <v>0</v>
      </c>
      <c r="BH107" s="84">
        <f t="shared" si="27"/>
        <v>0</v>
      </c>
      <c r="BI107" s="84">
        <f t="shared" si="28"/>
        <v>0</v>
      </c>
      <c r="BJ107" s="2" t="s">
        <v>63</v>
      </c>
      <c r="BK107" s="84">
        <f t="shared" si="29"/>
        <v>0</v>
      </c>
      <c r="BL107" s="2" t="s">
        <v>72</v>
      </c>
      <c r="BM107" s="83" t="s">
        <v>93</v>
      </c>
    </row>
    <row r="108" spans="2:65" s="9" customFormat="1" ht="30" customHeight="1" x14ac:dyDescent="0.2">
      <c r="B108" s="71"/>
      <c r="C108" s="72">
        <v>15</v>
      </c>
      <c r="D108" s="72" t="s">
        <v>68</v>
      </c>
      <c r="E108" s="73" t="s">
        <v>104</v>
      </c>
      <c r="F108" s="74" t="s">
        <v>105</v>
      </c>
      <c r="G108" s="75" t="s">
        <v>71</v>
      </c>
      <c r="H108" s="76">
        <v>2</v>
      </c>
      <c r="I108" s="77"/>
      <c r="J108" s="77">
        <f t="shared" ref="J108:J109" si="30">ROUND(I108*H108,2)</f>
        <v>0</v>
      </c>
      <c r="K108" s="78"/>
      <c r="L108" s="10"/>
      <c r="M108" s="79" t="s">
        <v>9</v>
      </c>
      <c r="N108" s="80" t="s">
        <v>29</v>
      </c>
      <c r="O108" s="81">
        <v>0.214</v>
      </c>
      <c r="P108" s="81">
        <f t="shared" ref="P108:P109" si="31">O108*H108</f>
        <v>0.42799999999999999</v>
      </c>
      <c r="Q108" s="81">
        <v>1.4200000000000001E-2</v>
      </c>
      <c r="R108" s="81">
        <f t="shared" ref="R108:R109" si="32">Q108*H108</f>
        <v>2.8400000000000002E-2</v>
      </c>
      <c r="S108" s="81">
        <v>0</v>
      </c>
      <c r="T108" s="82">
        <f t="shared" ref="T108:T109" si="33">S108*H108</f>
        <v>0</v>
      </c>
      <c r="AR108" s="83" t="s">
        <v>72</v>
      </c>
      <c r="AT108" s="83" t="s">
        <v>68</v>
      </c>
      <c r="AU108" s="83" t="s">
        <v>63</v>
      </c>
      <c r="AY108" s="2" t="s">
        <v>64</v>
      </c>
      <c r="BE108" s="84">
        <f t="shared" ref="BE108:BE109" si="34">IF(N108="základná",J108,0)</f>
        <v>0</v>
      </c>
      <c r="BF108" s="84">
        <f t="shared" ref="BF108:BF109" si="35">IF(N108="znížená",J108,0)</f>
        <v>0</v>
      </c>
      <c r="BG108" s="84">
        <f t="shared" ref="BG108:BG109" si="36">IF(N108="zákl. prenesená",J108,0)</f>
        <v>0</v>
      </c>
      <c r="BH108" s="84">
        <f t="shared" ref="BH108:BH109" si="37">IF(N108="zníž. prenesená",J108,0)</f>
        <v>0</v>
      </c>
      <c r="BI108" s="84">
        <f t="shared" ref="BI108:BI109" si="38">IF(N108="nulová",J108,0)</f>
        <v>0</v>
      </c>
      <c r="BJ108" s="2" t="s">
        <v>63</v>
      </c>
      <c r="BK108" s="84">
        <f t="shared" ref="BK108:BK109" si="39">ROUND(I108*H108,2)</f>
        <v>0</v>
      </c>
      <c r="BL108" s="2" t="s">
        <v>72</v>
      </c>
      <c r="BM108" s="83" t="s">
        <v>79</v>
      </c>
    </row>
    <row r="109" spans="2:65" s="9" customFormat="1" ht="18" customHeight="1" x14ac:dyDescent="0.2">
      <c r="B109" s="71"/>
      <c r="C109" s="72">
        <v>16</v>
      </c>
      <c r="D109" s="72" t="s">
        <v>68</v>
      </c>
      <c r="E109" s="73" t="s">
        <v>106</v>
      </c>
      <c r="F109" s="74" t="s">
        <v>107</v>
      </c>
      <c r="G109" s="75" t="s">
        <v>71</v>
      </c>
      <c r="H109" s="76">
        <v>2</v>
      </c>
      <c r="I109" s="77"/>
      <c r="J109" s="77">
        <f t="shared" si="30"/>
        <v>0</v>
      </c>
      <c r="K109" s="78"/>
      <c r="L109" s="10"/>
      <c r="M109" s="79" t="s">
        <v>9</v>
      </c>
      <c r="N109" s="80" t="s">
        <v>29</v>
      </c>
      <c r="O109" s="81">
        <v>0.214</v>
      </c>
      <c r="P109" s="81">
        <f t="shared" si="31"/>
        <v>0.42799999999999999</v>
      </c>
      <c r="Q109" s="81">
        <v>1.4200000000000001E-2</v>
      </c>
      <c r="R109" s="81">
        <f t="shared" si="32"/>
        <v>2.8400000000000002E-2</v>
      </c>
      <c r="S109" s="81">
        <v>0</v>
      </c>
      <c r="T109" s="82">
        <f t="shared" si="33"/>
        <v>0</v>
      </c>
      <c r="AR109" s="83" t="s">
        <v>72</v>
      </c>
      <c r="AT109" s="83" t="s">
        <v>68</v>
      </c>
      <c r="AU109" s="83" t="s">
        <v>63</v>
      </c>
      <c r="AY109" s="2" t="s">
        <v>64</v>
      </c>
      <c r="BE109" s="84">
        <f t="shared" si="34"/>
        <v>0</v>
      </c>
      <c r="BF109" s="84">
        <f t="shared" si="35"/>
        <v>0</v>
      </c>
      <c r="BG109" s="84">
        <f t="shared" si="36"/>
        <v>0</v>
      </c>
      <c r="BH109" s="84">
        <f t="shared" si="37"/>
        <v>0</v>
      </c>
      <c r="BI109" s="84">
        <f t="shared" si="38"/>
        <v>0</v>
      </c>
      <c r="BJ109" s="2" t="s">
        <v>63</v>
      </c>
      <c r="BK109" s="84">
        <f t="shared" si="39"/>
        <v>0</v>
      </c>
      <c r="BL109" s="2" t="s">
        <v>72</v>
      </c>
      <c r="BM109" s="83" t="s">
        <v>79</v>
      </c>
    </row>
    <row r="110" spans="2:65" s="9" customFormat="1" ht="24" x14ac:dyDescent="0.2">
      <c r="B110" s="71"/>
      <c r="C110" s="72">
        <v>17</v>
      </c>
      <c r="D110" s="72" t="s">
        <v>68</v>
      </c>
      <c r="E110" s="73" t="s">
        <v>108</v>
      </c>
      <c r="F110" s="74" t="s">
        <v>109</v>
      </c>
      <c r="G110" s="75" t="s">
        <v>71</v>
      </c>
      <c r="H110" s="76">
        <v>2</v>
      </c>
      <c r="I110" s="77"/>
      <c r="J110" s="77">
        <f t="shared" si="10"/>
        <v>0</v>
      </c>
      <c r="K110" s="78"/>
      <c r="L110" s="10"/>
      <c r="M110" s="79" t="s">
        <v>9</v>
      </c>
      <c r="N110" s="80" t="s">
        <v>29</v>
      </c>
      <c r="O110" s="81">
        <v>0</v>
      </c>
      <c r="P110" s="81">
        <f t="shared" si="11"/>
        <v>0</v>
      </c>
      <c r="Q110" s="81">
        <v>0</v>
      </c>
      <c r="R110" s="81">
        <f t="shared" si="12"/>
        <v>0</v>
      </c>
      <c r="S110" s="81">
        <v>0</v>
      </c>
      <c r="T110" s="82">
        <f t="shared" si="13"/>
        <v>0</v>
      </c>
      <c r="AR110" s="83" t="s">
        <v>72</v>
      </c>
      <c r="AT110" s="83" t="s">
        <v>68</v>
      </c>
      <c r="AU110" s="83" t="s">
        <v>63</v>
      </c>
      <c r="AY110" s="2" t="s">
        <v>64</v>
      </c>
      <c r="BE110" s="84">
        <f t="shared" si="14"/>
        <v>0</v>
      </c>
      <c r="BF110" s="84">
        <f t="shared" si="15"/>
        <v>0</v>
      </c>
      <c r="BG110" s="84">
        <f t="shared" si="16"/>
        <v>0</v>
      </c>
      <c r="BH110" s="84">
        <f t="shared" si="17"/>
        <v>0</v>
      </c>
      <c r="BI110" s="84">
        <f t="shared" si="18"/>
        <v>0</v>
      </c>
      <c r="BJ110" s="2" t="s">
        <v>63</v>
      </c>
      <c r="BK110" s="84">
        <f t="shared" si="19"/>
        <v>0</v>
      </c>
      <c r="BL110" s="2" t="s">
        <v>72</v>
      </c>
      <c r="BM110" s="83" t="s">
        <v>93</v>
      </c>
    </row>
    <row r="111" spans="2:65" s="9" customFormat="1" ht="27.75" customHeight="1" x14ac:dyDescent="0.2">
      <c r="B111" s="71"/>
      <c r="C111" s="72">
        <v>18</v>
      </c>
      <c r="D111" s="72" t="s">
        <v>68</v>
      </c>
      <c r="E111" s="73" t="s">
        <v>110</v>
      </c>
      <c r="F111" s="74" t="s">
        <v>111</v>
      </c>
      <c r="G111" s="75" t="s">
        <v>71</v>
      </c>
      <c r="H111" s="76">
        <v>4</v>
      </c>
      <c r="I111" s="77"/>
      <c r="J111" s="77">
        <f t="shared" si="0"/>
        <v>0</v>
      </c>
      <c r="K111" s="78"/>
      <c r="L111" s="10"/>
      <c r="M111" s="79" t="s">
        <v>9</v>
      </c>
      <c r="N111" s="80" t="s">
        <v>29</v>
      </c>
      <c r="O111" s="81">
        <v>9.5000000000000001E-2</v>
      </c>
      <c r="P111" s="81">
        <f t="shared" si="1"/>
        <v>0.38</v>
      </c>
      <c r="Q111" s="81">
        <v>0</v>
      </c>
      <c r="R111" s="81">
        <f t="shared" si="2"/>
        <v>0</v>
      </c>
      <c r="S111" s="81">
        <v>1.6E-2</v>
      </c>
      <c r="T111" s="82">
        <f t="shared" si="3"/>
        <v>6.4000000000000001E-2</v>
      </c>
      <c r="AR111" s="83" t="s">
        <v>72</v>
      </c>
      <c r="AT111" s="83" t="s">
        <v>68</v>
      </c>
      <c r="AU111" s="83" t="s">
        <v>63</v>
      </c>
      <c r="AY111" s="2" t="s">
        <v>64</v>
      </c>
      <c r="BE111" s="84">
        <f t="shared" si="4"/>
        <v>0</v>
      </c>
      <c r="BF111" s="84">
        <f t="shared" si="5"/>
        <v>0</v>
      </c>
      <c r="BG111" s="84">
        <f t="shared" si="6"/>
        <v>0</v>
      </c>
      <c r="BH111" s="84">
        <f t="shared" si="7"/>
        <v>0</v>
      </c>
      <c r="BI111" s="84">
        <f t="shared" si="8"/>
        <v>0</v>
      </c>
      <c r="BJ111" s="2" t="s">
        <v>63</v>
      </c>
      <c r="BK111" s="84">
        <f t="shared" si="9"/>
        <v>0</v>
      </c>
      <c r="BL111" s="2" t="s">
        <v>72</v>
      </c>
      <c r="BM111" s="83" t="s">
        <v>76</v>
      </c>
    </row>
    <row r="112" spans="2:65" s="9" customFormat="1" ht="41.25" customHeight="1" x14ac:dyDescent="0.2">
      <c r="B112" s="71"/>
      <c r="C112" s="72">
        <v>19</v>
      </c>
      <c r="D112" s="72" t="s">
        <v>68</v>
      </c>
      <c r="E112" s="73" t="s">
        <v>112</v>
      </c>
      <c r="F112" s="74" t="s">
        <v>113</v>
      </c>
      <c r="G112" s="75" t="s">
        <v>71</v>
      </c>
      <c r="H112" s="76">
        <v>2</v>
      </c>
      <c r="I112" s="77"/>
      <c r="J112" s="77">
        <f t="shared" si="0"/>
        <v>0</v>
      </c>
      <c r="K112" s="78"/>
      <c r="L112" s="10"/>
      <c r="M112" s="79" t="s">
        <v>9</v>
      </c>
      <c r="N112" s="80" t="s">
        <v>29</v>
      </c>
      <c r="O112" s="81">
        <v>0.214</v>
      </c>
      <c r="P112" s="81">
        <f t="shared" si="1"/>
        <v>0.42799999999999999</v>
      </c>
      <c r="Q112" s="81">
        <v>1.4200000000000001E-2</v>
      </c>
      <c r="R112" s="81">
        <f t="shared" si="2"/>
        <v>2.8400000000000002E-2</v>
      </c>
      <c r="S112" s="81">
        <v>0</v>
      </c>
      <c r="T112" s="82">
        <f t="shared" si="3"/>
        <v>0</v>
      </c>
      <c r="AR112" s="83" t="s">
        <v>72</v>
      </c>
      <c r="AT112" s="83" t="s">
        <v>68</v>
      </c>
      <c r="AU112" s="83" t="s">
        <v>63</v>
      </c>
      <c r="AY112" s="2" t="s">
        <v>64</v>
      </c>
      <c r="BE112" s="84">
        <f t="shared" si="4"/>
        <v>0</v>
      </c>
      <c r="BF112" s="84">
        <f t="shared" si="5"/>
        <v>0</v>
      </c>
      <c r="BG112" s="84">
        <f t="shared" si="6"/>
        <v>0</v>
      </c>
      <c r="BH112" s="84">
        <f t="shared" si="7"/>
        <v>0</v>
      </c>
      <c r="BI112" s="84">
        <f t="shared" si="8"/>
        <v>0</v>
      </c>
      <c r="BJ112" s="2" t="s">
        <v>63</v>
      </c>
      <c r="BK112" s="84">
        <f t="shared" si="9"/>
        <v>0</v>
      </c>
      <c r="BL112" s="2" t="s">
        <v>72</v>
      </c>
      <c r="BM112" s="83" t="s">
        <v>79</v>
      </c>
    </row>
    <row r="113" spans="2:65" s="9" customFormat="1" ht="36" x14ac:dyDescent="0.2">
      <c r="B113" s="71"/>
      <c r="C113" s="72">
        <v>20</v>
      </c>
      <c r="D113" s="72" t="s">
        <v>68</v>
      </c>
      <c r="E113" s="73" t="s">
        <v>114</v>
      </c>
      <c r="F113" s="74" t="s">
        <v>115</v>
      </c>
      <c r="G113" s="75" t="s">
        <v>71</v>
      </c>
      <c r="H113" s="76">
        <v>48</v>
      </c>
      <c r="I113" s="77"/>
      <c r="J113" s="77">
        <f t="shared" si="0"/>
        <v>0</v>
      </c>
      <c r="K113" s="78"/>
      <c r="L113" s="10"/>
      <c r="M113" s="79" t="s">
        <v>9</v>
      </c>
      <c r="N113" s="80" t="s">
        <v>29</v>
      </c>
      <c r="O113" s="81">
        <v>0</v>
      </c>
      <c r="P113" s="81">
        <f t="shared" si="1"/>
        <v>0</v>
      </c>
      <c r="Q113" s="81">
        <v>3.114E-3</v>
      </c>
      <c r="R113" s="81">
        <f t="shared" si="2"/>
        <v>0.14947199999999999</v>
      </c>
      <c r="S113" s="81">
        <v>0</v>
      </c>
      <c r="T113" s="82">
        <f t="shared" si="3"/>
        <v>0</v>
      </c>
      <c r="AR113" s="83" t="s">
        <v>72</v>
      </c>
      <c r="AT113" s="83" t="s">
        <v>68</v>
      </c>
      <c r="AU113" s="83" t="s">
        <v>63</v>
      </c>
      <c r="AY113" s="2" t="s">
        <v>64</v>
      </c>
      <c r="BE113" s="84">
        <f t="shared" si="4"/>
        <v>0</v>
      </c>
      <c r="BF113" s="84">
        <f t="shared" si="5"/>
        <v>0</v>
      </c>
      <c r="BG113" s="84">
        <f t="shared" si="6"/>
        <v>0</v>
      </c>
      <c r="BH113" s="84">
        <f t="shared" si="7"/>
        <v>0</v>
      </c>
      <c r="BI113" s="84">
        <f t="shared" si="8"/>
        <v>0</v>
      </c>
      <c r="BJ113" s="2" t="s">
        <v>63</v>
      </c>
      <c r="BK113" s="84">
        <f t="shared" si="9"/>
        <v>0</v>
      </c>
      <c r="BL113" s="2" t="s">
        <v>72</v>
      </c>
      <c r="BM113" s="83" t="s">
        <v>82</v>
      </c>
    </row>
    <row r="114" spans="2:65" s="9" customFormat="1" ht="36" x14ac:dyDescent="0.2">
      <c r="B114" s="71"/>
      <c r="C114" s="72">
        <v>21</v>
      </c>
      <c r="D114" s="72" t="s">
        <v>68</v>
      </c>
      <c r="E114" s="73" t="s">
        <v>116</v>
      </c>
      <c r="F114" s="74" t="s">
        <v>117</v>
      </c>
      <c r="G114" s="75" t="s">
        <v>71</v>
      </c>
      <c r="H114" s="76">
        <v>2</v>
      </c>
      <c r="I114" s="77"/>
      <c r="J114" s="77">
        <f t="shared" ref="J114" si="40">ROUND(I114*H114,2)</f>
        <v>0</v>
      </c>
      <c r="K114" s="78"/>
      <c r="L114" s="10"/>
      <c r="M114" s="79" t="s">
        <v>9</v>
      </c>
      <c r="N114" s="80" t="s">
        <v>29</v>
      </c>
      <c r="O114" s="81">
        <v>0</v>
      </c>
      <c r="P114" s="81">
        <f t="shared" ref="P114" si="41">O114*H114</f>
        <v>0</v>
      </c>
      <c r="Q114" s="81">
        <v>3.114E-3</v>
      </c>
      <c r="R114" s="81">
        <f t="shared" ref="R114" si="42">Q114*H114</f>
        <v>6.228E-3</v>
      </c>
      <c r="S114" s="81">
        <v>0</v>
      </c>
      <c r="T114" s="82">
        <f t="shared" ref="T114" si="43">S114*H114</f>
        <v>0</v>
      </c>
      <c r="AR114" s="83" t="s">
        <v>72</v>
      </c>
      <c r="AT114" s="83" t="s">
        <v>68</v>
      </c>
      <c r="AU114" s="83" t="s">
        <v>63</v>
      </c>
      <c r="AY114" s="2" t="s">
        <v>64</v>
      </c>
      <c r="BE114" s="84">
        <f t="shared" ref="BE114" si="44">IF(N114="základná",J114,0)</f>
        <v>0</v>
      </c>
      <c r="BF114" s="84">
        <f t="shared" ref="BF114" si="45">IF(N114="znížená",J114,0)</f>
        <v>0</v>
      </c>
      <c r="BG114" s="84">
        <f t="shared" ref="BG114" si="46">IF(N114="zákl. prenesená",J114,0)</f>
        <v>0</v>
      </c>
      <c r="BH114" s="84">
        <f t="shared" ref="BH114" si="47">IF(N114="zníž. prenesená",J114,0)</f>
        <v>0</v>
      </c>
      <c r="BI114" s="84">
        <f t="shared" ref="BI114" si="48">IF(N114="nulová",J114,0)</f>
        <v>0</v>
      </c>
      <c r="BJ114" s="2" t="s">
        <v>63</v>
      </c>
      <c r="BK114" s="84">
        <f t="shared" ref="BK114" si="49">ROUND(I114*H114,2)</f>
        <v>0</v>
      </c>
      <c r="BL114" s="2" t="s">
        <v>72</v>
      </c>
      <c r="BM114" s="83" t="s">
        <v>82</v>
      </c>
    </row>
    <row r="115" spans="2:65" s="9" customFormat="1" ht="24" x14ac:dyDescent="0.2">
      <c r="B115" s="71"/>
      <c r="C115" s="72">
        <v>22</v>
      </c>
      <c r="D115" s="72" t="s">
        <v>68</v>
      </c>
      <c r="E115" s="73" t="s">
        <v>118</v>
      </c>
      <c r="F115" s="74" t="s">
        <v>119</v>
      </c>
      <c r="G115" s="75" t="s">
        <v>120</v>
      </c>
      <c r="H115" s="76"/>
      <c r="I115" s="77"/>
      <c r="J115" s="77">
        <f t="shared" si="0"/>
        <v>0</v>
      </c>
      <c r="K115" s="78"/>
      <c r="L115" s="10"/>
      <c r="M115" s="79" t="s">
        <v>9</v>
      </c>
      <c r="N115" s="80" t="s">
        <v>29</v>
      </c>
      <c r="O115" s="81">
        <v>0</v>
      </c>
      <c r="P115" s="81">
        <f t="shared" si="1"/>
        <v>0</v>
      </c>
      <c r="Q115" s="81">
        <v>0</v>
      </c>
      <c r="R115" s="81">
        <f t="shared" si="2"/>
        <v>0</v>
      </c>
      <c r="S115" s="81">
        <v>0</v>
      </c>
      <c r="T115" s="82">
        <f t="shared" si="3"/>
        <v>0</v>
      </c>
      <c r="AR115" s="83" t="s">
        <v>72</v>
      </c>
      <c r="AT115" s="83" t="s">
        <v>68</v>
      </c>
      <c r="AU115" s="83" t="s">
        <v>63</v>
      </c>
      <c r="AY115" s="2" t="s">
        <v>64</v>
      </c>
      <c r="BE115" s="84">
        <f t="shared" si="4"/>
        <v>0</v>
      </c>
      <c r="BF115" s="84">
        <f t="shared" si="5"/>
        <v>0</v>
      </c>
      <c r="BG115" s="84">
        <f t="shared" si="6"/>
        <v>0</v>
      </c>
      <c r="BH115" s="84">
        <f t="shared" si="7"/>
        <v>0</v>
      </c>
      <c r="BI115" s="84">
        <f t="shared" si="8"/>
        <v>0</v>
      </c>
      <c r="BJ115" s="2" t="s">
        <v>63</v>
      </c>
      <c r="BK115" s="84">
        <f t="shared" si="9"/>
        <v>0</v>
      </c>
      <c r="BL115" s="2" t="s">
        <v>72</v>
      </c>
      <c r="BM115" s="83" t="s">
        <v>93</v>
      </c>
    </row>
    <row r="116" spans="2:65" s="60" customFormat="1" ht="22.9" customHeight="1" x14ac:dyDescent="0.2">
      <c r="B116" s="59"/>
      <c r="D116" s="61" t="s">
        <v>59</v>
      </c>
      <c r="E116" s="69" t="s">
        <v>121</v>
      </c>
      <c r="F116" s="69" t="s">
        <v>122</v>
      </c>
      <c r="J116" s="70">
        <f>BK116</f>
        <v>0</v>
      </c>
      <c r="L116" s="59"/>
      <c r="M116" s="64"/>
      <c r="P116" s="65">
        <f>SUM(P117:P120)</f>
        <v>5.1300000000000008</v>
      </c>
      <c r="R116" s="65">
        <f>SUM(R117:R120)</f>
        <v>0</v>
      </c>
      <c r="T116" s="66">
        <f>SUM(T117:T120)</f>
        <v>0.86399999999999999</v>
      </c>
      <c r="AR116" s="61" t="s">
        <v>63</v>
      </c>
      <c r="AT116" s="67" t="s">
        <v>59</v>
      </c>
      <c r="AU116" s="67" t="s">
        <v>67</v>
      </c>
      <c r="AY116" s="61" t="s">
        <v>64</v>
      </c>
      <c r="BK116" s="68">
        <f>SUM(BK117:BK120)</f>
        <v>0</v>
      </c>
    </row>
    <row r="117" spans="2:65" s="9" customFormat="1" ht="36" x14ac:dyDescent="0.2">
      <c r="B117" s="71"/>
      <c r="C117" s="72">
        <v>24</v>
      </c>
      <c r="D117" s="72" t="s">
        <v>68</v>
      </c>
      <c r="E117" s="73" t="s">
        <v>123</v>
      </c>
      <c r="F117" s="74" t="s">
        <v>124</v>
      </c>
      <c r="G117" s="75" t="s">
        <v>71</v>
      </c>
      <c r="H117" s="76">
        <v>2</v>
      </c>
      <c r="I117" s="77"/>
      <c r="J117" s="77">
        <f t="shared" ref="J117:J120" si="50">ROUND(I117*H117,2)</f>
        <v>0</v>
      </c>
      <c r="K117" s="78"/>
      <c r="L117" s="10"/>
      <c r="M117" s="79" t="s">
        <v>9</v>
      </c>
      <c r="N117" s="80" t="s">
        <v>29</v>
      </c>
      <c r="O117" s="81">
        <v>9.5000000000000001E-2</v>
      </c>
      <c r="P117" s="81">
        <f t="shared" ref="P117:P120" si="51">O117*H117</f>
        <v>0.19</v>
      </c>
      <c r="Q117" s="81">
        <v>0</v>
      </c>
      <c r="R117" s="81">
        <f t="shared" ref="R117:R120" si="52">Q117*H117</f>
        <v>0</v>
      </c>
      <c r="S117" s="81">
        <v>1.6E-2</v>
      </c>
      <c r="T117" s="82">
        <f t="shared" ref="T117:T120" si="53">S117*H117</f>
        <v>3.2000000000000001E-2</v>
      </c>
      <c r="AR117" s="83" t="s">
        <v>72</v>
      </c>
      <c r="AT117" s="83" t="s">
        <v>68</v>
      </c>
      <c r="AU117" s="83" t="s">
        <v>63</v>
      </c>
      <c r="AY117" s="2" t="s">
        <v>64</v>
      </c>
      <c r="BE117" s="84">
        <f t="shared" ref="BE117:BE120" si="54">IF(N117="základná",J117,0)</f>
        <v>0</v>
      </c>
      <c r="BF117" s="84">
        <f t="shared" ref="BF117:BF120" si="55">IF(N117="znížená",J117,0)</f>
        <v>0</v>
      </c>
      <c r="BG117" s="84">
        <f t="shared" ref="BG117:BG120" si="56">IF(N117="zákl. prenesená",J117,0)</f>
        <v>0</v>
      </c>
      <c r="BH117" s="84">
        <f t="shared" ref="BH117:BH120" si="57">IF(N117="zníž. prenesená",J117,0)</f>
        <v>0</v>
      </c>
      <c r="BI117" s="84">
        <f t="shared" ref="BI117:BI120" si="58">IF(N117="nulová",J117,0)</f>
        <v>0</v>
      </c>
      <c r="BJ117" s="2" t="s">
        <v>63</v>
      </c>
      <c r="BK117" s="84">
        <f t="shared" ref="BK117:BK120" si="59">ROUND(I117*H117,2)</f>
        <v>0</v>
      </c>
      <c r="BL117" s="2" t="s">
        <v>72</v>
      </c>
      <c r="BM117" s="83" t="s">
        <v>76</v>
      </c>
    </row>
    <row r="118" spans="2:65" s="9" customFormat="1" ht="36" x14ac:dyDescent="0.2">
      <c r="B118" s="71"/>
      <c r="C118" s="72">
        <v>25</v>
      </c>
      <c r="D118" s="72" t="s">
        <v>68</v>
      </c>
      <c r="E118" s="73" t="s">
        <v>125</v>
      </c>
      <c r="F118" s="74" t="s">
        <v>126</v>
      </c>
      <c r="G118" s="75" t="s">
        <v>71</v>
      </c>
      <c r="H118" s="76">
        <v>4</v>
      </c>
      <c r="I118" s="77"/>
      <c r="J118" s="77">
        <f t="shared" si="50"/>
        <v>0</v>
      </c>
      <c r="K118" s="78"/>
      <c r="L118" s="10"/>
      <c r="M118" s="79" t="s">
        <v>9</v>
      </c>
      <c r="N118" s="80" t="s">
        <v>29</v>
      </c>
      <c r="O118" s="81">
        <v>9.5000000000000001E-2</v>
      </c>
      <c r="P118" s="81">
        <f t="shared" si="51"/>
        <v>0.38</v>
      </c>
      <c r="Q118" s="81">
        <v>0</v>
      </c>
      <c r="R118" s="81">
        <f t="shared" si="52"/>
        <v>0</v>
      </c>
      <c r="S118" s="81">
        <v>1.6E-2</v>
      </c>
      <c r="T118" s="82">
        <f t="shared" si="53"/>
        <v>6.4000000000000001E-2</v>
      </c>
      <c r="AR118" s="83" t="s">
        <v>72</v>
      </c>
      <c r="AT118" s="83" t="s">
        <v>68</v>
      </c>
      <c r="AU118" s="83" t="s">
        <v>63</v>
      </c>
      <c r="AY118" s="2" t="s">
        <v>64</v>
      </c>
      <c r="BE118" s="84">
        <f t="shared" si="54"/>
        <v>0</v>
      </c>
      <c r="BF118" s="84">
        <f t="shared" si="55"/>
        <v>0</v>
      </c>
      <c r="BG118" s="84">
        <f t="shared" si="56"/>
        <v>0</v>
      </c>
      <c r="BH118" s="84">
        <f t="shared" si="57"/>
        <v>0</v>
      </c>
      <c r="BI118" s="84">
        <f t="shared" si="58"/>
        <v>0</v>
      </c>
      <c r="BJ118" s="2" t="s">
        <v>63</v>
      </c>
      <c r="BK118" s="84">
        <f t="shared" si="59"/>
        <v>0</v>
      </c>
      <c r="BL118" s="2" t="s">
        <v>72</v>
      </c>
      <c r="BM118" s="83" t="s">
        <v>76</v>
      </c>
    </row>
    <row r="119" spans="2:65" s="9" customFormat="1" ht="24" x14ac:dyDescent="0.2">
      <c r="B119" s="71"/>
      <c r="C119" s="72">
        <v>26</v>
      </c>
      <c r="D119" s="72" t="s">
        <v>68</v>
      </c>
      <c r="E119" s="73" t="s">
        <v>127</v>
      </c>
      <c r="F119" s="74" t="s">
        <v>128</v>
      </c>
      <c r="G119" s="75" t="s">
        <v>71</v>
      </c>
      <c r="H119" s="76">
        <v>48</v>
      </c>
      <c r="I119" s="77"/>
      <c r="J119" s="77">
        <f t="shared" si="50"/>
        <v>0</v>
      </c>
      <c r="K119" s="78"/>
      <c r="L119" s="10"/>
      <c r="M119" s="79" t="s">
        <v>9</v>
      </c>
      <c r="N119" s="80" t="s">
        <v>29</v>
      </c>
      <c r="O119" s="81">
        <v>9.5000000000000001E-2</v>
      </c>
      <c r="P119" s="81">
        <f t="shared" si="51"/>
        <v>4.5600000000000005</v>
      </c>
      <c r="Q119" s="81">
        <v>0</v>
      </c>
      <c r="R119" s="81">
        <f t="shared" si="52"/>
        <v>0</v>
      </c>
      <c r="S119" s="81">
        <v>1.6E-2</v>
      </c>
      <c r="T119" s="82">
        <f t="shared" si="53"/>
        <v>0.76800000000000002</v>
      </c>
      <c r="AR119" s="83" t="s">
        <v>72</v>
      </c>
      <c r="AT119" s="83" t="s">
        <v>68</v>
      </c>
      <c r="AU119" s="83" t="s">
        <v>63</v>
      </c>
      <c r="AY119" s="2" t="s">
        <v>64</v>
      </c>
      <c r="BE119" s="84">
        <f t="shared" si="54"/>
        <v>0</v>
      </c>
      <c r="BF119" s="84">
        <f t="shared" si="55"/>
        <v>0</v>
      </c>
      <c r="BG119" s="84">
        <f t="shared" si="56"/>
        <v>0</v>
      </c>
      <c r="BH119" s="84">
        <f t="shared" si="57"/>
        <v>0</v>
      </c>
      <c r="BI119" s="84">
        <f t="shared" si="58"/>
        <v>0</v>
      </c>
      <c r="BJ119" s="2" t="s">
        <v>63</v>
      </c>
      <c r="BK119" s="84">
        <f t="shared" si="59"/>
        <v>0</v>
      </c>
      <c r="BL119" s="2" t="s">
        <v>72</v>
      </c>
      <c r="BM119" s="83" t="s">
        <v>76</v>
      </c>
    </row>
    <row r="120" spans="2:65" s="9" customFormat="1" ht="17.25" customHeight="1" x14ac:dyDescent="0.2">
      <c r="B120" s="71"/>
      <c r="C120" s="72">
        <v>28</v>
      </c>
      <c r="D120" s="72" t="s">
        <v>68</v>
      </c>
      <c r="E120" s="73" t="s">
        <v>129</v>
      </c>
      <c r="F120" s="74" t="s">
        <v>130</v>
      </c>
      <c r="G120" s="75" t="s">
        <v>120</v>
      </c>
      <c r="H120" s="76"/>
      <c r="I120" s="77"/>
      <c r="J120" s="77">
        <f t="shared" si="50"/>
        <v>0</v>
      </c>
      <c r="K120" s="78"/>
      <c r="L120" s="10"/>
      <c r="M120" s="79" t="s">
        <v>9</v>
      </c>
      <c r="N120" s="80" t="s">
        <v>29</v>
      </c>
      <c r="O120" s="81">
        <v>9.5000000000000001E-2</v>
      </c>
      <c r="P120" s="81">
        <f t="shared" si="51"/>
        <v>0</v>
      </c>
      <c r="Q120" s="81">
        <v>0</v>
      </c>
      <c r="R120" s="81">
        <f t="shared" si="52"/>
        <v>0</v>
      </c>
      <c r="S120" s="81">
        <v>1.6E-2</v>
      </c>
      <c r="T120" s="82">
        <f t="shared" si="53"/>
        <v>0</v>
      </c>
      <c r="AR120" s="83" t="s">
        <v>72</v>
      </c>
      <c r="AT120" s="83" t="s">
        <v>68</v>
      </c>
      <c r="AU120" s="83" t="s">
        <v>63</v>
      </c>
      <c r="AY120" s="2" t="s">
        <v>64</v>
      </c>
      <c r="BE120" s="84">
        <f t="shared" si="54"/>
        <v>0</v>
      </c>
      <c r="BF120" s="84">
        <f t="shared" si="55"/>
        <v>0</v>
      </c>
      <c r="BG120" s="84">
        <f t="shared" si="56"/>
        <v>0</v>
      </c>
      <c r="BH120" s="84">
        <f t="shared" si="57"/>
        <v>0</v>
      </c>
      <c r="BI120" s="84">
        <f t="shared" si="58"/>
        <v>0</v>
      </c>
      <c r="BJ120" s="2" t="s">
        <v>63</v>
      </c>
      <c r="BK120" s="84">
        <f t="shared" si="59"/>
        <v>0</v>
      </c>
      <c r="BL120" s="2" t="s">
        <v>72</v>
      </c>
      <c r="BM120" s="83" t="s">
        <v>76</v>
      </c>
    </row>
    <row r="121" spans="2:65" s="9" customFormat="1" ht="6.95" customHeight="1" x14ac:dyDescent="0.2"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10"/>
    </row>
  </sheetData>
  <autoFilter ref="C90:K120" xr:uid="{00000000-0009-0000-0000-000001000000}"/>
  <mergeCells count="6">
    <mergeCell ref="E83:H83"/>
    <mergeCell ref="L2:V2"/>
    <mergeCell ref="E7:H7"/>
    <mergeCell ref="E16:H16"/>
    <mergeCell ref="E25:H25"/>
    <mergeCell ref="C2:J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D8DC1-FF5F-4000-B836-4DB04B525D78}">
  <dimension ref="B2:I30"/>
  <sheetViews>
    <sheetView tabSelected="1" topLeftCell="A8" workbookViewId="0">
      <selection activeCell="B20" sqref="B20:E20"/>
    </sheetView>
  </sheetViews>
  <sheetFormatPr defaultRowHeight="11.25" x14ac:dyDescent="0.2"/>
  <cols>
    <col min="1" max="1" width="9.33203125" style="1"/>
    <col min="2" max="2" width="67.6640625" style="1" customWidth="1"/>
    <col min="3" max="4" width="9.33203125" style="1"/>
    <col min="5" max="5" width="38.33203125" style="1" customWidth="1"/>
    <col min="6" max="6" width="9.33203125" style="1"/>
    <col min="7" max="8" width="0" style="1" hidden="1" customWidth="1"/>
    <col min="9" max="16384" width="9.33203125" style="1"/>
  </cols>
  <sheetData>
    <row r="2" spans="2:8" ht="38.25" customHeight="1" x14ac:dyDescent="0.25">
      <c r="B2" s="91" t="s">
        <v>131</v>
      </c>
    </row>
    <row r="3" spans="2:8" ht="12" thickBot="1" x14ac:dyDescent="0.25"/>
    <row r="4" spans="2:8" ht="15.75" x14ac:dyDescent="0.2">
      <c r="B4" s="141" t="s">
        <v>132</v>
      </c>
      <c r="C4" s="142"/>
      <c r="D4" s="142"/>
      <c r="E4" s="143"/>
    </row>
    <row r="5" spans="2:8" ht="15" x14ac:dyDescent="0.2">
      <c r="B5" s="85" t="s">
        <v>133</v>
      </c>
      <c r="C5" s="144"/>
      <c r="D5" s="145"/>
      <c r="E5" s="146"/>
    </row>
    <row r="6" spans="2:8" ht="15" x14ac:dyDescent="0.2">
      <c r="B6" s="85" t="s">
        <v>134</v>
      </c>
      <c r="C6" s="144"/>
      <c r="D6" s="145"/>
      <c r="E6" s="146"/>
    </row>
    <row r="7" spans="2:8" ht="15" x14ac:dyDescent="0.2">
      <c r="B7" s="85" t="s">
        <v>135</v>
      </c>
      <c r="C7" s="144"/>
      <c r="D7" s="145"/>
      <c r="E7" s="146"/>
    </row>
    <row r="8" spans="2:8" ht="15" x14ac:dyDescent="0.2">
      <c r="B8" s="85" t="s">
        <v>136</v>
      </c>
      <c r="C8" s="144"/>
      <c r="D8" s="145"/>
      <c r="E8" s="146"/>
      <c r="H8" s="1" t="s">
        <v>150</v>
      </c>
    </row>
    <row r="9" spans="2:8" ht="15" x14ac:dyDescent="0.2">
      <c r="B9" s="85" t="s">
        <v>137</v>
      </c>
      <c r="C9" s="144"/>
      <c r="D9" s="145"/>
      <c r="E9" s="146"/>
      <c r="G9" s="1" t="s">
        <v>147</v>
      </c>
      <c r="H9" s="1" t="s">
        <v>149</v>
      </c>
    </row>
    <row r="10" spans="2:8" ht="15" x14ac:dyDescent="0.2">
      <c r="B10" s="85" t="s">
        <v>138</v>
      </c>
      <c r="C10" s="144"/>
      <c r="D10" s="145"/>
      <c r="E10" s="146"/>
      <c r="G10" s="1" t="s">
        <v>148</v>
      </c>
      <c r="H10" s="1" t="s">
        <v>151</v>
      </c>
    </row>
    <row r="11" spans="2:8" ht="15" x14ac:dyDescent="0.2">
      <c r="B11" s="85" t="s">
        <v>139</v>
      </c>
      <c r="C11" s="144"/>
      <c r="D11" s="145"/>
      <c r="E11" s="146"/>
      <c r="H11" s="1" t="s">
        <v>152</v>
      </c>
    </row>
    <row r="12" spans="2:8" ht="15" x14ac:dyDescent="0.2">
      <c r="B12" s="85" t="s">
        <v>140</v>
      </c>
      <c r="C12" s="144"/>
      <c r="D12" s="145"/>
      <c r="E12" s="146"/>
    </row>
    <row r="13" spans="2:8" ht="15" x14ac:dyDescent="0.2">
      <c r="B13" s="85" t="s">
        <v>141</v>
      </c>
      <c r="C13" s="144"/>
      <c r="D13" s="145"/>
      <c r="E13" s="146"/>
    </row>
    <row r="14" spans="2:8" ht="15" x14ac:dyDescent="0.2">
      <c r="B14" s="85" t="s">
        <v>142</v>
      </c>
      <c r="C14" s="116"/>
      <c r="D14" s="117"/>
      <c r="E14" s="118"/>
    </row>
    <row r="15" spans="2:8" ht="15" x14ac:dyDescent="0.2">
      <c r="B15" s="86" t="s">
        <v>143</v>
      </c>
      <c r="C15" s="116"/>
      <c r="D15" s="117"/>
      <c r="E15" s="118"/>
    </row>
    <row r="16" spans="2:8" ht="15" x14ac:dyDescent="0.2">
      <c r="B16" s="85" t="s">
        <v>144</v>
      </c>
      <c r="C16" s="116"/>
      <c r="D16" s="117"/>
      <c r="E16" s="118"/>
    </row>
    <row r="17" spans="2:9" ht="15" x14ac:dyDescent="0.2">
      <c r="B17" s="86" t="s">
        <v>145</v>
      </c>
      <c r="C17" s="116"/>
      <c r="D17" s="117"/>
      <c r="E17" s="118"/>
    </row>
    <row r="18" spans="2:9" ht="90.75" thickBot="1" x14ac:dyDescent="0.25">
      <c r="B18" s="87" t="s">
        <v>146</v>
      </c>
      <c r="C18" s="138"/>
      <c r="D18" s="139"/>
      <c r="E18" s="140"/>
    </row>
    <row r="19" spans="2:9" ht="15.75" thickBot="1" x14ac:dyDescent="0.25">
      <c r="B19" s="92"/>
      <c r="C19" s="92"/>
      <c r="D19" s="92"/>
      <c r="E19" s="92"/>
    </row>
    <row r="20" spans="2:9" ht="78.75" customHeight="1" thickBot="1" x14ac:dyDescent="0.25">
      <c r="B20" s="135" t="s">
        <v>158</v>
      </c>
      <c r="C20" s="136"/>
      <c r="D20" s="136"/>
      <c r="E20" s="137"/>
    </row>
    <row r="21" spans="2:9" ht="15.75" thickBot="1" x14ac:dyDescent="0.25">
      <c r="B21" s="92"/>
      <c r="C21" s="92"/>
      <c r="D21" s="92"/>
      <c r="E21" s="92"/>
    </row>
    <row r="22" spans="2:9" ht="78.75" customHeight="1" thickBot="1" x14ac:dyDescent="0.25">
      <c r="B22" s="135" t="s">
        <v>157</v>
      </c>
      <c r="C22" s="136"/>
      <c r="D22" s="136"/>
      <c r="E22" s="137"/>
    </row>
    <row r="25" spans="2:9" ht="12" thickBot="1" x14ac:dyDescent="0.25"/>
    <row r="26" spans="2:9" ht="16.5" thickBot="1" x14ac:dyDescent="0.3">
      <c r="B26" s="120" t="s">
        <v>153</v>
      </c>
      <c r="C26" s="121"/>
      <c r="D26" s="122"/>
      <c r="E26" s="90">
        <f>'Návrh na plnenie kritéria- podr'!J91</f>
        <v>0</v>
      </c>
      <c r="F26" s="88"/>
      <c r="G26" s="88"/>
      <c r="H26" s="88"/>
      <c r="I26" s="88"/>
    </row>
    <row r="27" spans="2:9" ht="15.75" thickBot="1" x14ac:dyDescent="0.3">
      <c r="B27" s="89"/>
      <c r="C27" s="88"/>
      <c r="D27" s="88"/>
      <c r="E27" s="89"/>
      <c r="F27" s="88"/>
      <c r="G27" s="88"/>
      <c r="H27" s="88"/>
      <c r="I27" s="88"/>
    </row>
    <row r="28" spans="2:9" ht="15.75" customHeight="1" x14ac:dyDescent="0.2">
      <c r="B28" s="123" t="s">
        <v>154</v>
      </c>
      <c r="C28" s="126" t="s">
        <v>155</v>
      </c>
      <c r="D28" s="127"/>
      <c r="E28" s="128"/>
      <c r="F28" s="119"/>
      <c r="G28" s="119"/>
      <c r="H28" s="119"/>
      <c r="I28" s="119"/>
    </row>
    <row r="29" spans="2:9" ht="12" customHeight="1" thickBot="1" x14ac:dyDescent="0.25">
      <c r="B29" s="124"/>
      <c r="C29" s="129"/>
      <c r="D29" s="130"/>
      <c r="E29" s="131"/>
      <c r="F29" s="119"/>
      <c r="G29" s="119"/>
      <c r="H29" s="119"/>
      <c r="I29" s="119"/>
    </row>
    <row r="30" spans="2:9" ht="35.25" customHeight="1" thickBot="1" x14ac:dyDescent="0.25">
      <c r="B30" s="125"/>
      <c r="C30" s="132" t="s">
        <v>156</v>
      </c>
      <c r="D30" s="133"/>
      <c r="E30" s="134"/>
      <c r="F30" s="119"/>
      <c r="G30" s="119"/>
      <c r="H30" s="119"/>
      <c r="I30" s="119"/>
    </row>
  </sheetData>
  <mergeCells count="23">
    <mergeCell ref="C14:E14"/>
    <mergeCell ref="C15:E15"/>
    <mergeCell ref="C16:E16"/>
    <mergeCell ref="C9:E9"/>
    <mergeCell ref="C10:E10"/>
    <mergeCell ref="C11:E11"/>
    <mergeCell ref="C12:E12"/>
    <mergeCell ref="C13:E13"/>
    <mergeCell ref="B4:E4"/>
    <mergeCell ref="C5:E5"/>
    <mergeCell ref="C6:E6"/>
    <mergeCell ref="C7:E7"/>
    <mergeCell ref="C8:E8"/>
    <mergeCell ref="C17:E17"/>
    <mergeCell ref="F28:I29"/>
    <mergeCell ref="F30:I30"/>
    <mergeCell ref="B26:D26"/>
    <mergeCell ref="B28:B30"/>
    <mergeCell ref="C28:E29"/>
    <mergeCell ref="C30:E30"/>
    <mergeCell ref="B20:E20"/>
    <mergeCell ref="B22:E22"/>
    <mergeCell ref="C18:E18"/>
  </mergeCells>
  <dataValidations count="2">
    <dataValidation type="list" allowBlank="1" showInputMessage="1" showErrorMessage="1" sqref="C17:E17" xr:uid="{78B48D8A-AA27-461B-843A-C6CBC201056D}">
      <formula1>$H$8:$H$11</formula1>
    </dataValidation>
    <dataValidation type="list" allowBlank="1" showInputMessage="1" showErrorMessage="1" sqref="C14:E16" xr:uid="{E7FA7982-6179-4806-BF3A-95AF3FDA32E4}">
      <formula1>$G$9:$G$10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CE414-7145-4370-8724-A582A8DB3978}">
  <dimension ref="C2:C15"/>
  <sheetViews>
    <sheetView workbookViewId="0">
      <selection activeCell="H17" sqref="H17"/>
    </sheetView>
  </sheetViews>
  <sheetFormatPr defaultRowHeight="11.25" x14ac:dyDescent="0.2"/>
  <cols>
    <col min="1" max="2" width="9.33203125" style="1"/>
    <col min="3" max="3" width="95.1640625" style="1" customWidth="1"/>
    <col min="4" max="16384" width="9.33203125" style="1"/>
  </cols>
  <sheetData>
    <row r="2" spans="3:3" ht="12" thickBot="1" x14ac:dyDescent="0.25"/>
    <row r="3" spans="3:3" ht="26.25" x14ac:dyDescent="0.2">
      <c r="C3" s="102" t="s">
        <v>173</v>
      </c>
    </row>
    <row r="4" spans="3:3" ht="15" x14ac:dyDescent="0.2">
      <c r="C4" s="98"/>
    </row>
    <row r="5" spans="3:3" ht="15.75" x14ac:dyDescent="0.25">
      <c r="C5" s="106" t="s">
        <v>160</v>
      </c>
    </row>
    <row r="6" spans="3:3" ht="15" x14ac:dyDescent="0.2">
      <c r="C6" s="103"/>
    </row>
    <row r="7" spans="3:3" ht="15" x14ac:dyDescent="0.2">
      <c r="C7" s="104" t="s">
        <v>174</v>
      </c>
    </row>
    <row r="8" spans="3:3" ht="15" x14ac:dyDescent="0.2">
      <c r="C8" s="105"/>
    </row>
    <row r="9" spans="3:3" ht="60" x14ac:dyDescent="0.2">
      <c r="C9" s="107" t="s">
        <v>169</v>
      </c>
    </row>
    <row r="10" spans="3:3" ht="15" x14ac:dyDescent="0.2">
      <c r="C10" s="107"/>
    </row>
    <row r="11" spans="3:3" ht="45" x14ac:dyDescent="0.2">
      <c r="C11" s="107" t="s">
        <v>170</v>
      </c>
    </row>
    <row r="12" spans="3:3" ht="15" x14ac:dyDescent="0.2">
      <c r="C12" s="107"/>
    </row>
    <row r="13" spans="3:3" ht="45" x14ac:dyDescent="0.2">
      <c r="C13" s="107" t="s">
        <v>171</v>
      </c>
    </row>
    <row r="14" spans="3:3" ht="15" x14ac:dyDescent="0.2">
      <c r="C14" s="107"/>
    </row>
    <row r="15" spans="3:3" ht="30.75" thickBot="1" x14ac:dyDescent="0.25">
      <c r="C15" s="108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3ABF1-7A4B-4406-A989-8DC6D23D8A19}">
  <dimension ref="C2:C20"/>
  <sheetViews>
    <sheetView workbookViewId="0">
      <selection activeCell="C6" sqref="C6"/>
    </sheetView>
  </sheetViews>
  <sheetFormatPr defaultRowHeight="11.25" x14ac:dyDescent="0.2"/>
  <cols>
    <col min="3" max="3" width="135" customWidth="1"/>
  </cols>
  <sheetData>
    <row r="2" spans="3:3" ht="12" thickBot="1" x14ac:dyDescent="0.25"/>
    <row r="3" spans="3:3" ht="27" thickBot="1" x14ac:dyDescent="0.45">
      <c r="C3" s="93" t="s">
        <v>159</v>
      </c>
    </row>
    <row r="4" spans="3:3" ht="15" x14ac:dyDescent="0.2">
      <c r="C4" s="94"/>
    </row>
    <row r="5" spans="3:3" ht="15.75" x14ac:dyDescent="0.2">
      <c r="C5" s="95" t="s">
        <v>160</v>
      </c>
    </row>
    <row r="6" spans="3:3" ht="15.75" x14ac:dyDescent="0.2">
      <c r="C6" s="97" t="s">
        <v>161</v>
      </c>
    </row>
    <row r="7" spans="3:3" ht="15.75" x14ac:dyDescent="0.2">
      <c r="C7" s="96"/>
    </row>
    <row r="8" spans="3:3" ht="30" x14ac:dyDescent="0.2">
      <c r="C8" s="98" t="s">
        <v>162</v>
      </c>
    </row>
    <row r="9" spans="3:3" ht="15" x14ac:dyDescent="0.2">
      <c r="C9" s="98"/>
    </row>
    <row r="10" spans="3:3" ht="45" x14ac:dyDescent="0.2">
      <c r="C10" s="98" t="s">
        <v>163</v>
      </c>
    </row>
    <row r="11" spans="3:3" ht="15.75" x14ac:dyDescent="0.2">
      <c r="C11" s="99"/>
    </row>
    <row r="12" spans="3:3" ht="30" x14ac:dyDescent="0.2">
      <c r="C12" s="98" t="s">
        <v>164</v>
      </c>
    </row>
    <row r="13" spans="3:3" ht="15.75" x14ac:dyDescent="0.2">
      <c r="C13" s="99"/>
    </row>
    <row r="14" spans="3:3" ht="45" x14ac:dyDescent="0.2">
      <c r="C14" s="98" t="s">
        <v>165</v>
      </c>
    </row>
    <row r="15" spans="3:3" ht="15" x14ac:dyDescent="0.2">
      <c r="C15" s="98"/>
    </row>
    <row r="16" spans="3:3" ht="30" x14ac:dyDescent="0.2">
      <c r="C16" s="98" t="s">
        <v>166</v>
      </c>
    </row>
    <row r="17" spans="3:3" ht="15" x14ac:dyDescent="0.2">
      <c r="C17" s="98"/>
    </row>
    <row r="18" spans="3:3" ht="60" x14ac:dyDescent="0.2">
      <c r="C18" s="98" t="s">
        <v>167</v>
      </c>
    </row>
    <row r="19" spans="3:3" ht="15" x14ac:dyDescent="0.25">
      <c r="C19" s="100"/>
    </row>
    <row r="20" spans="3:3" ht="90.75" thickBot="1" x14ac:dyDescent="0.25">
      <c r="C20" s="101" t="s">
        <v>168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8" ma:contentTypeDescription="Umožňuje vytvoriť nový dokument." ma:contentTypeScope="" ma:versionID="6dff97366f93c6fb81baf20abc55b2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264c3bc8d1d902d8309b4eafee50429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1f6ae-ae00-4f5e-81ad-6a76ccf99225">
      <Terms xmlns="http://schemas.microsoft.com/office/infopath/2007/PartnerControls"/>
    </lcf76f155ced4ddcb4097134ff3c332f>
    <TaxCatchAll xmlns="e268c47e-392d-4bda-be85-a5756f4dce8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207D50-7E0F-4689-8DDD-20DA0FDC2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1DE819-9129-4B3F-BD7F-EE13E0F522DC}">
  <ds:schemaRefs>
    <ds:schemaRef ds:uri="http://schemas.microsoft.com/office/2006/metadata/properties"/>
    <ds:schemaRef ds:uri="http://schemas.microsoft.com/office/infopath/2007/PartnerControls"/>
    <ds:schemaRef ds:uri="b851f6ae-ae00-4f5e-81ad-6a76ccf99225"/>
    <ds:schemaRef ds:uri="e268c47e-392d-4bda-be85-a5756f4dce8a"/>
  </ds:schemaRefs>
</ds:datastoreItem>
</file>

<file path=customXml/itemProps3.xml><?xml version="1.0" encoding="utf-8"?>
<ds:datastoreItem xmlns:ds="http://schemas.openxmlformats.org/officeDocument/2006/customXml" ds:itemID="{686BF547-0358-489C-B286-8999FE7F1E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Návrh na plnenie kritéria- podr</vt:lpstr>
      <vt:lpstr>Návrh na plnenie kritéria - cel</vt:lpstr>
      <vt:lpstr>Konflikt záujmov</vt:lpstr>
      <vt:lpstr>Medzinárodné sankcie</vt:lpstr>
      <vt:lpstr>'Návrh na plnenie kritéria- podr'!Názvy_tlače</vt:lpstr>
      <vt:lpstr>'Návrh na plnenie kritéria- podr'!Oblasť_tlače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P-49\P_49</dc:creator>
  <cp:keywords/>
  <dc:description/>
  <cp:lastModifiedBy>Batková Lenka</cp:lastModifiedBy>
  <cp:revision/>
  <dcterms:created xsi:type="dcterms:W3CDTF">2026-02-25T12:03:04Z</dcterms:created>
  <dcterms:modified xsi:type="dcterms:W3CDTF">2026-07-20T05:59:02Z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0x010100F0F3CBCB5346C549BEAF0EA9F12E1B51</vt:lpwstr>
  </property>
</Properties>
</file>