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2_VO_Doprava\30_07_2018_casty_asfalty_mosty_Zarnovica_BS\sutazne podklady\"/>
    </mc:Choice>
  </mc:AlternateContent>
  <bookViews>
    <workbookView xWindow="0" yWindow="0" windowWidth="23040" windowHeight="8790"/>
  </bookViews>
  <sheets>
    <sheet name="i - spolu" sheetId="9" r:id="rId1"/>
    <sheet name="524-1" sheetId="1" r:id="rId2"/>
    <sheet name="524-2" sheetId="4" r:id="rId3"/>
    <sheet name="524-3" sheetId="5" r:id="rId4"/>
    <sheet name="2530" sheetId="3" r:id="rId5"/>
    <sheet name="2493-1" sheetId="2" r:id="rId6"/>
    <sheet name="2493-2" sheetId="7" r:id="rId7"/>
  </sheets>
  <definedNames>
    <definedName name="_xlnm.Print_Area" localSheetId="5">'2493-1'!$A$1:$M$42</definedName>
    <definedName name="_xlnm.Print_Area" localSheetId="6">'2493-2'!$A$1:$M$38</definedName>
    <definedName name="_xlnm.Print_Area" localSheetId="4">'2530'!$A$1:$N$42</definedName>
    <definedName name="_xlnm.Print_Area" localSheetId="1">'524-1'!$A$1:$M$50</definedName>
    <definedName name="_xlnm.Print_Area" localSheetId="2">'524-2'!$A$1:$M$41</definedName>
    <definedName name="_xlnm.Print_Area" localSheetId="3">'524-3'!$A$1:$M$37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9" l="1"/>
  <c r="H25" i="5" l="1"/>
  <c r="H25" i="7"/>
  <c r="G30" i="2" l="1"/>
  <c r="H30" i="2" s="1"/>
  <c r="G30" i="3"/>
  <c r="H30" i="3" s="1"/>
  <c r="G29" i="4" l="1"/>
  <c r="G38" i="1"/>
  <c r="H38" i="1" s="1"/>
  <c r="H28" i="4"/>
  <c r="L12" i="9" l="1"/>
  <c r="H12" i="9"/>
  <c r="G12" i="9"/>
  <c r="F12" i="9"/>
  <c r="E12" i="9"/>
  <c r="M11" i="9"/>
  <c r="M10" i="9"/>
  <c r="M9" i="9"/>
  <c r="M8" i="9"/>
  <c r="K8" i="9"/>
  <c r="M6" i="9"/>
  <c r="K6" i="9"/>
  <c r="H29" i="4"/>
  <c r="B18" i="7"/>
  <c r="G24" i="7" s="1"/>
  <c r="H24" i="7" s="1"/>
  <c r="B18" i="5"/>
  <c r="G23" i="5" s="1"/>
  <c r="H23" i="5" s="1"/>
  <c r="H26" i="4"/>
  <c r="H23" i="4"/>
  <c r="B18" i="4"/>
  <c r="G25" i="4" s="1"/>
  <c r="H25" i="4" s="1"/>
  <c r="K12" i="9" l="1"/>
  <c r="M12" i="9"/>
  <c r="M14" i="9" s="1"/>
  <c r="L14" i="9" s="1"/>
  <c r="G26" i="7"/>
  <c r="H26" i="7" s="1"/>
  <c r="G26" i="5"/>
  <c r="H26" i="5" s="1"/>
  <c r="G24" i="5"/>
  <c r="H24" i="5" s="1"/>
  <c r="H27" i="5" s="1"/>
  <c r="J29" i="5" s="1"/>
  <c r="G24" i="4"/>
  <c r="H24" i="4" s="1"/>
  <c r="G27" i="4"/>
  <c r="H27" i="4" s="1"/>
  <c r="G23" i="7"/>
  <c r="H23" i="7" s="1"/>
  <c r="H27" i="7" s="1"/>
  <c r="K29" i="7" s="1"/>
  <c r="J29" i="7"/>
  <c r="K29" i="5" l="1"/>
  <c r="H30" i="4"/>
  <c r="K32" i="4" s="1"/>
  <c r="H26" i="2"/>
  <c r="H25" i="2"/>
  <c r="H29" i="2"/>
  <c r="J32" i="4" l="1"/>
  <c r="H29" i="3"/>
  <c r="H23" i="2" l="1"/>
  <c r="H28" i="3"/>
  <c r="H34" i="1" l="1"/>
  <c r="H28" i="1"/>
  <c r="H29" i="1"/>
  <c r="H30" i="1"/>
  <c r="H31" i="1"/>
  <c r="H32" i="1"/>
  <c r="H33" i="1"/>
  <c r="H35" i="1"/>
  <c r="H27" i="1"/>
  <c r="H36" i="1"/>
  <c r="H26" i="3" l="1"/>
  <c r="H23" i="3"/>
  <c r="B18" i="3"/>
  <c r="G24" i="3" s="1"/>
  <c r="H24" i="3" s="1"/>
  <c r="B18" i="2"/>
  <c r="G28" i="2" s="1"/>
  <c r="H28" i="2" s="1"/>
  <c r="H23" i="1"/>
  <c r="B18" i="1"/>
  <c r="G25" i="3" l="1"/>
  <c r="H25" i="3" s="1"/>
  <c r="H31" i="3"/>
  <c r="G27" i="2"/>
  <c r="H27" i="2" s="1"/>
  <c r="G24" i="2"/>
  <c r="H24" i="2" s="1"/>
  <c r="G27" i="3"/>
  <c r="H27" i="3" s="1"/>
  <c r="G37" i="1"/>
  <c r="H37" i="1" s="1"/>
  <c r="G26" i="1"/>
  <c r="H26" i="1" s="1"/>
  <c r="G24" i="1"/>
  <c r="H24" i="1" s="1"/>
  <c r="G25" i="1"/>
  <c r="H25" i="1" s="1"/>
  <c r="H39" i="1" l="1"/>
  <c r="H31" i="2"/>
  <c r="J33" i="2" s="1"/>
  <c r="J33" i="3"/>
  <c r="K33" i="3"/>
  <c r="K41" i="1"/>
  <c r="K33" i="2" l="1"/>
  <c r="J41" i="1"/>
</calcChain>
</file>

<file path=xl/sharedStrings.xml><?xml version="1.0" encoding="utf-8"?>
<sst xmlns="http://schemas.openxmlformats.org/spreadsheetml/2006/main" count="380" uniqueCount="116">
  <si>
    <t>Príloha č. 1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</si>
  <si>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</si>
  <si>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</si>
  <si>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</si>
  <si>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</si>
  <si>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</si>
  <si>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</si>
  <si>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</si>
  <si>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</si>
  <si>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</si>
  <si>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</si>
  <si>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</si>
  <si>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</si>
  <si>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</si>
  <si>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</si>
  <si>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</si>
  <si>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</si>
  <si>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</si>
  <si>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</si>
  <si>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</si>
  <si>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</si>
  <si>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</si>
  <si>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</si>
  <si>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</si>
  <si>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</si>
  <si>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</si>
  <si>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</si>
  <si>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</si>
  <si>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</si>
  <si>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</si>
  <si>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</si>
  <si>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</si>
  <si>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</si>
  <si>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</si>
  <si>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</si>
  <si>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</si>
  <si>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</si>
  <si>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</si>
  <si>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</si>
  <si>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III/2530</t>
  </si>
  <si>
    <t>Príloha č. 2</t>
  </si>
  <si>
    <t>Príloha č. 3</t>
  </si>
  <si>
    <t xml:space="preserve">frézovanie s naložením a odvozom do 10 km </t>
  </si>
  <si>
    <t>pre ťažkú dopravu</t>
  </si>
  <si>
    <t>ks</t>
  </si>
  <si>
    <t xml:space="preserve">V1a - pozdĺžna súvislá čiara s predznačením </t>
  </si>
  <si>
    <t>V2a - pozdĺžna prerušovaná čiara s predznačením</t>
  </si>
  <si>
    <t>V4 - vodiaca čiara 25cm  s predznačením</t>
  </si>
  <si>
    <t>V6a - priechod pre chodcov  s predznačením</t>
  </si>
  <si>
    <t>V9a - smerové šípky  s predznačením</t>
  </si>
  <si>
    <t>V9b - predbežné šípky  s predznačením</t>
  </si>
  <si>
    <t>V5a - priečna súvislá čiara  s predznačením</t>
  </si>
  <si>
    <t>V13-šikmé rovnobežné čiary</t>
  </si>
  <si>
    <t>frézovanie s naložením a odvozom do 10 km ( začiatky a konce, mosty )</t>
  </si>
  <si>
    <t>staničenie v km: 29,037-31,891</t>
  </si>
  <si>
    <t>staničenie v km: 18,559-20,213 a 24,302-29,037</t>
  </si>
  <si>
    <t>Postrek spojovací</t>
  </si>
  <si>
    <t>0,7 kg/m2</t>
  </si>
  <si>
    <t xml:space="preserve">Vvyspravenie povrchu pneumotrysk </t>
  </si>
  <si>
    <t>reflexná úprava</t>
  </si>
  <si>
    <t>30 ukončení</t>
  </si>
  <si>
    <r>
      <t>vyrovnanie  nerovností krytu z AC</t>
    </r>
    <r>
      <rPr>
        <vertAlign val="subscript"/>
        <sz val="10"/>
        <rFont val="Arial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</si>
  <si>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frézovanie s naložením a odvozom do 10 km ( začiatky a konce, MO, MK )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</si>
  <si>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</si>
  <si>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0,7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</si>
  <si>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AC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</si>
  <si>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</si>
  <si>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vyrovnanie  nerovností krytu z AC</t>
    </r>
    <r>
      <rPr>
        <vertAlign val="subscript"/>
        <sz val="1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</si>
  <si>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III/2493 okr ZH, BS</t>
  </si>
  <si>
    <t>staničenie v km: 21,869-23,529</t>
  </si>
  <si>
    <t>75 ukončení</t>
  </si>
  <si>
    <t>z toho 585m výmena za I profil</t>
  </si>
  <si>
    <t>výmena kontrolných vstupov kanalizácie</t>
  </si>
  <si>
    <t>staničenie v km: 0,056-11,483 vybraté úseky</t>
  </si>
  <si>
    <t>staničenie v km: 0,000-14,274 vybraté úseky</t>
  </si>
  <si>
    <t>staničenie v km:3,552-4,092 a 4,646-6,026</t>
  </si>
  <si>
    <t>III/2493 Bzenica - Vyhne - B.Štiavnica</t>
  </si>
  <si>
    <t>III/2530 B.Štiavnica - Hodruša Hamrše - Žarnovica</t>
  </si>
  <si>
    <t>II/524  Hr.okresu LV/BS - B. Štiavnica</t>
  </si>
  <si>
    <t>II/524 Hr.okresu LV/BS - B. Štiavnica</t>
  </si>
  <si>
    <t>Príloha č. 4</t>
  </si>
  <si>
    <t>Príloha č. 5</t>
  </si>
  <si>
    <t>Príloha č. 6</t>
  </si>
  <si>
    <t>p.č.</t>
  </si>
  <si>
    <t>cesta</t>
  </si>
  <si>
    <t>okres</t>
  </si>
  <si>
    <t xml:space="preserve"> dĺžka CK v km</t>
  </si>
  <si>
    <t>vyhovujúci stav - súvislá údržba</t>
  </si>
  <si>
    <t>nevyhovujúci stav -oprava</t>
  </si>
  <si>
    <t>havarijný stav - rekonštrukcia</t>
  </si>
  <si>
    <t>staničenie do</t>
  </si>
  <si>
    <t>staničenie od</t>
  </si>
  <si>
    <t>dĺžka opravy v km</t>
  </si>
  <si>
    <t>Náklady  v € bez DPH</t>
  </si>
  <si>
    <t>Náklady  v € s DPH</t>
  </si>
  <si>
    <t>II/524</t>
  </si>
  <si>
    <t>BS</t>
  </si>
  <si>
    <t>ZC</t>
  </si>
  <si>
    <t>III/2493</t>
  </si>
  <si>
    <t>ZH</t>
  </si>
  <si>
    <t>Spolu</t>
  </si>
  <si>
    <t>oprava mostov</t>
  </si>
  <si>
    <t>celkom</t>
  </si>
  <si>
    <r>
      <rPr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/>
    </r>
  </si>
  <si>
    <t>výmena prídlažby (tvarovka TMB 250*500*80) do betónu prostého s naložením, odvozom a likvidác.vybúr.do 10 km</t>
  </si>
  <si>
    <t>asfaltova zálievka pracovných spojov N1/N2</t>
  </si>
  <si>
    <t>asfaltová zálievka pracovných spojov N1/N2</t>
  </si>
  <si>
    <t>EMKS 16mm</t>
  </si>
  <si>
    <t>16mm</t>
  </si>
  <si>
    <t>zriadenie zvodidlo komplet NH4</t>
  </si>
  <si>
    <t>EMKS 16 mm</t>
  </si>
  <si>
    <t>16 mm</t>
  </si>
  <si>
    <t xml:space="preserve"> </t>
  </si>
  <si>
    <t>Rekonštrukcia ciest a mostov II/524 B. Štiavnica - Žarnovica, III/2493, III/2530.</t>
  </si>
  <si>
    <t>Príloha č. 1 súťažných podkladov - neocenený výkaz výmer - cesty</t>
  </si>
  <si>
    <t>Rekonštrukcia ciest a mostov II/524 B. Štiavnica - Žarnovica, III/2493, III/2530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</si>
</sst>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00"/>
    <numFmt numFmtId="165" formatCode="#,##0.00;[Red]#,##0.00"/>
    <numFmt numFmtId="166" formatCode="0.00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0" fontId="2" fillId="0" borderId="5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4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4" fontId="6" fillId="0" borderId="32" xfId="0" applyNumberFormat="1" applyFont="1" applyFill="1" applyBorder="1"/>
    <xf numFmtId="165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4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4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4" fontId="6" fillId="0" borderId="46" xfId="0" applyNumberFormat="1" applyFont="1" applyFill="1" applyBorder="1"/>
    <xf numFmtId="4" fontId="6" fillId="0" borderId="46" xfId="0" applyNumberFormat="1" applyFont="1" applyFill="1" applyBorder="1"/>
    <xf numFmtId="0" fontId="6" fillId="0" borderId="23" xfId="0" applyFont="1" applyFill="1" applyBorder="1"/>
    <xf numFmtId="164" fontId="6" fillId="0" borderId="23" xfId="0" applyNumberFormat="1" applyFont="1" applyFill="1" applyBorder="1"/>
    <xf numFmtId="4" fontId="6" fillId="0" borderId="23" xfId="0" applyNumberFormat="1" applyFont="1" applyFill="1" applyBorder="1"/>
    <xf numFmtId="4" fontId="12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11" fillId="0" borderId="5" xfId="0" applyNumberFormat="1" applyFont="1" applyFill="1" applyBorder="1"/>
    <xf numFmtId="4" fontId="11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2" fillId="0" borderId="53" xfId="0" applyNumberFormat="1" applyFont="1" applyFill="1" applyBorder="1"/>
    <xf numFmtId="4" fontId="12" fillId="2" borderId="54" xfId="0" applyNumberFormat="1" applyFont="1" applyFill="1" applyBorder="1"/>
    <xf numFmtId="0" fontId="0" fillId="0" borderId="55" xfId="0" applyFill="1" applyBorder="1"/>
    <xf numFmtId="0" fontId="0" fillId="0" borderId="56" xfId="0" applyFill="1" applyBorder="1"/>
    <xf numFmtId="4" fontId="0" fillId="0" borderId="56" xfId="0" applyNumberFormat="1" applyFill="1" applyBorder="1"/>
    <xf numFmtId="4" fontId="13" fillId="0" borderId="56" xfId="0" applyNumberFormat="1" applyFont="1" applyFill="1" applyBorder="1"/>
    <xf numFmtId="0" fontId="13" fillId="0" borderId="56" xfId="0" applyFont="1" applyFill="1" applyBorder="1"/>
    <xf numFmtId="10" fontId="13" fillId="0" borderId="56" xfId="0" applyNumberFormat="1" applyFont="1" applyFill="1" applyBorder="1"/>
    <xf numFmtId="4" fontId="13" fillId="0" borderId="57" xfId="0" applyNumberFormat="1" applyFont="1" applyFill="1" applyBorder="1"/>
    <xf numFmtId="0" fontId="14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5" fillId="0" borderId="0" xfId="0" applyFont="1" applyFill="1" applyAlignment="1"/>
    <xf numFmtId="4" fontId="16" fillId="0" borderId="0" xfId="0" applyNumberFormat="1" applyFont="1" applyFill="1" applyAlignment="1"/>
    <xf numFmtId="0" fontId="16" fillId="0" borderId="0" xfId="0" applyFont="1" applyFill="1" applyAlignment="1"/>
    <xf numFmtId="4" fontId="16" fillId="0" borderId="0" xfId="0" applyNumberFormat="1" applyFont="1" applyFill="1"/>
    <xf numFmtId="4" fontId="0" fillId="0" borderId="58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12" fillId="0" borderId="0" xfId="1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0" fillId="0" borderId="43" xfId="0" applyFill="1" applyBorder="1" applyAlignment="1">
      <alignment vertical="center"/>
    </xf>
    <xf numFmtId="164" fontId="6" fillId="0" borderId="63" xfId="0" applyNumberFormat="1" applyFont="1" applyFill="1" applyBorder="1" applyAlignment="1">
      <alignment vertical="center"/>
    </xf>
    <xf numFmtId="0" fontId="0" fillId="0" borderId="66" xfId="0" applyFill="1" applyBorder="1"/>
    <xf numFmtId="0" fontId="0" fillId="0" borderId="67" xfId="0" applyFill="1" applyBorder="1"/>
    <xf numFmtId="0" fontId="8" fillId="0" borderId="32" xfId="0" applyFont="1" applyFill="1" applyBorder="1"/>
    <xf numFmtId="0" fontId="6" fillId="0" borderId="68" xfId="0" applyFont="1" applyFill="1" applyBorder="1"/>
    <xf numFmtId="0" fontId="6" fillId="0" borderId="23" xfId="0" applyFont="1" applyFill="1" applyBorder="1" applyAlignment="1">
      <alignment vertical="center"/>
    </xf>
    <xf numFmtId="164" fontId="6" fillId="0" borderId="23" xfId="0" applyNumberFormat="1" applyFont="1" applyFill="1" applyBorder="1" applyAlignment="1">
      <alignment vertical="center"/>
    </xf>
    <xf numFmtId="4" fontId="6" fillId="0" borderId="23" xfId="0" applyNumberFormat="1" applyFont="1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0" fillId="0" borderId="61" xfId="1" applyFont="1" applyFill="1" applyBorder="1" applyAlignment="1">
      <alignment vertical="center" wrapText="1"/>
    </xf>
    <xf numFmtId="0" fontId="0" fillId="0" borderId="62" xfId="1" applyFont="1" applyFill="1" applyBorder="1" applyAlignment="1">
      <alignment vertical="center" wrapText="1"/>
    </xf>
    <xf numFmtId="0" fontId="0" fillId="0" borderId="60" xfId="1" applyFont="1" applyFill="1" applyBorder="1" applyAlignment="1">
      <alignment vertical="center"/>
    </xf>
    <xf numFmtId="0" fontId="6" fillId="0" borderId="23" xfId="0" applyFont="1" applyFill="1" applyBorder="1" applyAlignment="1">
      <alignment wrapText="1"/>
    </xf>
    <xf numFmtId="0" fontId="1" fillId="0" borderId="70" xfId="0" applyFont="1" applyFill="1" applyBorder="1"/>
    <xf numFmtId="4" fontId="6" fillId="0" borderId="33" xfId="0" applyNumberFormat="1" applyFont="1" applyFill="1" applyBorder="1"/>
    <xf numFmtId="0" fontId="19" fillId="0" borderId="22" xfId="1" applyFont="1" applyFill="1" applyBorder="1" applyAlignment="1">
      <alignment horizontal="left"/>
    </xf>
    <xf numFmtId="0" fontId="19" fillId="0" borderId="23" xfId="1" applyFont="1" applyFill="1" applyBorder="1"/>
    <xf numFmtId="0" fontId="19" fillId="0" borderId="30" xfId="0" applyFont="1" applyFill="1" applyBorder="1"/>
    <xf numFmtId="0" fontId="19" fillId="0" borderId="31" xfId="0" applyFont="1" applyFill="1" applyBorder="1" applyAlignment="1">
      <alignment horizontal="center"/>
    </xf>
    <xf numFmtId="0" fontId="19" fillId="0" borderId="61" xfId="0" applyFont="1" applyFill="1" applyBorder="1"/>
    <xf numFmtId="0" fontId="19" fillId="0" borderId="71" xfId="0" applyFont="1" applyFill="1" applyBorder="1"/>
    <xf numFmtId="0" fontId="19" fillId="0" borderId="41" xfId="0" applyFont="1" applyFill="1" applyBorder="1" applyAlignment="1">
      <alignment vertical="center"/>
    </xf>
    <xf numFmtId="0" fontId="19" fillId="0" borderId="34" xfId="0" applyFont="1" applyFill="1" applyBorder="1"/>
    <xf numFmtId="0" fontId="19" fillId="0" borderId="35" xfId="0" applyFont="1" applyFill="1" applyBorder="1"/>
    <xf numFmtId="0" fontId="19" fillId="0" borderId="36" xfId="0" applyFont="1" applyFill="1" applyBorder="1"/>
    <xf numFmtId="0" fontId="19" fillId="0" borderId="37" xfId="0" applyFont="1" applyFill="1" applyBorder="1"/>
    <xf numFmtId="0" fontId="19" fillId="0" borderId="44" xfId="0" applyFont="1" applyFill="1" applyBorder="1"/>
    <xf numFmtId="0" fontId="19" fillId="0" borderId="45" xfId="0" applyFont="1" applyFill="1" applyBorder="1"/>
    <xf numFmtId="0" fontId="20" fillId="0" borderId="23" xfId="1" applyFont="1" applyFill="1" applyBorder="1" applyAlignment="1">
      <alignment horizontal="left"/>
    </xf>
    <xf numFmtId="0" fontId="20" fillId="0" borderId="24" xfId="1" applyFont="1" applyFill="1" applyBorder="1" applyAlignment="1">
      <alignment horizontal="left"/>
    </xf>
    <xf numFmtId="0" fontId="20" fillId="0" borderId="25" xfId="1" applyNumberFormat="1" applyFont="1" applyFill="1" applyBorder="1"/>
    <xf numFmtId="164" fontId="20" fillId="0" borderId="26" xfId="0" applyNumberFormat="1" applyFont="1" applyFill="1" applyBorder="1"/>
    <xf numFmtId="4" fontId="20" fillId="0" borderId="26" xfId="0" applyNumberFormat="1" applyFont="1" applyFill="1" applyBorder="1"/>
    <xf numFmtId="4" fontId="20" fillId="0" borderId="27" xfId="0" applyNumberFormat="1" applyFont="1" applyFill="1" applyBorder="1"/>
    <xf numFmtId="164" fontId="20" fillId="0" borderId="32" xfId="0" applyNumberFormat="1" applyFont="1" applyFill="1" applyBorder="1"/>
    <xf numFmtId="4" fontId="20" fillId="0" borderId="59" xfId="0" applyNumberFormat="1" applyFont="1" applyFill="1" applyBorder="1"/>
    <xf numFmtId="0" fontId="20" fillId="0" borderId="70" xfId="0" applyFont="1" applyFill="1" applyBorder="1"/>
    <xf numFmtId="0" fontId="20" fillId="0" borderId="23" xfId="0" applyFont="1" applyFill="1" applyBorder="1" applyAlignment="1">
      <alignment wrapText="1"/>
    </xf>
    <xf numFmtId="164" fontId="20" fillId="0" borderId="23" xfId="0" applyNumberFormat="1" applyFont="1" applyFill="1" applyBorder="1"/>
    <xf numFmtId="4" fontId="20" fillId="0" borderId="23" xfId="0" applyNumberFormat="1" applyFont="1" applyFill="1" applyBorder="1"/>
    <xf numFmtId="0" fontId="20" fillId="0" borderId="42" xfId="0" applyFont="1" applyFill="1" applyBorder="1" applyAlignment="1">
      <alignment vertical="center"/>
    </xf>
    <xf numFmtId="0" fontId="20" fillId="0" borderId="64" xfId="0" applyFont="1" applyFill="1" applyBorder="1"/>
    <xf numFmtId="164" fontId="20" fillId="0" borderId="64" xfId="0" applyNumberFormat="1" applyFont="1" applyFill="1" applyBorder="1"/>
    <xf numFmtId="0" fontId="21" fillId="0" borderId="46" xfId="0" applyFont="1" applyFill="1" applyBorder="1"/>
    <xf numFmtId="0" fontId="20" fillId="0" borderId="47" xfId="0" applyFont="1" applyFill="1" applyBorder="1"/>
    <xf numFmtId="164" fontId="20" fillId="0" borderId="46" xfId="0" applyNumberFormat="1" applyFont="1" applyFill="1" applyBorder="1"/>
    <xf numFmtId="4" fontId="20" fillId="0" borderId="65" xfId="0" applyNumberFormat="1" applyFont="1" applyFill="1" applyBorder="1"/>
    <xf numFmtId="164" fontId="20" fillId="0" borderId="72" xfId="0" applyNumberFormat="1" applyFont="1" applyFill="1" applyBorder="1" applyAlignment="1">
      <alignment vertical="center"/>
    </xf>
    <xf numFmtId="4" fontId="20" fillId="0" borderId="23" xfId="0" applyNumberFormat="1" applyFont="1" applyFill="1" applyBorder="1" applyAlignment="1">
      <alignment vertical="center"/>
    </xf>
    <xf numFmtId="0" fontId="23" fillId="0" borderId="23" xfId="0" applyFont="1" applyFill="1" applyBorder="1" applyAlignment="1">
      <alignment vertical="center" wrapText="1"/>
    </xf>
    <xf numFmtId="4" fontId="12" fillId="0" borderId="73" xfId="0" applyNumberFormat="1" applyFont="1" applyFill="1" applyBorder="1"/>
    <xf numFmtId="4" fontId="12" fillId="0" borderId="74" xfId="0" applyNumberFormat="1" applyFont="1" applyFill="1" applyBorder="1"/>
    <xf numFmtId="4" fontId="6" fillId="0" borderId="59" xfId="0" applyNumberFormat="1" applyFont="1" applyFill="1" applyBorder="1"/>
    <xf numFmtId="0" fontId="0" fillId="0" borderId="75" xfId="1" applyFont="1" applyFill="1" applyBorder="1" applyAlignment="1">
      <alignment vertical="center" wrapText="1"/>
    </xf>
    <xf numFmtId="0" fontId="0" fillId="0" borderId="76" xfId="1" applyFont="1" applyFill="1" applyBorder="1" applyAlignment="1">
      <alignment vertical="center" wrapText="1"/>
    </xf>
    <xf numFmtId="0" fontId="0" fillId="0" borderId="77" xfId="1" applyFont="1" applyFill="1" applyBorder="1" applyAlignment="1">
      <alignment vertical="center" wrapText="1"/>
    </xf>
    <xf numFmtId="0" fontId="0" fillId="0" borderId="78" xfId="0" applyFill="1" applyBorder="1" applyAlignment="1">
      <alignment vertical="center"/>
    </xf>
    <xf numFmtId="0" fontId="6" fillId="0" borderId="79" xfId="0" applyFont="1" applyFill="1" applyBorder="1" applyAlignment="1">
      <alignment vertical="center"/>
    </xf>
    <xf numFmtId="164" fontId="6" fillId="0" borderId="80" xfId="0" applyNumberFormat="1" applyFont="1" applyFill="1" applyBorder="1" applyAlignment="1">
      <alignment vertical="center"/>
    </xf>
    <xf numFmtId="4" fontId="6" fillId="0" borderId="78" xfId="0" applyNumberFormat="1" applyFont="1" applyFill="1" applyBorder="1" applyAlignment="1">
      <alignment vertical="center"/>
    </xf>
    <xf numFmtId="4" fontId="6" fillId="0" borderId="81" xfId="0" applyNumberFormat="1" applyFont="1" applyFill="1" applyBorder="1" applyAlignment="1">
      <alignment vertical="center"/>
    </xf>
    <xf numFmtId="4" fontId="6" fillId="0" borderId="82" xfId="0" applyNumberFormat="1" applyFont="1" applyFill="1" applyBorder="1"/>
    <xf numFmtId="164" fontId="6" fillId="0" borderId="86" xfId="0" applyNumberFormat="1" applyFont="1" applyFill="1" applyBorder="1"/>
    <xf numFmtId="4" fontId="6" fillId="0" borderId="14" xfId="0" applyNumberFormat="1" applyFont="1" applyFill="1" applyBorder="1"/>
    <xf numFmtId="0" fontId="0" fillId="0" borderId="28" xfId="0" applyBorder="1"/>
    <xf numFmtId="0" fontId="0" fillId="0" borderId="22" xfId="0" applyBorder="1"/>
    <xf numFmtId="4" fontId="6" fillId="0" borderId="87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0" fillId="0" borderId="80" xfId="0" applyFont="1" applyFill="1" applyBorder="1"/>
    <xf numFmtId="0" fontId="24" fillId="0" borderId="0" xfId="0" applyFont="1" applyBorder="1" applyAlignment="1"/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25" fillId="0" borderId="89" xfId="0" applyFont="1" applyBorder="1" applyAlignment="1">
      <alignment horizontal="center" wrapText="1"/>
    </xf>
    <xf numFmtId="0" fontId="25" fillId="0" borderId="89" xfId="0" applyFont="1" applyBorder="1" applyAlignment="1">
      <alignment horizontal="center"/>
    </xf>
    <xf numFmtId="0" fontId="25" fillId="0" borderId="90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2" xfId="0" applyFont="1" applyBorder="1" applyAlignment="1">
      <alignment horizontal="center" wrapText="1"/>
    </xf>
    <xf numFmtId="0" fontId="26" fillId="0" borderId="92" xfId="0" applyFont="1" applyBorder="1" applyAlignment="1">
      <alignment horizontal="center" wrapText="1"/>
    </xf>
    <xf numFmtId="0" fontId="26" fillId="0" borderId="92" xfId="0" applyFont="1" applyBorder="1" applyAlignment="1">
      <alignment horizontal="center"/>
    </xf>
    <xf numFmtId="0" fontId="26" fillId="0" borderId="93" xfId="0" applyFont="1" applyBorder="1" applyAlignment="1">
      <alignment horizontal="center"/>
    </xf>
    <xf numFmtId="4" fontId="26" fillId="0" borderId="94" xfId="0" applyNumberFormat="1" applyFont="1" applyBorder="1" applyAlignment="1">
      <alignment horizontal="center"/>
    </xf>
    <xf numFmtId="43" fontId="0" fillId="0" borderId="95" xfId="2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0" fontId="26" fillId="0" borderId="29" xfId="0" applyFont="1" applyBorder="1" applyAlignment="1">
      <alignment horizontal="center" wrapText="1"/>
    </xf>
    <xf numFmtId="0" fontId="26" fillId="0" borderId="29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166" fontId="26" fillId="0" borderId="29" xfId="0" applyNumberFormat="1" applyFont="1" applyBorder="1" applyAlignment="1">
      <alignment horizontal="center"/>
    </xf>
    <xf numFmtId="43" fontId="26" fillId="0" borderId="31" xfId="2" applyFont="1" applyBorder="1" applyAlignment="1">
      <alignment horizontal="center"/>
    </xf>
    <xf numFmtId="43" fontId="0" fillId="0" borderId="95" xfId="2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26" fillId="0" borderId="23" xfId="0" applyFont="1" applyBorder="1" applyAlignment="1">
      <alignment horizontal="center" wrapText="1"/>
    </xf>
    <xf numFmtId="43" fontId="26" fillId="0" borderId="24" xfId="2" applyFont="1" applyBorder="1" applyAlignment="1">
      <alignment horizontal="center"/>
    </xf>
    <xf numFmtId="43" fontId="0" fillId="0" borderId="98" xfId="0" applyNumberFormat="1" applyBorder="1"/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0" xfId="0" applyFont="1" applyBorder="1" applyAlignment="1">
      <alignment horizontal="center" wrapText="1"/>
    </xf>
    <xf numFmtId="166" fontId="26" fillId="0" borderId="100" xfId="0" applyNumberFormat="1" applyFont="1" applyBorder="1" applyAlignment="1">
      <alignment horizontal="center" wrapText="1"/>
    </xf>
    <xf numFmtId="0" fontId="26" fillId="0" borderId="100" xfId="0" applyFont="1" applyBorder="1" applyAlignment="1">
      <alignment horizontal="center"/>
    </xf>
    <xf numFmtId="43" fontId="26" fillId="0" borderId="96" xfId="2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6" xfId="0" applyBorder="1" applyAlignment="1">
      <alignment horizontal="center"/>
    </xf>
    <xf numFmtId="166" fontId="0" fillId="0" borderId="86" xfId="0" applyNumberFormat="1" applyFont="1" applyBorder="1" applyAlignment="1">
      <alignment horizontal="center" wrapText="1"/>
    </xf>
    <xf numFmtId="166" fontId="26" fillId="0" borderId="86" xfId="0" applyNumberFormat="1" applyFont="1" applyBorder="1" applyAlignment="1">
      <alignment horizontal="center" wrapText="1"/>
    </xf>
    <xf numFmtId="0" fontId="26" fillId="0" borderId="86" xfId="0" applyFont="1" applyBorder="1" applyAlignment="1">
      <alignment horizontal="center"/>
    </xf>
    <xf numFmtId="43" fontId="26" fillId="0" borderId="101" xfId="2" applyFont="1" applyBorder="1" applyAlignment="1">
      <alignment horizontal="center"/>
    </xf>
    <xf numFmtId="43" fontId="0" fillId="0" borderId="97" xfId="0" applyNumberFormat="1" applyBorder="1"/>
    <xf numFmtId="0" fontId="24" fillId="0" borderId="102" xfId="0" applyFont="1" applyBorder="1" applyAlignment="1">
      <alignment horizontal="center"/>
    </xf>
    <xf numFmtId="0" fontId="24" fillId="0" borderId="103" xfId="0" applyFont="1" applyBorder="1" applyAlignment="1">
      <alignment horizontal="center"/>
    </xf>
    <xf numFmtId="0" fontId="27" fillId="0" borderId="103" xfId="0" applyFont="1" applyBorder="1" applyAlignment="1">
      <alignment horizontal="center"/>
    </xf>
    <xf numFmtId="0" fontId="27" fillId="3" borderId="103" xfId="0" applyFont="1" applyFill="1" applyBorder="1" applyAlignment="1">
      <alignment horizontal="center"/>
    </xf>
    <xf numFmtId="4" fontId="27" fillId="0" borderId="104" xfId="0" applyNumberFormat="1" applyFont="1" applyBorder="1" applyAlignment="1">
      <alignment horizontal="center"/>
    </xf>
    <xf numFmtId="43" fontId="24" fillId="0" borderId="15" xfId="0" applyNumberFormat="1" applyFont="1" applyBorder="1"/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43" fontId="24" fillId="0" borderId="105" xfId="2" applyFont="1" applyBorder="1"/>
    <xf numFmtId="0" fontId="24" fillId="0" borderId="16" xfId="0" applyFont="1" applyBorder="1" applyAlignment="1">
      <alignment horizontal="center"/>
    </xf>
    <xf numFmtId="43" fontId="24" fillId="4" borderId="15" xfId="0" applyNumberFormat="1" applyFont="1" applyFill="1" applyBorder="1"/>
    <xf numFmtId="0" fontId="24" fillId="0" borderId="2" xfId="0" applyFont="1" applyBorder="1" applyAlignment="1">
      <alignment horizontal="right"/>
    </xf>
    <xf numFmtId="43" fontId="24" fillId="0" borderId="2" xfId="0" applyNumberFormat="1" applyFont="1" applyBorder="1" applyAlignment="1">
      <alignment horizontal="center"/>
    </xf>
    <xf numFmtId="43" fontId="24" fillId="0" borderId="16" xfId="0" applyNumberFormat="1" applyFont="1" applyBorder="1" applyAlignment="1">
      <alignment horizontal="right"/>
    </xf>
    <xf numFmtId="0" fontId="6" fillId="0" borderId="103" xfId="0" applyFont="1" applyFill="1" applyBorder="1"/>
    <xf numFmtId="164" fontId="6" fillId="0" borderId="103" xfId="0" applyNumberFormat="1" applyFont="1" applyFill="1" applyBorder="1"/>
    <xf numFmtId="4" fontId="6" fillId="0" borderId="103" xfId="0" applyNumberFormat="1" applyFont="1" applyFill="1" applyBorder="1"/>
    <xf numFmtId="4" fontId="6" fillId="0" borderId="106" xfId="0" applyNumberFormat="1" applyFont="1" applyFill="1" applyBorder="1"/>
    <xf numFmtId="0" fontId="0" fillId="0" borderId="48" xfId="0" applyFont="1" applyFill="1" applyBorder="1"/>
    <xf numFmtId="0" fontId="0" fillId="0" borderId="77" xfId="0" applyFill="1" applyBorder="1" applyAlignment="1">
      <alignment vertical="center"/>
    </xf>
    <xf numFmtId="0" fontId="6" fillId="0" borderId="56" xfId="0" applyFont="1" applyFill="1" applyBorder="1"/>
    <xf numFmtId="4" fontId="6" fillId="0" borderId="56" xfId="0" applyNumberFormat="1" applyFont="1" applyFill="1" applyBorder="1"/>
    <xf numFmtId="0" fontId="0" fillId="0" borderId="63" xfId="0" applyFont="1" applyFill="1" applyBorder="1"/>
    <xf numFmtId="0" fontId="6" fillId="0" borderId="100" xfId="0" applyFont="1" applyFill="1" applyBorder="1"/>
    <xf numFmtId="164" fontId="6" fillId="0" borderId="100" xfId="0" applyNumberFormat="1" applyFont="1" applyFill="1" applyBorder="1"/>
    <xf numFmtId="4" fontId="6" fillId="0" borderId="100" xfId="0" applyNumberFormat="1" applyFont="1" applyFill="1" applyBorder="1"/>
    <xf numFmtId="0" fontId="0" fillId="0" borderId="23" xfId="0" applyFont="1" applyFill="1" applyBorder="1"/>
    <xf numFmtId="0" fontId="20" fillId="0" borderId="100" xfId="0" applyFont="1" applyFill="1" applyBorder="1"/>
    <xf numFmtId="164" fontId="20" fillId="0" borderId="100" xfId="0" applyNumberFormat="1" applyFont="1" applyFill="1" applyBorder="1"/>
    <xf numFmtId="4" fontId="20" fillId="0" borderId="100" xfId="0" applyNumberFormat="1" applyFont="1" applyFill="1" applyBorder="1"/>
    <xf numFmtId="166" fontId="26" fillId="0" borderId="100" xfId="0" applyNumberFormat="1" applyFont="1" applyBorder="1" applyAlignment="1">
      <alignment horizontal="center"/>
    </xf>
    <xf numFmtId="0" fontId="0" fillId="0" borderId="60" xfId="0" applyFill="1" applyBorder="1" applyAlignment="1">
      <alignment horizontal="left"/>
    </xf>
    <xf numFmtId="0" fontId="0" fillId="0" borderId="61" xfId="0" applyFill="1" applyBorder="1" applyAlignment="1">
      <alignment horizontal="left"/>
    </xf>
    <xf numFmtId="0" fontId="0" fillId="0" borderId="71" xfId="0" applyFill="1" applyBorder="1" applyAlignment="1">
      <alignment horizontal="left"/>
    </xf>
    <xf numFmtId="0" fontId="0" fillId="0" borderId="60" xfId="0" applyFont="1" applyFill="1" applyBorder="1"/>
    <xf numFmtId="4" fontId="6" fillId="0" borderId="113" xfId="0" applyNumberFormat="1" applyFont="1" applyFill="1" applyBorder="1"/>
    <xf numFmtId="4" fontId="12" fillId="0" borderId="15" xfId="0" applyNumberFormat="1" applyFont="1" applyFill="1" applyBorder="1"/>
    <xf numFmtId="4" fontId="20" fillId="0" borderId="82" xfId="0" applyNumberFormat="1" applyFont="1" applyFill="1" applyBorder="1"/>
    <xf numFmtId="4" fontId="20" fillId="0" borderId="87" xfId="0" applyNumberFormat="1" applyFont="1" applyFill="1" applyBorder="1" applyAlignment="1">
      <alignment vertical="center"/>
    </xf>
    <xf numFmtId="4" fontId="20" fillId="0" borderId="114" xfId="0" applyNumberFormat="1" applyFont="1" applyFill="1" applyBorder="1"/>
    <xf numFmtId="0" fontId="20" fillId="0" borderId="86" xfId="0" applyFont="1" applyFill="1" applyBorder="1"/>
    <xf numFmtId="164" fontId="20" fillId="0" borderId="86" xfId="0" applyNumberFormat="1" applyFont="1" applyFill="1" applyBorder="1"/>
    <xf numFmtId="4" fontId="20" fillId="0" borderId="86" xfId="0" applyNumberFormat="1" applyFont="1" applyFill="1" applyBorder="1"/>
    <xf numFmtId="4" fontId="20" fillId="0" borderId="14" xfId="0" applyNumberFormat="1" applyFont="1" applyFill="1" applyBorder="1"/>
    <xf numFmtId="4" fontId="6" fillId="0" borderId="114" xfId="0" applyNumberFormat="1" applyFont="1" applyFill="1" applyBorder="1"/>
    <xf numFmtId="0" fontId="0" fillId="0" borderId="86" xfId="0" applyFont="1" applyFill="1" applyBorder="1"/>
    <xf numFmtId="0" fontId="6" fillId="0" borderId="86" xfId="0" applyFont="1" applyFill="1" applyBorder="1"/>
    <xf numFmtId="4" fontId="6" fillId="0" borderId="86" xfId="0" applyNumberFormat="1" applyFont="1" applyFill="1" applyBorder="1"/>
    <xf numFmtId="4" fontId="26" fillId="0" borderId="24" xfId="0" applyNumberFormat="1" applyFont="1" applyBorder="1" applyAlignment="1">
      <alignment horizontal="center"/>
    </xf>
    <xf numFmtId="43" fontId="0" fillId="0" borderId="98" xfId="2" applyFont="1" applyBorder="1" applyAlignment="1">
      <alignment horizontal="center"/>
    </xf>
    <xf numFmtId="166" fontId="26" fillId="0" borderId="23" xfId="0" applyNumberFormat="1" applyFont="1" applyBorder="1" applyAlignment="1">
      <alignment horizont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51" xfId="1" applyFont="1" applyFill="1" applyBorder="1" applyAlignment="1">
      <alignment vertical="center" wrapText="1"/>
    </xf>
    <xf numFmtId="0" fontId="0" fillId="0" borderId="52" xfId="1" applyFont="1" applyFill="1" applyBorder="1" applyAlignment="1">
      <alignment vertical="center" wrapText="1"/>
    </xf>
    <xf numFmtId="0" fontId="0" fillId="0" borderId="69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0" fillId="0" borderId="60" xfId="1" applyFont="1" applyFill="1" applyBorder="1" applyAlignment="1">
      <alignment horizontal="left" vertical="center" wrapText="1"/>
    </xf>
    <xf numFmtId="0" fontId="0" fillId="0" borderId="61" xfId="1" applyFont="1" applyFill="1" applyBorder="1" applyAlignment="1">
      <alignment horizontal="left" vertical="center" wrapText="1"/>
    </xf>
    <xf numFmtId="0" fontId="0" fillId="0" borderId="62" xfId="1" applyFont="1" applyFill="1" applyBorder="1" applyAlignment="1">
      <alignment horizontal="left" vertical="center" wrapText="1"/>
    </xf>
    <xf numFmtId="0" fontId="0" fillId="0" borderId="75" xfId="0" applyFill="1" applyBorder="1" applyAlignment="1">
      <alignment horizontal="left"/>
    </xf>
    <xf numFmtId="0" fontId="0" fillId="0" borderId="76" xfId="0" applyFill="1" applyBorder="1" applyAlignment="1">
      <alignment horizontal="left"/>
    </xf>
    <xf numFmtId="0" fontId="0" fillId="0" borderId="109" xfId="0" applyFill="1" applyBorder="1" applyAlignment="1">
      <alignment horizontal="left"/>
    </xf>
    <xf numFmtId="0" fontId="0" fillId="0" borderId="60" xfId="0" applyFont="1" applyFill="1" applyBorder="1" applyAlignment="1">
      <alignment horizontal="left"/>
    </xf>
    <xf numFmtId="0" fontId="0" fillId="0" borderId="61" xfId="0" applyFont="1" applyFill="1" applyBorder="1" applyAlignment="1">
      <alignment horizontal="left"/>
    </xf>
    <xf numFmtId="0" fontId="0" fillId="0" borderId="71" xfId="0" applyFont="1" applyFill="1" applyBorder="1" applyAlignment="1">
      <alignment horizontal="left"/>
    </xf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83" xfId="1" applyFont="1" applyFill="1" applyBorder="1" applyAlignment="1">
      <alignment horizontal="left"/>
    </xf>
    <xf numFmtId="0" fontId="0" fillId="0" borderId="84" xfId="1" applyFont="1" applyFill="1" applyBorder="1" applyAlignment="1">
      <alignment horizontal="left"/>
    </xf>
    <xf numFmtId="0" fontId="0" fillId="0" borderId="85" xfId="1" applyFont="1" applyFill="1" applyBorder="1" applyAlignment="1">
      <alignment horizontal="left"/>
    </xf>
    <xf numFmtId="0" fontId="0" fillId="0" borderId="115" xfId="1" applyFont="1" applyFill="1" applyBorder="1" applyAlignment="1">
      <alignment horizontal="left"/>
    </xf>
    <xf numFmtId="0" fontId="0" fillId="0" borderId="107" xfId="1" applyFont="1" applyFill="1" applyBorder="1" applyAlignment="1">
      <alignment horizontal="left"/>
    </xf>
    <xf numFmtId="0" fontId="0" fillId="0" borderId="108" xfId="1" applyFont="1" applyFill="1" applyBorder="1" applyAlignment="1">
      <alignment horizontal="left"/>
    </xf>
    <xf numFmtId="0" fontId="1" fillId="0" borderId="60" xfId="0" applyFont="1" applyFill="1" applyBorder="1" applyAlignment="1">
      <alignment horizontal="left"/>
    </xf>
    <xf numFmtId="0" fontId="1" fillId="0" borderId="61" xfId="0" applyFont="1" applyFill="1" applyBorder="1" applyAlignment="1">
      <alignment horizontal="left"/>
    </xf>
    <xf numFmtId="0" fontId="1" fillId="0" borderId="62" xfId="0" applyFont="1" applyFill="1" applyBorder="1" applyAlignment="1">
      <alignment horizontal="left"/>
    </xf>
    <xf numFmtId="0" fontId="0" fillId="0" borderId="49" xfId="1" applyFont="1" applyFill="1" applyBorder="1" applyAlignment="1">
      <alignment horizontal="left"/>
    </xf>
    <xf numFmtId="0" fontId="0" fillId="0" borderId="50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18" fillId="0" borderId="5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75" xfId="1" applyFont="1" applyFill="1" applyBorder="1" applyAlignment="1">
      <alignment horizontal="left"/>
    </xf>
    <xf numFmtId="0" fontId="0" fillId="0" borderId="76" xfId="1" applyFont="1" applyFill="1" applyBorder="1" applyAlignment="1">
      <alignment horizontal="left"/>
    </xf>
    <xf numFmtId="0" fontId="0" fillId="0" borderId="77" xfId="1" applyFont="1" applyFill="1" applyBorder="1" applyAlignment="1">
      <alignment horizontal="left"/>
    </xf>
    <xf numFmtId="0" fontId="20" fillId="0" borderId="28" xfId="0" applyFont="1" applyFill="1" applyBorder="1" applyAlignment="1"/>
    <xf numFmtId="0" fontId="19" fillId="0" borderId="29" xfId="0" applyFont="1" applyFill="1" applyBorder="1" applyAlignment="1"/>
    <xf numFmtId="0" fontId="19" fillId="0" borderId="49" xfId="1" applyFont="1" applyFill="1" applyBorder="1" applyAlignment="1">
      <alignment horizontal="left"/>
    </xf>
    <xf numFmtId="0" fontId="19" fillId="0" borderId="50" xfId="1" applyFont="1" applyFill="1" applyBorder="1" applyAlignment="1">
      <alignment horizontal="left"/>
    </xf>
    <xf numFmtId="0" fontId="19" fillId="0" borderId="1" xfId="1" applyFont="1" applyFill="1" applyBorder="1" applyAlignment="1">
      <alignment horizontal="left"/>
    </xf>
    <xf numFmtId="0" fontId="19" fillId="0" borderId="38" xfId="1" applyFont="1" applyFill="1" applyBorder="1" applyAlignment="1">
      <alignment vertical="center" wrapText="1"/>
    </xf>
    <xf numFmtId="0" fontId="19" fillId="0" borderId="39" xfId="1" applyFont="1" applyFill="1" applyBorder="1" applyAlignment="1">
      <alignment vertical="center" wrapText="1"/>
    </xf>
    <xf numFmtId="0" fontId="19" fillId="0" borderId="40" xfId="1" applyFont="1" applyFill="1" applyBorder="1" applyAlignment="1">
      <alignment vertical="center" wrapText="1"/>
    </xf>
    <xf numFmtId="0" fontId="19" fillId="0" borderId="76" xfId="1" applyFont="1" applyFill="1" applyBorder="1" applyAlignment="1">
      <alignment horizontal="left"/>
    </xf>
    <xf numFmtId="0" fontId="19" fillId="0" borderId="77" xfId="1" applyFont="1" applyFill="1" applyBorder="1" applyAlignment="1">
      <alignment horizontal="left"/>
    </xf>
    <xf numFmtId="0" fontId="0" fillId="0" borderId="110" xfId="1" applyFont="1" applyFill="1" applyBorder="1" applyAlignment="1">
      <alignment horizontal="left"/>
    </xf>
    <xf numFmtId="0" fontId="0" fillId="0" borderId="111" xfId="1" applyFont="1" applyFill="1" applyBorder="1" applyAlignment="1">
      <alignment horizontal="left"/>
    </xf>
    <xf numFmtId="0" fontId="0" fillId="0" borderId="112" xfId="1" applyFont="1" applyFill="1" applyBorder="1" applyAlignment="1">
      <alignment horizontal="left"/>
    </xf>
  </cellXfs>
  <cellStyles count="3">
    <cellStyle name="Čiarka" xfId="2" builtinId="3"/>
    <cellStyle name="Normálna" xfId="0" builtinId="0"/>
    <cellStyle name="normálne_30 mil  17 01 2012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E19" sqref="E19"/>
    </sheetView>
  </sheetViews>
  <sheetFormatPr defaultRowHeight="15" x14ac:dyDescent="0.25"/>
  <cols>
    <col min="1" max="1" width="4.7109375" customWidth="1"/>
    <col min="2" max="2" width="5.7109375" customWidth="1"/>
    <col min="3" max="11" width="11.7109375" customWidth="1"/>
    <col min="12" max="12" width="14" customWidth="1"/>
    <col min="13" max="13" width="14.28515625" customWidth="1"/>
  </cols>
  <sheetData>
    <row r="1" spans="1:13" ht="28.5" customHeight="1" x14ac:dyDescent="0.25">
      <c r="A1" s="295" t="s">
        <v>114</v>
      </c>
    </row>
    <row r="3" spans="1:13" x14ac:dyDescent="0.25">
      <c r="B3" s="201" t="s">
        <v>113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3" ht="15.75" thickBot="1" x14ac:dyDescent="0.3"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3" ht="33" customHeight="1" thickBot="1" x14ac:dyDescent="0.3">
      <c r="B5" s="202" t="s">
        <v>83</v>
      </c>
      <c r="C5" s="203" t="s">
        <v>84</v>
      </c>
      <c r="D5" s="203" t="s">
        <v>85</v>
      </c>
      <c r="E5" s="204" t="s">
        <v>86</v>
      </c>
      <c r="F5" s="204" t="s">
        <v>87</v>
      </c>
      <c r="G5" s="204" t="s">
        <v>88</v>
      </c>
      <c r="H5" s="204" t="s">
        <v>89</v>
      </c>
      <c r="I5" s="205" t="s">
        <v>91</v>
      </c>
      <c r="J5" s="205" t="s">
        <v>90</v>
      </c>
      <c r="K5" s="204" t="s">
        <v>92</v>
      </c>
      <c r="L5" s="206" t="s">
        <v>93</v>
      </c>
      <c r="M5" s="207" t="s">
        <v>94</v>
      </c>
    </row>
    <row r="6" spans="1:13" x14ac:dyDescent="0.25">
      <c r="B6" s="208">
        <v>1</v>
      </c>
      <c r="C6" s="209" t="s">
        <v>95</v>
      </c>
      <c r="D6" s="209" t="s">
        <v>96</v>
      </c>
      <c r="E6" s="210">
        <v>16.216000000000001</v>
      </c>
      <c r="F6" s="210">
        <v>1.4319999999999999</v>
      </c>
      <c r="G6" s="211">
        <v>8.8350000000000009</v>
      </c>
      <c r="H6" s="211">
        <v>1.349</v>
      </c>
      <c r="I6" s="212">
        <v>29.036999999999999</v>
      </c>
      <c r="J6" s="212">
        <v>31.890999999999998</v>
      </c>
      <c r="K6" s="213">
        <f>J6-I6</f>
        <v>2.8539999999999992</v>
      </c>
      <c r="L6" s="214"/>
      <c r="M6" s="215">
        <f t="shared" ref="M6:M11" si="0">L6*1.2</f>
        <v>0</v>
      </c>
    </row>
    <row r="7" spans="1:13" x14ac:dyDescent="0.25">
      <c r="B7" s="225">
        <v>2</v>
      </c>
      <c r="C7" s="226"/>
      <c r="D7" s="226"/>
      <c r="E7" s="227"/>
      <c r="F7" s="227"/>
      <c r="G7" s="228"/>
      <c r="H7" s="228"/>
      <c r="I7" s="221">
        <v>18.559000000000001</v>
      </c>
      <c r="J7" s="221">
        <v>29.036999999999999</v>
      </c>
      <c r="K7" s="294">
        <v>2.2599999999999998</v>
      </c>
      <c r="L7" s="292"/>
      <c r="M7" s="293">
        <f t="shared" si="0"/>
        <v>0</v>
      </c>
    </row>
    <row r="8" spans="1:13" x14ac:dyDescent="0.25">
      <c r="B8" s="216">
        <v>3</v>
      </c>
      <c r="C8" s="217"/>
      <c r="D8" s="217"/>
      <c r="E8" s="218"/>
      <c r="F8" s="218"/>
      <c r="G8" s="219"/>
      <c r="H8" s="219"/>
      <c r="I8" s="220">
        <v>21.869</v>
      </c>
      <c r="J8" s="220">
        <v>23.529</v>
      </c>
      <c r="K8" s="222">
        <f t="shared" ref="K8" si="1">J8-I8</f>
        <v>1.6600000000000001</v>
      </c>
      <c r="L8" s="223"/>
      <c r="M8" s="224">
        <f t="shared" si="0"/>
        <v>0</v>
      </c>
    </row>
    <row r="9" spans="1:13" x14ac:dyDescent="0.25">
      <c r="B9" s="225">
        <v>4</v>
      </c>
      <c r="C9" s="226" t="s">
        <v>39</v>
      </c>
      <c r="D9" s="226" t="s">
        <v>97</v>
      </c>
      <c r="E9" s="227">
        <v>14.503</v>
      </c>
      <c r="F9" s="227">
        <v>0</v>
      </c>
      <c r="G9" s="228">
        <v>4.2510000000000003</v>
      </c>
      <c r="H9" s="228">
        <v>0</v>
      </c>
      <c r="I9" s="221">
        <v>5.6000000000000001E-2</v>
      </c>
      <c r="J9" s="221">
        <v>11.483000000000001</v>
      </c>
      <c r="K9" s="221">
        <v>4.2519999999999998</v>
      </c>
      <c r="L9" s="229"/>
      <c r="M9" s="230">
        <f t="shared" si="0"/>
        <v>0</v>
      </c>
    </row>
    <row r="10" spans="1:13" x14ac:dyDescent="0.25">
      <c r="B10" s="231">
        <v>5</v>
      </c>
      <c r="C10" s="232" t="s">
        <v>98</v>
      </c>
      <c r="D10" s="232" t="s">
        <v>96</v>
      </c>
      <c r="E10" s="233">
        <v>6.9530000000000003</v>
      </c>
      <c r="F10" s="233">
        <v>0</v>
      </c>
      <c r="G10" s="234">
        <v>4.1500000000000004</v>
      </c>
      <c r="H10" s="234">
        <v>0.32800000000000001</v>
      </c>
      <c r="I10" s="235">
        <v>0</v>
      </c>
      <c r="J10" s="235">
        <v>14.273999999999999</v>
      </c>
      <c r="K10" s="274">
        <v>6.93</v>
      </c>
      <c r="L10" s="236"/>
      <c r="M10" s="230">
        <f t="shared" si="0"/>
        <v>0</v>
      </c>
    </row>
    <row r="11" spans="1:13" ht="15.75" thickBot="1" x14ac:dyDescent="0.3">
      <c r="B11" s="237">
        <v>6</v>
      </c>
      <c r="C11" s="238"/>
      <c r="D11" s="238" t="s">
        <v>99</v>
      </c>
      <c r="E11" s="239">
        <v>9.4</v>
      </c>
      <c r="F11" s="239">
        <v>1.917</v>
      </c>
      <c r="G11" s="240">
        <v>2.6520000000000001</v>
      </c>
      <c r="H11" s="240">
        <v>0.2</v>
      </c>
      <c r="I11" s="241">
        <v>3.552</v>
      </c>
      <c r="J11" s="241">
        <v>6.0259999999999998</v>
      </c>
      <c r="K11" s="241">
        <v>1.919</v>
      </c>
      <c r="L11" s="242"/>
      <c r="M11" s="243">
        <f t="shared" si="0"/>
        <v>0</v>
      </c>
    </row>
    <row r="12" spans="1:13" ht="15.75" thickBot="1" x14ac:dyDescent="0.3">
      <c r="B12" s="244"/>
      <c r="C12" s="245" t="s">
        <v>100</v>
      </c>
      <c r="D12" s="245"/>
      <c r="E12" s="245">
        <f>SUM(E6:E11)</f>
        <v>47.072000000000003</v>
      </c>
      <c r="F12" s="245">
        <f t="shared" ref="F12:H12" si="2">SUM(F6:F11)</f>
        <v>3.3490000000000002</v>
      </c>
      <c r="G12" s="245">
        <f t="shared" si="2"/>
        <v>19.888000000000005</v>
      </c>
      <c r="H12" s="245">
        <f t="shared" si="2"/>
        <v>1.877</v>
      </c>
      <c r="I12" s="246"/>
      <c r="J12" s="246"/>
      <c r="K12" s="247">
        <f>SUM(K6:K11)</f>
        <v>19.875</v>
      </c>
      <c r="L12" s="248">
        <f>SUM(L6:L11)</f>
        <v>0</v>
      </c>
      <c r="M12" s="249">
        <f>SUM(M6:M11)</f>
        <v>0</v>
      </c>
    </row>
    <row r="13" spans="1:13" ht="15.75" thickBot="1" x14ac:dyDescent="0.3">
      <c r="B13" s="250"/>
      <c r="C13" s="250"/>
      <c r="D13" s="250"/>
      <c r="E13" s="250"/>
      <c r="F13" s="250"/>
      <c r="G13" s="250"/>
      <c r="H13" s="251"/>
      <c r="I13" s="250"/>
      <c r="J13" s="250"/>
      <c r="K13" s="255" t="s">
        <v>101</v>
      </c>
      <c r="L13" s="256" t="s">
        <v>112</v>
      </c>
      <c r="M13" s="252" t="s">
        <v>112</v>
      </c>
    </row>
    <row r="14" spans="1:13" ht="21.6" customHeight="1" thickBot="1" x14ac:dyDescent="0.3">
      <c r="B14" s="250"/>
      <c r="C14" s="250"/>
      <c r="D14" s="250"/>
      <c r="E14" s="250"/>
      <c r="F14" s="250"/>
      <c r="G14" s="250"/>
      <c r="H14" s="250"/>
      <c r="I14" s="250"/>
      <c r="J14" s="250"/>
      <c r="K14" s="253" t="s">
        <v>102</v>
      </c>
      <c r="L14" s="257">
        <f>M14/1.2</f>
        <v>0</v>
      </c>
      <c r="M14" s="254">
        <f>SUM(M12:M13)</f>
        <v>0</v>
      </c>
    </row>
    <row r="16" spans="1:13" x14ac:dyDescent="0.25">
      <c r="L16" s="3"/>
    </row>
  </sheetData>
  <mergeCells count="1">
    <mergeCell ref="B4:L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C4" sqref="C4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4" width="10.7109375" customWidth="1"/>
    <col min="5" max="5" width="13" customWidth="1"/>
    <col min="6" max="6" width="11.8554687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115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79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2854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11.5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32821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420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v>23</v>
      </c>
      <c r="H23" s="184">
        <f>F23*G23</f>
        <v>0</v>
      </c>
      <c r="I23" s="52"/>
      <c r="J23" s="62"/>
      <c r="K23" s="63"/>
    </row>
    <row r="24" spans="1:11" x14ac:dyDescent="0.25">
      <c r="A24" s="297" t="s">
        <v>22</v>
      </c>
      <c r="B24" s="298"/>
      <c r="C24" s="298"/>
      <c r="D24" s="64" t="s">
        <v>23</v>
      </c>
      <c r="E24" s="65"/>
      <c r="F24" s="66"/>
      <c r="G24" s="67">
        <f>B18+B19</f>
        <v>33241</v>
      </c>
      <c r="H24" s="184">
        <f>F24*G24</f>
        <v>0</v>
      </c>
      <c r="I24" s="52"/>
      <c r="J24" s="62"/>
      <c r="K24" s="63"/>
    </row>
    <row r="25" spans="1:11" ht="16.149999999999999" customHeight="1" x14ac:dyDescent="0.25">
      <c r="A25" s="310" t="s">
        <v>24</v>
      </c>
      <c r="B25" s="311"/>
      <c r="C25" s="312"/>
      <c r="D25" s="71" t="s">
        <v>23</v>
      </c>
      <c r="E25" s="72" t="s">
        <v>25</v>
      </c>
      <c r="F25" s="73"/>
      <c r="G25" s="61">
        <f>B18+B19</f>
        <v>33241</v>
      </c>
      <c r="H25" s="184">
        <f>F25*G25</f>
        <v>0</v>
      </c>
      <c r="I25" s="52"/>
      <c r="J25" s="62"/>
      <c r="K25" s="74"/>
    </row>
    <row r="26" spans="1:11" ht="16.149999999999999" customHeight="1" x14ac:dyDescent="0.25">
      <c r="A26" s="299" t="s">
        <v>42</v>
      </c>
      <c r="B26" s="300"/>
      <c r="C26" s="301"/>
      <c r="D26" s="131" t="s">
        <v>23</v>
      </c>
      <c r="E26" s="76" t="s">
        <v>21</v>
      </c>
      <c r="F26" s="132"/>
      <c r="G26" s="78">
        <f>B18+B19</f>
        <v>33241</v>
      </c>
      <c r="H26" s="192">
        <f>G26*F26</f>
        <v>0</v>
      </c>
      <c r="I26" s="52"/>
      <c r="J26" s="79"/>
      <c r="K26" s="74"/>
    </row>
    <row r="27" spans="1:11" ht="16.149999999999999" customHeight="1" x14ac:dyDescent="0.25">
      <c r="A27" s="304" t="s">
        <v>72</v>
      </c>
      <c r="B27" s="305"/>
      <c r="C27" s="306"/>
      <c r="D27" s="140" t="s">
        <v>44</v>
      </c>
      <c r="E27" s="181" t="s">
        <v>43</v>
      </c>
      <c r="F27" s="138"/>
      <c r="G27" s="139">
        <v>4</v>
      </c>
      <c r="H27" s="192">
        <f t="shared" ref="H27:H36" si="0">G27*F27</f>
        <v>0</v>
      </c>
      <c r="I27" s="52"/>
      <c r="J27" s="79"/>
      <c r="K27" s="74"/>
    </row>
    <row r="28" spans="1:11" ht="16.149999999999999" customHeight="1" x14ac:dyDescent="0.25">
      <c r="A28" s="196" t="s">
        <v>45</v>
      </c>
      <c r="B28" s="141"/>
      <c r="C28" s="142"/>
      <c r="D28" s="140" t="s">
        <v>8</v>
      </c>
      <c r="E28" s="181" t="s">
        <v>59</v>
      </c>
      <c r="F28" s="138"/>
      <c r="G28" s="139">
        <v>3638</v>
      </c>
      <c r="H28" s="192">
        <f t="shared" si="0"/>
        <v>0</v>
      </c>
      <c r="I28" s="52"/>
      <c r="J28" s="79"/>
      <c r="K28" s="74"/>
    </row>
    <row r="29" spans="1:11" ht="16.149999999999999" customHeight="1" x14ac:dyDescent="0.25">
      <c r="A29" s="197" t="s">
        <v>46</v>
      </c>
      <c r="B29" s="141"/>
      <c r="C29" s="142"/>
      <c r="D29" s="140" t="s">
        <v>8</v>
      </c>
      <c r="E29" s="181" t="s">
        <v>59</v>
      </c>
      <c r="F29" s="138"/>
      <c r="G29" s="139">
        <v>992</v>
      </c>
      <c r="H29" s="192">
        <f t="shared" si="0"/>
        <v>0</v>
      </c>
      <c r="I29" s="52"/>
      <c r="J29" s="79"/>
      <c r="K29" s="74"/>
    </row>
    <row r="30" spans="1:11" ht="16.149999999999999" customHeight="1" x14ac:dyDescent="0.25">
      <c r="A30" s="197" t="s">
        <v>47</v>
      </c>
      <c r="B30" s="141"/>
      <c r="C30" s="142"/>
      <c r="D30" s="140" t="s">
        <v>8</v>
      </c>
      <c r="E30" s="181" t="s">
        <v>59</v>
      </c>
      <c r="F30" s="138"/>
      <c r="G30" s="139">
        <v>6303</v>
      </c>
      <c r="H30" s="192">
        <f t="shared" si="0"/>
        <v>0</v>
      </c>
      <c r="I30" s="52"/>
      <c r="J30" s="79"/>
      <c r="K30" s="74"/>
    </row>
    <row r="31" spans="1:11" ht="16.149999999999999" customHeight="1" x14ac:dyDescent="0.25">
      <c r="A31" s="143" t="s">
        <v>51</v>
      </c>
      <c r="B31" s="141"/>
      <c r="C31" s="142"/>
      <c r="D31" s="140" t="s">
        <v>11</v>
      </c>
      <c r="E31" s="181" t="s">
        <v>59</v>
      </c>
      <c r="F31" s="138"/>
      <c r="G31" s="139">
        <v>8.75</v>
      </c>
      <c r="H31" s="192">
        <f t="shared" si="0"/>
        <v>0</v>
      </c>
      <c r="I31" s="52"/>
      <c r="J31" s="79"/>
      <c r="K31" s="74"/>
    </row>
    <row r="32" spans="1:11" ht="16.149999999999999" customHeight="1" x14ac:dyDescent="0.25">
      <c r="A32" s="143" t="s">
        <v>48</v>
      </c>
      <c r="B32" s="141"/>
      <c r="C32" s="142"/>
      <c r="D32" s="140" t="s">
        <v>11</v>
      </c>
      <c r="E32" s="181" t="s">
        <v>59</v>
      </c>
      <c r="F32" s="138"/>
      <c r="G32" s="139">
        <v>72</v>
      </c>
      <c r="H32" s="192">
        <f t="shared" si="0"/>
        <v>0</v>
      </c>
      <c r="I32" s="52"/>
      <c r="J32" s="79"/>
      <c r="K32" s="74"/>
    </row>
    <row r="33" spans="1:13" ht="16.149999999999999" customHeight="1" x14ac:dyDescent="0.25">
      <c r="A33" s="143" t="s">
        <v>49</v>
      </c>
      <c r="B33" s="141"/>
      <c r="C33" s="142"/>
      <c r="D33" s="140" t="s">
        <v>11</v>
      </c>
      <c r="E33" s="181" t="s">
        <v>59</v>
      </c>
      <c r="F33" s="138"/>
      <c r="G33" s="139">
        <v>39.299999999999997</v>
      </c>
      <c r="H33" s="192">
        <f t="shared" si="0"/>
        <v>0</v>
      </c>
      <c r="I33" s="52"/>
      <c r="J33" s="79"/>
      <c r="K33" s="74"/>
    </row>
    <row r="34" spans="1:13" ht="16.149999999999999" customHeight="1" x14ac:dyDescent="0.25">
      <c r="A34" s="143" t="s">
        <v>50</v>
      </c>
      <c r="B34" s="141"/>
      <c r="C34" s="142"/>
      <c r="D34" s="140" t="s">
        <v>11</v>
      </c>
      <c r="E34" s="181" t="s">
        <v>59</v>
      </c>
      <c r="F34" s="138"/>
      <c r="G34" s="139">
        <v>25.5</v>
      </c>
      <c r="H34" s="192">
        <f t="shared" ref="H34" si="1">G34*F34</f>
        <v>0</v>
      </c>
      <c r="I34" s="52"/>
      <c r="J34" s="79"/>
      <c r="K34" s="74"/>
    </row>
    <row r="35" spans="1:13" ht="16.149999999999999" customHeight="1" x14ac:dyDescent="0.25">
      <c r="A35" s="143" t="s">
        <v>52</v>
      </c>
      <c r="B35" s="141"/>
      <c r="C35" s="142"/>
      <c r="D35" s="140" t="s">
        <v>11</v>
      </c>
      <c r="E35" s="181" t="s">
        <v>59</v>
      </c>
      <c r="F35" s="138"/>
      <c r="G35" s="139">
        <v>42</v>
      </c>
      <c r="H35" s="192">
        <f t="shared" si="0"/>
        <v>0</v>
      </c>
      <c r="I35" s="52"/>
      <c r="J35" s="79"/>
      <c r="K35" s="74"/>
    </row>
    <row r="36" spans="1:13" ht="27.6" customHeight="1" x14ac:dyDescent="0.25">
      <c r="A36" s="304" t="s">
        <v>104</v>
      </c>
      <c r="B36" s="305"/>
      <c r="C36" s="306"/>
      <c r="D36" s="140" t="s">
        <v>8</v>
      </c>
      <c r="E36" s="137"/>
      <c r="F36" s="138"/>
      <c r="G36" s="139">
        <v>3550</v>
      </c>
      <c r="H36" s="192">
        <f t="shared" si="0"/>
        <v>0</v>
      </c>
      <c r="I36" s="52"/>
      <c r="J36" s="79"/>
      <c r="K36" s="74"/>
    </row>
    <row r="37" spans="1:13" x14ac:dyDescent="0.25">
      <c r="A37" s="133" t="s">
        <v>26</v>
      </c>
      <c r="B37" s="134"/>
      <c r="C37" s="134"/>
      <c r="D37" s="135" t="s">
        <v>27</v>
      </c>
      <c r="E37" s="136" t="s">
        <v>21</v>
      </c>
      <c r="F37" s="66"/>
      <c r="G37" s="146">
        <f>B18+B19</f>
        <v>33241</v>
      </c>
      <c r="H37" s="198">
        <f>F37*G37</f>
        <v>0</v>
      </c>
      <c r="I37" s="52"/>
      <c r="J37" s="62"/>
      <c r="K37" s="74"/>
    </row>
    <row r="38" spans="1:13" ht="15.75" thickBot="1" x14ac:dyDescent="0.3">
      <c r="A38" s="307" t="s">
        <v>105</v>
      </c>
      <c r="B38" s="308"/>
      <c r="C38" s="309"/>
      <c r="D38" s="263" t="s">
        <v>8</v>
      </c>
      <c r="E38" s="264"/>
      <c r="F38" s="194"/>
      <c r="G38" s="265">
        <f>2*B16+B17*5</f>
        <v>5765.5</v>
      </c>
      <c r="H38" s="195">
        <f>F38*G38</f>
        <v>0</v>
      </c>
      <c r="I38" s="52"/>
      <c r="J38" s="62"/>
      <c r="K38" s="74"/>
    </row>
    <row r="39" spans="1:13" ht="15.75" thickBot="1" x14ac:dyDescent="0.3">
      <c r="A39" s="92"/>
      <c r="B39" s="93"/>
      <c r="C39" s="93"/>
      <c r="D39" s="93"/>
      <c r="E39" s="89"/>
      <c r="F39" s="89"/>
      <c r="G39" s="182" t="s">
        <v>29</v>
      </c>
      <c r="H39" s="183">
        <f>SUM(H23:H38)</f>
        <v>0</v>
      </c>
      <c r="I39" s="89"/>
      <c r="J39" s="90"/>
      <c r="K39" s="91"/>
    </row>
    <row r="40" spans="1:13" ht="15.75" thickBot="1" x14ac:dyDescent="0.3">
      <c r="A40" s="92"/>
      <c r="B40" s="93"/>
      <c r="C40" s="93"/>
      <c r="D40" s="93"/>
      <c r="E40" s="94"/>
      <c r="F40" s="89"/>
      <c r="G40" s="89"/>
      <c r="H40" s="89"/>
      <c r="I40" s="89"/>
      <c r="J40" s="90" t="s">
        <v>30</v>
      </c>
      <c r="K40" s="95" t="s">
        <v>31</v>
      </c>
    </row>
    <row r="41" spans="1:13" ht="15.75" thickBot="1" x14ac:dyDescent="0.3">
      <c r="A41" s="92"/>
      <c r="B41" s="93"/>
      <c r="C41" s="93"/>
      <c r="D41" s="93"/>
      <c r="E41" s="89"/>
      <c r="F41" s="89"/>
      <c r="G41" s="89"/>
      <c r="H41" s="89" t="s">
        <v>32</v>
      </c>
      <c r="I41" s="96" t="s">
        <v>18</v>
      </c>
      <c r="J41" s="97">
        <f>H39*0.2</f>
        <v>0</v>
      </c>
      <c r="K41" s="98">
        <f>H39*1.2</f>
        <v>0</v>
      </c>
    </row>
    <row r="42" spans="1:13" ht="15.75" thickBot="1" x14ac:dyDescent="0.3">
      <c r="A42" s="99"/>
      <c r="B42" s="100"/>
      <c r="C42" s="100"/>
      <c r="D42" s="100"/>
      <c r="E42" s="100"/>
      <c r="F42" s="101"/>
      <c r="G42" s="102"/>
      <c r="H42" s="102"/>
      <c r="I42" s="103"/>
      <c r="J42" s="104"/>
      <c r="K42" s="105"/>
    </row>
    <row r="43" spans="1:13" ht="15.75" thickBot="1" x14ac:dyDescent="0.3">
      <c r="A43" s="106"/>
      <c r="B43" s="107"/>
      <c r="C43" s="107"/>
      <c r="D43" s="107"/>
      <c r="E43" s="107"/>
      <c r="F43" s="108"/>
      <c r="G43" s="109"/>
      <c r="H43" s="110"/>
      <c r="I43" s="111"/>
      <c r="J43" s="112"/>
      <c r="K43" s="113"/>
    </row>
    <row r="44" spans="1:13" x14ac:dyDescent="0.25">
      <c r="A44" s="114" t="s">
        <v>33</v>
      </c>
      <c r="B44" s="115"/>
      <c r="C44" s="115"/>
      <c r="D44" s="115"/>
      <c r="E44" s="115"/>
      <c r="F44" s="115"/>
      <c r="G44" s="116"/>
      <c r="H44" s="116"/>
      <c r="I44" s="117"/>
      <c r="J44" s="116"/>
      <c r="K44" s="116"/>
      <c r="L44" s="118"/>
      <c r="M44" s="118"/>
    </row>
    <row r="45" spans="1:13" x14ac:dyDescent="0.25">
      <c r="A45" s="119" t="s">
        <v>34</v>
      </c>
      <c r="B45" s="120"/>
      <c r="C45" s="120"/>
      <c r="D45" s="120"/>
      <c r="E45" s="120"/>
      <c r="F45" s="120"/>
      <c r="G45" s="121"/>
      <c r="H45" s="121"/>
      <c r="I45" s="122"/>
      <c r="J45" s="123"/>
      <c r="K45" s="124"/>
      <c r="L45" s="118"/>
      <c r="M45" s="118"/>
    </row>
    <row r="46" spans="1:13" x14ac:dyDescent="0.25">
      <c r="A46" s="302" t="s">
        <v>35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5">
      <c r="F48" s="3"/>
      <c r="H48" s="3"/>
      <c r="J48" s="3"/>
      <c r="K48" s="3"/>
    </row>
    <row r="49" spans="1:11" x14ac:dyDescent="0.25">
      <c r="A49" s="125"/>
      <c r="B49" s="125"/>
      <c r="C49" s="126"/>
      <c r="D49" s="127"/>
      <c r="E49" s="127"/>
      <c r="F49" s="127"/>
      <c r="G49" s="128" t="s">
        <v>36</v>
      </c>
      <c r="H49" s="128"/>
      <c r="I49" s="128"/>
      <c r="J49" s="3"/>
      <c r="K49" s="3"/>
    </row>
    <row r="50" spans="1:11" x14ac:dyDescent="0.25">
      <c r="A50" s="303" t="s">
        <v>37</v>
      </c>
      <c r="B50" s="303"/>
      <c r="C50" s="303"/>
      <c r="D50" s="129"/>
      <c r="E50" s="129"/>
      <c r="F50" s="126"/>
      <c r="G50" s="128" t="s">
        <v>38</v>
      </c>
      <c r="H50" s="128"/>
      <c r="I50" s="128"/>
      <c r="J50" s="3"/>
      <c r="K50" s="3"/>
    </row>
  </sheetData>
  <mergeCells count="8">
    <mergeCell ref="A24:C24"/>
    <mergeCell ref="A26:C26"/>
    <mergeCell ref="A46:M46"/>
    <mergeCell ref="A50:C50"/>
    <mergeCell ref="A36:C36"/>
    <mergeCell ref="A27:C27"/>
    <mergeCell ref="A38:C38"/>
    <mergeCell ref="A25:C25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C6" sqref="C6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4" width="10.7109375" customWidth="1"/>
    <col min="5" max="5" width="13" customWidth="1"/>
    <col min="6" max="6" width="11.8554687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113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55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79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2260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6.5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14690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151.5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v>26</v>
      </c>
      <c r="H23" s="184">
        <f>F23*G23</f>
        <v>0</v>
      </c>
      <c r="I23" s="52"/>
      <c r="J23" s="62"/>
      <c r="K23" s="63"/>
    </row>
    <row r="24" spans="1:11" x14ac:dyDescent="0.25">
      <c r="A24" s="297" t="s">
        <v>22</v>
      </c>
      <c r="B24" s="298"/>
      <c r="C24" s="298"/>
      <c r="D24" s="64" t="s">
        <v>23</v>
      </c>
      <c r="E24" s="65"/>
      <c r="F24" s="66"/>
      <c r="G24" s="67">
        <f>B18+B19</f>
        <v>14841.5</v>
      </c>
      <c r="H24" s="184">
        <f>F24*G24</f>
        <v>0</v>
      </c>
      <c r="I24" s="52"/>
      <c r="J24" s="62"/>
      <c r="K24" s="63"/>
    </row>
    <row r="25" spans="1:11" x14ac:dyDescent="0.25">
      <c r="A25" s="310" t="s">
        <v>24</v>
      </c>
      <c r="B25" s="311"/>
      <c r="C25" s="312"/>
      <c r="D25" s="71" t="s">
        <v>23</v>
      </c>
      <c r="E25" s="72" t="s">
        <v>25</v>
      </c>
      <c r="F25" s="73"/>
      <c r="G25" s="61">
        <f>B18+B19</f>
        <v>14841.5</v>
      </c>
      <c r="H25" s="184">
        <f>F25*G25</f>
        <v>0</v>
      </c>
      <c r="I25" s="52"/>
      <c r="J25" s="62"/>
      <c r="K25" s="74"/>
    </row>
    <row r="26" spans="1:11" ht="25.15" customHeight="1" x14ac:dyDescent="0.25">
      <c r="A26" s="313" t="s">
        <v>53</v>
      </c>
      <c r="B26" s="314"/>
      <c r="C26" s="315"/>
      <c r="D26" s="75" t="s">
        <v>23</v>
      </c>
      <c r="E26" s="76" t="s">
        <v>21</v>
      </c>
      <c r="F26" s="77"/>
      <c r="G26" s="78">
        <v>214</v>
      </c>
      <c r="H26" s="192">
        <f>G26*F26</f>
        <v>0</v>
      </c>
      <c r="I26" s="52"/>
      <c r="J26" s="79"/>
      <c r="K26" s="74"/>
    </row>
    <row r="27" spans="1:11" x14ac:dyDescent="0.25">
      <c r="A27" s="80" t="s">
        <v>26</v>
      </c>
      <c r="B27" s="81"/>
      <c r="C27" s="81"/>
      <c r="D27" s="82" t="s">
        <v>27</v>
      </c>
      <c r="E27" s="83" t="s">
        <v>21</v>
      </c>
      <c r="F27" s="84"/>
      <c r="G27" s="85">
        <f>B18+B19</f>
        <v>14841.5</v>
      </c>
      <c r="H27" s="193">
        <f>F27*G27</f>
        <v>0</v>
      </c>
      <c r="I27" s="52"/>
      <c r="J27" s="62"/>
      <c r="K27" s="74"/>
    </row>
    <row r="28" spans="1:11" ht="15.75" x14ac:dyDescent="0.3">
      <c r="A28" s="319" t="s">
        <v>61</v>
      </c>
      <c r="B28" s="320"/>
      <c r="C28" s="321"/>
      <c r="D28" s="262" t="s">
        <v>28</v>
      </c>
      <c r="E28" s="86"/>
      <c r="F28" s="87"/>
      <c r="G28" s="88">
        <v>253</v>
      </c>
      <c r="H28" s="198">
        <f>F28*G28</f>
        <v>0</v>
      </c>
      <c r="I28" s="52"/>
      <c r="J28" s="62"/>
      <c r="K28" s="74"/>
    </row>
    <row r="29" spans="1:11" ht="15.75" thickBot="1" x14ac:dyDescent="0.3">
      <c r="A29" s="316" t="s">
        <v>106</v>
      </c>
      <c r="B29" s="317"/>
      <c r="C29" s="318"/>
      <c r="D29" s="200" t="s">
        <v>8</v>
      </c>
      <c r="E29" s="258"/>
      <c r="F29" s="259"/>
      <c r="G29" s="260">
        <f>B16+10*B17</f>
        <v>2325</v>
      </c>
      <c r="H29" s="261">
        <f>F29*G29</f>
        <v>0</v>
      </c>
      <c r="I29" s="52"/>
      <c r="J29" s="62"/>
      <c r="K29" s="74"/>
    </row>
    <row r="30" spans="1:11" ht="15.75" thickBot="1" x14ac:dyDescent="0.3">
      <c r="A30" s="92"/>
      <c r="B30" s="93"/>
      <c r="C30" s="93"/>
      <c r="D30" s="93"/>
      <c r="E30" s="89"/>
      <c r="F30" s="89"/>
      <c r="G30" s="182" t="s">
        <v>29</v>
      </c>
      <c r="H30" s="183">
        <f>SUM(H23:H29)</f>
        <v>0</v>
      </c>
      <c r="I30" s="89"/>
      <c r="J30" s="90"/>
      <c r="K30" s="91"/>
    </row>
    <row r="31" spans="1:11" ht="15.75" thickBot="1" x14ac:dyDescent="0.3">
      <c r="A31" s="92"/>
      <c r="B31" s="93"/>
      <c r="C31" s="93"/>
      <c r="D31" s="93"/>
      <c r="E31" s="94"/>
      <c r="F31" s="89"/>
      <c r="G31" s="89"/>
      <c r="H31" s="89"/>
      <c r="I31" s="89"/>
      <c r="J31" s="90" t="s">
        <v>30</v>
      </c>
      <c r="K31" s="95" t="s">
        <v>31</v>
      </c>
    </row>
    <row r="32" spans="1:11" ht="15.75" thickBot="1" x14ac:dyDescent="0.3">
      <c r="A32" s="92"/>
      <c r="B32" s="93"/>
      <c r="C32" s="93"/>
      <c r="D32" s="93"/>
      <c r="E32" s="89"/>
      <c r="F32" s="89"/>
      <c r="G32" s="89"/>
      <c r="H32" s="89" t="s">
        <v>32</v>
      </c>
      <c r="I32" s="96" t="s">
        <v>18</v>
      </c>
      <c r="J32" s="97">
        <f>H30*0.2</f>
        <v>0</v>
      </c>
      <c r="K32" s="98">
        <f>H30*1.2</f>
        <v>0</v>
      </c>
    </row>
    <row r="33" spans="1:13" ht="15.75" thickBot="1" x14ac:dyDescent="0.3">
      <c r="A33" s="99"/>
      <c r="B33" s="100"/>
      <c r="C33" s="100"/>
      <c r="D33" s="100"/>
      <c r="E33" s="100"/>
      <c r="F33" s="101"/>
      <c r="G33" s="102"/>
      <c r="H33" s="102"/>
      <c r="I33" s="103"/>
      <c r="J33" s="104"/>
      <c r="K33" s="105"/>
    </row>
    <row r="34" spans="1:13" ht="15.75" thickBot="1" x14ac:dyDescent="0.3">
      <c r="A34" s="106"/>
      <c r="B34" s="107"/>
      <c r="C34" s="107"/>
      <c r="D34" s="107"/>
      <c r="E34" s="107"/>
      <c r="F34" s="108"/>
      <c r="G34" s="109"/>
      <c r="H34" s="110"/>
      <c r="I34" s="111"/>
      <c r="J34" s="112"/>
      <c r="K34" s="113"/>
    </row>
    <row r="35" spans="1:13" x14ac:dyDescent="0.25">
      <c r="A35" s="114" t="s">
        <v>33</v>
      </c>
      <c r="B35" s="115"/>
      <c r="C35" s="115"/>
      <c r="D35" s="115"/>
      <c r="E35" s="115"/>
      <c r="F35" s="115"/>
      <c r="G35" s="116"/>
      <c r="H35" s="116"/>
      <c r="I35" s="117"/>
      <c r="J35" s="116"/>
      <c r="K35" s="116"/>
      <c r="L35" s="118"/>
      <c r="M35" s="118"/>
    </row>
    <row r="36" spans="1:13" x14ac:dyDescent="0.25">
      <c r="A36" s="119" t="s">
        <v>34</v>
      </c>
      <c r="B36" s="120"/>
      <c r="C36" s="120"/>
      <c r="D36" s="120"/>
      <c r="E36" s="120"/>
      <c r="F36" s="120"/>
      <c r="G36" s="121"/>
      <c r="H36" s="121"/>
      <c r="I36" s="122"/>
      <c r="J36" s="123"/>
      <c r="K36" s="124"/>
      <c r="L36" s="118"/>
      <c r="M36" s="118"/>
    </row>
    <row r="37" spans="1:13" x14ac:dyDescent="0.25">
      <c r="A37" s="302" t="s">
        <v>35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</row>
    <row r="40" spans="1:13" x14ac:dyDescent="0.25">
      <c r="A40" s="125"/>
      <c r="B40" s="125"/>
      <c r="C40" s="126"/>
      <c r="D40" s="127"/>
      <c r="E40" s="127"/>
      <c r="F40" s="127"/>
      <c r="G40" s="128" t="s">
        <v>36</v>
      </c>
      <c r="H40" s="128"/>
      <c r="I40" s="128"/>
      <c r="J40" s="3"/>
      <c r="K40" s="3"/>
    </row>
    <row r="41" spans="1:13" x14ac:dyDescent="0.25">
      <c r="A41" s="303" t="s">
        <v>37</v>
      </c>
      <c r="B41" s="303"/>
      <c r="C41" s="303"/>
      <c r="D41" s="129"/>
      <c r="E41" s="129"/>
      <c r="F41" s="126"/>
      <c r="G41" s="128" t="s">
        <v>38</v>
      </c>
      <c r="H41" s="128"/>
      <c r="I41" s="128"/>
      <c r="J41" s="3"/>
      <c r="K41" s="3"/>
    </row>
  </sheetData>
  <mergeCells count="7">
    <mergeCell ref="A24:C24"/>
    <mergeCell ref="A26:C26"/>
    <mergeCell ref="A29:C29"/>
    <mergeCell ref="A37:M37"/>
    <mergeCell ref="A41:C41"/>
    <mergeCell ref="A28:C28"/>
    <mergeCell ref="A25:C2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C6" sqref="C6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4" width="10.7109375" customWidth="1"/>
    <col min="5" max="5" width="13" customWidth="1"/>
    <col min="6" max="6" width="11.8554687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113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69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79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1660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3" x14ac:dyDescent="0.25">
      <c r="A17" s="30" t="s">
        <v>9</v>
      </c>
      <c r="B17" s="31">
        <v>6.5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3" x14ac:dyDescent="0.25">
      <c r="A18" s="33" t="s">
        <v>10</v>
      </c>
      <c r="B18" s="34">
        <f>B16*B17</f>
        <v>10790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3" ht="15.75" thickBot="1" x14ac:dyDescent="0.3">
      <c r="A19" s="35" t="s">
        <v>12</v>
      </c>
      <c r="B19" s="36">
        <v>112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3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3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3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3" x14ac:dyDescent="0.25">
      <c r="A23" s="54" t="s">
        <v>22</v>
      </c>
      <c r="B23" s="55"/>
      <c r="C23" s="56"/>
      <c r="D23" s="57" t="s">
        <v>11</v>
      </c>
      <c r="E23" s="58"/>
      <c r="F23" s="59"/>
      <c r="G23" s="60">
        <f>B18+B19</f>
        <v>10902</v>
      </c>
      <c r="H23" s="184">
        <f>F23*G23</f>
        <v>0</v>
      </c>
      <c r="I23" s="52"/>
      <c r="J23" s="62"/>
      <c r="K23" s="63"/>
    </row>
    <row r="24" spans="1:13" x14ac:dyDescent="0.25">
      <c r="A24" s="322" t="s">
        <v>56</v>
      </c>
      <c r="B24" s="323"/>
      <c r="C24" s="324"/>
      <c r="D24" s="64" t="s">
        <v>11</v>
      </c>
      <c r="E24" s="65" t="s">
        <v>57</v>
      </c>
      <c r="F24" s="66"/>
      <c r="G24" s="67">
        <f>B18+B19</f>
        <v>10902</v>
      </c>
      <c r="H24" s="184">
        <f t="shared" ref="H24:H26" si="0">F24*G24</f>
        <v>0</v>
      </c>
      <c r="I24" s="52"/>
      <c r="J24" s="62"/>
      <c r="K24" s="63"/>
    </row>
    <row r="25" spans="1:13" x14ac:dyDescent="0.25">
      <c r="A25" s="68" t="s">
        <v>58</v>
      </c>
      <c r="B25" s="69"/>
      <c r="C25" s="70"/>
      <c r="D25" s="71" t="s">
        <v>28</v>
      </c>
      <c r="E25" s="72"/>
      <c r="F25" s="73"/>
      <c r="G25" s="61">
        <v>10</v>
      </c>
      <c r="H25" s="184">
        <f t="shared" si="0"/>
        <v>0</v>
      </c>
      <c r="I25" s="52"/>
      <c r="J25" s="62"/>
      <c r="K25" s="74"/>
    </row>
    <row r="26" spans="1:13" ht="15" customHeight="1" thickBot="1" x14ac:dyDescent="0.3">
      <c r="A26" s="185" t="s">
        <v>107</v>
      </c>
      <c r="B26" s="186"/>
      <c r="C26" s="187"/>
      <c r="D26" s="188" t="s">
        <v>11</v>
      </c>
      <c r="E26" s="189" t="s">
        <v>108</v>
      </c>
      <c r="F26" s="190"/>
      <c r="G26" s="191">
        <f>B18+B19</f>
        <v>10902</v>
      </c>
      <c r="H26" s="279">
        <f t="shared" si="0"/>
        <v>0</v>
      </c>
      <c r="I26" s="52"/>
      <c r="J26" s="79"/>
      <c r="K26" s="74"/>
    </row>
    <row r="27" spans="1:13" ht="15.75" thickBot="1" x14ac:dyDescent="0.3">
      <c r="A27" s="92"/>
      <c r="B27" s="93"/>
      <c r="C27" s="93"/>
      <c r="D27" s="93"/>
      <c r="E27" s="89"/>
      <c r="F27" s="89"/>
      <c r="G27" s="89" t="s">
        <v>29</v>
      </c>
      <c r="H27" s="280">
        <f>SUM(H23:H26)</f>
        <v>0</v>
      </c>
      <c r="I27" s="89"/>
      <c r="J27" s="90"/>
      <c r="K27" s="91"/>
    </row>
    <row r="28" spans="1:13" ht="15.75" thickBot="1" x14ac:dyDescent="0.3">
      <c r="A28" s="92"/>
      <c r="B28" s="93"/>
      <c r="C28" s="93"/>
      <c r="D28" s="93"/>
      <c r="E28" s="94"/>
      <c r="F28" s="89"/>
      <c r="G28" s="89"/>
      <c r="H28" s="89"/>
      <c r="I28" s="89"/>
      <c r="J28" s="90" t="s">
        <v>30</v>
      </c>
      <c r="K28" s="95" t="s">
        <v>31</v>
      </c>
    </row>
    <row r="29" spans="1:13" ht="15.75" thickBot="1" x14ac:dyDescent="0.3">
      <c r="A29" s="92"/>
      <c r="B29" s="93"/>
      <c r="C29" s="93"/>
      <c r="D29" s="93"/>
      <c r="E29" s="89"/>
      <c r="F29" s="89"/>
      <c r="G29" s="89"/>
      <c r="H29" s="89" t="s">
        <v>32</v>
      </c>
      <c r="I29" s="96" t="s">
        <v>18</v>
      </c>
      <c r="J29" s="97">
        <f>H27*0.2</f>
        <v>0</v>
      </c>
      <c r="K29" s="98">
        <f>H27*1.2</f>
        <v>0</v>
      </c>
    </row>
    <row r="30" spans="1:13" ht="15.75" thickBot="1" x14ac:dyDescent="0.3">
      <c r="A30" s="99"/>
      <c r="B30" s="100"/>
      <c r="C30" s="100"/>
      <c r="D30" s="100"/>
      <c r="E30" s="100"/>
      <c r="F30" s="101"/>
      <c r="G30" s="102"/>
      <c r="H30" s="102"/>
      <c r="I30" s="103"/>
      <c r="J30" s="104"/>
      <c r="K30" s="105"/>
    </row>
    <row r="31" spans="1:13" ht="15.75" thickBot="1" x14ac:dyDescent="0.3">
      <c r="A31" s="106"/>
      <c r="B31" s="107"/>
      <c r="C31" s="107"/>
      <c r="D31" s="107"/>
      <c r="E31" s="107"/>
      <c r="F31" s="108"/>
      <c r="G31" s="109"/>
      <c r="H31" s="110"/>
      <c r="I31" s="111"/>
      <c r="J31" s="112"/>
      <c r="K31" s="113"/>
    </row>
    <row r="32" spans="1:13" x14ac:dyDescent="0.25">
      <c r="A32" s="114" t="s">
        <v>33</v>
      </c>
      <c r="B32" s="115"/>
      <c r="C32" s="115"/>
      <c r="D32" s="115"/>
      <c r="E32" s="115"/>
      <c r="F32" s="115"/>
      <c r="G32" s="116"/>
      <c r="H32" s="116"/>
      <c r="I32" s="117"/>
      <c r="J32" s="116"/>
      <c r="K32" s="116"/>
      <c r="L32" s="118"/>
      <c r="M32" s="118"/>
    </row>
    <row r="33" spans="1:13" x14ac:dyDescent="0.25">
      <c r="A33" s="119" t="s">
        <v>34</v>
      </c>
      <c r="B33" s="120"/>
      <c r="C33" s="120"/>
      <c r="D33" s="120"/>
      <c r="E33" s="120"/>
      <c r="F33" s="120"/>
      <c r="G33" s="121"/>
      <c r="H33" s="121"/>
      <c r="I33" s="122"/>
      <c r="J33" s="123"/>
      <c r="K33" s="124"/>
      <c r="L33" s="118"/>
      <c r="M33" s="118"/>
    </row>
    <row r="34" spans="1:13" x14ac:dyDescent="0.25">
      <c r="A34" s="302" t="s">
        <v>35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</row>
    <row r="36" spans="1:13" x14ac:dyDescent="0.25">
      <c r="A36" s="125"/>
      <c r="B36" s="125"/>
      <c r="C36" s="126"/>
      <c r="D36" s="127"/>
      <c r="E36" s="127"/>
      <c r="F36" s="127"/>
      <c r="G36" s="128" t="s">
        <v>36</v>
      </c>
      <c r="H36" s="128"/>
      <c r="I36" s="128"/>
      <c r="J36" s="3"/>
      <c r="K36" s="3"/>
    </row>
    <row r="37" spans="1:13" x14ac:dyDescent="0.25">
      <c r="A37" s="303" t="s">
        <v>37</v>
      </c>
      <c r="B37" s="303"/>
      <c r="C37" s="303"/>
      <c r="D37" s="129"/>
      <c r="E37" s="129"/>
      <c r="F37" s="126"/>
      <c r="G37" s="128" t="s">
        <v>38</v>
      </c>
      <c r="H37" s="128"/>
      <c r="I37" s="128"/>
      <c r="J37" s="3"/>
      <c r="K37" s="3"/>
    </row>
  </sheetData>
  <mergeCells count="3">
    <mergeCell ref="A34:M34"/>
    <mergeCell ref="A37:C37"/>
    <mergeCell ref="A24:C24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6" sqref="C6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140625" customWidth="1"/>
    <col min="7" max="7" width="10.7109375" customWidth="1"/>
    <col min="8" max="8" width="13.5703125" customWidth="1"/>
    <col min="9" max="9" width="10.7109375" customWidth="1"/>
    <col min="10" max="10" width="13" customWidth="1"/>
    <col min="11" max="11" width="12.7109375" customWidth="1"/>
  </cols>
  <sheetData>
    <row r="1" spans="1:11" x14ac:dyDescent="0.25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113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39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73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77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4252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4" x14ac:dyDescent="0.25">
      <c r="A17" s="30" t="s">
        <v>9</v>
      </c>
      <c r="B17" s="31">
        <v>5.58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4" x14ac:dyDescent="0.25">
      <c r="A18" s="33" t="s">
        <v>10</v>
      </c>
      <c r="B18" s="34">
        <f>B16*B17</f>
        <v>23726.16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4" ht="15.75" thickBot="1" x14ac:dyDescent="0.3">
      <c r="A19" s="35" t="s">
        <v>12</v>
      </c>
      <c r="B19" s="36">
        <v>580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4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4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4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4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v>44.8</v>
      </c>
      <c r="H23" s="184">
        <f>F23*G23</f>
        <v>0</v>
      </c>
      <c r="I23" s="52"/>
      <c r="J23" s="62"/>
      <c r="K23" s="63"/>
    </row>
    <row r="24" spans="1:14" x14ac:dyDescent="0.25">
      <c r="A24" s="297" t="s">
        <v>22</v>
      </c>
      <c r="B24" s="298"/>
      <c r="C24" s="298"/>
      <c r="D24" s="64" t="s">
        <v>23</v>
      </c>
      <c r="E24" s="65"/>
      <c r="F24" s="66"/>
      <c r="G24" s="67">
        <f>B18+B19</f>
        <v>24306.16</v>
      </c>
      <c r="H24" s="184">
        <f>F24*G24</f>
        <v>0</v>
      </c>
      <c r="I24" s="52"/>
      <c r="J24" s="62"/>
      <c r="K24" s="63"/>
    </row>
    <row r="25" spans="1:14" x14ac:dyDescent="0.25">
      <c r="A25" s="310" t="s">
        <v>24</v>
      </c>
      <c r="B25" s="311"/>
      <c r="C25" s="312"/>
      <c r="D25" s="71" t="s">
        <v>23</v>
      </c>
      <c r="E25" s="72" t="s">
        <v>25</v>
      </c>
      <c r="F25" s="73"/>
      <c r="G25" s="61">
        <f>B18+B19</f>
        <v>24306.16</v>
      </c>
      <c r="H25" s="184">
        <f>F25*G25</f>
        <v>0</v>
      </c>
      <c r="I25" s="52"/>
      <c r="J25" s="62"/>
      <c r="K25" s="74"/>
    </row>
    <row r="26" spans="1:14" ht="30" customHeight="1" x14ac:dyDescent="0.25">
      <c r="A26" s="313" t="s">
        <v>62</v>
      </c>
      <c r="B26" s="314"/>
      <c r="C26" s="315"/>
      <c r="D26" s="75" t="s">
        <v>23</v>
      </c>
      <c r="E26" s="76" t="s">
        <v>21</v>
      </c>
      <c r="F26" s="77"/>
      <c r="G26" s="78">
        <v>1214</v>
      </c>
      <c r="H26" s="192">
        <f>G26*F26</f>
        <v>0</v>
      </c>
      <c r="I26" s="52"/>
      <c r="J26" s="79"/>
      <c r="K26" s="74"/>
    </row>
    <row r="27" spans="1:14" x14ac:dyDescent="0.25">
      <c r="A27" s="80" t="s">
        <v>26</v>
      </c>
      <c r="B27" s="81"/>
      <c r="C27" s="81"/>
      <c r="D27" s="82" t="s">
        <v>27</v>
      </c>
      <c r="E27" s="83" t="s">
        <v>21</v>
      </c>
      <c r="F27" s="84"/>
      <c r="G27" s="85">
        <f>B18+B19</f>
        <v>24306.16</v>
      </c>
      <c r="H27" s="193">
        <f>F27*G27</f>
        <v>0</v>
      </c>
      <c r="I27" s="52"/>
      <c r="J27" s="62"/>
      <c r="K27" s="74"/>
    </row>
    <row r="28" spans="1:14" ht="15.75" customHeight="1" x14ac:dyDescent="0.25">
      <c r="A28" s="275" t="s">
        <v>109</v>
      </c>
      <c r="B28" s="276"/>
      <c r="C28" s="277"/>
      <c r="D28" s="145" t="s">
        <v>8</v>
      </c>
      <c r="E28" s="144" t="s">
        <v>60</v>
      </c>
      <c r="F28" s="87"/>
      <c r="G28" s="88">
        <v>1876</v>
      </c>
      <c r="H28" s="193">
        <f>F28*G28</f>
        <v>0</v>
      </c>
      <c r="I28" s="52"/>
      <c r="J28" s="62"/>
      <c r="K28" s="74"/>
      <c r="L28" s="328"/>
      <c r="M28" s="329"/>
      <c r="N28" s="329"/>
    </row>
    <row r="29" spans="1:14" ht="14.45" customHeight="1" x14ac:dyDescent="0.3">
      <c r="A29" s="325" t="s">
        <v>61</v>
      </c>
      <c r="B29" s="326"/>
      <c r="C29" s="327"/>
      <c r="D29" s="266" t="s">
        <v>28</v>
      </c>
      <c r="E29" s="267"/>
      <c r="F29" s="268"/>
      <c r="G29" s="269">
        <v>744</v>
      </c>
      <c r="H29" s="288">
        <f>F29*G29</f>
        <v>0</v>
      </c>
      <c r="I29" s="52"/>
      <c r="J29" s="62"/>
      <c r="K29" s="74"/>
      <c r="L29" s="328"/>
      <c r="M29" s="329"/>
      <c r="N29" s="329"/>
    </row>
    <row r="30" spans="1:14" ht="14.45" customHeight="1" thickBot="1" x14ac:dyDescent="0.3">
      <c r="A30" s="330" t="s">
        <v>106</v>
      </c>
      <c r="B30" s="331"/>
      <c r="C30" s="332"/>
      <c r="D30" s="289" t="s">
        <v>8</v>
      </c>
      <c r="E30" s="290"/>
      <c r="F30" s="194"/>
      <c r="G30" s="291">
        <f>B16+7*B17</f>
        <v>4291.0600000000004</v>
      </c>
      <c r="H30" s="195">
        <f>F30*G30</f>
        <v>0</v>
      </c>
      <c r="I30" s="52"/>
      <c r="J30" s="62"/>
      <c r="K30" s="74"/>
      <c r="L30" s="328"/>
      <c r="M30" s="329"/>
      <c r="N30" s="329"/>
    </row>
    <row r="31" spans="1:14" ht="15.75" thickBot="1" x14ac:dyDescent="0.3">
      <c r="A31" s="92"/>
      <c r="B31" s="93"/>
      <c r="C31" s="93"/>
      <c r="D31" s="93"/>
      <c r="E31" s="89"/>
      <c r="F31" s="89"/>
      <c r="G31" s="182" t="s">
        <v>29</v>
      </c>
      <c r="H31" s="183">
        <f>SUM(H23:H30)</f>
        <v>0</v>
      </c>
      <c r="I31" s="89"/>
      <c r="J31" s="90"/>
      <c r="K31" s="91"/>
      <c r="L31" s="328"/>
      <c r="M31" s="329"/>
      <c r="N31" s="329"/>
    </row>
    <row r="32" spans="1:14" ht="15.75" thickBot="1" x14ac:dyDescent="0.3">
      <c r="A32" s="92"/>
      <c r="B32" s="93"/>
      <c r="C32" s="93"/>
      <c r="D32" s="93"/>
      <c r="E32" s="94"/>
      <c r="F32" s="89"/>
      <c r="G32" s="89"/>
      <c r="H32" s="89"/>
      <c r="I32" s="89"/>
      <c r="J32" s="90" t="s">
        <v>30</v>
      </c>
      <c r="K32" s="95" t="s">
        <v>31</v>
      </c>
    </row>
    <row r="33" spans="1:13" ht="15.75" thickBot="1" x14ac:dyDescent="0.3">
      <c r="A33" s="92"/>
      <c r="B33" s="93"/>
      <c r="C33" s="93"/>
      <c r="D33" s="93"/>
      <c r="E33" s="89"/>
      <c r="F33" s="89"/>
      <c r="G33" s="89"/>
      <c r="H33" s="89" t="s">
        <v>32</v>
      </c>
      <c r="I33" s="96" t="s">
        <v>18</v>
      </c>
      <c r="J33" s="97">
        <f>H31*0.2</f>
        <v>0</v>
      </c>
      <c r="K33" s="98">
        <f>H31*1.2</f>
        <v>0</v>
      </c>
    </row>
    <row r="34" spans="1:13" ht="15.75" thickBot="1" x14ac:dyDescent="0.3">
      <c r="A34" s="99"/>
      <c r="B34" s="100"/>
      <c r="C34" s="100"/>
      <c r="D34" s="100"/>
      <c r="E34" s="100"/>
      <c r="F34" s="101"/>
      <c r="G34" s="102"/>
      <c r="H34" s="102"/>
      <c r="I34" s="103"/>
      <c r="J34" s="104"/>
      <c r="K34" s="105"/>
    </row>
    <row r="35" spans="1:13" ht="15.75" thickBot="1" x14ac:dyDescent="0.3">
      <c r="A35" s="106"/>
      <c r="B35" s="107"/>
      <c r="C35" s="107"/>
      <c r="D35" s="107"/>
      <c r="E35" s="107"/>
      <c r="F35" s="108"/>
      <c r="G35" s="109"/>
      <c r="H35" s="110"/>
      <c r="I35" s="111"/>
      <c r="J35" s="112"/>
      <c r="K35" s="113"/>
    </row>
    <row r="36" spans="1:13" x14ac:dyDescent="0.25">
      <c r="A36" s="114" t="s">
        <v>33</v>
      </c>
      <c r="B36" s="115"/>
      <c r="C36" s="115"/>
      <c r="D36" s="115"/>
      <c r="E36" s="115"/>
      <c r="F36" s="115"/>
      <c r="G36" s="116"/>
      <c r="H36" s="116"/>
      <c r="I36" s="117"/>
      <c r="J36" s="116"/>
      <c r="K36" s="116"/>
      <c r="L36" s="118"/>
      <c r="M36" s="118"/>
    </row>
    <row r="37" spans="1:13" x14ac:dyDescent="0.25">
      <c r="A37" s="119" t="s">
        <v>34</v>
      </c>
      <c r="B37" s="120"/>
      <c r="C37" s="120"/>
      <c r="D37" s="120"/>
      <c r="E37" s="120"/>
      <c r="F37" s="120"/>
      <c r="G37" s="121"/>
      <c r="H37" s="121"/>
      <c r="I37" s="122"/>
      <c r="J37" s="123"/>
      <c r="K37" s="124"/>
      <c r="L37" s="118"/>
      <c r="M37" s="118"/>
    </row>
    <row r="38" spans="1:13" x14ac:dyDescent="0.25">
      <c r="A38" s="302" t="s">
        <v>35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</row>
    <row r="39" spans="1:13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5">
      <c r="F40" s="3"/>
      <c r="H40" s="3"/>
      <c r="J40" s="3"/>
      <c r="K40" s="3"/>
    </row>
    <row r="41" spans="1:13" x14ac:dyDescent="0.25">
      <c r="A41" s="125"/>
      <c r="B41" s="125"/>
      <c r="C41" s="126"/>
      <c r="D41" s="127"/>
      <c r="E41" s="127"/>
      <c r="F41" s="127"/>
      <c r="G41" s="128" t="s">
        <v>36</v>
      </c>
      <c r="H41" s="128"/>
      <c r="I41" s="128"/>
      <c r="J41" s="3"/>
      <c r="K41" s="3"/>
    </row>
    <row r="42" spans="1:13" x14ac:dyDescent="0.25">
      <c r="A42" s="303" t="s">
        <v>37</v>
      </c>
      <c r="B42" s="303"/>
      <c r="C42" s="303"/>
      <c r="D42" s="129"/>
      <c r="E42" s="129"/>
      <c r="F42" s="126"/>
      <c r="G42" s="128" t="s">
        <v>38</v>
      </c>
      <c r="H42" s="128"/>
      <c r="I42" s="128"/>
      <c r="J42" s="3"/>
      <c r="K42" s="3"/>
    </row>
  </sheetData>
  <mergeCells count="8">
    <mergeCell ref="A24:C24"/>
    <mergeCell ref="A26:C26"/>
    <mergeCell ref="A29:C29"/>
    <mergeCell ref="A38:M38"/>
    <mergeCell ref="A42:C42"/>
    <mergeCell ref="L28:N31"/>
    <mergeCell ref="A30:C30"/>
    <mergeCell ref="A25:C2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5" sqref="C5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140625" customWidth="1"/>
    <col min="7" max="7" width="10.7109375" customWidth="1"/>
    <col min="8" max="8" width="12.42578125" customWidth="1"/>
    <col min="9" max="9" width="10.7109375" customWidth="1"/>
    <col min="10" max="10" width="12.42578125" customWidth="1"/>
    <col min="11" max="11" width="12.7109375" customWidth="1"/>
  </cols>
  <sheetData>
    <row r="1" spans="1:11" x14ac:dyDescent="0.25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113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74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76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6930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4" x14ac:dyDescent="0.25">
      <c r="A17" s="30" t="s">
        <v>9</v>
      </c>
      <c r="B17" s="31">
        <v>5.7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4" x14ac:dyDescent="0.25">
      <c r="A18" s="33" t="s">
        <v>10</v>
      </c>
      <c r="B18" s="34">
        <f>B16*B17</f>
        <v>39501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4" ht="15.75" thickBot="1" x14ac:dyDescent="0.3">
      <c r="A19" s="35" t="s">
        <v>12</v>
      </c>
      <c r="B19" s="36">
        <v>420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4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4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4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4" ht="15" customHeight="1" x14ac:dyDescent="0.25">
      <c r="A23" s="147" t="s">
        <v>20</v>
      </c>
      <c r="B23" s="160"/>
      <c r="C23" s="161"/>
      <c r="D23" s="148" t="s">
        <v>8</v>
      </c>
      <c r="E23" s="162" t="s">
        <v>21</v>
      </c>
      <c r="F23" s="163"/>
      <c r="G23" s="164">
        <v>57</v>
      </c>
      <c r="H23" s="167">
        <f>F23*G23</f>
        <v>0</v>
      </c>
      <c r="I23" s="52"/>
      <c r="J23" s="62"/>
      <c r="K23" s="63"/>
    </row>
    <row r="24" spans="1:14" ht="17.25" x14ac:dyDescent="0.25">
      <c r="A24" s="333" t="s">
        <v>22</v>
      </c>
      <c r="B24" s="334"/>
      <c r="C24" s="334"/>
      <c r="D24" s="149" t="s">
        <v>63</v>
      </c>
      <c r="E24" s="150"/>
      <c r="F24" s="166"/>
      <c r="G24" s="165">
        <f>B18+B19</f>
        <v>39921</v>
      </c>
      <c r="H24" s="167">
        <f>F24*G24</f>
        <v>0</v>
      </c>
      <c r="I24" s="52"/>
      <c r="J24" s="62"/>
      <c r="K24" s="63"/>
    </row>
    <row r="25" spans="1:14" ht="13.9" customHeight="1" x14ac:dyDescent="0.25">
      <c r="A25" s="278" t="s">
        <v>109</v>
      </c>
      <c r="B25" s="151"/>
      <c r="C25" s="152"/>
      <c r="D25" s="168" t="s">
        <v>8</v>
      </c>
      <c r="E25" s="169" t="s">
        <v>70</v>
      </c>
      <c r="F25" s="170"/>
      <c r="G25" s="171">
        <v>5190</v>
      </c>
      <c r="H25" s="281">
        <f>F25*G25</f>
        <v>0</v>
      </c>
      <c r="I25" s="52" t="s">
        <v>71</v>
      </c>
      <c r="J25" s="62"/>
      <c r="K25" s="63"/>
      <c r="L25" s="328"/>
      <c r="M25" s="329"/>
      <c r="N25" s="329"/>
    </row>
    <row r="26" spans="1:14" ht="27" customHeight="1" x14ac:dyDescent="0.25">
      <c r="A26" s="338" t="s">
        <v>62</v>
      </c>
      <c r="B26" s="339"/>
      <c r="C26" s="340"/>
      <c r="D26" s="153" t="s">
        <v>63</v>
      </c>
      <c r="E26" s="172" t="s">
        <v>21</v>
      </c>
      <c r="F26" s="179"/>
      <c r="G26" s="180">
        <v>1214</v>
      </c>
      <c r="H26" s="282">
        <f>G26*F26</f>
        <v>0</v>
      </c>
      <c r="I26" s="52"/>
      <c r="J26" s="62"/>
      <c r="K26" s="74"/>
      <c r="L26" s="328"/>
      <c r="M26" s="329"/>
      <c r="N26" s="329"/>
    </row>
    <row r="27" spans="1:14" ht="14.45" customHeight="1" x14ac:dyDescent="0.25">
      <c r="A27" s="154" t="s">
        <v>24</v>
      </c>
      <c r="B27" s="155"/>
      <c r="C27" s="156"/>
      <c r="D27" s="157" t="s">
        <v>63</v>
      </c>
      <c r="E27" s="173" t="s">
        <v>64</v>
      </c>
      <c r="F27" s="174"/>
      <c r="G27" s="165">
        <f>B18+B19</f>
        <v>39921</v>
      </c>
      <c r="H27" s="167">
        <f>F27*G27</f>
        <v>0</v>
      </c>
      <c r="I27" s="52"/>
      <c r="J27" s="79"/>
      <c r="K27" s="74"/>
      <c r="L27" s="328"/>
      <c r="M27" s="329"/>
      <c r="N27" s="329"/>
    </row>
    <row r="28" spans="1:14" ht="17.25" x14ac:dyDescent="0.25">
      <c r="A28" s="158" t="s">
        <v>65</v>
      </c>
      <c r="B28" s="159"/>
      <c r="C28" s="159"/>
      <c r="D28" s="175" t="s">
        <v>66</v>
      </c>
      <c r="E28" s="176" t="s">
        <v>21</v>
      </c>
      <c r="F28" s="177"/>
      <c r="G28" s="165">
        <f>B18+B19</f>
        <v>39921</v>
      </c>
      <c r="H28" s="178">
        <f>F28*G28</f>
        <v>0</v>
      </c>
      <c r="I28" s="52"/>
      <c r="J28" s="62"/>
      <c r="K28" s="74"/>
      <c r="L28" s="328"/>
      <c r="M28" s="329"/>
      <c r="N28" s="329"/>
    </row>
    <row r="29" spans="1:14" ht="18" x14ac:dyDescent="0.35">
      <c r="A29" s="335" t="s">
        <v>67</v>
      </c>
      <c r="B29" s="336"/>
      <c r="C29" s="337"/>
      <c r="D29" s="270" t="s">
        <v>28</v>
      </c>
      <c r="E29" s="271"/>
      <c r="F29" s="272"/>
      <c r="G29" s="273">
        <v>744</v>
      </c>
      <c r="H29" s="283">
        <f>F29*G29</f>
        <v>0</v>
      </c>
      <c r="I29" s="52"/>
      <c r="J29" s="62"/>
      <c r="K29" s="74"/>
    </row>
    <row r="30" spans="1:14" ht="15.75" thickBot="1" x14ac:dyDescent="0.3">
      <c r="A30" s="330" t="s">
        <v>106</v>
      </c>
      <c r="B30" s="341"/>
      <c r="C30" s="342"/>
      <c r="D30" s="200" t="s">
        <v>103</v>
      </c>
      <c r="E30" s="284"/>
      <c r="F30" s="285"/>
      <c r="G30" s="286">
        <f>B16+10*B17</f>
        <v>6987</v>
      </c>
      <c r="H30" s="287">
        <f>F30*G30</f>
        <v>0</v>
      </c>
      <c r="I30" s="52"/>
      <c r="J30" s="62"/>
      <c r="K30" s="74"/>
    </row>
    <row r="31" spans="1:14" ht="15.75" thickBot="1" x14ac:dyDescent="0.3">
      <c r="A31" s="92"/>
      <c r="B31" s="93"/>
      <c r="C31" s="93"/>
      <c r="D31" s="93"/>
      <c r="E31" s="89"/>
      <c r="F31" s="89"/>
      <c r="G31" s="182" t="s">
        <v>29</v>
      </c>
      <c r="H31" s="183">
        <f>SUM(H23:H30)</f>
        <v>0</v>
      </c>
      <c r="I31" s="89"/>
      <c r="J31" s="90"/>
      <c r="K31" s="91"/>
    </row>
    <row r="32" spans="1:14" ht="15.75" thickBot="1" x14ac:dyDescent="0.3">
      <c r="A32" s="92"/>
      <c r="B32" s="93"/>
      <c r="C32" s="93"/>
      <c r="D32" s="93"/>
      <c r="E32" s="94"/>
      <c r="F32" s="89"/>
      <c r="G32" s="89"/>
      <c r="H32" s="89"/>
      <c r="I32" s="89"/>
      <c r="J32" s="90" t="s">
        <v>30</v>
      </c>
      <c r="K32" s="95" t="s">
        <v>31</v>
      </c>
    </row>
    <row r="33" spans="1:13" ht="15.75" thickBot="1" x14ac:dyDescent="0.3">
      <c r="A33" s="92"/>
      <c r="B33" s="93"/>
      <c r="C33" s="93"/>
      <c r="D33" s="93"/>
      <c r="E33" s="89"/>
      <c r="F33" s="89"/>
      <c r="G33" s="89"/>
      <c r="H33" s="89" t="s">
        <v>32</v>
      </c>
      <c r="I33" s="96" t="s">
        <v>18</v>
      </c>
      <c r="J33" s="97">
        <f>H31*0.2</f>
        <v>0</v>
      </c>
      <c r="K33" s="98">
        <f>H31*1.2</f>
        <v>0</v>
      </c>
    </row>
    <row r="34" spans="1:13" ht="15.75" thickBot="1" x14ac:dyDescent="0.3">
      <c r="A34" s="99"/>
      <c r="B34" s="100"/>
      <c r="C34" s="100"/>
      <c r="D34" s="100"/>
      <c r="E34" s="100"/>
      <c r="F34" s="101"/>
      <c r="G34" s="102"/>
      <c r="H34" s="102"/>
      <c r="I34" s="103"/>
      <c r="J34" s="104"/>
      <c r="K34" s="105"/>
    </row>
    <row r="35" spans="1:13" ht="15.75" thickBot="1" x14ac:dyDescent="0.3">
      <c r="A35" s="106"/>
      <c r="B35" s="107"/>
      <c r="C35" s="107"/>
      <c r="D35" s="107"/>
      <c r="E35" s="107"/>
      <c r="F35" s="108"/>
      <c r="G35" s="109"/>
      <c r="H35" s="110"/>
      <c r="I35" s="111"/>
      <c r="J35" s="112"/>
      <c r="K35" s="113"/>
    </row>
    <row r="36" spans="1:13" x14ac:dyDescent="0.25">
      <c r="A36" s="114" t="s">
        <v>33</v>
      </c>
      <c r="B36" s="115"/>
      <c r="C36" s="115"/>
      <c r="D36" s="115"/>
      <c r="E36" s="115"/>
      <c r="F36" s="115"/>
      <c r="G36" s="116"/>
      <c r="H36" s="116"/>
      <c r="I36" s="117"/>
      <c r="J36" s="116"/>
      <c r="K36" s="116"/>
      <c r="L36" s="118"/>
      <c r="M36" s="118"/>
    </row>
    <row r="37" spans="1:13" x14ac:dyDescent="0.25">
      <c r="A37" s="119" t="s">
        <v>34</v>
      </c>
      <c r="B37" s="120"/>
      <c r="C37" s="120"/>
      <c r="D37" s="120"/>
      <c r="E37" s="120"/>
      <c r="F37" s="120"/>
      <c r="G37" s="121"/>
      <c r="H37" s="121"/>
      <c r="I37" s="122"/>
      <c r="J37" s="123"/>
      <c r="K37" s="124"/>
      <c r="L37" s="118"/>
      <c r="M37" s="118"/>
    </row>
    <row r="38" spans="1:13" x14ac:dyDescent="0.25">
      <c r="A38" s="302" t="s">
        <v>35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</row>
    <row r="39" spans="1:13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5">
      <c r="F40" s="3"/>
      <c r="H40" s="3"/>
      <c r="J40" s="3"/>
      <c r="K40" s="3"/>
    </row>
    <row r="41" spans="1:13" x14ac:dyDescent="0.25">
      <c r="A41" s="125"/>
      <c r="B41" s="125"/>
      <c r="C41" s="126"/>
      <c r="D41" s="127"/>
      <c r="E41" s="127"/>
      <c r="F41" s="127"/>
      <c r="G41" s="128" t="s">
        <v>36</v>
      </c>
      <c r="H41" s="128"/>
      <c r="I41" s="128"/>
      <c r="J41" s="3"/>
      <c r="K41" s="3"/>
    </row>
    <row r="42" spans="1:13" x14ac:dyDescent="0.25">
      <c r="A42" s="303" t="s">
        <v>37</v>
      </c>
      <c r="B42" s="303"/>
      <c r="C42" s="303"/>
      <c r="D42" s="129"/>
      <c r="E42" s="129"/>
      <c r="F42" s="126"/>
      <c r="G42" s="128" t="s">
        <v>38</v>
      </c>
      <c r="H42" s="128"/>
      <c r="I42" s="128"/>
      <c r="J42" s="3"/>
      <c r="K42" s="3"/>
    </row>
  </sheetData>
  <mergeCells count="7">
    <mergeCell ref="A24:C24"/>
    <mergeCell ref="A29:C29"/>
    <mergeCell ref="A38:M38"/>
    <mergeCell ref="A42:C42"/>
    <mergeCell ref="A26:C26"/>
    <mergeCell ref="L25:N28"/>
    <mergeCell ref="A30:C30"/>
  </mergeCells>
  <pageMargins left="0.70866141732283461" right="0.39370078740157483" top="0.3543307086614173" bottom="0.23622047244094488" header="0.43307086614173229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workbookViewId="0">
      <selection activeCell="C7" sqref="C7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140625" customWidth="1"/>
    <col min="7" max="7" width="10.7109375" customWidth="1"/>
    <col min="8" max="8" width="12.42578125" customWidth="1"/>
    <col min="9" max="9" width="10.7109375" customWidth="1"/>
    <col min="10" max="10" width="12.42578125" customWidth="1"/>
    <col min="11" max="11" width="12.7109375" customWidth="1"/>
  </cols>
  <sheetData>
    <row r="1" spans="1:11" x14ac:dyDescent="0.25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"/>
      <c r="C4" s="1" t="s">
        <v>113</v>
      </c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5.75" thickBot="1" x14ac:dyDescent="0.3"/>
    <row r="13" spans="1:11" x14ac:dyDescent="0.25">
      <c r="A13" s="13" t="s">
        <v>6</v>
      </c>
      <c r="B13" s="14"/>
      <c r="C13" s="15"/>
      <c r="D13" s="16" t="s">
        <v>75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76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1919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3" x14ac:dyDescent="0.25">
      <c r="A17" s="30" t="s">
        <v>9</v>
      </c>
      <c r="B17" s="31">
        <v>5.83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3" x14ac:dyDescent="0.25">
      <c r="A18" s="33" t="s">
        <v>10</v>
      </c>
      <c r="B18" s="34">
        <f>B16*B17</f>
        <v>11187.77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3" ht="15.75" thickBot="1" x14ac:dyDescent="0.3">
      <c r="A19" s="35" t="s">
        <v>12</v>
      </c>
      <c r="B19" s="36">
        <v>80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3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3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3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3" x14ac:dyDescent="0.25">
      <c r="A23" s="343" t="s">
        <v>22</v>
      </c>
      <c r="B23" s="344"/>
      <c r="C23" s="345"/>
      <c r="D23" s="57" t="s">
        <v>11</v>
      </c>
      <c r="E23" s="58"/>
      <c r="F23" s="59"/>
      <c r="G23" s="60">
        <f>B18+B19</f>
        <v>11267.77</v>
      </c>
      <c r="H23" s="184">
        <f>F23*G23</f>
        <v>0</v>
      </c>
      <c r="I23" s="52"/>
      <c r="J23" s="62"/>
      <c r="K23" s="63"/>
    </row>
    <row r="24" spans="1:13" x14ac:dyDescent="0.25">
      <c r="A24" s="322" t="s">
        <v>56</v>
      </c>
      <c r="B24" s="323"/>
      <c r="C24" s="324"/>
      <c r="D24" s="64" t="s">
        <v>11</v>
      </c>
      <c r="E24" s="65" t="s">
        <v>57</v>
      </c>
      <c r="F24" s="66"/>
      <c r="G24" s="67">
        <f>B18+B19</f>
        <v>11267.77</v>
      </c>
      <c r="H24" s="184">
        <f t="shared" ref="H24:H26" si="0">F24*G24</f>
        <v>0</v>
      </c>
      <c r="I24" s="52"/>
      <c r="J24" s="62"/>
      <c r="K24" s="63"/>
    </row>
    <row r="25" spans="1:13" x14ac:dyDescent="0.25">
      <c r="A25" s="68" t="s">
        <v>58</v>
      </c>
      <c r="B25" s="69"/>
      <c r="C25" s="70"/>
      <c r="D25" s="71" t="s">
        <v>28</v>
      </c>
      <c r="E25" s="72"/>
      <c r="F25" s="73"/>
      <c r="G25" s="61">
        <v>15</v>
      </c>
      <c r="H25" s="184">
        <f t="shared" si="0"/>
        <v>0</v>
      </c>
      <c r="I25" s="52"/>
      <c r="J25" s="62"/>
      <c r="K25" s="74"/>
    </row>
    <row r="26" spans="1:13" ht="14.45" customHeight="1" thickBot="1" x14ac:dyDescent="0.3">
      <c r="A26" s="185" t="s">
        <v>110</v>
      </c>
      <c r="B26" s="186"/>
      <c r="C26" s="187"/>
      <c r="D26" s="188" t="s">
        <v>11</v>
      </c>
      <c r="E26" s="189" t="s">
        <v>111</v>
      </c>
      <c r="F26" s="190"/>
      <c r="G26" s="191">
        <f>B18+B19</f>
        <v>11267.77</v>
      </c>
      <c r="H26" s="279">
        <f t="shared" si="0"/>
        <v>0</v>
      </c>
      <c r="I26" s="52"/>
      <c r="J26" s="79"/>
      <c r="K26" s="74"/>
    </row>
    <row r="27" spans="1:13" ht="15.75" thickBot="1" x14ac:dyDescent="0.3">
      <c r="A27" s="92"/>
      <c r="B27" s="93"/>
      <c r="C27" s="93"/>
      <c r="D27" s="93"/>
      <c r="E27" s="89"/>
      <c r="F27" s="89"/>
      <c r="G27" s="89" t="s">
        <v>29</v>
      </c>
      <c r="H27" s="280">
        <f>SUM(H23:H26)</f>
        <v>0</v>
      </c>
      <c r="I27" s="89"/>
      <c r="J27" s="90"/>
      <c r="K27" s="91"/>
    </row>
    <row r="28" spans="1:13" ht="15.75" thickBot="1" x14ac:dyDescent="0.3">
      <c r="A28" s="92"/>
      <c r="B28" s="93"/>
      <c r="C28" s="93"/>
      <c r="D28" s="93"/>
      <c r="E28" s="94"/>
      <c r="F28" s="89"/>
      <c r="G28" s="89"/>
      <c r="H28" s="89"/>
      <c r="I28" s="89"/>
      <c r="J28" s="90" t="s">
        <v>30</v>
      </c>
      <c r="K28" s="95" t="s">
        <v>31</v>
      </c>
    </row>
    <row r="29" spans="1:13" ht="15.75" thickBot="1" x14ac:dyDescent="0.3">
      <c r="A29" s="92"/>
      <c r="B29" s="93"/>
      <c r="C29" s="93"/>
      <c r="D29" s="93"/>
      <c r="E29" s="89"/>
      <c r="F29" s="89"/>
      <c r="G29" s="89"/>
      <c r="H29" s="89" t="s">
        <v>32</v>
      </c>
      <c r="I29" s="96" t="s">
        <v>18</v>
      </c>
      <c r="J29" s="97">
        <f>H27*0.2</f>
        <v>0</v>
      </c>
      <c r="K29" s="98">
        <f>H27*1.2</f>
        <v>0</v>
      </c>
    </row>
    <row r="30" spans="1:13" ht="15.75" thickBot="1" x14ac:dyDescent="0.3">
      <c r="A30" s="99"/>
      <c r="B30" s="100"/>
      <c r="C30" s="100"/>
      <c r="D30" s="100"/>
      <c r="E30" s="100"/>
      <c r="F30" s="101"/>
      <c r="G30" s="102"/>
      <c r="H30" s="102"/>
      <c r="I30" s="103"/>
      <c r="J30" s="104"/>
      <c r="K30" s="105"/>
    </row>
    <row r="31" spans="1:13" ht="15.75" thickBot="1" x14ac:dyDescent="0.3">
      <c r="A31" s="106"/>
      <c r="B31" s="107"/>
      <c r="C31" s="107"/>
      <c r="D31" s="107"/>
      <c r="E31" s="107"/>
      <c r="F31" s="108"/>
      <c r="G31" s="109"/>
      <c r="H31" s="110"/>
      <c r="I31" s="111"/>
      <c r="J31" s="112"/>
      <c r="K31" s="113"/>
    </row>
    <row r="32" spans="1:13" x14ac:dyDescent="0.25">
      <c r="A32" s="114" t="s">
        <v>33</v>
      </c>
      <c r="B32" s="115"/>
      <c r="C32" s="115"/>
      <c r="D32" s="115"/>
      <c r="E32" s="115"/>
      <c r="F32" s="115"/>
      <c r="G32" s="116"/>
      <c r="H32" s="116"/>
      <c r="I32" s="117"/>
      <c r="J32" s="116"/>
      <c r="K32" s="116"/>
      <c r="L32" s="118"/>
      <c r="M32" s="118"/>
    </row>
    <row r="33" spans="1:13" x14ac:dyDescent="0.25">
      <c r="A33" s="119" t="s">
        <v>34</v>
      </c>
      <c r="B33" s="120"/>
      <c r="C33" s="120"/>
      <c r="D33" s="120"/>
      <c r="E33" s="120"/>
      <c r="F33" s="120"/>
      <c r="G33" s="121"/>
      <c r="H33" s="121"/>
      <c r="I33" s="122"/>
      <c r="J33" s="123"/>
      <c r="K33" s="124"/>
      <c r="L33" s="118"/>
      <c r="M33" s="118"/>
    </row>
    <row r="34" spans="1:13" x14ac:dyDescent="0.25">
      <c r="A34" s="302" t="s">
        <v>35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</row>
    <row r="35" spans="1:13" x14ac:dyDescent="0.2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x14ac:dyDescent="0.2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</row>
    <row r="37" spans="1:13" x14ac:dyDescent="0.25">
      <c r="A37" s="125"/>
      <c r="B37" s="125"/>
      <c r="C37" s="126"/>
      <c r="D37" s="127"/>
      <c r="E37" s="127"/>
      <c r="F37" s="127"/>
      <c r="G37" s="128" t="s">
        <v>36</v>
      </c>
      <c r="H37" s="128"/>
      <c r="I37" s="128"/>
      <c r="J37" s="3"/>
      <c r="K37" s="3"/>
    </row>
    <row r="38" spans="1:13" x14ac:dyDescent="0.25">
      <c r="A38" s="303" t="s">
        <v>37</v>
      </c>
      <c r="B38" s="303"/>
      <c r="C38" s="303"/>
      <c r="D38" s="129"/>
      <c r="E38" s="129"/>
      <c r="F38" s="126"/>
      <c r="G38" s="128" t="s">
        <v>38</v>
      </c>
      <c r="H38" s="128"/>
      <c r="I38" s="128"/>
      <c r="J38" s="3"/>
      <c r="K38" s="3"/>
    </row>
  </sheetData>
  <mergeCells count="4">
    <mergeCell ref="A38:C38"/>
    <mergeCell ref="A34:M34"/>
    <mergeCell ref="A23:C23"/>
    <mergeCell ref="A24:C24"/>
  </mergeCells>
  <pageMargins left="0.70866141732283461" right="0.39370078740157483" top="0.3543307086614173" bottom="0.23622047244094488" header="0.43307086614173229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i - spolu</vt:lpstr>
      <vt:lpstr>524-1</vt:lpstr>
      <vt:lpstr>524-2</vt:lpstr>
      <vt:lpstr>524-3</vt:lpstr>
      <vt:lpstr>2530</vt:lpstr>
      <vt:lpstr>2493-1</vt:lpstr>
      <vt:lpstr>2493-2</vt:lpstr>
      <vt:lpstr>'2493-1'!Oblasť_tlače</vt:lpstr>
      <vt:lpstr>'2493-2'!Oblasť_tlače</vt:lpstr>
      <vt:lpstr>'2530'!Oblasť_tlače</vt:lpstr>
      <vt:lpstr>'524-1'!Oblasť_tlače</vt:lpstr>
      <vt:lpstr>'524-2'!Oblasť_tlače</vt:lpstr>
      <vt:lpstr>'524-3'!Oblasť_tlače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2018-07-25T09:41:43Z</cp:lastPrinted>
  <dcterms:created xsi:type="dcterms:W3CDTF">2018-05-11T08:20:24Z</dcterms:created>
  <dcterms:modified xsi:type="dcterms:W3CDTF">2018-08-02T13:21:03Z</dcterms:modified>
</cp:coreProperties>
</file>