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bota\Robota\!!!Zaloha PROING\!Zaloha rozpocty\2020\"/>
    </mc:Choice>
  </mc:AlternateContent>
  <bookViews>
    <workbookView xWindow="0" yWindow="0" windowWidth="0" windowHeight="0"/>
  </bookViews>
  <sheets>
    <sheet name="Rekapitulácia stavby" sheetId="1" r:id="rId1"/>
    <sheet name="01 - SO01 Relaxačný bazén..." sheetId="2" r:id="rId2"/>
    <sheet name="RS_BAR - Rozvádzač RS_BAR" sheetId="3" r:id="rId3"/>
    <sheet name="RMS1 - Rozvádzač RMS1" sheetId="4" r:id="rId4"/>
    <sheet name="02 - SO02 Detský bazén- E..." sheetId="5" r:id="rId5"/>
    <sheet name="RMS2 - Rozvádzač RMS2" sheetId="6" r:id="rId6"/>
    <sheet name="05 - SO05 Tobogány - Elek..." sheetId="7" r:id="rId7"/>
    <sheet name="SO06b - WC - SO-06b - Sta..." sheetId="8" r:id="rId8"/>
    <sheet name="SO06c - SO06C - Stavebná ..." sheetId="9" r:id="rId9"/>
    <sheet name="SO06a - SO06a - Stavebná ..." sheetId="10" r:id="rId10"/>
    <sheet name="SO06b - SO-06b - Stavebná..." sheetId="11" r:id="rId11"/>
    <sheet name="12 - SO12 Nafukovací bazé..." sheetId="12" r:id="rId12"/>
    <sheet name="RM12 - Rozvádzač RM12" sheetId="13" r:id="rId13"/>
    <sheet name="08 - SO08 Malé tobogánové..." sheetId="14" r:id="rId14"/>
    <sheet name="11 - SO11 Autocamping – p..." sheetId="15" r:id="rId15"/>
    <sheet name="01 - Rozvádzač R11" sheetId="16" r:id="rId16"/>
    <sheet name="07 - SO07  Mólo + masáže" sheetId="17" r:id="rId17"/>
    <sheet name="RS7 - Rozvádzač RS7" sheetId="18" r:id="rId18"/>
  </sheets>
  <definedNames>
    <definedName name="_xlnm.Print_Area" localSheetId="0">'Rekapitulácia stavby'!$D$4:$AO$76,'Rekapitulácia stavby'!$C$82:$AQ$118</definedName>
    <definedName name="_xlnm.Print_Titles" localSheetId="0">'Rekapitulácia stavby'!$92:$92</definedName>
    <definedName name="_xlnm._FilterDatabase" localSheetId="1" hidden="1">'01 - SO01 Relaxačný bazén...'!$C$121:$K$225</definedName>
    <definedName name="_xlnm.Print_Area" localSheetId="1">'01 - SO01 Relaxačný bazén...'!$C$4:$J$76,'01 - SO01 Relaxačný bazén...'!$C$82:$J$103,'01 - SO01 Relaxačný bazén...'!$C$109:$J$225</definedName>
    <definedName name="_xlnm.Print_Titles" localSheetId="1">'01 - SO01 Relaxačný bazén...'!$121:$121</definedName>
    <definedName name="_xlnm._FilterDatabase" localSheetId="2" hidden="1">'RS_BAR - Rozvádzač RS_BAR'!$C$121:$K$135</definedName>
    <definedName name="_xlnm.Print_Area" localSheetId="2">'RS_BAR - Rozvádzač RS_BAR'!$C$4:$J$76,'RS_BAR - Rozvádzač RS_BAR'!$C$82:$J$101,'RS_BAR - Rozvádzač RS_BAR'!$C$107:$J$135</definedName>
    <definedName name="_xlnm.Print_Titles" localSheetId="2">'RS_BAR - Rozvádzač RS_BAR'!$121:$121</definedName>
    <definedName name="_xlnm._FilterDatabase" localSheetId="3" hidden="1">'RMS1 - Rozvádzač RMS1'!$C$121:$K$146</definedName>
    <definedName name="_xlnm.Print_Area" localSheetId="3">'RMS1 - Rozvádzač RMS1'!$C$4:$J$76,'RMS1 - Rozvádzač RMS1'!$C$82:$J$101,'RMS1 - Rozvádzač RMS1'!$C$107:$J$146</definedName>
    <definedName name="_xlnm.Print_Titles" localSheetId="3">'RMS1 - Rozvádzač RMS1'!$121:$121</definedName>
    <definedName name="_xlnm._FilterDatabase" localSheetId="4" hidden="1">'02 - SO02 Detský bazén- E...'!$C$121:$K$212</definedName>
    <definedName name="_xlnm.Print_Area" localSheetId="4">'02 - SO02 Detský bazén- E...'!$C$4:$J$76,'02 - SO02 Detský bazén- E...'!$C$82:$J$103,'02 - SO02 Detský bazén- E...'!$C$109:$J$212</definedName>
    <definedName name="_xlnm.Print_Titles" localSheetId="4">'02 - SO02 Detský bazén- E...'!$121:$121</definedName>
    <definedName name="_xlnm._FilterDatabase" localSheetId="5" hidden="1">'RMS2 - Rozvádzač RMS2'!$C$121:$K$140</definedName>
    <definedName name="_xlnm.Print_Area" localSheetId="5">'RMS2 - Rozvádzač RMS2'!$C$4:$J$76,'RMS2 - Rozvádzač RMS2'!$C$82:$J$101,'RMS2 - Rozvádzač RMS2'!$C$107:$J$140</definedName>
    <definedName name="_xlnm.Print_Titles" localSheetId="5">'RMS2 - Rozvádzač RMS2'!$121:$121</definedName>
    <definedName name="_xlnm._FilterDatabase" localSheetId="6" hidden="1">'05 - SO05 Tobogány - Elek...'!$C$119:$K$160</definedName>
    <definedName name="_xlnm.Print_Area" localSheetId="6">'05 - SO05 Tobogány - Elek...'!$C$4:$J$76,'05 - SO05 Tobogány - Elek...'!$C$82:$J$101,'05 - SO05 Tobogány - Elek...'!$C$107:$J$160</definedName>
    <definedName name="_xlnm.Print_Titles" localSheetId="6">'05 - SO05 Tobogány - Elek...'!$119:$119</definedName>
    <definedName name="_xlnm._FilterDatabase" localSheetId="7" hidden="1">'SO06b - WC - SO-06b - Sta...'!$C$122:$K$148</definedName>
    <definedName name="_xlnm.Print_Area" localSheetId="7">'SO06b - WC - SO-06b - Sta...'!$C$4:$J$76,'SO06b - WC - SO-06b - Sta...'!$C$82:$J$102,'SO06b - WC - SO-06b - Sta...'!$C$108:$J$148</definedName>
    <definedName name="_xlnm.Print_Titles" localSheetId="7">'SO06b - WC - SO-06b - Sta...'!$122:$122</definedName>
    <definedName name="_xlnm._FilterDatabase" localSheetId="8" hidden="1">'SO06c - SO06C - Stavebná ...'!$C$124:$K$165</definedName>
    <definedName name="_xlnm.Print_Area" localSheetId="8">'SO06c - SO06C - Stavebná ...'!$C$4:$J$76,'SO06c - SO06C - Stavebná ...'!$C$82:$J$104,'SO06c - SO06C - Stavebná ...'!$C$110:$J$165</definedName>
    <definedName name="_xlnm.Print_Titles" localSheetId="8">'SO06c - SO06C - Stavebná ...'!$124:$124</definedName>
    <definedName name="_xlnm._FilterDatabase" localSheetId="9" hidden="1">'SO06a - SO06a - Stavebná ...'!$C$124:$K$162</definedName>
    <definedName name="_xlnm.Print_Area" localSheetId="9">'SO06a - SO06a - Stavebná ...'!$C$4:$J$76,'SO06a - SO06a - Stavebná ...'!$C$82:$J$104,'SO06a - SO06a - Stavebná ...'!$C$110:$J$162</definedName>
    <definedName name="_xlnm.Print_Titles" localSheetId="9">'SO06a - SO06a - Stavebná ...'!$124:$124</definedName>
    <definedName name="_xlnm._FilterDatabase" localSheetId="10" hidden="1">'SO06b - SO-06b - Stavebná...'!$C$124:$K$163</definedName>
    <definedName name="_xlnm.Print_Area" localSheetId="10">'SO06b - SO-06b - Stavebná...'!$C$4:$J$76,'SO06b - SO-06b - Stavebná...'!$C$82:$J$104,'SO06b - SO-06b - Stavebná...'!$C$110:$J$163</definedName>
    <definedName name="_xlnm.Print_Titles" localSheetId="10">'SO06b - SO-06b - Stavebná...'!$124:$124</definedName>
    <definedName name="_xlnm._FilterDatabase" localSheetId="11" hidden="1">'12 - SO12 Nafukovací bazé...'!$C$119:$K$159</definedName>
    <definedName name="_xlnm.Print_Area" localSheetId="11">'12 - SO12 Nafukovací bazé...'!$C$4:$J$76,'12 - SO12 Nafukovací bazé...'!$C$82:$J$101,'12 - SO12 Nafukovací bazé...'!$C$107:$J$159</definedName>
    <definedName name="_xlnm.Print_Titles" localSheetId="11">'12 - SO12 Nafukovací bazé...'!$119:$119</definedName>
    <definedName name="_xlnm._FilterDatabase" localSheetId="12" hidden="1">'RM12 - Rozvádzač RM12'!$C$121:$K$135</definedName>
    <definedName name="_xlnm.Print_Area" localSheetId="12">'RM12 - Rozvádzač RM12'!$C$4:$J$76,'RM12 - Rozvádzač RM12'!$C$82:$J$101,'RM12 - Rozvádzač RM12'!$C$107:$J$135</definedName>
    <definedName name="_xlnm.Print_Titles" localSheetId="12">'RM12 - Rozvádzač RM12'!$121:$121</definedName>
    <definedName name="_xlnm._FilterDatabase" localSheetId="13" hidden="1">'08 - SO08 Malé tobogánové...'!$C$120:$K$164</definedName>
    <definedName name="_xlnm.Print_Area" localSheetId="13">'08 - SO08 Malé tobogánové...'!$C$4:$J$76,'08 - SO08 Malé tobogánové...'!$C$82:$J$102,'08 - SO08 Malé tobogánové...'!$C$108:$J$164</definedName>
    <definedName name="_xlnm.Print_Titles" localSheetId="13">'08 - SO08 Malé tobogánové...'!$120:$120</definedName>
    <definedName name="_xlnm._FilterDatabase" localSheetId="14" hidden="1">'11 - SO11 Autocamping – p...'!$C$120:$K$171</definedName>
    <definedName name="_xlnm.Print_Area" localSheetId="14">'11 - SO11 Autocamping – p...'!$C$4:$J$76,'11 - SO11 Autocamping – p...'!$C$82:$J$102,'11 - SO11 Autocamping – p...'!$C$108:$J$171</definedName>
    <definedName name="_xlnm.Print_Titles" localSheetId="14">'11 - SO11 Autocamping – p...'!$120:$120</definedName>
    <definedName name="_xlnm._FilterDatabase" localSheetId="15" hidden="1">'01 - Rozvádzač R11'!$C$121:$K$131</definedName>
    <definedName name="_xlnm.Print_Area" localSheetId="15">'01 - Rozvádzač R11'!$C$4:$J$76,'01 - Rozvádzač R11'!$C$82:$J$101,'01 - Rozvádzač R11'!$C$107:$J$131</definedName>
    <definedName name="_xlnm.Print_Titles" localSheetId="15">'01 - Rozvádzač R11'!$121:$121</definedName>
    <definedName name="_xlnm._FilterDatabase" localSheetId="16" hidden="1">'07 - SO07  Mólo + masáže'!$C$120:$K$184</definedName>
    <definedName name="_xlnm.Print_Area" localSheetId="16">'07 - SO07  Mólo + masáže'!$C$4:$J$76,'07 - SO07  Mólo + masáže'!$C$82:$J$102,'07 - SO07  Mólo + masáže'!$C$108:$J$184</definedName>
    <definedName name="_xlnm.Print_Titles" localSheetId="16">'07 - SO07  Mólo + masáže'!$120:$120</definedName>
    <definedName name="_xlnm._FilterDatabase" localSheetId="17" hidden="1">'RS7 - Rozvádzač RS7'!$C$121:$K$135</definedName>
    <definedName name="_xlnm.Print_Area" localSheetId="17">'RS7 - Rozvádzač RS7'!$C$4:$J$76,'RS7 - Rozvádzač RS7'!$C$82:$J$101,'RS7 - Rozvádzač RS7'!$C$107:$J$135</definedName>
    <definedName name="_xlnm.Print_Titles" localSheetId="17">'RS7 - Rozvádzač RS7'!$121:$121</definedName>
  </definedNames>
  <calcPr/>
</workbook>
</file>

<file path=xl/calcChain.xml><?xml version="1.0" encoding="utf-8"?>
<calcChain xmlns="http://schemas.openxmlformats.org/spreadsheetml/2006/main">
  <c i="18" l="1" r="J39"/>
  <c r="J38"/>
  <c i="1" r="AY117"/>
  <c i="18" r="J37"/>
  <c i="1" r="AX117"/>
  <c i="18"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17" r="J37"/>
  <c r="J36"/>
  <c i="1" r="AY116"/>
  <c i="17" r="J35"/>
  <c i="1" r="AX116"/>
  <c i="17" r="BI184"/>
  <c r="BH184"/>
  <c r="BG184"/>
  <c r="BE184"/>
  <c r="T184"/>
  <c r="T183"/>
  <c r="R184"/>
  <c r="R183"/>
  <c r="P184"/>
  <c r="P183"/>
  <c r="BI182"/>
  <c r="BH182"/>
  <c r="BG182"/>
  <c r="BE182"/>
  <c r="T182"/>
  <c r="T181"/>
  <c r="R182"/>
  <c r="R181"/>
  <c r="P182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6" r="J39"/>
  <c r="J38"/>
  <c i="1" r="AY114"/>
  <c i="16" r="J37"/>
  <c i="1" r="AX114"/>
  <c i="16"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85"/>
  <c i="15" r="J37"/>
  <c r="J36"/>
  <c i="1" r="AY113"/>
  <c i="15" r="J35"/>
  <c i="1" r="AX113"/>
  <c i="15" r="BI171"/>
  <c r="BH171"/>
  <c r="BG171"/>
  <c r="BE171"/>
  <c r="T171"/>
  <c r="T170"/>
  <c r="R171"/>
  <c r="R170"/>
  <c r="P171"/>
  <c r="P170"/>
  <c r="BI169"/>
  <c r="BH169"/>
  <c r="BG169"/>
  <c r="BE169"/>
  <c r="T169"/>
  <c r="T168"/>
  <c r="R169"/>
  <c r="R168"/>
  <c r="P169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14" r="J37"/>
  <c r="J36"/>
  <c i="1" r="AY111"/>
  <c i="14" r="J35"/>
  <c i="1" r="AX111"/>
  <c i="14" r="BI164"/>
  <c r="BH164"/>
  <c r="BG164"/>
  <c r="BE164"/>
  <c r="T164"/>
  <c r="T163"/>
  <c r="R164"/>
  <c r="R163"/>
  <c r="P164"/>
  <c r="P163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3" r="J39"/>
  <c r="J38"/>
  <c i="1" r="AY110"/>
  <c i="13" r="J37"/>
  <c i="1" r="AX110"/>
  <c i="13"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12" r="J37"/>
  <c r="J36"/>
  <c i="1" r="AY109"/>
  <c i="12" r="J35"/>
  <c i="1" r="AX109"/>
  <c i="12"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1" r="T127"/>
  <c r="J39"/>
  <c r="J38"/>
  <c i="1" r="AY107"/>
  <c i="11" r="J37"/>
  <c i="1" r="AX107"/>
  <c i="11"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10" r="J39"/>
  <c r="J38"/>
  <c i="1" r="AY106"/>
  <c i="10" r="J37"/>
  <c i="1" r="AX106"/>
  <c i="10" r="BI162"/>
  <c r="BH162"/>
  <c r="BG162"/>
  <c r="BE162"/>
  <c r="T162"/>
  <c r="T161"/>
  <c r="R162"/>
  <c r="R161"/>
  <c r="P162"/>
  <c r="P161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113"/>
  <c i="9" r="J39"/>
  <c r="J38"/>
  <c i="1" r="AY105"/>
  <c i="9" r="J37"/>
  <c i="1" r="AX105"/>
  <c i="9" r="BI165"/>
  <c r="BH165"/>
  <c r="BG165"/>
  <c r="BE165"/>
  <c r="T165"/>
  <c r="T164"/>
  <c r="R165"/>
  <c r="R164"/>
  <c r="P165"/>
  <c r="P164"/>
  <c r="BI163"/>
  <c r="BH163"/>
  <c r="BG163"/>
  <c r="BE163"/>
  <c r="T163"/>
  <c r="T162"/>
  <c r="R163"/>
  <c r="R162"/>
  <c r="P163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8" r="J39"/>
  <c r="J38"/>
  <c i="1" r="AY104"/>
  <c i="8" r="J37"/>
  <c i="1" r="AX104"/>
  <c i="8" r="BI148"/>
  <c r="BH148"/>
  <c r="BG148"/>
  <c r="BE148"/>
  <c r="T148"/>
  <c r="T147"/>
  <c r="R148"/>
  <c r="R147"/>
  <c r="P148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4"/>
  <c r="J93"/>
  <c r="F93"/>
  <c r="F91"/>
  <c r="E89"/>
  <c r="J20"/>
  <c r="E20"/>
  <c r="F94"/>
  <c r="J19"/>
  <c r="J14"/>
  <c r="J117"/>
  <c r="E7"/>
  <c r="E85"/>
  <c i="7" r="J37"/>
  <c r="J36"/>
  <c i="1" r="AY102"/>
  <c i="7" r="J35"/>
  <c i="1" r="AX102"/>
  <c i="7"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6" r="J39"/>
  <c r="J38"/>
  <c i="1" r="AY101"/>
  <c i="6" r="J37"/>
  <c i="1" r="AX101"/>
  <c i="6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5" r="J37"/>
  <c r="J36"/>
  <c i="1" r="AY100"/>
  <c i="5" r="J35"/>
  <c i="1" r="AX100"/>
  <c i="5" r="BI212"/>
  <c r="BH212"/>
  <c r="BG212"/>
  <c r="BE212"/>
  <c r="T212"/>
  <c r="T211"/>
  <c r="R212"/>
  <c r="R211"/>
  <c r="P212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4" r="J39"/>
  <c r="J38"/>
  <c i="1" r="AY98"/>
  <c i="4" r="J37"/>
  <c i="1" r="AX98"/>
  <c i="4"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3" r="J39"/>
  <c r="J38"/>
  <c i="1" r="AY97"/>
  <c i="3" r="J37"/>
  <c i="1" r="AX97"/>
  <c i="3"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85"/>
  <c i="2" r="J37"/>
  <c r="J36"/>
  <c i="1" r="AY96"/>
  <c i="2" r="J35"/>
  <c i="1" r="AX96"/>
  <c i="2" r="BI225"/>
  <c r="BH225"/>
  <c r="BG225"/>
  <c r="BE225"/>
  <c r="T225"/>
  <c r="T224"/>
  <c r="R225"/>
  <c r="R224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1" r="L90"/>
  <c r="AM90"/>
  <c r="AM89"/>
  <c r="L89"/>
  <c r="AM87"/>
  <c r="L87"/>
  <c r="L85"/>
  <c r="L84"/>
  <c i="18" r="BK135"/>
  <c r="J135"/>
  <c r="BK134"/>
  <c r="J134"/>
  <c r="BK133"/>
  <c r="J133"/>
  <c r="J132"/>
  <c r="BK131"/>
  <c r="J131"/>
  <c r="BK130"/>
  <c r="J130"/>
  <c r="BK129"/>
  <c r="J129"/>
  <c r="BK128"/>
  <c r="BK127"/>
  <c r="J127"/>
  <c r="BK126"/>
  <c r="J126"/>
  <c r="J125"/>
  <c i="17" r="BK164"/>
  <c r="BK153"/>
  <c r="J147"/>
  <c r="BK144"/>
  <c r="J144"/>
  <c r="BK143"/>
  <c r="J142"/>
  <c r="BK140"/>
  <c r="BK138"/>
  <c r="J137"/>
  <c r="BK136"/>
  <c r="J135"/>
  <c r="BK131"/>
  <c r="BK130"/>
  <c r="BK128"/>
  <c r="BK127"/>
  <c r="BK125"/>
  <c r="BK124"/>
  <c i="16" r="F35"/>
  <c i="15" r="BK144"/>
  <c r="J137"/>
  <c i="14" r="J146"/>
  <c r="BK143"/>
  <c r="J140"/>
  <c r="J138"/>
  <c r="BK135"/>
  <c r="BK132"/>
  <c r="J130"/>
  <c r="BK128"/>
  <c r="BK126"/>
  <c r="BK124"/>
  <c i="13" r="BK134"/>
  <c r="J130"/>
  <c r="J127"/>
  <c r="J126"/>
  <c i="12" r="J154"/>
  <c r="BK151"/>
  <c r="BK149"/>
  <c r="BK140"/>
  <c r="BK137"/>
  <c r="J136"/>
  <c r="J135"/>
  <c r="BK132"/>
  <c r="BK131"/>
  <c r="BK129"/>
  <c r="BK127"/>
  <c r="BK124"/>
  <c i="11" r="BK163"/>
  <c r="J159"/>
  <c r="BK157"/>
  <c r="J152"/>
  <c r="J150"/>
  <c r="BK148"/>
  <c r="BK146"/>
  <c r="J141"/>
  <c r="BK140"/>
  <c r="J137"/>
  <c r="BK134"/>
  <c r="J132"/>
  <c r="BK129"/>
  <c i="10" r="J160"/>
  <c r="BK157"/>
  <c r="J156"/>
  <c r="J155"/>
  <c r="J152"/>
  <c r="J150"/>
  <c r="J149"/>
  <c r="BK147"/>
  <c r="J144"/>
  <c r="J143"/>
  <c r="BK142"/>
  <c r="BK141"/>
  <c r="J138"/>
  <c r="J130"/>
  <c r="BK129"/>
  <c i="9" r="BK159"/>
  <c r="J158"/>
  <c r="BK154"/>
  <c r="BK148"/>
  <c r="BK144"/>
  <c r="J143"/>
  <c r="J141"/>
  <c r="J140"/>
  <c r="J134"/>
  <c r="BK129"/>
  <c r="BK128"/>
  <c i="8" r="J148"/>
  <c r="J132"/>
  <c r="J127"/>
  <c i="7" r="BK158"/>
  <c r="J155"/>
  <c r="BK154"/>
  <c r="BK151"/>
  <c r="BK149"/>
  <c r="J147"/>
  <c r="BK146"/>
  <c r="J144"/>
  <c r="J142"/>
  <c r="J141"/>
  <c r="BK137"/>
  <c r="J134"/>
  <c r="J130"/>
  <c r="J129"/>
  <c r="BK125"/>
  <c r="BK124"/>
  <c r="BK123"/>
  <c i="6" r="J129"/>
  <c i="5" r="BK209"/>
  <c r="BK201"/>
  <c r="J199"/>
  <c r="BK198"/>
  <c r="BK196"/>
  <c r="J195"/>
  <c r="BK192"/>
  <c r="BK190"/>
  <c r="BK188"/>
  <c r="J185"/>
  <c r="BK183"/>
  <c r="J182"/>
  <c r="J181"/>
  <c r="BK179"/>
  <c r="J177"/>
  <c r="J176"/>
  <c r="BK170"/>
  <c r="J165"/>
  <c r="BK164"/>
  <c r="BK163"/>
  <c r="BK161"/>
  <c r="BK157"/>
  <c r="BK155"/>
  <c r="BK154"/>
  <c r="BK153"/>
  <c r="J152"/>
  <c r="J151"/>
  <c r="J150"/>
  <c r="BK147"/>
  <c r="BK144"/>
  <c r="BK138"/>
  <c r="BK137"/>
  <c r="J133"/>
  <c r="J131"/>
  <c r="J130"/>
  <c i="4" r="J146"/>
  <c r="J145"/>
  <c r="BK142"/>
  <c r="J140"/>
  <c r="BK139"/>
  <c r="J135"/>
  <c r="J128"/>
  <c r="BK126"/>
  <c i="3" r="BK134"/>
  <c r="J133"/>
  <c i="17" r="J169"/>
  <c r="J168"/>
  <c r="BK167"/>
  <c r="BK166"/>
  <c r="BK159"/>
  <c r="BK157"/>
  <c r="BK150"/>
  <c r="J149"/>
  <c i="16" r="J130"/>
  <c r="BK126"/>
  <c r="BK125"/>
  <c i="15" r="J171"/>
  <c r="J166"/>
  <c r="J164"/>
  <c r="BK163"/>
  <c r="BK161"/>
  <c r="BK160"/>
  <c r="J159"/>
  <c r="J158"/>
  <c r="J156"/>
  <c r="J153"/>
  <c r="BK150"/>
  <c r="BK149"/>
  <c i="10" r="BK138"/>
  <c r="J137"/>
  <c r="J136"/>
  <c r="BK134"/>
  <c r="BK128"/>
  <c i="9" r="BK165"/>
  <c r="BK160"/>
  <c r="J159"/>
  <c r="BK155"/>
  <c r="J149"/>
  <c r="J148"/>
  <c r="BK146"/>
  <c r="BK143"/>
  <c r="J142"/>
  <c r="BK140"/>
  <c i="3" r="J126"/>
  <c r="J125"/>
  <c i="2" r="BK225"/>
  <c r="J223"/>
  <c r="BK221"/>
  <c r="BK220"/>
  <c r="J216"/>
  <c r="BK212"/>
  <c r="BK210"/>
  <c r="J201"/>
  <c r="J199"/>
  <c r="BK196"/>
  <c r="J194"/>
  <c r="BK193"/>
  <c r="J192"/>
  <c r="J190"/>
  <c r="J185"/>
  <c r="BK184"/>
  <c r="BK179"/>
  <c r="BK177"/>
  <c r="J176"/>
  <c r="J172"/>
  <c r="BK170"/>
  <c r="BK167"/>
  <c r="BK164"/>
  <c r="J159"/>
  <c r="J158"/>
  <c r="BK157"/>
  <c r="J156"/>
  <c r="J155"/>
  <c r="J151"/>
  <c r="BK149"/>
  <c r="BK146"/>
  <c r="J144"/>
  <c r="BK141"/>
  <c r="J135"/>
  <c r="BK131"/>
  <c r="BK129"/>
  <c i="18" r="BK132"/>
  <c r="BK125"/>
  <c i="17" r="J182"/>
  <c r="BK178"/>
  <c r="BK176"/>
  <c r="J172"/>
  <c r="BK171"/>
  <c r="BK169"/>
  <c r="BK168"/>
  <c r="BK165"/>
  <c r="BK162"/>
  <c r="BK161"/>
  <c r="BK160"/>
  <c r="J158"/>
  <c r="J156"/>
  <c r="J155"/>
  <c r="J153"/>
  <c r="BK152"/>
  <c r="J151"/>
  <c r="BK149"/>
  <c r="J148"/>
  <c r="BK146"/>
  <c r="J146"/>
  <c r="BK145"/>
  <c r="J145"/>
  <c r="J141"/>
  <c r="J139"/>
  <c r="BK137"/>
  <c r="BK135"/>
  <c r="J134"/>
  <c r="BK133"/>
  <c r="J132"/>
  <c r="J129"/>
  <c r="J128"/>
  <c r="J127"/>
  <c r="BK126"/>
  <c i="16" r="J131"/>
  <c r="BK129"/>
  <c r="BK128"/>
  <c r="J127"/>
  <c r="J126"/>
  <c i="15" r="BK169"/>
  <c r="BK164"/>
  <c r="J163"/>
  <c r="J161"/>
  <c r="J160"/>
  <c r="BK158"/>
  <c r="J155"/>
  <c r="BK154"/>
  <c r="BK148"/>
  <c r="J147"/>
  <c r="J146"/>
  <c r="J145"/>
  <c r="J143"/>
  <c r="BK142"/>
  <c r="BK141"/>
  <c r="J140"/>
  <c r="J138"/>
  <c r="J136"/>
  <c r="J135"/>
  <c r="BK134"/>
  <c r="J133"/>
  <c r="J131"/>
  <c r="BK130"/>
  <c r="BK129"/>
  <c r="BK126"/>
  <c r="BK125"/>
  <c i="14" r="BK160"/>
  <c r="BK158"/>
  <c r="BK153"/>
  <c r="J152"/>
  <c r="BK149"/>
  <c r="J148"/>
  <c r="BK146"/>
  <c r="J144"/>
  <c r="BK141"/>
  <c r="BK139"/>
  <c r="BK136"/>
  <c r="J135"/>
  <c r="J132"/>
  <c i="13" r="BK132"/>
  <c r="J131"/>
  <c r="BK130"/>
  <c r="J129"/>
  <c i="12" r="J159"/>
  <c r="J157"/>
  <c r="J156"/>
  <c r="J155"/>
  <c r="J151"/>
  <c r="BK146"/>
  <c r="J143"/>
  <c r="J142"/>
  <c r="J141"/>
  <c r="BK138"/>
  <c r="J132"/>
  <c r="J131"/>
  <c r="J129"/>
  <c r="BK128"/>
  <c r="BK126"/>
  <c r="J123"/>
  <c i="11" r="J161"/>
  <c r="BK158"/>
  <c r="J157"/>
  <c r="BK156"/>
  <c r="BK152"/>
  <c r="BK150"/>
  <c r="BK145"/>
  <c r="J143"/>
  <c r="BK141"/>
  <c r="J138"/>
  <c r="BK135"/>
  <c r="BK133"/>
  <c r="J130"/>
  <c r="BK128"/>
  <c i="10" r="BK162"/>
  <c r="BK158"/>
  <c r="BK155"/>
  <c r="J151"/>
  <c r="BK149"/>
  <c r="BK145"/>
  <c r="BK144"/>
  <c r="BK139"/>
  <c r="BK135"/>
  <c r="BK132"/>
  <c r="J129"/>
  <c i="9" r="J163"/>
  <c r="BK158"/>
  <c r="J155"/>
  <c r="BK153"/>
  <c r="J150"/>
  <c r="BK149"/>
  <c r="BK145"/>
  <c r="BK132"/>
  <c r="J131"/>
  <c i="8" r="BK148"/>
  <c r="BK145"/>
  <c r="BK144"/>
  <c r="BK141"/>
  <c r="J140"/>
  <c r="J139"/>
  <c r="BK138"/>
  <c i="7" r="J157"/>
  <c r="J156"/>
  <c r="J154"/>
  <c r="BK152"/>
  <c r="J149"/>
  <c r="J145"/>
  <c r="BK142"/>
  <c r="BK140"/>
  <c r="BK134"/>
  <c r="J132"/>
  <c r="BK130"/>
  <c r="BK126"/>
  <c r="J123"/>
  <c i="6" r="BK139"/>
  <c r="BK134"/>
  <c r="J133"/>
  <c r="J130"/>
  <c r="BK129"/>
  <c r="BK128"/>
  <c i="5" r="BK212"/>
  <c r="J209"/>
  <c r="BK207"/>
  <c r="J206"/>
  <c r="J204"/>
  <c r="J201"/>
  <c r="J198"/>
  <c r="BK193"/>
  <c r="BK189"/>
  <c r="BK187"/>
  <c r="BK180"/>
  <c r="BK175"/>
  <c r="J174"/>
  <c r="BK173"/>
  <c r="BK169"/>
  <c r="J159"/>
  <c r="J153"/>
  <c r="J149"/>
  <c r="BK146"/>
  <c r="J138"/>
  <c r="J137"/>
  <c r="BK134"/>
  <c r="BK130"/>
  <c r="BK128"/>
  <c r="J125"/>
  <c i="4" r="BK145"/>
  <c r="BK141"/>
  <c r="J137"/>
  <c r="BK136"/>
  <c r="BK132"/>
  <c r="J130"/>
  <c r="J129"/>
  <c i="3" r="BK135"/>
  <c r="J131"/>
  <c r="J130"/>
  <c r="BK129"/>
  <c r="J127"/>
  <c r="BK125"/>
  <c i="2" r="J221"/>
  <c r="J219"/>
  <c r="BK215"/>
  <c r="J214"/>
  <c r="BK203"/>
  <c r="BK201"/>
  <c r="J200"/>
  <c r="BK189"/>
  <c r="J188"/>
  <c r="BK186"/>
  <c r="BK181"/>
  <c r="J180"/>
  <c r="J179"/>
  <c r="J178"/>
  <c r="BK176"/>
  <c r="J173"/>
  <c r="J171"/>
  <c r="BK168"/>
  <c r="J167"/>
  <c r="J162"/>
  <c r="J161"/>
  <c r="BK158"/>
  <c r="J157"/>
  <c r="BK155"/>
  <c r="BK153"/>
  <c r="J152"/>
  <c r="BK150"/>
  <c r="J147"/>
  <c r="BK145"/>
  <c r="BK137"/>
  <c r="BK134"/>
  <c r="J129"/>
  <c i="1" r="AS112"/>
  <c r="AS108"/>
  <c i="17" r="BK184"/>
  <c r="J184"/>
  <c r="BK163"/>
  <c r="J161"/>
  <c r="J160"/>
  <c r="J159"/>
  <c r="J157"/>
  <c r="BK155"/>
  <c r="BK154"/>
  <c r="BK148"/>
  <c r="BK147"/>
  <c r="J143"/>
  <c r="BK142"/>
  <c r="BK141"/>
  <c r="J140"/>
  <c r="BK139"/>
  <c r="J138"/>
  <c r="J136"/>
  <c r="BK134"/>
  <c r="J133"/>
  <c r="BK132"/>
  <c r="J131"/>
  <c r="J130"/>
  <c r="BK129"/>
  <c r="J126"/>
  <c r="J125"/>
  <c r="J124"/>
  <c i="16" r="BK131"/>
  <c r="BK130"/>
  <c r="J129"/>
  <c r="J128"/>
  <c r="BK127"/>
  <c i="15" r="BK171"/>
  <c r="J169"/>
  <c r="J167"/>
  <c r="BK166"/>
  <c r="J165"/>
  <c r="BK159"/>
  <c r="BK156"/>
  <c r="BK155"/>
  <c r="J154"/>
  <c r="BK153"/>
  <c r="J152"/>
  <c r="BK151"/>
  <c r="J150"/>
  <c r="J149"/>
  <c r="J148"/>
  <c r="BK147"/>
  <c r="BK146"/>
  <c r="BK145"/>
  <c r="J144"/>
  <c r="BK143"/>
  <c r="J142"/>
  <c r="J141"/>
  <c r="BK140"/>
  <c r="BK136"/>
  <c r="BK135"/>
  <c r="J132"/>
  <c r="BK131"/>
  <c r="J129"/>
  <c r="BK128"/>
  <c r="BK127"/>
  <c r="BK124"/>
  <c i="14" r="BK164"/>
  <c r="BK162"/>
  <c r="J159"/>
  <c r="J158"/>
  <c r="BK157"/>
  <c r="BK156"/>
  <c r="BK154"/>
  <c r="J153"/>
  <c r="BK152"/>
  <c r="J143"/>
  <c r="BK142"/>
  <c r="BK140"/>
  <c r="BK137"/>
  <c r="BK134"/>
  <c r="J131"/>
  <c r="BK130"/>
  <c r="J128"/>
  <c r="J127"/>
  <c r="BK125"/>
  <c i="13" r="J132"/>
  <c r="BK128"/>
  <c i="12" r="BK159"/>
  <c r="BK156"/>
  <c r="BK154"/>
  <c r="J152"/>
  <c r="BK147"/>
  <c r="J146"/>
  <c r="BK144"/>
  <c r="BK142"/>
  <c r="BK139"/>
  <c r="J137"/>
  <c r="BK136"/>
  <c r="BK133"/>
  <c r="J130"/>
  <c r="BK125"/>
  <c i="11" r="BK159"/>
  <c r="J158"/>
  <c r="BK155"/>
  <c r="BK151"/>
  <c r="BK147"/>
  <c r="J145"/>
  <c r="BK144"/>
  <c r="J139"/>
  <c r="BK137"/>
  <c r="J133"/>
  <c r="J131"/>
  <c r="J129"/>
  <c i="10" r="J162"/>
  <c r="BK160"/>
  <c r="J157"/>
  <c r="BK156"/>
  <c r="BK154"/>
  <c r="BK150"/>
  <c r="J146"/>
  <c r="J145"/>
  <c r="BK143"/>
  <c r="J139"/>
  <c r="J134"/>
  <c r="J133"/>
  <c r="J131"/>
  <c i="9" r="J165"/>
  <c r="BK163"/>
  <c r="BK150"/>
  <c r="J146"/>
  <c r="J145"/>
  <c r="J144"/>
  <c r="BK141"/>
  <c r="J135"/>
  <c r="BK130"/>
  <c r="J128"/>
  <c i="8" r="J146"/>
  <c r="J144"/>
  <c r="J143"/>
  <c r="J142"/>
  <c r="BK140"/>
  <c r="J135"/>
  <c r="J133"/>
  <c r="BK131"/>
  <c r="J130"/>
  <c r="J128"/>
  <c r="J126"/>
  <c i="7" r="BK157"/>
  <c r="BK155"/>
  <c r="J151"/>
  <c r="BK147"/>
  <c r="BK144"/>
  <c r="J139"/>
  <c r="BK136"/>
  <c r="J133"/>
  <c r="J128"/>
  <c r="J126"/>
  <c r="J125"/>
  <c i="6" r="J139"/>
  <c r="J138"/>
  <c r="J136"/>
  <c r="J135"/>
  <c r="BK131"/>
  <c r="BK126"/>
  <c r="J125"/>
  <c i="5" r="J208"/>
  <c r="BK206"/>
  <c r="J203"/>
  <c r="BK195"/>
  <c r="J192"/>
  <c r="BK191"/>
  <c r="J187"/>
  <c r="BK186"/>
  <c r="J183"/>
  <c r="BK181"/>
  <c r="J180"/>
  <c r="BK177"/>
  <c r="J175"/>
  <c r="J172"/>
  <c r="J171"/>
  <c r="J169"/>
  <c r="J168"/>
  <c r="J167"/>
  <c r="J162"/>
  <c r="BK160"/>
  <c r="J157"/>
  <c r="J156"/>
  <c r="J154"/>
  <c r="BK152"/>
  <c r="J146"/>
  <c r="J145"/>
  <c r="BK143"/>
  <c r="J139"/>
  <c r="BK136"/>
  <c r="J132"/>
  <c i="4" r="J144"/>
  <c r="J142"/>
  <c r="J141"/>
  <c r="BK140"/>
  <c r="J136"/>
  <c r="BK135"/>
  <c r="J134"/>
  <c r="BK133"/>
  <c r="J132"/>
  <c r="J131"/>
  <c r="BK128"/>
  <c i="3" r="J132"/>
  <c r="BK131"/>
  <c r="BK130"/>
  <c i="2" r="BK216"/>
  <c r="BK211"/>
  <c r="J210"/>
  <c r="BK208"/>
  <c r="BK206"/>
  <c r="J153"/>
  <c r="BK152"/>
  <c r="J150"/>
  <c r="J145"/>
  <c r="BK142"/>
  <c r="J140"/>
  <c r="J132"/>
  <c i="15" r="BK138"/>
  <c r="BK137"/>
  <c r="BK133"/>
  <c r="BK132"/>
  <c r="J130"/>
  <c r="J128"/>
  <c r="J127"/>
  <c r="J126"/>
  <c r="J125"/>
  <c r="J124"/>
  <c i="14" r="J154"/>
  <c r="J151"/>
  <c r="J149"/>
  <c r="BK147"/>
  <c r="BK145"/>
  <c r="BK144"/>
  <c r="J142"/>
  <c r="J139"/>
  <c r="J136"/>
  <c r="J134"/>
  <c r="J133"/>
  <c r="BK131"/>
  <c r="J129"/>
  <c r="BK127"/>
  <c r="J125"/>
  <c i="13" r="J135"/>
  <c r="BK133"/>
  <c r="BK131"/>
  <c r="BK126"/>
  <c r="J125"/>
  <c i="12" r="BK152"/>
  <c r="J140"/>
  <c r="BK135"/>
  <c r="J133"/>
  <c r="BK130"/>
  <c r="J128"/>
  <c r="J124"/>
  <c r="BK123"/>
  <c i="11" r="J155"/>
  <c r="J153"/>
  <c r="J151"/>
  <c r="J148"/>
  <c r="J147"/>
  <c r="J144"/>
  <c r="BK143"/>
  <c r="BK142"/>
  <c r="J140"/>
  <c r="BK138"/>
  <c r="J134"/>
  <c r="BK132"/>
  <c r="J128"/>
  <c i="10" r="J158"/>
  <c r="J154"/>
  <c r="BK152"/>
  <c r="BK151"/>
  <c r="J142"/>
  <c r="BK140"/>
  <c r="BK137"/>
  <c r="J135"/>
  <c r="BK133"/>
  <c r="J132"/>
  <c r="BK131"/>
  <c r="BK130"/>
  <c r="J128"/>
  <c i="9" r="BK161"/>
  <c r="J160"/>
  <c r="J157"/>
  <c r="BK152"/>
  <c r="J147"/>
  <c r="BK142"/>
  <c r="BK139"/>
  <c r="BK137"/>
  <c r="J136"/>
  <c r="BK133"/>
  <c r="BK131"/>
  <c i="8" r="BK146"/>
  <c r="J145"/>
  <c r="BK143"/>
  <c r="BK142"/>
  <c r="J141"/>
  <c r="BK139"/>
  <c r="BK136"/>
  <c r="BK133"/>
  <c r="J131"/>
  <c r="BK129"/>
  <c r="BK126"/>
  <c i="7" r="BK160"/>
  <c r="J152"/>
  <c r="BK150"/>
  <c r="BK145"/>
  <c r="J143"/>
  <c r="BK138"/>
  <c r="J131"/>
  <c r="J124"/>
  <c i="6" r="BK140"/>
  <c r="BK138"/>
  <c r="J137"/>
  <c r="BK132"/>
  <c r="J131"/>
  <c r="BK127"/>
  <c i="5" r="J210"/>
  <c r="J202"/>
  <c r="J197"/>
  <c r="J194"/>
  <c r="J193"/>
  <c r="J188"/>
  <c r="BK182"/>
  <c r="BK178"/>
  <c r="BK176"/>
  <c r="J170"/>
  <c r="BK168"/>
  <c r="J164"/>
  <c r="BK162"/>
  <c r="BK158"/>
  <c r="BK156"/>
  <c r="J155"/>
  <c r="BK151"/>
  <c r="BK149"/>
  <c r="J148"/>
  <c r="BK145"/>
  <c r="J144"/>
  <c r="J143"/>
  <c r="BK140"/>
  <c r="J136"/>
  <c r="BK135"/>
  <c r="BK129"/>
  <c i="4" r="BK146"/>
  <c r="BK144"/>
  <c r="BK143"/>
  <c r="J139"/>
  <c r="J127"/>
  <c r="J126"/>
  <c i="3" r="J135"/>
  <c r="J134"/>
  <c r="BK127"/>
  <c i="2" r="BK217"/>
  <c r="BK214"/>
  <c r="J211"/>
  <c r="J208"/>
  <c r="BK205"/>
  <c r="BK204"/>
  <c r="BK200"/>
  <c r="BK197"/>
  <c r="BK191"/>
  <c r="J187"/>
  <c r="J183"/>
  <c r="J182"/>
  <c r="J181"/>
  <c r="BK178"/>
  <c r="J177"/>
  <c r="BK173"/>
  <c r="BK171"/>
  <c r="BK169"/>
  <c r="J168"/>
  <c r="BK166"/>
  <c r="BK162"/>
  <c r="BK159"/>
  <c r="BK154"/>
  <c r="BK151"/>
  <c r="BK144"/>
  <c r="J143"/>
  <c r="J138"/>
  <c r="J137"/>
  <c r="BK135"/>
  <c r="J134"/>
  <c r="BK132"/>
  <c r="BK130"/>
  <c r="J125"/>
  <c i="18" r="J128"/>
  <c i="17" r="BK182"/>
  <c r="BK180"/>
  <c r="J180"/>
  <c r="BK179"/>
  <c r="J179"/>
  <c r="J178"/>
  <c r="BK177"/>
  <c r="J177"/>
  <c r="J176"/>
  <c r="BK174"/>
  <c r="J174"/>
  <c r="BK173"/>
  <c r="J173"/>
  <c r="BK172"/>
  <c r="J171"/>
  <c r="J167"/>
  <c r="J166"/>
  <c r="J165"/>
  <c r="J164"/>
  <c r="J163"/>
  <c r="J162"/>
  <c r="BK158"/>
  <c r="BK156"/>
  <c r="J154"/>
  <c r="J152"/>
  <c r="BK151"/>
  <c r="J150"/>
  <c i="16" r="J125"/>
  <c i="15" r="BK167"/>
  <c r="BK165"/>
  <c r="BK152"/>
  <c r="J151"/>
  <c i="3" r="BK126"/>
  <c i="2" r="J198"/>
  <c r="J197"/>
  <c r="BK195"/>
  <c r="J191"/>
  <c r="BK188"/>
  <c r="BK182"/>
  <c r="J175"/>
  <c r="BK174"/>
  <c r="J170"/>
  <c r="J169"/>
  <c r="J164"/>
  <c r="J163"/>
  <c r="J160"/>
  <c r="J149"/>
  <c r="J142"/>
  <c r="J141"/>
  <c r="BK138"/>
  <c r="BK136"/>
  <c i="13" r="BK135"/>
  <c r="BK129"/>
  <c i="12" r="BK157"/>
  <c r="J150"/>
  <c r="J149"/>
  <c r="J147"/>
  <c r="J145"/>
  <c r="J144"/>
  <c r="BK143"/>
  <c r="BK141"/>
  <c r="J138"/>
  <c i="11" r="J163"/>
  <c r="BK161"/>
  <c r="J156"/>
  <c r="BK153"/>
  <c r="J146"/>
  <c r="J142"/>
  <c r="BK139"/>
  <c r="J135"/>
  <c r="BK131"/>
  <c r="BK130"/>
  <c i="10" r="J147"/>
  <c r="BK146"/>
  <c r="J141"/>
  <c r="J140"/>
  <c r="BK136"/>
  <c i="9" r="J161"/>
  <c r="BK157"/>
  <c r="J154"/>
  <c r="J153"/>
  <c r="J152"/>
  <c r="BK147"/>
  <c r="J137"/>
  <c r="BK135"/>
  <c r="J130"/>
  <c r="J129"/>
  <c i="8" r="J138"/>
  <c r="J137"/>
  <c r="J136"/>
  <c r="BK135"/>
  <c r="J129"/>
  <c r="BK128"/>
  <c r="BK127"/>
  <c i="7" r="BK143"/>
  <c r="J138"/>
  <c r="J135"/>
  <c r="BK133"/>
  <c r="BK129"/>
  <c r="J127"/>
  <c i="6" r="BK137"/>
  <c r="BK135"/>
  <c r="J134"/>
  <c r="J126"/>
  <c r="BK125"/>
  <c i="5" r="J212"/>
  <c r="BK208"/>
  <c r="J207"/>
  <c r="BK204"/>
  <c r="BK203"/>
  <c r="BK202"/>
  <c r="BK199"/>
  <c r="J196"/>
  <c r="BK194"/>
  <c r="J191"/>
  <c r="J190"/>
  <c r="J189"/>
  <c r="J186"/>
  <c r="BK184"/>
  <c r="J179"/>
  <c r="J178"/>
  <c r="BK174"/>
  <c r="BK172"/>
  <c r="J161"/>
  <c r="J160"/>
  <c r="BK159"/>
  <c r="BK148"/>
  <c r="J147"/>
  <c r="J142"/>
  <c r="J141"/>
  <c r="J140"/>
  <c r="BK139"/>
  <c r="J135"/>
  <c r="J134"/>
  <c r="BK133"/>
  <c r="BK131"/>
  <c r="J128"/>
  <c r="BK125"/>
  <c i="4" r="J143"/>
  <c r="J138"/>
  <c r="J133"/>
  <c r="BK131"/>
  <c r="BK130"/>
  <c r="J125"/>
  <c i="3" r="BK132"/>
  <c r="J128"/>
  <c i="2" r="J225"/>
  <c r="BK223"/>
  <c r="BK222"/>
  <c r="J217"/>
  <c r="J209"/>
  <c r="J207"/>
  <c r="BK202"/>
  <c r="BK199"/>
  <c r="BK192"/>
  <c r="BK187"/>
  <c r="J184"/>
  <c r="BK175"/>
  <c r="BK165"/>
  <c r="BK163"/>
  <c r="BK161"/>
  <c r="BK156"/>
  <c r="J148"/>
  <c r="BK147"/>
  <c r="BK140"/>
  <c r="BK139"/>
  <c r="J136"/>
  <c r="BK133"/>
  <c r="BK128"/>
  <c i="1" r="AS115"/>
  <c r="AS103"/>
  <c i="15" r="J134"/>
  <c i="14" r="J164"/>
  <c r="J162"/>
  <c r="J160"/>
  <c r="BK159"/>
  <c r="J157"/>
  <c r="J156"/>
  <c r="BK151"/>
  <c r="BK148"/>
  <c r="J147"/>
  <c r="J145"/>
  <c r="J141"/>
  <c r="BK138"/>
  <c r="J137"/>
  <c r="BK133"/>
  <c r="BK129"/>
  <c r="J126"/>
  <c r="J124"/>
  <c i="13" r="J134"/>
  <c r="J133"/>
  <c r="J128"/>
  <c r="BK127"/>
  <c r="BK125"/>
  <c i="12" r="BK155"/>
  <c r="BK150"/>
  <c r="BK145"/>
  <c r="J139"/>
  <c r="J127"/>
  <c r="J126"/>
  <c r="J125"/>
  <c i="9" r="J139"/>
  <c r="BK136"/>
  <c r="BK134"/>
  <c r="J133"/>
  <c r="J132"/>
  <c i="8" r="BK137"/>
  <c r="BK132"/>
  <c r="BK130"/>
  <c i="7" r="J160"/>
  <c r="J158"/>
  <c r="BK156"/>
  <c r="J150"/>
  <c r="J146"/>
  <c r="BK141"/>
  <c r="J140"/>
  <c r="BK139"/>
  <c r="J137"/>
  <c r="J136"/>
  <c r="BK135"/>
  <c r="BK132"/>
  <c r="BK131"/>
  <c r="BK128"/>
  <c r="BK127"/>
  <c i="6" r="J140"/>
  <c r="BK136"/>
  <c r="BK133"/>
  <c r="J132"/>
  <c r="BK130"/>
  <c r="J128"/>
  <c r="J127"/>
  <c i="5" r="BK210"/>
  <c r="BK197"/>
  <c r="BK185"/>
  <c r="J184"/>
  <c r="J173"/>
  <c r="BK171"/>
  <c r="BK167"/>
  <c r="BK165"/>
  <c r="J163"/>
  <c r="J158"/>
  <c r="BK150"/>
  <c r="BK142"/>
  <c r="BK141"/>
  <c r="BK132"/>
  <c r="J129"/>
  <c i="4" r="BK138"/>
  <c r="BK137"/>
  <c r="BK134"/>
  <c r="BK129"/>
  <c r="BK127"/>
  <c r="BK125"/>
  <c i="3" r="BK133"/>
  <c r="J129"/>
  <c r="BK128"/>
  <c i="2" r="J222"/>
  <c r="J220"/>
  <c r="BK219"/>
  <c r="J215"/>
  <c r="J212"/>
  <c r="BK209"/>
  <c r="BK207"/>
  <c r="J206"/>
  <c r="J205"/>
  <c r="J204"/>
  <c r="J203"/>
  <c r="J202"/>
  <c r="BK198"/>
  <c r="J196"/>
  <c r="J195"/>
  <c r="BK194"/>
  <c r="J193"/>
  <c r="BK190"/>
  <c r="J189"/>
  <c r="J186"/>
  <c r="BK185"/>
  <c r="BK183"/>
  <c r="BK180"/>
  <c r="J174"/>
  <c r="BK172"/>
  <c r="J166"/>
  <c r="J165"/>
  <c r="BK160"/>
  <c r="J154"/>
  <c r="BK148"/>
  <c r="J146"/>
  <c r="BK143"/>
  <c r="J139"/>
  <c r="J133"/>
  <c r="J131"/>
  <c r="J130"/>
  <c r="J128"/>
  <c r="BK125"/>
  <c i="1" r="AS99"/>
  <c r="AS95"/>
  <c i="2" l="1" r="P127"/>
  <c i="3" r="P124"/>
  <c r="P123"/>
  <c r="P122"/>
  <c i="1" r="AU97"/>
  <c i="4" r="P124"/>
  <c r="P123"/>
  <c r="P122"/>
  <c i="1" r="AU98"/>
  <c i="5" r="R127"/>
  <c i="6" r="BK124"/>
  <c r="BK123"/>
  <c r="J123"/>
  <c r="J99"/>
  <c i="7" r="P148"/>
  <c i="8" r="T125"/>
  <c r="T124"/>
  <c r="T123"/>
  <c i="9" r="BF129"/>
  <c i="12" r="T122"/>
  <c i="2" r="R127"/>
  <c i="5" r="R200"/>
  <c i="7" r="P122"/>
  <c r="P121"/>
  <c r="P120"/>
  <c i="1" r="AU102"/>
  <c i="7" r="T148"/>
  <c i="8" r="P125"/>
  <c r="P124"/>
  <c r="P123"/>
  <c i="1" r="AU104"/>
  <c i="9" r="BK127"/>
  <c r="J127"/>
  <c r="J100"/>
  <c r="P151"/>
  <c i="10" r="BK127"/>
  <c r="J127"/>
  <c r="J100"/>
  <c r="P148"/>
  <c i="12" r="BK122"/>
  <c r="J122"/>
  <c r="J98"/>
  <c r="BK148"/>
  <c r="J148"/>
  <c r="J99"/>
  <c i="2" r="T213"/>
  <c i="15" r="P123"/>
  <c r="R157"/>
  <c i="2" r="BK213"/>
  <c r="J213"/>
  <c r="J101"/>
  <c i="3" r="BK124"/>
  <c r="J124"/>
  <c r="J100"/>
  <c i="5" r="BK127"/>
  <c r="T200"/>
  <c i="7" r="BK148"/>
  <c r="J148"/>
  <c r="J99"/>
  <c i="8" r="R125"/>
  <c r="R124"/>
  <c r="R123"/>
  <c i="9" r="R127"/>
  <c i="10" r="T127"/>
  <c i="11" r="BK127"/>
  <c r="J127"/>
  <c r="J100"/>
  <c r="T149"/>
  <c r="T126"/>
  <c r="T125"/>
  <c i="12" r="P122"/>
  <c r="T148"/>
  <c i="13" r="R124"/>
  <c r="R123"/>
  <c r="R122"/>
  <c i="14" r="P123"/>
  <c r="BK150"/>
  <c r="J150"/>
  <c r="J99"/>
  <c r="T150"/>
  <c i="2" r="R213"/>
  <c i="3" r="R124"/>
  <c r="R123"/>
  <c r="R122"/>
  <c i="4" r="BK124"/>
  <c r="J124"/>
  <c r="J100"/>
  <c i="5" r="P127"/>
  <c r="P126"/>
  <c r="P122"/>
  <c i="1" r="AU100"/>
  <c i="5" r="P200"/>
  <c i="6" r="R124"/>
  <c r="R123"/>
  <c r="R122"/>
  <c i="7" r="T122"/>
  <c r="T121"/>
  <c r="T120"/>
  <c i="8" r="BK125"/>
  <c r="J125"/>
  <c r="J100"/>
  <c i="9" r="P127"/>
  <c r="P126"/>
  <c r="P125"/>
  <c i="1" r="AU105"/>
  <c i="9" r="R151"/>
  <c i="10" r="P127"/>
  <c r="P126"/>
  <c r="P125"/>
  <c i="1" r="AU106"/>
  <c i="10" r="R148"/>
  <c i="11" r="P127"/>
  <c r="BK149"/>
  <c r="J149"/>
  <c r="J101"/>
  <c i="12" r="R122"/>
  <c i="13" r="T124"/>
  <c r="T123"/>
  <c r="T122"/>
  <c i="14" r="BK123"/>
  <c r="R123"/>
  <c r="R122"/>
  <c r="R121"/>
  <c r="R150"/>
  <c i="15" r="T123"/>
  <c r="P157"/>
  <c i="16" r="P124"/>
  <c r="P123"/>
  <c r="P122"/>
  <c i="1" r="AU114"/>
  <c i="16" r="R124"/>
  <c r="R123"/>
  <c r="R122"/>
  <c i="2" r="BK127"/>
  <c r="P213"/>
  <c i="4" r="R124"/>
  <c r="R123"/>
  <c r="R122"/>
  <c i="5" r="BK200"/>
  <c r="J200"/>
  <c r="J101"/>
  <c i="6" r="P124"/>
  <c r="P123"/>
  <c r="P122"/>
  <c i="1" r="AU101"/>
  <c i="7" r="R122"/>
  <c i="9" r="BK151"/>
  <c r="J151"/>
  <c r="J101"/>
  <c i="10" r="BK148"/>
  <c r="J148"/>
  <c r="J101"/>
  <c i="11" r="R127"/>
  <c r="P149"/>
  <c i="12" r="R148"/>
  <c i="13" r="P124"/>
  <c r="P123"/>
  <c r="P122"/>
  <c i="1" r="AU110"/>
  <c i="14" r="T123"/>
  <c r="T122"/>
  <c r="T121"/>
  <c r="P150"/>
  <c i="15" r="BK123"/>
  <c r="J123"/>
  <c r="J98"/>
  <c r="BK157"/>
  <c r="J157"/>
  <c r="J99"/>
  <c i="17" r="BK123"/>
  <c r="J123"/>
  <c r="J98"/>
  <c r="R123"/>
  <c i="2" r="T127"/>
  <c r="T126"/>
  <c r="T122"/>
  <c i="9" r="T127"/>
  <c i="15" r="R123"/>
  <c r="R122"/>
  <c r="R121"/>
  <c r="T157"/>
  <c i="17" r="T123"/>
  <c r="BK170"/>
  <c r="J170"/>
  <c r="J99"/>
  <c i="3" r="T124"/>
  <c r="T123"/>
  <c r="T122"/>
  <c i="4" r="T124"/>
  <c r="T123"/>
  <c r="T122"/>
  <c i="5" r="T127"/>
  <c r="T126"/>
  <c r="T122"/>
  <c i="6" r="T124"/>
  <c r="T123"/>
  <c r="T122"/>
  <c i="7" r="BK122"/>
  <c r="J122"/>
  <c r="J98"/>
  <c r="R148"/>
  <c i="9" r="T151"/>
  <c i="10" r="R127"/>
  <c r="R126"/>
  <c r="R125"/>
  <c r="T148"/>
  <c i="11" r="R149"/>
  <c i="12" r="P148"/>
  <c i="13" r="BK124"/>
  <c r="J124"/>
  <c r="J100"/>
  <c i="16" r="BK124"/>
  <c r="J124"/>
  <c r="J100"/>
  <c r="T124"/>
  <c r="T123"/>
  <c r="T122"/>
  <c i="17" r="P123"/>
  <c r="P122"/>
  <c r="P121"/>
  <c i="1" r="AU116"/>
  <c i="17" r="P170"/>
  <c r="R170"/>
  <c r="T170"/>
  <c i="18" r="BK124"/>
  <c r="J124"/>
  <c r="J100"/>
  <c r="P124"/>
  <c r="P123"/>
  <c r="P122"/>
  <c i="1" r="AU117"/>
  <c i="18" r="R124"/>
  <c r="R123"/>
  <c r="R122"/>
  <c r="T124"/>
  <c r="T123"/>
  <c r="T122"/>
  <c i="2" r="J116"/>
  <c r="BF138"/>
  <c r="BF144"/>
  <c r="BF150"/>
  <c r="BF155"/>
  <c r="BF162"/>
  <c r="BF163"/>
  <c r="BF167"/>
  <c r="BF170"/>
  <c r="BF181"/>
  <c r="BF186"/>
  <c r="BF199"/>
  <c r="BF216"/>
  <c i="3" r="BF131"/>
  <c r="BF135"/>
  <c i="4" r="F94"/>
  <c r="BF131"/>
  <c r="BF132"/>
  <c i="5" r="BF136"/>
  <c r="BF137"/>
  <c r="BF138"/>
  <c r="BF139"/>
  <c r="BF143"/>
  <c r="BF144"/>
  <c r="BF147"/>
  <c r="BF148"/>
  <c r="BF151"/>
  <c r="BF152"/>
  <c r="BF154"/>
  <c r="BF155"/>
  <c r="BF156"/>
  <c r="BF163"/>
  <c r="BF168"/>
  <c r="BF169"/>
  <c r="BF174"/>
  <c r="BF175"/>
  <c r="BF178"/>
  <c r="BF181"/>
  <c r="BF182"/>
  <c r="BF186"/>
  <c r="BF187"/>
  <c r="BF189"/>
  <c r="BF190"/>
  <c r="BF191"/>
  <c r="BF193"/>
  <c r="BF198"/>
  <c r="BF204"/>
  <c r="BF207"/>
  <c r="BF209"/>
  <c r="BF212"/>
  <c r="BK211"/>
  <c r="J211"/>
  <c r="J102"/>
  <c i="6" r="BF137"/>
  <c r="BF140"/>
  <c i="7" r="E85"/>
  <c r="BF123"/>
  <c r="BF142"/>
  <c r="BF146"/>
  <c r="BF147"/>
  <c r="BF152"/>
  <c r="BF154"/>
  <c i="8" r="BF126"/>
  <c r="BF128"/>
  <c r="BF133"/>
  <c r="BF135"/>
  <c r="BF145"/>
  <c i="9" r="E85"/>
  <c r="F122"/>
  <c r="BF128"/>
  <c i="11" r="BK160"/>
  <c r="J160"/>
  <c r="J102"/>
  <c i="12" r="F92"/>
  <c r="BF139"/>
  <c r="BF143"/>
  <c r="BF146"/>
  <c r="BF151"/>
  <c r="BF152"/>
  <c r="BF156"/>
  <c r="BK158"/>
  <c r="J158"/>
  <c r="J100"/>
  <c i="13" r="BF130"/>
  <c r="BF134"/>
  <c i="14" r="J89"/>
  <c r="F92"/>
  <c r="BF128"/>
  <c r="BF132"/>
  <c r="BF137"/>
  <c r="BF147"/>
  <c r="BF149"/>
  <c r="BF157"/>
  <c r="BF164"/>
  <c i="2" r="E112"/>
  <c r="BF130"/>
  <c r="BF140"/>
  <c r="BF149"/>
  <c r="BF151"/>
  <c r="BF152"/>
  <c r="BF153"/>
  <c r="BF154"/>
  <c r="BF157"/>
  <c r="BF158"/>
  <c r="BF166"/>
  <c r="BF168"/>
  <c r="BF171"/>
  <c r="BF172"/>
  <c r="BF173"/>
  <c r="BF176"/>
  <c r="BF178"/>
  <c r="BF179"/>
  <c r="BF180"/>
  <c r="BF185"/>
  <c r="BF194"/>
  <c r="BF195"/>
  <c i="3" r="J116"/>
  <c r="BF125"/>
  <c r="BF126"/>
  <c r="BF127"/>
  <c r="BF128"/>
  <c r="BF129"/>
  <c r="BF130"/>
  <c i="4" r="J91"/>
  <c r="BF125"/>
  <c r="BF126"/>
  <c r="BF128"/>
  <c r="BF138"/>
  <c r="BF139"/>
  <c r="BF141"/>
  <c r="BF144"/>
  <c r="BF145"/>
  <c i="5" r="E85"/>
  <c r="F92"/>
  <c r="BF128"/>
  <c r="BF142"/>
  <c r="BF145"/>
  <c r="BF165"/>
  <c r="BF180"/>
  <c r="BK124"/>
  <c r="J124"/>
  <c r="J98"/>
  <c i="6" r="E85"/>
  <c r="BF127"/>
  <c r="BF138"/>
  <c r="BF139"/>
  <c i="7" r="F117"/>
  <c r="BF130"/>
  <c r="BF131"/>
  <c r="BF149"/>
  <c r="BF150"/>
  <c r="BF151"/>
  <c i="8" r="J91"/>
  <c r="BF131"/>
  <c r="BF132"/>
  <c i="9" r="J91"/>
  <c r="BF130"/>
  <c r="BF131"/>
  <c r="BF132"/>
  <c r="BF150"/>
  <c i="10" r="E85"/>
  <c r="F122"/>
  <c r="BF132"/>
  <c r="BF137"/>
  <c r="BF145"/>
  <c r="BK161"/>
  <c r="J161"/>
  <c r="J103"/>
  <c i="11" r="F122"/>
  <c r="BF129"/>
  <c i="12" r="BF145"/>
  <c r="BF154"/>
  <c r="BF155"/>
  <c r="BF159"/>
  <c i="13" r="BF131"/>
  <c i="15" r="BF155"/>
  <c i="2" r="BF125"/>
  <c r="BF128"/>
  <c r="BF129"/>
  <c r="BF131"/>
  <c r="BF132"/>
  <c r="BF133"/>
  <c r="BF134"/>
  <c r="BF137"/>
  <c r="BF142"/>
  <c r="BF143"/>
  <c r="BF164"/>
  <c r="BF165"/>
  <c r="BF175"/>
  <c r="BF177"/>
  <c r="BF198"/>
  <c r="BF200"/>
  <c r="BF207"/>
  <c r="BF210"/>
  <c r="BF211"/>
  <c r="BF212"/>
  <c r="BF215"/>
  <c r="BF221"/>
  <c r="BF225"/>
  <c i="15" r="BF143"/>
  <c r="BF145"/>
  <c r="BF150"/>
  <c r="BF163"/>
  <c r="BF166"/>
  <c r="BF169"/>
  <c i="16" r="BF125"/>
  <c r="BF126"/>
  <c r="BF131"/>
  <c i="17" r="BF150"/>
  <c r="BF151"/>
  <c r="BF168"/>
  <c r="BF169"/>
  <c r="BF172"/>
  <c r="BF173"/>
  <c r="BF174"/>
  <c r="BF176"/>
  <c r="BF177"/>
  <c r="BF180"/>
  <c r="BF182"/>
  <c i="18" r="BF127"/>
  <c i="2" r="BF139"/>
  <c r="BF141"/>
  <c r="BF145"/>
  <c r="BF146"/>
  <c r="BF156"/>
  <c r="BF160"/>
  <c r="BF184"/>
  <c r="BF188"/>
  <c r="BF189"/>
  <c r="BF201"/>
  <c r="BF206"/>
  <c r="BF223"/>
  <c r="BK124"/>
  <c r="BK123"/>
  <c i="3" r="E110"/>
  <c r="F119"/>
  <c i="4" r="E85"/>
  <c r="BF134"/>
  <c r="BF136"/>
  <c r="BF140"/>
  <c r="BF142"/>
  <c i="5" r="J89"/>
  <c r="BF146"/>
  <c r="BF153"/>
  <c r="BF160"/>
  <c r="BF177"/>
  <c r="BF183"/>
  <c r="BF194"/>
  <c r="BF195"/>
  <c r="BF199"/>
  <c i="6" r="F119"/>
  <c r="BF133"/>
  <c r="BF135"/>
  <c i="7" r="BF125"/>
  <c r="BF129"/>
  <c r="BF132"/>
  <c r="BF138"/>
  <c r="BF139"/>
  <c r="BF140"/>
  <c r="BF141"/>
  <c r="BF143"/>
  <c r="BF158"/>
  <c i="8" r="E111"/>
  <c r="F120"/>
  <c r="BF127"/>
  <c r="BF137"/>
  <c r="BF144"/>
  <c i="9" r="BF145"/>
  <c r="BF147"/>
  <c r="BF148"/>
  <c i="10" r="J119"/>
  <c r="BF128"/>
  <c r="BF138"/>
  <c r="BF146"/>
  <c r="BF150"/>
  <c r="BF160"/>
  <c i="11" r="J91"/>
  <c r="BF141"/>
  <c r="BF152"/>
  <c i="12" r="E85"/>
  <c r="BF127"/>
  <c r="BF138"/>
  <c r="BF140"/>
  <c r="BF142"/>
  <c i="13" r="E85"/>
  <c r="F94"/>
  <c r="BF127"/>
  <c r="BF129"/>
  <c r="BF135"/>
  <c i="14" r="E85"/>
  <c r="BF126"/>
  <c r="BF130"/>
  <c r="BF135"/>
  <c r="BF143"/>
  <c r="BF146"/>
  <c i="15" r="E111"/>
  <c r="BF128"/>
  <c r="BF129"/>
  <c r="BF130"/>
  <c r="BF133"/>
  <c r="BF134"/>
  <c i="2" r="F92"/>
  <c r="BF135"/>
  <c r="BF136"/>
  <c r="BF148"/>
  <c r="BF193"/>
  <c r="BF203"/>
  <c r="BF219"/>
  <c r="BF220"/>
  <c r="BF222"/>
  <c i="3" r="BF134"/>
  <c i="4" r="BF127"/>
  <c r="BF129"/>
  <c r="BF146"/>
  <c i="5" r="BF129"/>
  <c r="BF130"/>
  <c r="BF132"/>
  <c r="BF133"/>
  <c r="BF140"/>
  <c r="BF141"/>
  <c r="BF149"/>
  <c r="BF157"/>
  <c r="BF162"/>
  <c r="BF188"/>
  <c r="BF197"/>
  <c r="BF201"/>
  <c r="BF203"/>
  <c i="6" r="BF126"/>
  <c r="BF128"/>
  <c r="BF129"/>
  <c r="BF132"/>
  <c i="7" r="BF133"/>
  <c r="BF155"/>
  <c r="BF160"/>
  <c r="BK159"/>
  <c r="J159"/>
  <c r="J100"/>
  <c i="8" r="BF140"/>
  <c r="BF142"/>
  <c r="BF143"/>
  <c i="9" r="BF133"/>
  <c r="BF139"/>
  <c r="BF152"/>
  <c r="BF153"/>
  <c r="BF154"/>
  <c r="BF155"/>
  <c r="BF157"/>
  <c r="BF158"/>
  <c r="BF159"/>
  <c r="BF161"/>
  <c i="10" r="BF134"/>
  <c r="BF135"/>
  <c r="BF136"/>
  <c r="BF139"/>
  <c r="BF140"/>
  <c r="BF141"/>
  <c r="BF144"/>
  <c r="BF149"/>
  <c i="11" r="E85"/>
  <c r="BF130"/>
  <c r="BF138"/>
  <c r="BF140"/>
  <c r="BF143"/>
  <c r="BF146"/>
  <c r="BF148"/>
  <c r="BF150"/>
  <c r="BF153"/>
  <c r="BF161"/>
  <c i="12" r="J89"/>
  <c r="BF124"/>
  <c r="BF129"/>
  <c r="BF132"/>
  <c r="BF135"/>
  <c r="BF136"/>
  <c r="BF137"/>
  <c r="BF149"/>
  <c r="BF157"/>
  <c i="13" r="J91"/>
  <c r="BF126"/>
  <c i="14" r="BF124"/>
  <c r="BF129"/>
  <c r="BF133"/>
  <c r="BF136"/>
  <c r="BF139"/>
  <c r="BF141"/>
  <c r="BF144"/>
  <c r="BF152"/>
  <c r="BF159"/>
  <c r="BF160"/>
  <c i="15" r="BF124"/>
  <c r="BF125"/>
  <c r="BF126"/>
  <c r="BF137"/>
  <c r="BF140"/>
  <c r="BF141"/>
  <c r="BF142"/>
  <c r="BF148"/>
  <c r="BF151"/>
  <c r="BF154"/>
  <c r="BF159"/>
  <c r="BF160"/>
  <c r="BF165"/>
  <c r="BK168"/>
  <c r="J168"/>
  <c r="J100"/>
  <c i="16" r="E110"/>
  <c r="F119"/>
  <c r="BF128"/>
  <c i="17" r="F92"/>
  <c r="BF128"/>
  <c r="BF129"/>
  <c r="BF138"/>
  <c r="BF143"/>
  <c r="BF164"/>
  <c r="BF184"/>
  <c i="2" r="BF159"/>
  <c r="BF169"/>
  <c r="BF190"/>
  <c r="BF191"/>
  <c r="BF192"/>
  <c r="BF196"/>
  <c r="BF197"/>
  <c r="BF204"/>
  <c r="BF205"/>
  <c r="BF208"/>
  <c r="BF209"/>
  <c r="BK224"/>
  <c r="J224"/>
  <c r="J102"/>
  <c i="3" r="BF132"/>
  <c r="BF133"/>
  <c i="4" r="BF135"/>
  <c r="BF137"/>
  <c i="5" r="BF131"/>
  <c r="BF135"/>
  <c r="BF150"/>
  <c r="BF161"/>
  <c r="BF164"/>
  <c r="BF170"/>
  <c r="BF171"/>
  <c r="BF176"/>
  <c r="BF184"/>
  <c r="BF185"/>
  <c r="BF192"/>
  <c r="BF196"/>
  <c r="BF208"/>
  <c r="BF210"/>
  <c i="6" r="J116"/>
  <c i="7" r="J114"/>
  <c r="BF124"/>
  <c r="BF127"/>
  <c r="BF128"/>
  <c r="BF137"/>
  <c i="8" r="BF138"/>
  <c r="BF139"/>
  <c r="BF141"/>
  <c r="BF146"/>
  <c i="9" r="BF136"/>
  <c r="BF137"/>
  <c r="BF141"/>
  <c r="BF142"/>
  <c r="BF143"/>
  <c r="BF165"/>
  <c r="BK162"/>
  <c r="J162"/>
  <c r="J102"/>
  <c i="10" r="BF129"/>
  <c r="BF133"/>
  <c r="BF142"/>
  <c r="BF143"/>
  <c r="BF152"/>
  <c r="BF157"/>
  <c r="BF162"/>
  <c r="BK159"/>
  <c r="J159"/>
  <c r="J102"/>
  <c i="11" r="BF132"/>
  <c r="BF134"/>
  <c r="BF137"/>
  <c r="BF142"/>
  <c r="BF144"/>
  <c r="BF151"/>
  <c r="BF155"/>
  <c r="BF157"/>
  <c r="BF159"/>
  <c i="12" r="BF125"/>
  <c r="BF130"/>
  <c r="BF131"/>
  <c r="BF133"/>
  <c r="BF144"/>
  <c i="13" r="BF133"/>
  <c i="14" r="BF131"/>
  <c r="BF138"/>
  <c r="BF140"/>
  <c r="BF145"/>
  <c r="BF148"/>
  <c r="BF151"/>
  <c r="BF153"/>
  <c r="BF154"/>
  <c r="BF156"/>
  <c r="BF158"/>
  <c r="BF162"/>
  <c r="BK161"/>
  <c r="J161"/>
  <c r="J100"/>
  <c r="BK163"/>
  <c r="J163"/>
  <c r="J101"/>
  <c i="15" r="J89"/>
  <c r="F92"/>
  <c r="BF127"/>
  <c r="BF131"/>
  <c r="BF132"/>
  <c r="BF135"/>
  <c r="BF138"/>
  <c r="BF144"/>
  <c r="BF146"/>
  <c r="BF149"/>
  <c r="BF152"/>
  <c r="BF167"/>
  <c i="16" r="J91"/>
  <c r="BF127"/>
  <c r="BF129"/>
  <c i="1" r="AZ114"/>
  <c i="17" r="BF124"/>
  <c r="BF125"/>
  <c r="BF134"/>
  <c r="BF135"/>
  <c r="BF137"/>
  <c r="BF139"/>
  <c r="BF141"/>
  <c r="BF142"/>
  <c r="BF144"/>
  <c r="BF146"/>
  <c r="BF147"/>
  <c r="BF148"/>
  <c r="BF152"/>
  <c r="BF153"/>
  <c r="BF154"/>
  <c r="BF155"/>
  <c r="BF159"/>
  <c r="BF163"/>
  <c r="BF166"/>
  <c r="BF167"/>
  <c r="BF171"/>
  <c i="18" r="BF125"/>
  <c i="2" r="BF147"/>
  <c r="BF161"/>
  <c r="BF174"/>
  <c r="BF182"/>
  <c r="BF183"/>
  <c r="BF187"/>
  <c r="BF202"/>
  <c r="BF214"/>
  <c r="BF217"/>
  <c i="9" r="BF140"/>
  <c r="BF144"/>
  <c r="BF163"/>
  <c r="BK164"/>
  <c r="J164"/>
  <c r="J103"/>
  <c i="10" r="BF130"/>
  <c r="BF131"/>
  <c i="15" r="BF147"/>
  <c r="BF153"/>
  <c r="BF156"/>
  <c r="BF158"/>
  <c r="BF161"/>
  <c r="BF164"/>
  <c r="BF171"/>
  <c r="BK170"/>
  <c r="J170"/>
  <c r="J101"/>
  <c i="16" r="BF130"/>
  <c i="17" r="BF149"/>
  <c r="BF156"/>
  <c r="BF157"/>
  <c r="BF158"/>
  <c r="BF160"/>
  <c r="BF161"/>
  <c r="BF162"/>
  <c r="BF165"/>
  <c r="BF178"/>
  <c r="BF179"/>
  <c i="4" r="BF130"/>
  <c r="BF133"/>
  <c r="BF143"/>
  <c i="5" r="BF125"/>
  <c r="BF134"/>
  <c r="BF158"/>
  <c r="BF159"/>
  <c r="BF167"/>
  <c r="BF172"/>
  <c r="BF173"/>
  <c r="BF179"/>
  <c r="BF202"/>
  <c r="BF206"/>
  <c i="6" r="BF125"/>
  <c r="BF130"/>
  <c r="BF131"/>
  <c r="BF134"/>
  <c r="BF136"/>
  <c i="7" r="BF126"/>
  <c r="BF134"/>
  <c r="BF135"/>
  <c r="BF136"/>
  <c r="BF144"/>
  <c r="BF145"/>
  <c r="BF156"/>
  <c r="BF157"/>
  <c i="8" r="BF129"/>
  <c r="BF130"/>
  <c r="BF136"/>
  <c r="BF148"/>
  <c r="BK147"/>
  <c r="J147"/>
  <c r="J101"/>
  <c i="9" r="BF134"/>
  <c r="BF135"/>
  <c r="BF146"/>
  <c r="BF149"/>
  <c r="BF160"/>
  <c i="10" r="BF147"/>
  <c r="BF151"/>
  <c r="BF154"/>
  <c r="BF155"/>
  <c r="BF156"/>
  <c r="BF158"/>
  <c i="11" r="BF128"/>
  <c r="BF131"/>
  <c r="BF133"/>
  <c r="BF135"/>
  <c r="BF139"/>
  <c r="BF145"/>
  <c r="BF147"/>
  <c r="BF156"/>
  <c r="BF158"/>
  <c r="BF163"/>
  <c r="BK162"/>
  <c r="J162"/>
  <c r="J103"/>
  <c i="12" r="BF123"/>
  <c r="BF126"/>
  <c r="BF128"/>
  <c r="BF141"/>
  <c r="BF147"/>
  <c r="BF150"/>
  <c i="13" r="BF125"/>
  <c r="BF128"/>
  <c r="BF132"/>
  <c i="14" r="BF125"/>
  <c r="BF127"/>
  <c r="BF134"/>
  <c r="BF142"/>
  <c i="15" r="BF136"/>
  <c i="17" r="E85"/>
  <c r="J89"/>
  <c r="BF126"/>
  <c r="BF127"/>
  <c r="BF130"/>
  <c r="BF131"/>
  <c r="BF132"/>
  <c r="BF133"/>
  <c r="BF136"/>
  <c r="BF140"/>
  <c r="BF145"/>
  <c r="BK181"/>
  <c r="J181"/>
  <c r="J100"/>
  <c r="BK183"/>
  <c r="J183"/>
  <c r="J101"/>
  <c i="18" r="E85"/>
  <c r="J91"/>
  <c r="F94"/>
  <c r="BF126"/>
  <c r="BF128"/>
  <c r="BF129"/>
  <c r="BF130"/>
  <c r="BF131"/>
  <c r="BF132"/>
  <c r="BF133"/>
  <c r="BF134"/>
  <c r="BF135"/>
  <c i="3" r="F38"/>
  <c i="1" r="BC97"/>
  <c i="5" r="F35"/>
  <c i="1" r="BB100"/>
  <c i="5" r="F36"/>
  <c i="1" r="BC100"/>
  <c i="9" r="F37"/>
  <c i="1" r="BB105"/>
  <c i="2" r="F36"/>
  <c i="1" r="BC96"/>
  <c i="10" r="F35"/>
  <c i="1" r="AZ106"/>
  <c i="11" r="F39"/>
  <c i="1" r="BD107"/>
  <c i="15" r="F37"/>
  <c i="1" r="BD113"/>
  <c i="15" r="F35"/>
  <c i="1" r="BB113"/>
  <c i="6" r="F37"/>
  <c i="1" r="BB101"/>
  <c i="10" r="F37"/>
  <c i="1" r="BB106"/>
  <c i="14" r="F33"/>
  <c i="1" r="AZ111"/>
  <c i="10" r="F39"/>
  <c i="1" r="BD106"/>
  <c i="15" r="F33"/>
  <c i="1" r="AZ113"/>
  <c i="6" r="J35"/>
  <c i="1" r="AV101"/>
  <c i="8" r="F39"/>
  <c i="1" r="BD104"/>
  <c i="10" r="F38"/>
  <c i="1" r="BC106"/>
  <c i="3" r="F39"/>
  <c i="1" r="BD97"/>
  <c i="2" r="F33"/>
  <c i="1" r="AZ96"/>
  <c i="16" r="F39"/>
  <c i="1" r="BD114"/>
  <c i="4" r="F38"/>
  <c i="1" r="BC98"/>
  <c i="18" r="F38"/>
  <c i="1" r="BC117"/>
  <c i="7" r="F33"/>
  <c i="1" r="AZ102"/>
  <c i="9" r="F35"/>
  <c i="1" r="AZ105"/>
  <c i="3" r="J35"/>
  <c i="1" r="AV97"/>
  <c i="5" r="J33"/>
  <c i="1" r="AV100"/>
  <c i="2" r="F37"/>
  <c i="1" r="BD96"/>
  <c i="6" r="F38"/>
  <c i="1" r="BC101"/>
  <c i="8" r="F37"/>
  <c i="1" r="BB104"/>
  <c i="16" r="J35"/>
  <c i="1" r="AV114"/>
  <c i="4" r="F35"/>
  <c i="1" r="AZ98"/>
  <c i="14" r="F37"/>
  <c i="1" r="BD111"/>
  <c i="7" r="F36"/>
  <c i="1" r="BC102"/>
  <c i="10" r="J35"/>
  <c i="1" r="AV106"/>
  <c i="11" r="F38"/>
  <c i="1" r="BC107"/>
  <c i="4" r="F37"/>
  <c i="1" r="BB98"/>
  <c i="11" r="J35"/>
  <c i="1" r="AV107"/>
  <c i="3" r="F37"/>
  <c i="1" r="BB97"/>
  <c i="9" r="F39"/>
  <c i="1" r="BD105"/>
  <c i="17" r="F36"/>
  <c i="1" r="BC116"/>
  <c i="16" r="F37"/>
  <c i="1" r="BB114"/>
  <c i="12" r="F35"/>
  <c i="1" r="BB109"/>
  <c i="18" r="F37"/>
  <c i="1" r="BB117"/>
  <c i="4" r="F39"/>
  <c i="1" r="BD98"/>
  <c i="7" r="F37"/>
  <c i="1" r="BD102"/>
  <c i="6" r="F35"/>
  <c i="1" r="AZ101"/>
  <c i="8" r="J35"/>
  <c i="1" r="AV104"/>
  <c i="11" r="F37"/>
  <c i="1" r="BB107"/>
  <c i="7" r="F35"/>
  <c i="1" r="BB102"/>
  <c i="11" r="F35"/>
  <c i="1" r="AZ107"/>
  <c i="14" r="J33"/>
  <c i="1" r="AV111"/>
  <c i="17" r="J33"/>
  <c i="1" r="AV116"/>
  <c i="5" r="F37"/>
  <c i="1" r="BD100"/>
  <c i="18" r="F39"/>
  <c i="1" r="BD117"/>
  <c i="8" r="F35"/>
  <c i="1" r="AZ104"/>
  <c i="13" r="F38"/>
  <c i="1" r="BC110"/>
  <c i="12" r="J33"/>
  <c i="1" r="AV109"/>
  <c i="2" r="F35"/>
  <c i="1" r="BB96"/>
  <c i="12" r="F36"/>
  <c i="1" r="BC109"/>
  <c i="3" r="F35"/>
  <c i="1" r="AZ97"/>
  <c i="5" r="F33"/>
  <c i="1" r="AZ100"/>
  <c i="7" r="J33"/>
  <c i="1" r="AV102"/>
  <c i="9" r="F38"/>
  <c i="1" r="BC105"/>
  <c i="15" r="J33"/>
  <c i="1" r="AV113"/>
  <c i="17" r="F35"/>
  <c i="1" r="BB116"/>
  <c i="14" r="F35"/>
  <c i="1" r="BB111"/>
  <c i="2" r="J33"/>
  <c i="1" r="AV96"/>
  <c i="15" r="F36"/>
  <c i="1" r="BC113"/>
  <c i="13" r="F35"/>
  <c i="1" r="AZ110"/>
  <c i="18" r="J35"/>
  <c i="1" r="AV117"/>
  <c i="8" r="F38"/>
  <c i="1" r="BC104"/>
  <c i="12" r="F33"/>
  <c i="1" r="AZ109"/>
  <c i="6" r="F39"/>
  <c i="1" r="BD101"/>
  <c i="13" r="J35"/>
  <c i="1" r="AV110"/>
  <c i="4" r="J35"/>
  <c i="1" r="AV98"/>
  <c i="13" r="F37"/>
  <c i="1" r="BB110"/>
  <c i="14" r="F36"/>
  <c i="1" r="BC111"/>
  <c i="12" r="F37"/>
  <c i="1" r="BD109"/>
  <c i="17" r="F33"/>
  <c i="1" r="AZ116"/>
  <c i="17" r="F37"/>
  <c i="1" r="BD116"/>
  <c i="16" r="F38"/>
  <c i="1" r="BC114"/>
  <c i="9" r="J35"/>
  <c i="1" r="AV105"/>
  <c i="13" r="F39"/>
  <c i="1" r="BD110"/>
  <c i="18" r="F35"/>
  <c i="1" r="AZ117"/>
  <c r="AS94"/>
  <c i="2" l="1" r="BK126"/>
  <c r="J126"/>
  <c r="J99"/>
  <c i="14" r="P122"/>
  <c r="P121"/>
  <c i="1" r="AU111"/>
  <c i="11" r="P126"/>
  <c r="P125"/>
  <c i="1" r="AU107"/>
  <c i="9" r="R126"/>
  <c r="R125"/>
  <c i="2" r="R126"/>
  <c r="R122"/>
  <c i="9" r="T126"/>
  <c r="T125"/>
  <c i="12" r="T121"/>
  <c r="T120"/>
  <c i="15" r="T122"/>
  <c r="T121"/>
  <c i="12" r="R121"/>
  <c r="R120"/>
  <c i="5" r="BK126"/>
  <c r="J126"/>
  <c r="J99"/>
  <c i="15" r="P122"/>
  <c r="P121"/>
  <c i="1" r="AU113"/>
  <c i="17" r="T122"/>
  <c r="T121"/>
  <c i="14" r="BK122"/>
  <c r="J122"/>
  <c r="J97"/>
  <c i="2" r="P126"/>
  <c r="P122"/>
  <c i="1" r="AU96"/>
  <c i="17" r="R122"/>
  <c r="R121"/>
  <c i="12" r="P121"/>
  <c r="P120"/>
  <c i="1" r="AU109"/>
  <c i="5" r="R126"/>
  <c r="R122"/>
  <c i="11" r="R126"/>
  <c r="R125"/>
  <c i="7" r="R121"/>
  <c r="R120"/>
  <c i="10" r="T126"/>
  <c r="T125"/>
  <c i="7" r="BK121"/>
  <c r="J121"/>
  <c r="J97"/>
  <c i="3" r="BK123"/>
  <c r="J123"/>
  <c r="J99"/>
  <c i="4" r="BK123"/>
  <c r="J123"/>
  <c r="J99"/>
  <c i="5" r="J127"/>
  <c r="J100"/>
  <c i="6" r="BK122"/>
  <c r="J122"/>
  <c r="J98"/>
  <c r="J124"/>
  <c r="J100"/>
  <c i="2" r="J123"/>
  <c r="J97"/>
  <c r="J124"/>
  <c r="J98"/>
  <c r="J127"/>
  <c r="J100"/>
  <c i="13" r="BK123"/>
  <c r="BK122"/>
  <c r="J122"/>
  <c r="J98"/>
  <c i="14" r="J123"/>
  <c r="J98"/>
  <c i="15" r="BK122"/>
  <c r="J122"/>
  <c r="J97"/>
  <c i="16" r="BK123"/>
  <c r="J123"/>
  <c r="J99"/>
  <c i="5" r="BK123"/>
  <c r="J123"/>
  <c r="J97"/>
  <c i="8" r="BK124"/>
  <c r="J124"/>
  <c r="J99"/>
  <c i="9" r="BK126"/>
  <c r="J126"/>
  <c r="J99"/>
  <c i="10" r="BK126"/>
  <c r="J126"/>
  <c r="J99"/>
  <c i="17" r="BK122"/>
  <c r="J122"/>
  <c r="J97"/>
  <c i="11" r="BK126"/>
  <c r="J126"/>
  <c r="J99"/>
  <c i="12" r="BK121"/>
  <c r="J121"/>
  <c r="J97"/>
  <c i="18" r="BK123"/>
  <c r="J123"/>
  <c r="J99"/>
  <c i="1" r="AU103"/>
  <c r="BC108"/>
  <c r="AY108"/>
  <c r="AZ108"/>
  <c r="AV108"/>
  <c i="4" r="F36"/>
  <c i="1" r="BA98"/>
  <c i="14" r="J34"/>
  <c i="1" r="AW111"/>
  <c r="AT111"/>
  <c r="BB95"/>
  <c r="BD112"/>
  <c i="11" r="F36"/>
  <c i="1" r="BA107"/>
  <c i="18" r="F36"/>
  <c i="1" r="BA117"/>
  <c r="AU99"/>
  <c i="3" r="J36"/>
  <c i="1" r="AW97"/>
  <c r="AT97"/>
  <c i="17" r="J34"/>
  <c i="1" r="AW116"/>
  <c r="AT116"/>
  <c i="14" r="F34"/>
  <c i="1" r="BA111"/>
  <c i="4" r="J36"/>
  <c i="1" r="AW98"/>
  <c r="AT98"/>
  <c r="AZ95"/>
  <c r="AV95"/>
  <c r="BB115"/>
  <c r="AX115"/>
  <c i="8" r="J36"/>
  <c i="1" r="AW104"/>
  <c r="AT104"/>
  <c i="18" r="J36"/>
  <c i="1" r="AW117"/>
  <c r="AT117"/>
  <c r="AU95"/>
  <c i="6" r="F36"/>
  <c i="1" r="BA101"/>
  <c r="BD108"/>
  <c r="AZ99"/>
  <c r="AV99"/>
  <c r="BB108"/>
  <c r="AX108"/>
  <c r="BB112"/>
  <c r="AX112"/>
  <c i="8" r="F36"/>
  <c i="1" r="BA104"/>
  <c i="5" r="J34"/>
  <c i="1" r="AW100"/>
  <c r="AT100"/>
  <c i="3" r="F36"/>
  <c i="1" r="BA97"/>
  <c i="17" r="F34"/>
  <c i="1" r="BA116"/>
  <c r="AU112"/>
  <c r="BC99"/>
  <c r="AY99"/>
  <c r="BC103"/>
  <c r="AY103"/>
  <c r="BD95"/>
  <c r="AZ112"/>
  <c r="AV112"/>
  <c r="BD103"/>
  <c r="BD99"/>
  <c i="6" r="J36"/>
  <c i="1" r="AW101"/>
  <c r="AT101"/>
  <c i="10" r="F36"/>
  <c i="1" r="BA106"/>
  <c i="15" r="J34"/>
  <c i="1" r="AW113"/>
  <c r="AT113"/>
  <c r="AU108"/>
  <c i="2" r="J34"/>
  <c i="1" r="AW96"/>
  <c r="AT96"/>
  <c r="AZ103"/>
  <c r="AV103"/>
  <c i="10" r="J36"/>
  <c i="1" r="AW106"/>
  <c r="AT106"/>
  <c r="BC112"/>
  <c r="AY112"/>
  <c i="7" r="F34"/>
  <c i="1" r="BA102"/>
  <c i="16" r="F36"/>
  <c i="1" r="BA114"/>
  <c i="12" r="J34"/>
  <c i="1" r="AW109"/>
  <c r="AT109"/>
  <c i="9" r="J36"/>
  <c i="1" r="AW105"/>
  <c r="AT105"/>
  <c i="12" r="F34"/>
  <c i="1" r="BA109"/>
  <c r="BC115"/>
  <c r="AY115"/>
  <c i="13" r="J36"/>
  <c i="1" r="AW110"/>
  <c r="AT110"/>
  <c i="9" r="F36"/>
  <c i="1" r="BA105"/>
  <c i="11" r="J36"/>
  <c i="1" r="AW107"/>
  <c r="AT107"/>
  <c r="BD115"/>
  <c i="2" r="F34"/>
  <c i="1" r="BA96"/>
  <c r="BB99"/>
  <c r="AX99"/>
  <c i="7" r="J34"/>
  <c i="1" r="AW102"/>
  <c r="AT102"/>
  <c i="16" r="J36"/>
  <c i="1" r="AW114"/>
  <c r="AT114"/>
  <c r="AU115"/>
  <c r="AZ115"/>
  <c r="AV115"/>
  <c r="BB103"/>
  <c r="AX103"/>
  <c r="BC95"/>
  <c r="BC94"/>
  <c r="W32"/>
  <c i="13" r="F36"/>
  <c i="1" r="BA110"/>
  <c i="5" r="F34"/>
  <c i="1" r="BA100"/>
  <c i="15" r="F34"/>
  <c i="1" r="BA113"/>
  <c i="2" l="1" r="BK122"/>
  <c r="J122"/>
  <c r="J96"/>
  <c i="7" r="BK120"/>
  <c r="J120"/>
  <c r="J96"/>
  <c i="12" r="BK120"/>
  <c r="J120"/>
  <c r="J96"/>
  <c i="13" r="J123"/>
  <c r="J99"/>
  <c i="3" r="BK122"/>
  <c r="J122"/>
  <c i="5" r="BK122"/>
  <c r="J122"/>
  <c i="4" r="BK122"/>
  <c r="J122"/>
  <c r="J98"/>
  <c i="10" r="BK125"/>
  <c r="J125"/>
  <c i="11" r="BK125"/>
  <c r="J125"/>
  <c r="J98"/>
  <c i="14" r="BK121"/>
  <c r="J121"/>
  <c r="J96"/>
  <c i="15" r="BK121"/>
  <c r="J121"/>
  <c i="8" r="BK123"/>
  <c r="J123"/>
  <c i="16" r="BK122"/>
  <c r="J122"/>
  <c r="J98"/>
  <c i="17" r="BK121"/>
  <c r="J121"/>
  <c r="J96"/>
  <c i="9" r="BK125"/>
  <c r="J125"/>
  <c r="J98"/>
  <c i="18" r="BK122"/>
  <c r="J122"/>
  <c r="J98"/>
  <c i="1" r="BB94"/>
  <c r="W31"/>
  <c r="AU94"/>
  <c r="BD94"/>
  <c r="W33"/>
  <c r="BA112"/>
  <c r="AW112"/>
  <c r="AT112"/>
  <c r="BA99"/>
  <c r="AW99"/>
  <c r="AT99"/>
  <c r="BA103"/>
  <c r="AW103"/>
  <c r="AT103"/>
  <c i="6" r="J32"/>
  <c i="1" r="AG101"/>
  <c r="AN101"/>
  <c r="AY95"/>
  <c i="15" r="J30"/>
  <c i="1" r="AG113"/>
  <c r="AN113"/>
  <c r="BA95"/>
  <c r="BA115"/>
  <c r="AW115"/>
  <c r="AT115"/>
  <c i="5" r="J30"/>
  <c i="1" r="AG100"/>
  <c r="AN100"/>
  <c r="BA108"/>
  <c r="AW108"/>
  <c r="AT108"/>
  <c r="AY94"/>
  <c i="13" r="J32"/>
  <c i="1" r="AG110"/>
  <c r="AN110"/>
  <c i="10" r="J32"/>
  <c i="1" r="AG106"/>
  <c r="AN106"/>
  <c i="8" r="J32"/>
  <c i="1" r="AG104"/>
  <c r="AN104"/>
  <c r="AX95"/>
  <c i="3" r="J32"/>
  <c i="1" r="AG97"/>
  <c r="AN97"/>
  <c r="AZ94"/>
  <c r="W29"/>
  <c i="8" l="1" r="J98"/>
  <c i="3" r="J41"/>
  <c i="10" r="J98"/>
  <c i="13" r="J41"/>
  <c i="3" r="J98"/>
  <c i="5" r="J39"/>
  <c i="10" r="J41"/>
  <c i="15" r="J39"/>
  <c i="6" r="J41"/>
  <c i="15" r="J96"/>
  <c i="5" r="J96"/>
  <c i="8" r="J41"/>
  <c i="1" r="BA94"/>
  <c r="AW94"/>
  <c r="AK30"/>
  <c i="14" r="J30"/>
  <c i="1" r="AG111"/>
  <c r="AN111"/>
  <c i="7" r="J30"/>
  <c i="1" r="AG102"/>
  <c r="AN102"/>
  <c i="2" r="J30"/>
  <c i="1" r="AG96"/>
  <c r="AN96"/>
  <c i="4" r="J32"/>
  <c i="1" r="AG98"/>
  <c r="AN98"/>
  <c i="9" r="J32"/>
  <c i="1" r="AG105"/>
  <c r="AN105"/>
  <c r="AX94"/>
  <c r="AG99"/>
  <c r="AN99"/>
  <c r="AV94"/>
  <c r="AK29"/>
  <c i="11" r="J32"/>
  <c i="1" r="AG107"/>
  <c r="AN107"/>
  <c r="AW95"/>
  <c r="AT95"/>
  <c i="18" r="J32"/>
  <c i="1" r="AG117"/>
  <c r="AN117"/>
  <c i="12" r="J30"/>
  <c i="1" r="AG109"/>
  <c r="AN109"/>
  <c i="16" r="J32"/>
  <c i="1" r="AG114"/>
  <c r="AN114"/>
  <c i="17" r="J30"/>
  <c i="1" r="AG116"/>
  <c r="AN116"/>
  <c i="14" l="1" r="J39"/>
  <c i="2" r="J39"/>
  <c i="7" r="J39"/>
  <c i="12" r="J39"/>
  <c i="16" r="J41"/>
  <c i="17" r="J39"/>
  <c i="4" r="J41"/>
  <c i="9" r="J41"/>
  <c i="11" r="J41"/>
  <c i="18" r="J41"/>
  <c i="1" r="AG115"/>
  <c r="AN115"/>
  <c r="AG95"/>
  <c r="AN95"/>
  <c r="AG108"/>
  <c r="AN108"/>
  <c r="AT94"/>
  <c r="W30"/>
  <c r="AG103"/>
  <c r="AN103"/>
  <c r="AG112"/>
  <c r="AN112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<sst xmlns="http://schemas.openxmlformats.org/spreadsheetml/2006/main">
  <si>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</si>
  <si>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</si>
  <si>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</si>
  <si>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</si>
  <si>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</si>
  <si>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{eace16b8-d0e9-4608-afa5-1469bc4bdb6e}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</si>
  <si>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</si>
  <si>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</si>
  <si>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</si>
  <si>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</si>
  <si>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</si>
  <si>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</si>
  <si>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</si>
  <si>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85420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</si>
  <si>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</si>
  <si>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</si>
  <si>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plážového kúpaliska Morské oko v Tornali - 1.etapa - ELEKTROINŠTALÁCIA - Projekt pre stavené povolenie</t>
  </si>
  <si>
    <t>JKSO:</t>
  </si>
  <si>
    <t>KS:</t>
  </si>
  <si>
    <t>Miesto:</t>
  </si>
  <si>
    <t>Tornaľa</t>
  </si>
  <si>
    <t>Dátum:</t>
  </si>
  <si>
    <t>29.5.2020</t>
  </si>
  <si>
    <t>Objednávateľ:</t>
  </si>
  <si>
    <t>IČO:</t>
  </si>
  <si>
    <t>Mesto Tornaľa, Mierová č. 14, Tornaľa, PSČ 982 01</t>
  </si>
  <si>
    <t>IČ DPH:</t>
  </si>
  <si>
    <t>Zhotoviteľ:</t>
  </si>
  <si>
    <t>Vyplň údaj</t>
  </si>
  <si>
    <t>Projektant:</t>
  </si>
  <si>
    <t>Ing. Ján Božek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</si>
  <si>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</si>
  <si>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</si>
  <si>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</si>
  <si>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</si>
  <si>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</si>
  <si>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</si>
  <si>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</si>
  <si>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</si>
  <si>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</si>
  <si>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</si>
  <si>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</si>
  <si>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</si>
  <si>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</si>
  <si>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</si>
  <si>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</si>
  <si>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</si>
  <si>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</si>
  <si>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</si>
  <si>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</si>
  <si>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</si>
  <si>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</si>
  <si>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</si>
  <si>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</si>
  <si>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</si>
  <si>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</si>
  <si>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</si>
  <si>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</si>
  <si>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</si>
  <si>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</si>
  <si>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</si>
  <si>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</si>
  <si>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</si>
  <si>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</si>
  <si>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</si>
  <si>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</si>
  <si>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</si>
  <si>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</si>
  <si>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</si>
  <si>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</si>
  <si>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</si>
  <si>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</si>
  <si>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</si>
  <si>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</si>
  <si>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</si>
  <si>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</si>
  <si>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</si>
  <si>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</si>
  <si>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</si>
  <si>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SO01 Relaxačný bazén - Elektroinštalácia</t>
  </si>
  <si>
    <t>STA</t>
  </si>
  <si>
    <t>1</t>
  </si>
  <si>
    <t>{fdec0ba6-8b95-4576-8bcd-02ceb36273bd}</t>
  </si>
  <si>
    <t>/</t>
  </si>
  <si>
    <t>Časť</t>
  </si>
  <si>
    <t>2</t>
  </si>
  <si>
    <t>###NOINSERT###</t>
  </si>
  <si>
    <t>RS_BAR</t>
  </si>
  <si>
    <t>Rozvádzač RS_BAR</t>
  </si>
  <si>
    <t>{7a004d61-f3b5-47ff-ba93-9dc84410e324}</t>
  </si>
  <si>
    <t>RMS1</t>
  </si>
  <si>
    <t>Rozvádzač RMS1</t>
  </si>
  <si>
    <t>{2c6b6f80-4b6a-48ed-b8bf-ce15949ca102}</t>
  </si>
  <si>
    <t>02</t>
  </si>
  <si>
    <t>SO02 Detský bazén- Elektroinštalácia</t>
  </si>
  <si>
    <t>{15d602a6-967e-488a-a266-4eeced01000b}</t>
  </si>
  <si>
    <t>RMS2</t>
  </si>
  <si>
    <t>Rozvádzač RMS2</t>
  </si>
  <si>
    <t>{27d7a793-b20a-43b4-9ce6-183b6bbaacec}</t>
  </si>
  <si>
    <t>05</t>
  </si>
  <si>
    <t>SO05 Tobogány - Elektroinštalácia</t>
  </si>
  <si>
    <t>{192be63a-d853-4edd-a8f4-6cc9fd84496a}</t>
  </si>
  <si>
    <t>06</t>
  </si>
  <si>
    <t xml:space="preserve">SO06  Stavebná pripravenosť pre Bistro-CAFE BAR – kontajnerový objekt</t>
  </si>
  <si>
    <t>{60233c39-3a67-4c55-a153-3de80092cd28}</t>
  </si>
  <si>
    <t>SO06b - WC</t>
  </si>
  <si>
    <t>SO-06b - Stavebná pripravenosť pre Bistro-CAFE BAR – kontajnerový objekt WC</t>
  </si>
  <si>
    <t>{0d032ced-5c42-4a15-adae-dc2d1105812e}</t>
  </si>
  <si>
    <t>SO06c</t>
  </si>
  <si>
    <t>SO06C - Stavebná pripravenosť pre Bistro-CAFE BAR – kontajnerový objekt</t>
  </si>
  <si>
    <t>{284a017f-e7c9-4cef-9e76-972fe4796c81}</t>
  </si>
  <si>
    <t>SO06a</t>
  </si>
  <si>
    <t>SO06a - Stavebná pripravenosť pre Bistro-CAFE BAR – kontajnerový objekt</t>
  </si>
  <si>
    <t>{18af371d-65af-4bf3-a9fd-e2717b6b9620}</t>
  </si>
  <si>
    <t>SO06b</t>
  </si>
  <si>
    <t>SO-06b - Stavebná pripravenosť pre Bistro-CAFE BAR – kontajnerový objekt</t>
  </si>
  <si>
    <t>{342d5b1a-63bf-45e0-a9b8-8999dc46bf4e}</t>
  </si>
  <si>
    <t>12</t>
  </si>
  <si>
    <t>SO12 Nafukovací bazén so šmýkačkami - prístrešok</t>
  </si>
  <si>
    <t>{698babc7-e8a0-4414-aa7d-0fea64099d91}</t>
  </si>
  <si>
    <t>RM12</t>
  </si>
  <si>
    <t>Rozvádzač RM12</t>
  </si>
  <si>
    <t>{c1e890bb-f131-42bf-a159-01692557d3ec}</t>
  </si>
  <si>
    <t>08</t>
  </si>
  <si>
    <t>SO08 Malé tobogánové skoky</t>
  </si>
  <si>
    <t>{6f27d9a0-fd88-423e-8560-a2e7569677c7}</t>
  </si>
  <si>
    <t>11</t>
  </si>
  <si>
    <t>SO11 Autocamping – prípojky pre sezónne ubytovanie – stany a mobilné domy</t>
  </si>
  <si>
    <t>{1fa8ee63-5bbd-4cb4-8e1c-31189e617dfb}</t>
  </si>
  <si>
    <t>Rozvádzač R11</t>
  </si>
  <si>
    <t>{537fb0f9-7759-42a2-977d-8459108d4e71}</t>
  </si>
  <si>
    <t>07</t>
  </si>
  <si>
    <t xml:space="preserve">SO07  Mólo + masáže</t>
  </si>
  <si>
    <t>{91712109-1e19-496a-ab28-edbbe313f8e1}</t>
  </si>
  <si>
    <t>RS7</t>
  </si>
  <si>
    <t>Rozvádzač RS7</t>
  </si>
  <si>
    <t>{9488ea34-3308-4d05-9aaa-97f93711e290}</t>
  </si>
  <si>
    <t>KRYCÍ LIST ROZPOČTU</t>
  </si>
  <si>
    <t>Objekt:</t>
  </si>
  <si>
    <t>01 - SO01 Relaxačný bazén - Elektroinštalácia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</si>
  <si>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</si>
  <si>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</si>
  <si>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</si>
  <si>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</si>
  <si>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</si>
  <si>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</si>
  <si>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</si>
  <si>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</si>
  <si>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</si>
  <si>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</si>
  <si>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</si>
  <si>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</si>
  <si>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</si>
  <si>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</si>
  <si>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</si>
  <si>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</si>
  <si>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</si>
  <si>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</si>
  <si>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</si>
  <si>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</si>
  <si>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</si>
  <si>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</si>
  <si>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</si>
  <si>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</si>
  <si>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</si>
  <si>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</si>
  <si>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</si>
  <si>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</si>
  <si>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57</t>
  </si>
  <si>
    <t>K</t>
  </si>
  <si>
    <t>972056010</t>
  </si>
  <si>
    <t>Jadrové vrty diamantovými korunkami do D 110 mm do stropov - železobetónových -0,00023t</t>
  </si>
  <si>
    <t>cm</t>
  </si>
  <si>
    <t>4</t>
  </si>
  <si>
    <t>-1466146769</t>
  </si>
  <si>
    <t>M</t>
  </si>
  <si>
    <t>Práce a dodávky M</t>
  </si>
  <si>
    <t>3</t>
  </si>
  <si>
    <t>21-M</t>
  </si>
  <si>
    <t>Elektromontáže</t>
  </si>
  <si>
    <t>13</t>
  </si>
  <si>
    <t>210010026</t>
  </si>
  <si>
    <t>Rúrka ohybná elektroinštalačná z PVC typ FXP 25, uložená pevne</t>
  </si>
  <si>
    <t>m</t>
  </si>
  <si>
    <t>64</t>
  </si>
  <si>
    <t>1410620893</t>
  </si>
  <si>
    <t>14</t>
  </si>
  <si>
    <t>345710009200</t>
  </si>
  <si>
    <t>Rúrka ohybná vlnitá pancierová PVC-U, FXP DN 25</t>
  </si>
  <si>
    <t>128</t>
  </si>
  <si>
    <t>-673672691</t>
  </si>
  <si>
    <t>15</t>
  </si>
  <si>
    <t>345710037400</t>
  </si>
  <si>
    <t>Príchytka pre rúrku z PVC CL 25</t>
  </si>
  <si>
    <t>ks</t>
  </si>
  <si>
    <t>1424710869</t>
  </si>
  <si>
    <t>16</t>
  </si>
  <si>
    <t>210010060</t>
  </si>
  <si>
    <t>Rúrka tuhá elektroinštalačná z PVC typ 1532, uložená pevne</t>
  </si>
  <si>
    <t>-180415074</t>
  </si>
  <si>
    <t>17</t>
  </si>
  <si>
    <t>710037500</t>
  </si>
  <si>
    <t>Príchytka CLK</t>
  </si>
  <si>
    <t>256</t>
  </si>
  <si>
    <t>1725553916</t>
  </si>
  <si>
    <t>18</t>
  </si>
  <si>
    <t>345710002200</t>
  </si>
  <si>
    <t>Rúrka tuhá pancierová PVC-U, UPRM DN 25</t>
  </si>
  <si>
    <t>-951094757</t>
  </si>
  <si>
    <t>210010090</t>
  </si>
  <si>
    <t>Rúrka ohybná elektroinštalačná z HDPE, D 50 uložená voľne</t>
  </si>
  <si>
    <t>-289863404</t>
  </si>
  <si>
    <t>345710005600</t>
  </si>
  <si>
    <t>Rúrka ohybná dvojplášťová HDPE, KOPOFLEX BA KF 09050 BA, DN 50, KOPOS</t>
  </si>
  <si>
    <t>186564575</t>
  </si>
  <si>
    <t>19</t>
  </si>
  <si>
    <t>2100103211</t>
  </si>
  <si>
    <t>Krabicana povrch odbočná s viečkom, svorkovnicou vrátane zapojenia, kruhová</t>
  </si>
  <si>
    <t>697494657</t>
  </si>
  <si>
    <t>10011406.00</t>
  </si>
  <si>
    <t>Krabica odbočná 6455-27P/2</t>
  </si>
  <si>
    <t>-1647255989</t>
  </si>
  <si>
    <t>21</t>
  </si>
  <si>
    <t>210011306</t>
  </si>
  <si>
    <t>Osadenie polyamidovej príchytky HM 8 do ostro pálených tehál, alebo stredne tvrdého kameňa</t>
  </si>
  <si>
    <t>-1253333691</t>
  </si>
  <si>
    <t>22</t>
  </si>
  <si>
    <t>311310008400</t>
  </si>
  <si>
    <t>Hmoždinka KOPOS HM 8x40 mm PA, pre tvrdé podklady na elektroinštaláciu</t>
  </si>
  <si>
    <t>-1042126048</t>
  </si>
  <si>
    <t>23</t>
  </si>
  <si>
    <t>210020304</t>
  </si>
  <si>
    <t>Káblový žľab Mars, pozink. vrátane príslušenstva, 125/50 mm bez veka vrátane podpery</t>
  </si>
  <si>
    <t>595197627</t>
  </si>
  <si>
    <t>24</t>
  </si>
  <si>
    <t>8595568903174</t>
  </si>
  <si>
    <t>Žľab káblový drôtový F - žiarovo pozinkované ponorom DZ 60X100 BF</t>
  </si>
  <si>
    <t>1666725839</t>
  </si>
  <si>
    <t>25</t>
  </si>
  <si>
    <t>8595568902597</t>
  </si>
  <si>
    <t>Spojka F - žiarovo pozinkované ponorom DZS/B F</t>
  </si>
  <si>
    <t>2037991950</t>
  </si>
  <si>
    <t>26</t>
  </si>
  <si>
    <t>8595568902627</t>
  </si>
  <si>
    <t>Záves - 100 ks F - žiarovo pozinkované ponorom DZZ/B F</t>
  </si>
  <si>
    <t>2026118916</t>
  </si>
  <si>
    <t>27</t>
  </si>
  <si>
    <t>8595057691179/R</t>
  </si>
  <si>
    <t>Kotva do steny</t>
  </si>
  <si>
    <t>2128426044</t>
  </si>
  <si>
    <t>28</t>
  </si>
  <si>
    <t>210020671/R</t>
  </si>
  <si>
    <t>Konštrukcia oceľová, klasická všeobecná výroba, montáž vrátane základného náteru</t>
  </si>
  <si>
    <t>kg</t>
  </si>
  <si>
    <t>-2048030152</t>
  </si>
  <si>
    <t>29</t>
  </si>
  <si>
    <t>210020911</t>
  </si>
  <si>
    <t>Protipožiarna upchávka</t>
  </si>
  <si>
    <t>m2</t>
  </si>
  <si>
    <t>-1223951031</t>
  </si>
  <si>
    <t>30</t>
  </si>
  <si>
    <t>Upch</t>
  </si>
  <si>
    <t>Protipožiarna upchávka - alebo iný technicky zrovnateľný ekvivalent</t>
  </si>
  <si>
    <t>-619648821</t>
  </si>
  <si>
    <t>31</t>
  </si>
  <si>
    <t>210020951</t>
  </si>
  <si>
    <t>Výstražná a označovacia tabuľka vrátane montáže, smaltovaná cca</t>
  </si>
  <si>
    <t>-1178811101</t>
  </si>
  <si>
    <t>32</t>
  </si>
  <si>
    <t>548230000400</t>
  </si>
  <si>
    <t xml:space="preserve">Tabuľka výstražná </t>
  </si>
  <si>
    <t>256860077</t>
  </si>
  <si>
    <t>33</t>
  </si>
  <si>
    <t>210100001</t>
  </si>
  <si>
    <t>Ukončenie vodičov v rozvádzač. vrátane zapojenia a vodičovej koncovky do 2.5 mm2 cc</t>
  </si>
  <si>
    <t>-996294965</t>
  </si>
  <si>
    <t>88</t>
  </si>
  <si>
    <t>210100002</t>
  </si>
  <si>
    <t>Ukončenie vodičov v rozvádzač. vrátane zapojenia a vodičovej koncovky do 6 mm2</t>
  </si>
  <si>
    <t>-1870983307</t>
  </si>
  <si>
    <t>91</t>
  </si>
  <si>
    <t>210100003</t>
  </si>
  <si>
    <t>Ukončenie vodičov v rozvádzač. vrátane zapojenia a vodičovej koncovky do 16 mm2</t>
  </si>
  <si>
    <t>36782350</t>
  </si>
  <si>
    <t>89</t>
  </si>
  <si>
    <t>210100004</t>
  </si>
  <si>
    <t>Ukončenie vodičov v rozvádzač. vrátane zapojenia a vodičovej koncovky do 25 mm2</t>
  </si>
  <si>
    <t>850037512</t>
  </si>
  <si>
    <t>90</t>
  </si>
  <si>
    <t>354310020500</t>
  </si>
  <si>
    <t>Káblové oko medené lisovacie CU 25x6 KU</t>
  </si>
  <si>
    <t>-861123743</t>
  </si>
  <si>
    <t>94</t>
  </si>
  <si>
    <t>-2001763857</t>
  </si>
  <si>
    <t>95</t>
  </si>
  <si>
    <t>1722157373</t>
  </si>
  <si>
    <t>92</t>
  </si>
  <si>
    <t>210100009</t>
  </si>
  <si>
    <t>Ukončenie vodičov v rozvádzač. vrátane zapojenia a vodičovej koncovky do 120 mm2</t>
  </si>
  <si>
    <t>104459963</t>
  </si>
  <si>
    <t>93</t>
  </si>
  <si>
    <t>354310026100</t>
  </si>
  <si>
    <t>Káblové oko medené lisovacie CU 120x8 KU-L</t>
  </si>
  <si>
    <t>811598293</t>
  </si>
  <si>
    <t>34</t>
  </si>
  <si>
    <t>210110001</t>
  </si>
  <si>
    <t>Jednopólový spínač - radenie 1, nástenný IP 44, vrátane zapojenia</t>
  </si>
  <si>
    <t>-1498558499</t>
  </si>
  <si>
    <t>35</t>
  </si>
  <si>
    <t>345340003000</t>
  </si>
  <si>
    <t>Spínač PRAKTIK jednopolový nástenný IP 44, ABB</t>
  </si>
  <si>
    <t>8</t>
  </si>
  <si>
    <t>2114054087</t>
  </si>
  <si>
    <t>80</t>
  </si>
  <si>
    <t>210111031</t>
  </si>
  <si>
    <t>Domová zásuvka v krabici pre vonkajšie prostredie 10/16 A 250 V 2P + Z</t>
  </si>
  <si>
    <t>-2010310476</t>
  </si>
  <si>
    <t>81</t>
  </si>
  <si>
    <t>345510005600</t>
  </si>
  <si>
    <t xml:space="preserve">Zásuvka 5517-2750, dvojpólová, kryté pre vonkajšie prostredie, 10/16 A, krabica aj viečko </t>
  </si>
  <si>
    <t>1513917966</t>
  </si>
  <si>
    <t>96</t>
  </si>
  <si>
    <t>210120106</t>
  </si>
  <si>
    <t>Poistka nožová veľkost 000 do 160A 500 V</t>
  </si>
  <si>
    <t>-1108333427</t>
  </si>
  <si>
    <t>97</t>
  </si>
  <si>
    <t>345290005600</t>
  </si>
  <si>
    <t>Poistková vložka PNA000 160A gG, Un AC 400 V/DC 250 V, veľkosť 000, gG</t>
  </si>
  <si>
    <t>-1704114039</t>
  </si>
  <si>
    <t>36</t>
  </si>
  <si>
    <t>210190002/N</t>
  </si>
  <si>
    <t>Montáž zásuvkovej skrine</t>
  </si>
  <si>
    <t>-1180940986</t>
  </si>
  <si>
    <t>37</t>
  </si>
  <si>
    <t>SEZ DK</t>
  </si>
  <si>
    <t>Zásuvková skriňa s prúdovým chráničom</t>
  </si>
  <si>
    <t>-727934539</t>
  </si>
  <si>
    <t>38</t>
  </si>
  <si>
    <t>210190006</t>
  </si>
  <si>
    <t xml:space="preserve">Montáž  rozvodnice RMS1, RS_BAR</t>
  </si>
  <si>
    <t>-1834968901</t>
  </si>
  <si>
    <t>39</t>
  </si>
  <si>
    <t>210201081</t>
  </si>
  <si>
    <t>Zapojenie svietidla IP44, stropného - nástenného LED</t>
  </si>
  <si>
    <t>-906603123</t>
  </si>
  <si>
    <t>40</t>
  </si>
  <si>
    <t>Ledvance</t>
  </si>
  <si>
    <t xml:space="preserve">B   Svietidlo prisadené SURFACE-C LED 400 24W 3000K, IP44 (Ledvance)</t>
  </si>
  <si>
    <t>-815461014</t>
  </si>
  <si>
    <t>41</t>
  </si>
  <si>
    <t>210201345</t>
  </si>
  <si>
    <t>Zapojenie svietidla IP66, LED, priemyselné stropného - nástenného</t>
  </si>
  <si>
    <t>1549648858</t>
  </si>
  <si>
    <t>42</t>
  </si>
  <si>
    <t>4058075079953</t>
  </si>
  <si>
    <t xml:space="preserve">A   Svietidlo prisadené DampProof LED 1500 55W/4000K IP65</t>
  </si>
  <si>
    <t>-1915112432</t>
  </si>
  <si>
    <t>43</t>
  </si>
  <si>
    <t>210201903</t>
  </si>
  <si>
    <t>Montáž svietidla interiérového na stenu do 5 kg</t>
  </si>
  <si>
    <t>1834812694</t>
  </si>
  <si>
    <t>44</t>
  </si>
  <si>
    <t>210201912</t>
  </si>
  <si>
    <t>Montáž svietidla interiérového na strop do 2 kg</t>
  </si>
  <si>
    <t>-575179986</t>
  </si>
  <si>
    <t>70</t>
  </si>
  <si>
    <t>210220020</t>
  </si>
  <si>
    <t>Uzemňovacie vedenie v zemi FeZn vrátane izolácie spojov</t>
  </si>
  <si>
    <t>-1291651156</t>
  </si>
  <si>
    <t>71</t>
  </si>
  <si>
    <t>354410058800.S</t>
  </si>
  <si>
    <t>Pásovina uzemňovacia FeZn 30 x 4 mm</t>
  </si>
  <si>
    <t>1277354419</t>
  </si>
  <si>
    <t>72</t>
  </si>
  <si>
    <t>210220021</t>
  </si>
  <si>
    <t>Uzemňovacie vedenie v zemi FeZn vrátane izolácie spojov O 10 mm</t>
  </si>
  <si>
    <t>-1607990102</t>
  </si>
  <si>
    <t>73</t>
  </si>
  <si>
    <t>5021235</t>
  </si>
  <si>
    <t>Kruhový vodič V2A</t>
  </si>
  <si>
    <t>-467331685</t>
  </si>
  <si>
    <t>45</t>
  </si>
  <si>
    <t>210220040</t>
  </si>
  <si>
    <t>Svorka na potrubie "BERNARD" vrátane pásika Cu</t>
  </si>
  <si>
    <t>-623803774</t>
  </si>
  <si>
    <t>46</t>
  </si>
  <si>
    <t>354410006200</t>
  </si>
  <si>
    <t>Svorka uzemňovacia Bernard ZSA 16</t>
  </si>
  <si>
    <t>262687988</t>
  </si>
  <si>
    <t>47</t>
  </si>
  <si>
    <t>354410066900</t>
  </si>
  <si>
    <t>Páska CU, bleskozvodný a uzemňovací materiál, dĺžka 0,5 m</t>
  </si>
  <si>
    <t>353300014</t>
  </si>
  <si>
    <t>74</t>
  </si>
  <si>
    <t>210220241</t>
  </si>
  <si>
    <t>Svorka FeZn krížová SK a diagonálna krížová DKS</t>
  </si>
  <si>
    <t>776665576</t>
  </si>
  <si>
    <t>75</t>
  </si>
  <si>
    <t>354410002500.S</t>
  </si>
  <si>
    <t>Svorka FeZn krížová označenie SK</t>
  </si>
  <si>
    <t>-419976453</t>
  </si>
  <si>
    <t>76</t>
  </si>
  <si>
    <t>210220245</t>
  </si>
  <si>
    <t>Svorka FeZn pripojovacia SP</t>
  </si>
  <si>
    <t>299227135</t>
  </si>
  <si>
    <t>77</t>
  </si>
  <si>
    <t>5334934</t>
  </si>
  <si>
    <t>Koncový dielec 5011 VA M10</t>
  </si>
  <si>
    <t>176788165</t>
  </si>
  <si>
    <t>78</t>
  </si>
  <si>
    <t>210220253</t>
  </si>
  <si>
    <t>Svorka FeZn uzemňovacia SR03</t>
  </si>
  <si>
    <t>-2140618270</t>
  </si>
  <si>
    <t>79</t>
  </si>
  <si>
    <t>354410000900.S</t>
  </si>
  <si>
    <t>Svorka FeZn uzemňovacia označenie SR 03 A</t>
  </si>
  <si>
    <t>-1238150831</t>
  </si>
  <si>
    <t>48</t>
  </si>
  <si>
    <t>210222031</t>
  </si>
  <si>
    <t>Ekvipotenciálna svorkovnica EPS 2 v krabici KO 125 E, pre vonkajšie práce</t>
  </si>
  <si>
    <t>769592211</t>
  </si>
  <si>
    <t>49</t>
  </si>
  <si>
    <t>345410000400</t>
  </si>
  <si>
    <t>Krabica odbočná z PVC s viečkom pod omietku KO 125 E, šxvxh 150x150x77 mm, KOPOS</t>
  </si>
  <si>
    <t>-418531048</t>
  </si>
  <si>
    <t>50</t>
  </si>
  <si>
    <t>345610005100</t>
  </si>
  <si>
    <t>Svorkovnica ekvipotencionálna EPS 2, KOPOS</t>
  </si>
  <si>
    <t>576489030</t>
  </si>
  <si>
    <t>51</t>
  </si>
  <si>
    <t>210222301</t>
  </si>
  <si>
    <t>Ochranné pospájanie v práčovniach, kúpeľniach, pevne uložené Cu 4-16mm2, pre vonkajšie práce</t>
  </si>
  <si>
    <t>-1272205239</t>
  </si>
  <si>
    <t>52</t>
  </si>
  <si>
    <t>341110012200</t>
  </si>
  <si>
    <t>Kábel medený H07V-U 4 mm2</t>
  </si>
  <si>
    <t>1378478326</t>
  </si>
  <si>
    <t>53</t>
  </si>
  <si>
    <t>210800107</t>
  </si>
  <si>
    <t>Kábel medený uložený voľne CYKY 450/750 V 3x1,5</t>
  </si>
  <si>
    <t>483103735</t>
  </si>
  <si>
    <t>54</t>
  </si>
  <si>
    <t>341110000700</t>
  </si>
  <si>
    <t>Kábel medený CYKY 3x1,5 mm2</t>
  </si>
  <si>
    <t>572007660</t>
  </si>
  <si>
    <t>60</t>
  </si>
  <si>
    <t>210800120</t>
  </si>
  <si>
    <t>Kábel medený uložený voľne CYKY 450/750 V 5x2,5</t>
  </si>
  <si>
    <t>1314112861</t>
  </si>
  <si>
    <t>61</t>
  </si>
  <si>
    <t>341110002000</t>
  </si>
  <si>
    <t>Kábel medený CYKY 5x2,5 mm2</t>
  </si>
  <si>
    <t>-848432154</t>
  </si>
  <si>
    <t>58</t>
  </si>
  <si>
    <t>210800122</t>
  </si>
  <si>
    <t>Kábel medený uložený voľne CYKY 450/750 V 5x6</t>
  </si>
  <si>
    <t>1224273740</t>
  </si>
  <si>
    <t>59</t>
  </si>
  <si>
    <t>341110002200</t>
  </si>
  <si>
    <t>Kábel medený CYKY 5x6 mm2</t>
  </si>
  <si>
    <t>-829064454</t>
  </si>
  <si>
    <t>62</t>
  </si>
  <si>
    <t>210800123</t>
  </si>
  <si>
    <t>Kábel medený uložený voľne CYKY 450/750 V 5x10</t>
  </si>
  <si>
    <t>1080852682</t>
  </si>
  <si>
    <t>63</t>
  </si>
  <si>
    <t>341110002300</t>
  </si>
  <si>
    <t>Kábel medený CYKY 5x10 mm2</t>
  </si>
  <si>
    <t>-125679203</t>
  </si>
  <si>
    <t>68</t>
  </si>
  <si>
    <t>210800124</t>
  </si>
  <si>
    <t>Kábel medený uložený voľne CYKY 450/750 V 5x16</t>
  </si>
  <si>
    <t>-692024946</t>
  </si>
  <si>
    <t>69</t>
  </si>
  <si>
    <t>341110002400</t>
  </si>
  <si>
    <t>Kábel medený CYKY 5x16 mm2</t>
  </si>
  <si>
    <t>-1721475074</t>
  </si>
  <si>
    <t>55</t>
  </si>
  <si>
    <t>210800616</t>
  </si>
  <si>
    <t xml:space="preserve">Vodič medený uložený voľne H07V-K (CYA)  450/750 V 25</t>
  </si>
  <si>
    <t>-508492918</t>
  </si>
  <si>
    <t>56</t>
  </si>
  <si>
    <t>341310009400</t>
  </si>
  <si>
    <t>Vodič medený flexibilný H07V-K 25 mm2</t>
  </si>
  <si>
    <t>-1570670536</t>
  </si>
  <si>
    <t>210810018</t>
  </si>
  <si>
    <t>Kábel medený silový uložený voľne 1-CYKY 0,6/1 kV 3x120+70</t>
  </si>
  <si>
    <t>252919304</t>
  </si>
  <si>
    <t>65</t>
  </si>
  <si>
    <t>341110005700</t>
  </si>
  <si>
    <t>Kábel medený 1-CYKY 3x120+70 mm2</t>
  </si>
  <si>
    <t>-586332965</t>
  </si>
  <si>
    <t>66</t>
  </si>
  <si>
    <t>210810026</t>
  </si>
  <si>
    <t>Kábel medený silový uložený voľne 1-CYKY 0,6/1 kV 5x25</t>
  </si>
  <si>
    <t>-663355600</t>
  </si>
  <si>
    <t>67</t>
  </si>
  <si>
    <t>341110006500</t>
  </si>
  <si>
    <t>Kábel medený 1-CYKY 5x25 mm2</t>
  </si>
  <si>
    <t>1891452169</t>
  </si>
  <si>
    <t>82</t>
  </si>
  <si>
    <t>MD</t>
  </si>
  <si>
    <t>Mimostavenisková doprava</t>
  </si>
  <si>
    <t>%</t>
  </si>
  <si>
    <t>-815624414</t>
  </si>
  <si>
    <t>83</t>
  </si>
  <si>
    <t>MV</t>
  </si>
  <si>
    <t>Murárske výpomoci</t>
  </si>
  <si>
    <t>152456676</t>
  </si>
  <si>
    <t>84</t>
  </si>
  <si>
    <t>PD</t>
  </si>
  <si>
    <t>Presun dodávok</t>
  </si>
  <si>
    <t>-371823454</t>
  </si>
  <si>
    <t>85</t>
  </si>
  <si>
    <t>PM</t>
  </si>
  <si>
    <t>Podružný materiál</t>
  </si>
  <si>
    <t>925543716</t>
  </si>
  <si>
    <t>87</t>
  </si>
  <si>
    <t>PPV</t>
  </si>
  <si>
    <t>Podiel pridružených výkonov</t>
  </si>
  <si>
    <t>-729138267</t>
  </si>
  <si>
    <t>46-M</t>
  </si>
  <si>
    <t>Zemné práce vykonávané pri externých montážnych prácach</t>
  </si>
  <si>
    <t>460200164.S</t>
  </si>
  <si>
    <t>Hĺbenie káblovej ryhy ručne 35 cm širokej a 80 cm hlbokej, v zemine triedy 4</t>
  </si>
  <si>
    <t>-2025519427</t>
  </si>
  <si>
    <t>460300006.S</t>
  </si>
  <si>
    <t>Zhutnenie zeminy po vrstvách pri zahrnutí rýh strojom, vrstva zeminy 20 cm</t>
  </si>
  <si>
    <t>m3</t>
  </si>
  <si>
    <t>1964750316</t>
  </si>
  <si>
    <t>5</t>
  </si>
  <si>
    <t>460420022.S</t>
  </si>
  <si>
    <t>Zriadenie, rekonšt. káblového lôžka z piesku bez zakrytia, v ryhe šír. do 65 cm, hrúbky vrstvy 10 cm</t>
  </si>
  <si>
    <t>1779433569</t>
  </si>
  <si>
    <t>6</t>
  </si>
  <si>
    <t>583110000300.S</t>
  </si>
  <si>
    <t>Drvina vápencová frakcia 0-4 mm</t>
  </si>
  <si>
    <t>t</t>
  </si>
  <si>
    <t>1590048909</t>
  </si>
  <si>
    <t>VV</t>
  </si>
  <si>
    <t>40*0,104 'Přepočítané koeficientom množstva</t>
  </si>
  <si>
    <t>7</t>
  </si>
  <si>
    <t>460490012.S</t>
  </si>
  <si>
    <t>Rozvinutie a uloženie výstražnej fólie z PE do ryhy, šírka do 33 cm</t>
  </si>
  <si>
    <t>1598363929</t>
  </si>
  <si>
    <t>283230008000</t>
  </si>
  <si>
    <t>Výstražná fóla PE, šxhr 300x0,08 mm, dĺ. 250 m, farba červená, HAGARD</t>
  </si>
  <si>
    <t>-863416715</t>
  </si>
  <si>
    <t>460560164.S</t>
  </si>
  <si>
    <t>Ručný zásyp nezap. káblovej ryhy bez zhutn. zeminy, 35 cm širokej, 80 cm hlbokej v zemine tr. 4</t>
  </si>
  <si>
    <t>-1271463769</t>
  </si>
  <si>
    <t>10</t>
  </si>
  <si>
    <t>460620014.S</t>
  </si>
  <si>
    <t>Proviz. úprava terénu v zemine tr. 4, aby nerovnosti terénu neboli väčšie ako 2 cm od vodor.hladiny</t>
  </si>
  <si>
    <t>-1343646232</t>
  </si>
  <si>
    <t>86</t>
  </si>
  <si>
    <t>1001931098</t>
  </si>
  <si>
    <t>95-M</t>
  </si>
  <si>
    <t>Revízie</t>
  </si>
  <si>
    <t>Odhad</t>
  </si>
  <si>
    <t>Komplexné a predkomplexné skúšky, merania, revízna správa, skutkový stav</t>
  </si>
  <si>
    <t>1028789617</t>
  </si>
  <si>
    <t>Časť:</t>
  </si>
  <si>
    <t>RS_BAR - Rozvádzač RS_BAR</t>
  </si>
  <si>
    <t>OEZ:44387</t>
  </si>
  <si>
    <t>Rozvodnicová skriňa RZI-N-2T24, pre nástennú montáž, krytie IP65, priehľadné dvere, počet radov 2, počet modulov v rade 12, PE+N, farba sivá, materiál ABS + ranžír + prípojnice</t>
  </si>
  <si>
    <t>336437358</t>
  </si>
  <si>
    <t>210120401</t>
  </si>
  <si>
    <t>Istič vzduchový jednopólový do 63 A</t>
  </si>
  <si>
    <t>358832344</t>
  </si>
  <si>
    <t>OEZ:41640</t>
  </si>
  <si>
    <t>Istič LTN-16B-1, In 16 A, Ue AC 230/400 V/DC 72 V, charakteristika B, 1-pól, Icn 10 kA</t>
  </si>
  <si>
    <t>-1359477577</t>
  </si>
  <si>
    <t>-1903995868</t>
  </si>
  <si>
    <t>OEZ:41638</t>
  </si>
  <si>
    <t>Istič LTN-10B-1, In 10 A, Ue AC 230/400 V/DC 72 V, charakteristika B, 1-pól, Icn 10 kA</t>
  </si>
  <si>
    <t>-1907939784</t>
  </si>
  <si>
    <t>210120404</t>
  </si>
  <si>
    <t>Istič vzduchový trojpólový do 63 A</t>
  </si>
  <si>
    <t>-835443979</t>
  </si>
  <si>
    <t>OEZ:42335</t>
  </si>
  <si>
    <t>Vypínač MSO-40-3, In 40 A, Ue AC 250/440 V, 3-pól</t>
  </si>
  <si>
    <t>-149787276</t>
  </si>
  <si>
    <t>210120410</t>
  </si>
  <si>
    <t>Prúdové chrániče dvojpólové 16 - 80 A</t>
  </si>
  <si>
    <t>1855766491</t>
  </si>
  <si>
    <t>OEZ:42409</t>
  </si>
  <si>
    <t>Prúdový chránič LFN-25-2-030AC, In 25 A, Ue AC 230 V, Idn 30 mA, 2-pól, Inc 10 kA, typ AC</t>
  </si>
  <si>
    <t>1063150285</t>
  </si>
  <si>
    <t>210120423</t>
  </si>
  <si>
    <t>Zvodiče prepätia kombinované typu 1+2 (triedy B + C) 3pól, 3+1pól</t>
  </si>
  <si>
    <t>82900032</t>
  </si>
  <si>
    <t>358240002936</t>
  </si>
  <si>
    <t>Kombinovaný zvodič bleskových prúdov a prepätia SVBC-12,5-3-MZ, typ 1+2, 12,5 kA, AC 335 V, varistor</t>
  </si>
  <si>
    <t>892086544</t>
  </si>
  <si>
    <t>RMS1 - Rozvádzač RMS1</t>
  </si>
  <si>
    <t>OEZ:35492</t>
  </si>
  <si>
    <t>Radová rozvádzačová skriňa QA40-200804, krytie IP40, jednokrídlové dvere, V x Š x H 2000 x 800 x 400 + ranžír + rpípojnice + signálky + stop tlačítko</t>
  </si>
  <si>
    <t>-2102763357</t>
  </si>
  <si>
    <t>-778499025</t>
  </si>
  <si>
    <t>-842519986</t>
  </si>
  <si>
    <t>202143976</t>
  </si>
  <si>
    <t>OEZ:41775</t>
  </si>
  <si>
    <t>Istič LTN-32B-3, In 32 A, Ue AC 230/400 V/DC 216 V, charakteristika B, 3-pól, Icn 10 kA</t>
  </si>
  <si>
    <t>-527681159</t>
  </si>
  <si>
    <t>-1563882828</t>
  </si>
  <si>
    <t>OEZ:41794</t>
  </si>
  <si>
    <t>Istič LTN-50C-3, In 50 A, Ue AC 230/400 V/DC 216 V, charakteristika C, 3-pól, Icn 10 kA</t>
  </si>
  <si>
    <t>-1108011974</t>
  </si>
  <si>
    <t>950497901</t>
  </si>
  <si>
    <t>OEZ:41795</t>
  </si>
  <si>
    <t>Istič LTN-63C-3, In 63 A, Ue AC 230/400 V/DC 216 V, charakteristika C, 3-pól, Icn 10 kA</t>
  </si>
  <si>
    <t>153977590</t>
  </si>
  <si>
    <t>210120408</t>
  </si>
  <si>
    <t>Istič vzduchový štvorpólový do 125 A na DIN lištu</t>
  </si>
  <si>
    <t>777819710</t>
  </si>
  <si>
    <t>OEZ:43224</t>
  </si>
  <si>
    <t>Istič LTN-80C-3, In 80 A, Ue AC 230/400 V/DC 216 V, charakteristika C, 3-pól, Icn 10 kA</t>
  </si>
  <si>
    <t>-1795848777</t>
  </si>
  <si>
    <t>233912691</t>
  </si>
  <si>
    <t>-19816360</t>
  </si>
  <si>
    <t>499333923</t>
  </si>
  <si>
    <t>OEZ:38361</t>
  </si>
  <si>
    <t>Kombinovaný zvodič bleskových prúdov a prepätia SJBC-25E-3-MZS, typ 1+2, Iimp 25 kA, Uc AC 350 V, výmenné moduly, so signalizáciou, iskrisko, varistor</t>
  </si>
  <si>
    <t>-1976654954</t>
  </si>
  <si>
    <t>210120502</t>
  </si>
  <si>
    <t>Výkonové ističe vzduchové do 250 A, 3P</t>
  </si>
  <si>
    <t>-1468608353</t>
  </si>
  <si>
    <t>OEZ:14414</t>
  </si>
  <si>
    <t>Spínací blok BD250NE305, 3-pól, Iu 250 A, Icu 36 kA, pre BD250</t>
  </si>
  <si>
    <t>-346060050</t>
  </si>
  <si>
    <t>OEZ:24120</t>
  </si>
  <si>
    <t>Blok odpínača SE-BD-0250-V001, pre BD250</t>
  </si>
  <si>
    <t>960197677</t>
  </si>
  <si>
    <t>OEZ:13691</t>
  </si>
  <si>
    <t>Spínač PS-BHD-1100, 1x NO + 1x NC, AC/DC 60 - 500 V, pre BH630/BD250</t>
  </si>
  <si>
    <t>1763874110</t>
  </si>
  <si>
    <t>OEZ:24520</t>
  </si>
  <si>
    <t>Podpäťová spúšť SP-BHD-X230-0001, AC 230, 400, 500 V/DC 220 V predstihový kontakt, pre BH630/BD250</t>
  </si>
  <si>
    <t>439431067</t>
  </si>
  <si>
    <t>210161011</t>
  </si>
  <si>
    <t>Elektromer trojfázový na priame pripojenie</t>
  </si>
  <si>
    <t>-1291246164</t>
  </si>
  <si>
    <t>389810000800/R</t>
  </si>
  <si>
    <t>Elektromer digitálny In=80A</t>
  </si>
  <si>
    <t>1055340955</t>
  </si>
  <si>
    <t>02 - SO02 Detský bazén- Elektroinštalácia</t>
  </si>
  <si>
    <t>-1148347644</t>
  </si>
  <si>
    <t>-2050267619</t>
  </si>
  <si>
    <t>1659632275</t>
  </si>
  <si>
    <t>-109361257</t>
  </si>
  <si>
    <t>-1776325121</t>
  </si>
  <si>
    <t>-865676008</t>
  </si>
  <si>
    <t>-1583166335</t>
  </si>
  <si>
    <t>210010093</t>
  </si>
  <si>
    <t>Rúrka ohybná elektroinštalačná z HDPE, D 90 uložená voľne</t>
  </si>
  <si>
    <t>-926842249</t>
  </si>
  <si>
    <t>345710005900</t>
  </si>
  <si>
    <t>Rúrka ohybná dvojplášťová HDPE, KOPOFLEX BA KF 09090 BA, DN 90, KOPOS</t>
  </si>
  <si>
    <t>-772409013</t>
  </si>
  <si>
    <t>-431799925</t>
  </si>
  <si>
    <t>1818603479</t>
  </si>
  <si>
    <t>178681428</t>
  </si>
  <si>
    <t>-595059049</t>
  </si>
  <si>
    <t>-1065762206</t>
  </si>
  <si>
    <t>1996060844</t>
  </si>
  <si>
    <t>2027220059</t>
  </si>
  <si>
    <t>1267911013</t>
  </si>
  <si>
    <t>893285059</t>
  </si>
  <si>
    <t>1658214050</t>
  </si>
  <si>
    <t>-329314870</t>
  </si>
  <si>
    <t>616078262</t>
  </si>
  <si>
    <t>-1597872002</t>
  </si>
  <si>
    <t>-944383961</t>
  </si>
  <si>
    <t>-497449159</t>
  </si>
  <si>
    <t>2039692903</t>
  </si>
  <si>
    <t>-11328103</t>
  </si>
  <si>
    <t>475556199</t>
  </si>
  <si>
    <t>-1366209996</t>
  </si>
  <si>
    <t xml:space="preserve">Montáž  rozvodnice RMS2</t>
  </si>
  <si>
    <t>-489295334</t>
  </si>
  <si>
    <t>-413506608</t>
  </si>
  <si>
    <t>1466820846</t>
  </si>
  <si>
    <t>-1956572934</t>
  </si>
  <si>
    <t>-239826716</t>
  </si>
  <si>
    <t>534493489</t>
  </si>
  <si>
    <t>-1510865507</t>
  </si>
  <si>
    <t>-463882116</t>
  </si>
  <si>
    <t>-42017614</t>
  </si>
  <si>
    <t>834311204</t>
  </si>
  <si>
    <t>354410054800</t>
  </si>
  <si>
    <t>Drôt bleskozvodový FeZn, d 10 mm</t>
  </si>
  <si>
    <t>-1235716431</t>
  </si>
  <si>
    <t>20*0,625 'Přepočítané koeficientom množstva</t>
  </si>
  <si>
    <t>1382574608</t>
  </si>
  <si>
    <t>455267591</t>
  </si>
  <si>
    <t>-1284791374</t>
  </si>
  <si>
    <t>2066261184</t>
  </si>
  <si>
    <t>730377578</t>
  </si>
  <si>
    <t>-1957842912</t>
  </si>
  <si>
    <t>306065085</t>
  </si>
  <si>
    <t>-1866599597</t>
  </si>
  <si>
    <t>-543055011</t>
  </si>
  <si>
    <t>813408270</t>
  </si>
  <si>
    <t>-413195846</t>
  </si>
  <si>
    <t>-1296611514</t>
  </si>
  <si>
    <t>1764252218</t>
  </si>
  <si>
    <t>5006356</t>
  </si>
  <si>
    <t>-1293693710</t>
  </si>
  <si>
    <t>-2119023461</t>
  </si>
  <si>
    <t>505521360</t>
  </si>
  <si>
    <t>-1136950119</t>
  </si>
  <si>
    <t>210800116</t>
  </si>
  <si>
    <t>Kábel medený uložený voľne CYKY 450/750 V 4x6</t>
  </si>
  <si>
    <t>-1607710919</t>
  </si>
  <si>
    <t>341110001600</t>
  </si>
  <si>
    <t>Kábel medený CYKY 4x6 mm2</t>
  </si>
  <si>
    <t>-468348315</t>
  </si>
  <si>
    <t>381936667</t>
  </si>
  <si>
    <t>412607366</t>
  </si>
  <si>
    <t>351521153</t>
  </si>
  <si>
    <t>2104186778</t>
  </si>
  <si>
    <t>-126435316</t>
  </si>
  <si>
    <t>1566764289</t>
  </si>
  <si>
    <t>210902144</t>
  </si>
  <si>
    <t>Kábel hliníkový silový uložený v rúrke 1-AYKY 0,6/1 kV 4x70</t>
  </si>
  <si>
    <t>1526347442</t>
  </si>
  <si>
    <t>341110030800</t>
  </si>
  <si>
    <t>Kábel hliníkový 1-AYKY 4x70 mm2</t>
  </si>
  <si>
    <t>-861872348</t>
  </si>
  <si>
    <t>-96174777</t>
  </si>
  <si>
    <t>182427736</t>
  </si>
  <si>
    <t>743149814</t>
  </si>
  <si>
    <t>815268996</t>
  </si>
  <si>
    <t>1012644940</t>
  </si>
  <si>
    <t>-1645261796</t>
  </si>
  <si>
    <t>1468947097</t>
  </si>
  <si>
    <t>-754897470</t>
  </si>
  <si>
    <t>-706971029</t>
  </si>
  <si>
    <t>140*0,104 'Přepočítané koeficientom množstva</t>
  </si>
  <si>
    <t>-1560111298</t>
  </si>
  <si>
    <t>1556342483</t>
  </si>
  <si>
    <t>1572252459</t>
  </si>
  <si>
    <t>-788429235</t>
  </si>
  <si>
    <t>-380117576</t>
  </si>
  <si>
    <t>-423577446</t>
  </si>
  <si>
    <t>RMS2 - Rozvádzač RMS2</t>
  </si>
  <si>
    <t>OEZ:39425</t>
  </si>
  <si>
    <t>Rozvodnicová skriňa DN43-2407, pre nástennú montáž, jednokrídlové dvere, nepriehľadné dvere, vnútorná V x Š 1157 x 510, počet radov 7, rozstup 150 mm, počet modulov v rade 24, krytie IP43, materiál : oceľ-plech + prípojnice + ranžír + Stop tlačítko</t>
  </si>
  <si>
    <t>691196395</t>
  </si>
  <si>
    <t>-1495244555</t>
  </si>
  <si>
    <t>OEZ:41634</t>
  </si>
  <si>
    <t>Istič LTN-2B-1, In 2 A, Ue AC 230/400 V/DC 72 V, charakteristika B, 1-pól, Icn 10 kA</t>
  </si>
  <si>
    <t>-1340166640</t>
  </si>
  <si>
    <t>926417856</t>
  </si>
  <si>
    <t>675308467</t>
  </si>
  <si>
    <t>-2119106397</t>
  </si>
  <si>
    <t>OEZ:41789</t>
  </si>
  <si>
    <t>Istič LTN-16C-3, In 16 A, Ue AC 230/400 V/DC 216 V, charakteristika C, 3-pól, Icn 10 kA</t>
  </si>
  <si>
    <t>267378687</t>
  </si>
  <si>
    <t>1965451784</t>
  </si>
  <si>
    <t>102415116</t>
  </si>
  <si>
    <t>210120407</t>
  </si>
  <si>
    <t>Istič vzduchový trojpólový do 125 A na DIN lištu</t>
  </si>
  <si>
    <t>186146967</t>
  </si>
  <si>
    <t>OEZ:42277</t>
  </si>
  <si>
    <t>Istič LVN-100C-3, In 100 A, Ue AC 230/400 V/DC 216 V, charakteristika C, 3-pól, Icn 10 kA</t>
  </si>
  <si>
    <t>860222781</t>
  </si>
  <si>
    <t>OEZ:42315</t>
  </si>
  <si>
    <t>Podpäťová spúšť SP-LT-A230, Uc AC 230 V, pre LTE, LTN, LVN, LFE, LFN, OLE, OLI, MSN</t>
  </si>
  <si>
    <t>-1816245705</t>
  </si>
  <si>
    <t>55228332</t>
  </si>
  <si>
    <t>-1096026082</t>
  </si>
  <si>
    <t>30055728</t>
  </si>
  <si>
    <t>-876879659</t>
  </si>
  <si>
    <t>05 - SO05 Tobogány - Elektroinštalácia</t>
  </si>
  <si>
    <t>-594475111</t>
  </si>
  <si>
    <t>1442293438</t>
  </si>
  <si>
    <t>-167244612</t>
  </si>
  <si>
    <t>-264386802</t>
  </si>
  <si>
    <t>929141253</t>
  </si>
  <si>
    <t>1570630873</t>
  </si>
  <si>
    <t>-2034525930</t>
  </si>
  <si>
    <t>2128899926</t>
  </si>
  <si>
    <t>-273564090</t>
  </si>
  <si>
    <t>-233719658</t>
  </si>
  <si>
    <t>1538360735</t>
  </si>
  <si>
    <t>5021227</t>
  </si>
  <si>
    <t>Kruhový vodič D10 z ušlachtilej ocele RD10-V2A</t>
  </si>
  <si>
    <t>-1498710244</t>
  </si>
  <si>
    <t>210220204</t>
  </si>
  <si>
    <t>Zachytávacia tyč FeZn bez osadenia a s osadením JP10-30</t>
  </si>
  <si>
    <t>622945934</t>
  </si>
  <si>
    <t>5424208</t>
  </si>
  <si>
    <t>Zachytávacia tyčc101 F2000</t>
  </si>
  <si>
    <t>-1346331389</t>
  </si>
  <si>
    <t>-342061949</t>
  </si>
  <si>
    <t>748404934</t>
  </si>
  <si>
    <t>210220252</t>
  </si>
  <si>
    <t>Svorka FeZn odbočovacia spojovacia SR01-02</t>
  </si>
  <si>
    <t>1585162452</t>
  </si>
  <si>
    <t>5314666</t>
  </si>
  <si>
    <t>Krížová spojka pre ploché vodiče 256 A-DIN 40 FT (č. výr. 5314666)</t>
  </si>
  <si>
    <t>2050295184</t>
  </si>
  <si>
    <t>679376958</t>
  </si>
  <si>
    <t>5313015</t>
  </si>
  <si>
    <t xml:space="preserve">Diagonálna svorka 250 A-FT (č. výr.5313015) </t>
  </si>
  <si>
    <t>-1662892345</t>
  </si>
  <si>
    <t>210800201</t>
  </si>
  <si>
    <t>Kábel medený uložený v rúrke CYKY 450/750 V 5x6</t>
  </si>
  <si>
    <t>812202877</t>
  </si>
  <si>
    <t>-896949924</t>
  </si>
  <si>
    <t>210800203</t>
  </si>
  <si>
    <t>Kábel medený uložený v rúrke CYKY 450/750 V 5x16</t>
  </si>
  <si>
    <t>1502106499</t>
  </si>
  <si>
    <t>-1790802163</t>
  </si>
  <si>
    <t>210950202</t>
  </si>
  <si>
    <t>Príplatok na zaťahovanie káblov, váha kábla do 2 kg</t>
  </si>
  <si>
    <t>683403659</t>
  </si>
  <si>
    <t>-804279418</t>
  </si>
  <si>
    <t>-1941502630</t>
  </si>
  <si>
    <t>1522772697</t>
  </si>
  <si>
    <t>-1190448109</t>
  </si>
  <si>
    <t>50*0,104 'Přepočítané koeficientom množstva</t>
  </si>
  <si>
    <t>-1431335348</t>
  </si>
  <si>
    <t>1162354633</t>
  </si>
  <si>
    <t>-1757981999</t>
  </si>
  <si>
    <t>-1133881223</t>
  </si>
  <si>
    <t>-315817874</t>
  </si>
  <si>
    <t>-1318877026</t>
  </si>
  <si>
    <t xml:space="preserve">06 - SO06  Stavebná pripravenosť pre Bistro-CAFE BAR – kontajnerový objekt</t>
  </si>
  <si>
    <t>SO06b - WC - SO-06b - Stavebná pripravenosť pre Bistro-CAFE BAR – kontajnerový objekt WC</t>
  </si>
  <si>
    <t>1491727683</t>
  </si>
  <si>
    <t>1154855290</t>
  </si>
  <si>
    <t>210100005</t>
  </si>
  <si>
    <t>Ukončenie vodičov v rozvádzač. vrátane zapojenia a vodičovej koncovky do 35 mm2</t>
  </si>
  <si>
    <t>389754776</t>
  </si>
  <si>
    <t>354310013400</t>
  </si>
  <si>
    <t>Káblové oko hliníkové lisovacie 35 Al 617079</t>
  </si>
  <si>
    <t>-522892155</t>
  </si>
  <si>
    <t>714360368</t>
  </si>
  <si>
    <t>-1423650180</t>
  </si>
  <si>
    <t>-2129270649</t>
  </si>
  <si>
    <t>-1998559445</t>
  </si>
  <si>
    <t>4*0,625 'Přepočítané koeficientom množstva</t>
  </si>
  <si>
    <t>1310420296</t>
  </si>
  <si>
    <t>-491232961</t>
  </si>
  <si>
    <t>-628705695</t>
  </si>
  <si>
    <t>354410004000.S</t>
  </si>
  <si>
    <t>Svorka FeZn pripájaca označenie SP 1</t>
  </si>
  <si>
    <t>40702041</t>
  </si>
  <si>
    <t>52638546</t>
  </si>
  <si>
    <t>-63585347</t>
  </si>
  <si>
    <t>210902142</t>
  </si>
  <si>
    <t>Kábel hliníkový silový uložený v rúrke 1-AYKY 0,6/1 kV 4x35</t>
  </si>
  <si>
    <t>-1658670438</t>
  </si>
  <si>
    <t>341110030600</t>
  </si>
  <si>
    <t>Kábel hliníkový 1-AYKY 4x35 mm2</t>
  </si>
  <si>
    <t>952769571</t>
  </si>
  <si>
    <t>2091734606</t>
  </si>
  <si>
    <t>-365451242</t>
  </si>
  <si>
    <t>859707190</t>
  </si>
  <si>
    <t>1411970734</t>
  </si>
  <si>
    <t>-1823073924</t>
  </si>
  <si>
    <t>SO06c - SO06C - Stavebná pripravenosť pre Bistro-CAFE BAR – kontajnerový objekt</t>
  </si>
  <si>
    <t>VRN - Vedľajšie rozpočtové náklady</t>
  </si>
  <si>
    <t>-1521284702</t>
  </si>
  <si>
    <t>-162484266</t>
  </si>
  <si>
    <t>1346316725</t>
  </si>
  <si>
    <t>-1676343917</t>
  </si>
  <si>
    <t>1926315886</t>
  </si>
  <si>
    <t>345290005300</t>
  </si>
  <si>
    <t>Poistková vložka PNA000 40A gG, Un AC 500 V/DC 250 V, veľkosť 000, gG</t>
  </si>
  <si>
    <t>1758682482</t>
  </si>
  <si>
    <t>42271148</t>
  </si>
  <si>
    <t>1782444321</t>
  </si>
  <si>
    <t>1305052140</t>
  </si>
  <si>
    <t>-1685882838</t>
  </si>
  <si>
    <t>-1059821399</t>
  </si>
  <si>
    <t>1224501305</t>
  </si>
  <si>
    <t>-2011968580</t>
  </si>
  <si>
    <t>-1445387567</t>
  </si>
  <si>
    <t>-1607130742</t>
  </si>
  <si>
    <t>-1291041989</t>
  </si>
  <si>
    <t>-575315991</t>
  </si>
  <si>
    <t>832781139</t>
  </si>
  <si>
    <t>-1766915343</t>
  </si>
  <si>
    <t>-1052286330</t>
  </si>
  <si>
    <t>1631643864</t>
  </si>
  <si>
    <t>1080005821</t>
  </si>
  <si>
    <t>261195784</t>
  </si>
  <si>
    <t>1676598587</t>
  </si>
  <si>
    <t>-1285608352</t>
  </si>
  <si>
    <t>1613561181</t>
  </si>
  <si>
    <t>145*0,104 'Přepočítané koeficientom množstva</t>
  </si>
  <si>
    <t>-1788193120</t>
  </si>
  <si>
    <t>-1278826877</t>
  </si>
  <si>
    <t>1238944261</t>
  </si>
  <si>
    <t>-1575837437</t>
  </si>
  <si>
    <t>1447730453</t>
  </si>
  <si>
    <t>-1277156261</t>
  </si>
  <si>
    <t>VRN</t>
  </si>
  <si>
    <t>Vedľajšie rozpočtové náklady</t>
  </si>
  <si>
    <t>000300013.S</t>
  </si>
  <si>
    <t>Geodetické práce - vykonávané pred výstavbou určenie priebehu nadzemného alebo podzemného existujúceho aj plánovaného vedenia</t>
  </si>
  <si>
    <t>eur</t>
  </si>
  <si>
    <t>1024</t>
  </si>
  <si>
    <t>-1016559653</t>
  </si>
  <si>
    <t>SO06a - SO06a - Stavebná pripravenosť pre Bistro-CAFE BAR – kontajnerový objekt</t>
  </si>
  <si>
    <t>-1391349979</t>
  </si>
  <si>
    <t>2090713857</t>
  </si>
  <si>
    <t>1468353139</t>
  </si>
  <si>
    <t>354310013100</t>
  </si>
  <si>
    <t>Káblové oko hliníkové lisovacie 25 Al 617064</t>
  </si>
  <si>
    <t>-817094108</t>
  </si>
  <si>
    <t>-1482442082</t>
  </si>
  <si>
    <t>345290005000</t>
  </si>
  <si>
    <t>-1526349333</t>
  </si>
  <si>
    <t>-253599661</t>
  </si>
  <si>
    <t>-696051810</t>
  </si>
  <si>
    <t>1086534249</t>
  </si>
  <si>
    <t>-481673485</t>
  </si>
  <si>
    <t>503830391</t>
  </si>
  <si>
    <t>-109978316</t>
  </si>
  <si>
    <t>-1268218328</t>
  </si>
  <si>
    <t>85344378</t>
  </si>
  <si>
    <t>210902141</t>
  </si>
  <si>
    <t>Kábel hliníkový silový uložený v rúrke 1-AYKY 0,6/1 kV 4x25</t>
  </si>
  <si>
    <t>-248248627</t>
  </si>
  <si>
    <t>341110030500</t>
  </si>
  <si>
    <t>Kábel hliníkový 1-AYKY 4x25 mm2</t>
  </si>
  <si>
    <t>-2137786764</t>
  </si>
  <si>
    <t>1628681646</t>
  </si>
  <si>
    <t>1763328247</t>
  </si>
  <si>
    <t>280897446</t>
  </si>
  <si>
    <t>-815545869</t>
  </si>
  <si>
    <t>118630683</t>
  </si>
  <si>
    <t>1201274793</t>
  </si>
  <si>
    <t>-1503144205</t>
  </si>
  <si>
    <t>900779383</t>
  </si>
  <si>
    <t>910017832</t>
  </si>
  <si>
    <t>1284338965</t>
  </si>
  <si>
    <t>-520174654</t>
  </si>
  <si>
    <t>355641487</t>
  </si>
  <si>
    <t>-1550877287</t>
  </si>
  <si>
    <t>1763221377</t>
  </si>
  <si>
    <t>1865824907</t>
  </si>
  <si>
    <t>SO06b - SO-06b - Stavebná pripravenosť pre Bistro-CAFE BAR – kontajnerový objekt</t>
  </si>
  <si>
    <t>1937053418</t>
  </si>
  <si>
    <t>-1112551913</t>
  </si>
  <si>
    <t>-1781961989</t>
  </si>
  <si>
    <t>-19627608</t>
  </si>
  <si>
    <t>-1701584838</t>
  </si>
  <si>
    <t>1737749656</t>
  </si>
  <si>
    <t>-1268496989</t>
  </si>
  <si>
    <t>-1361693401</t>
  </si>
  <si>
    <t>-1545577387</t>
  </si>
  <si>
    <t>1502740712</t>
  </si>
  <si>
    <t>-1992021022</t>
  </si>
  <si>
    <t>-804120332</t>
  </si>
  <si>
    <t>-1038332118</t>
  </si>
  <si>
    <t>108680490</t>
  </si>
  <si>
    <t>1631262517</t>
  </si>
  <si>
    <t>-428297031</t>
  </si>
  <si>
    <t>1895313860</t>
  </si>
  <si>
    <t>1099905506</t>
  </si>
  <si>
    <t>-1461225788</t>
  </si>
  <si>
    <t>-1209707214</t>
  </si>
  <si>
    <t>1172523543</t>
  </si>
  <si>
    <t>-2146716727</t>
  </si>
  <si>
    <t>1437968898</t>
  </si>
  <si>
    <t>162487043</t>
  </si>
  <si>
    <t>70*0,104 'Přepočítané koeficientom množstva</t>
  </si>
  <si>
    <t>-1942871315</t>
  </si>
  <si>
    <t>-1937655935</t>
  </si>
  <si>
    <t>-1915536168</t>
  </si>
  <si>
    <t>1515074565</t>
  </si>
  <si>
    <t>613608701</t>
  </si>
  <si>
    <t>-718744165</t>
  </si>
  <si>
    <t>842329858</t>
  </si>
  <si>
    <t>12 - SO12 Nafukovací bazén so šmýkačkami - prístrešok</t>
  </si>
  <si>
    <t>-1027229375</t>
  </si>
  <si>
    <t>Rúrka ohybná vlnitá pancierová PVC-U, FXP DN 25 - alebo iný technicky zrovnateľný ekvivalent</t>
  </si>
  <si>
    <t>-1958669860</t>
  </si>
  <si>
    <t>1260553526</t>
  </si>
  <si>
    <t>437261621</t>
  </si>
  <si>
    <t>210111021</t>
  </si>
  <si>
    <t>Domová zásuvka v krabici obyč. alebo do vlhka, vrátane zapojenia 10/16 A 250 V 2P + Z</t>
  </si>
  <si>
    <t>-1991621023</t>
  </si>
  <si>
    <t>PC</t>
  </si>
  <si>
    <t>Zásuvka domová, IP54, 230V - alebo iný technicky zrovnateľný ekvivalent</t>
  </si>
  <si>
    <t>-1059245279</t>
  </si>
  <si>
    <t>Montáž j rozvodnice RM12</t>
  </si>
  <si>
    <t>-923639432</t>
  </si>
  <si>
    <t>-1386775319</t>
  </si>
  <si>
    <t>-1680053350</t>
  </si>
  <si>
    <t>1657543952</t>
  </si>
  <si>
    <t>88234748</t>
  </si>
  <si>
    <t>-1325556484</t>
  </si>
  <si>
    <t>253165991</t>
  </si>
  <si>
    <t>-2004706976</t>
  </si>
  <si>
    <t>45397711</t>
  </si>
  <si>
    <t>-1063043851</t>
  </si>
  <si>
    <t>861152230</t>
  </si>
  <si>
    <t>210800108</t>
  </si>
  <si>
    <t>Kábel medený uložený voľne CYKY 450/750 V 3x2,5</t>
  </si>
  <si>
    <t>-1763539484</t>
  </si>
  <si>
    <t>341110000800</t>
  </si>
  <si>
    <t>Kábel medený CYKY 3x2,5 mm2 - alebo iný technicky zrovnateľný ekvivalent</t>
  </si>
  <si>
    <t>1228889494</t>
  </si>
  <si>
    <t>1077781917</t>
  </si>
  <si>
    <t>18586825</t>
  </si>
  <si>
    <t>210800202</t>
  </si>
  <si>
    <t>Kábel medený uložený v rúrke CYKY 450/750 V 5x10</t>
  </si>
  <si>
    <t>1091873124</t>
  </si>
  <si>
    <t>-1416107410</t>
  </si>
  <si>
    <t>1099698925</t>
  </si>
  <si>
    <t>-862329444</t>
  </si>
  <si>
    <t>-1481426419</t>
  </si>
  <si>
    <t>1582741430</t>
  </si>
  <si>
    <t>1152185931</t>
  </si>
  <si>
    <t>6*0,104 'Přepočítané koeficientom množstva</t>
  </si>
  <si>
    <t>-1656450412</t>
  </si>
  <si>
    <t>1848770906</t>
  </si>
  <si>
    <t>1273713722</t>
  </si>
  <si>
    <t>-1741324909</t>
  </si>
  <si>
    <t>-1112310624</t>
  </si>
  <si>
    <t>RM12 - Rozvádzač RM12</t>
  </si>
  <si>
    <t>OEZ:44388</t>
  </si>
  <si>
    <t>Rozvodnicová skriňa RZI-N-2T36, pre nástennú montáž, krytie IP65, priehľadné dvere, počet radov 2, počet modulov v rade 18, PE+N, farba sivá, materiál ABS + ranžír + prípojnice</t>
  </si>
  <si>
    <t>1809073455</t>
  </si>
  <si>
    <t>78147505</t>
  </si>
  <si>
    <t>-200119252</t>
  </si>
  <si>
    <t>-2077107716</t>
  </si>
  <si>
    <t>OEZ:41776</t>
  </si>
  <si>
    <t>Istič LTN-40B-3, In 40 A, Ue AC 230/400 V/DC 216 V, charakteristika B, 3-pól, Icn 10 kA</t>
  </si>
  <si>
    <t>-1920283797</t>
  </si>
  <si>
    <t>-1176834329</t>
  </si>
  <si>
    <t>OEZ:41772</t>
  </si>
  <si>
    <t>Istič LTN-16B-3, In 16 A, Ue AC 230/400 V/DC 216 V, charakteristika B, 3-pól, Icn 10 kA</t>
  </si>
  <si>
    <t>440083252</t>
  </si>
  <si>
    <t>-1544969514</t>
  </si>
  <si>
    <t>358230016202</t>
  </si>
  <si>
    <t>Prúdový chránič LFN-16-2-010AC, 16 A, AC 230 V, 10 mA, 2 P, 10 kA, typ AC</t>
  </si>
  <si>
    <t>847106444</t>
  </si>
  <si>
    <t>-274865085</t>
  </si>
  <si>
    <t>-2101188873</t>
  </si>
  <si>
    <t>08 - SO08 Malé tobogánové skoky</t>
  </si>
  <si>
    <t>2099266029</t>
  </si>
  <si>
    <t>453370795</t>
  </si>
  <si>
    <t>-654212851</t>
  </si>
  <si>
    <t>Poistková vložka PNA000 25A gG, Un AC 500 V/DC 250 V, veľkosť 000, gG</t>
  </si>
  <si>
    <t>-14321807</t>
  </si>
  <si>
    <t>-419399931</t>
  </si>
  <si>
    <t>-1958649786</t>
  </si>
  <si>
    <t>541564807</t>
  </si>
  <si>
    <t>-1740231065</t>
  </si>
  <si>
    <t>210220240</t>
  </si>
  <si>
    <t xml:space="preserve">Svorka FeZn k uzemňovacej tyči  SJ</t>
  </si>
  <si>
    <t>-205432559</t>
  </si>
  <si>
    <t>354410001500.S</t>
  </si>
  <si>
    <t>Svorka FeZn k uzemňovacej tyči označenie SJ 01</t>
  </si>
  <si>
    <t>-1796452022</t>
  </si>
  <si>
    <t>210220243</t>
  </si>
  <si>
    <t>Svorka FeZn spojovacia SS</t>
  </si>
  <si>
    <t>-579484993</t>
  </si>
  <si>
    <t>354410003400.S</t>
  </si>
  <si>
    <t>Svorka FeZn spojovacia označenie SS 2 skrutky s príložkou</t>
  </si>
  <si>
    <t>-1558083382</t>
  </si>
  <si>
    <t>136434482</t>
  </si>
  <si>
    <t>5334934.1</t>
  </si>
  <si>
    <t>-1223792146</t>
  </si>
  <si>
    <t>1036380944</t>
  </si>
  <si>
    <t>1803119531</t>
  </si>
  <si>
    <t>210220280</t>
  </si>
  <si>
    <t>Uzemňovacia tyč FeZn ZT</t>
  </si>
  <si>
    <t>-1957530314</t>
  </si>
  <si>
    <t>354410055700.S</t>
  </si>
  <si>
    <t>Tyč uzemňovacia FeZn označenie ZT 2 m</t>
  </si>
  <si>
    <t>1760626709</t>
  </si>
  <si>
    <t>210800196</t>
  </si>
  <si>
    <t>Kábel medený uložený v rúrke CYKY 450/750 V 4x10</t>
  </si>
  <si>
    <t>-975903191</t>
  </si>
  <si>
    <t>341110001700</t>
  </si>
  <si>
    <t>Kábel medený CYKY 4x10 mm2</t>
  </si>
  <si>
    <t>-387303968</t>
  </si>
  <si>
    <t>1574669094</t>
  </si>
  <si>
    <t>1728235138</t>
  </si>
  <si>
    <t>2015323235</t>
  </si>
  <si>
    <t>328241594</t>
  </si>
  <si>
    <t>-1097677345</t>
  </si>
  <si>
    <t>-107301114</t>
  </si>
  <si>
    <t>-490459824</t>
  </si>
  <si>
    <t>958738106</t>
  </si>
  <si>
    <t>-1359128278</t>
  </si>
  <si>
    <t>1285929075</t>
  </si>
  <si>
    <t>10*0,104 'Přepočítané koeficientom množstva</t>
  </si>
  <si>
    <t>-274825957</t>
  </si>
  <si>
    <t>1858333090</t>
  </si>
  <si>
    <t>170093339</t>
  </si>
  <si>
    <t>-925876930</t>
  </si>
  <si>
    <t>45306653</t>
  </si>
  <si>
    <t>1588695225</t>
  </si>
  <si>
    <t>-1892688019</t>
  </si>
  <si>
    <t>11 - SO11 Autocamping – prípojky pre sezónne ubytovanie – stany a mobilné domy</t>
  </si>
  <si>
    <t>-305057230</t>
  </si>
  <si>
    <t>-574320136</t>
  </si>
  <si>
    <t>-476378137</t>
  </si>
  <si>
    <t>660535905</t>
  </si>
  <si>
    <t>210010094</t>
  </si>
  <si>
    <t>Rúrka ohybná elektroinštalačná z HDPE, D 110 uložená voľne</t>
  </si>
  <si>
    <t>-269656402</t>
  </si>
  <si>
    <t>345710006000</t>
  </si>
  <si>
    <t>Rúrka ohybná dvojplášťová HDPE, KOPOFLEX BA KF 09110 BA, DN 110, KOPOS</t>
  </si>
  <si>
    <t>-611704055</t>
  </si>
  <si>
    <t>-1368910930</t>
  </si>
  <si>
    <t>Poistková vložka PNA000 80A gG, Un AC 500 V/DC 250 V, veľkosť 000, gG</t>
  </si>
  <si>
    <t>-2046122714</t>
  </si>
  <si>
    <t>210193005/R</t>
  </si>
  <si>
    <t>Plastová skriňa pilierová - typ R11</t>
  </si>
  <si>
    <t>566777041</t>
  </si>
  <si>
    <t>210193005/R2</t>
  </si>
  <si>
    <t>Plastová skriňa pilierová - typ ZS11</t>
  </si>
  <si>
    <t>-1136686894</t>
  </si>
  <si>
    <t>ZS11</t>
  </si>
  <si>
    <t>Zásuvková pilierová skriňa ZS11</t>
  </si>
  <si>
    <t>-395445991</t>
  </si>
  <si>
    <t>-489520605</t>
  </si>
  <si>
    <t>-588884100</t>
  </si>
  <si>
    <t>2126619778</t>
  </si>
  <si>
    <t>-2100770233</t>
  </si>
  <si>
    <t>30*0,625 'Přepočítané koeficientom množstva</t>
  </si>
  <si>
    <t>553406914</t>
  </si>
  <si>
    <t>108234067</t>
  </si>
  <si>
    <t>-1374715645</t>
  </si>
  <si>
    <t>-2009278751</t>
  </si>
  <si>
    <t>-1616307923</t>
  </si>
  <si>
    <t>1642275464</t>
  </si>
  <si>
    <t>-1735319503</t>
  </si>
  <si>
    <t>-2104485787</t>
  </si>
  <si>
    <t>1799326776</t>
  </si>
  <si>
    <t>-1035665591</t>
  </si>
  <si>
    <t>-565221473</t>
  </si>
  <si>
    <t>544451270</t>
  </si>
  <si>
    <t>1560540164</t>
  </si>
  <si>
    <t>-1884321259</t>
  </si>
  <si>
    <t>1681005884</t>
  </si>
  <si>
    <t>195709944</t>
  </si>
  <si>
    <t>-481899723</t>
  </si>
  <si>
    <t>1983500247</t>
  </si>
  <si>
    <t>1631904457</t>
  </si>
  <si>
    <t>-1319019302</t>
  </si>
  <si>
    <t>1626206508</t>
  </si>
  <si>
    <t>380*0,104 'Přepočítané koeficientom množstva</t>
  </si>
  <si>
    <t>615405269</t>
  </si>
  <si>
    <t>-1056972801</t>
  </si>
  <si>
    <t>57746705</t>
  </si>
  <si>
    <t>-2144290532</t>
  </si>
  <si>
    <t>2030173655</t>
  </si>
  <si>
    <t>-295963371</t>
  </si>
  <si>
    <t>1460422207</t>
  </si>
  <si>
    <t>01 - Rozvádzač R11</t>
  </si>
  <si>
    <t>1763286407</t>
  </si>
  <si>
    <t>OEZ:41774</t>
  </si>
  <si>
    <t>Istič LTN-25B-3, In 25 A, Ue AC 230/400 V/DC 216 V, charakteristika B, 3-pól, Icn 10 kA</t>
  </si>
  <si>
    <t>-1925690998</t>
  </si>
  <si>
    <t>1608114603</t>
  </si>
  <si>
    <t>OEZ:43220</t>
  </si>
  <si>
    <t>Istič LTN-80B-3, In 80 A, Ue AC 230/400 V/DC 216 V, charakteristika B, 3-pól, Icn 10 kA</t>
  </si>
  <si>
    <t>1923816408</t>
  </si>
  <si>
    <t>210193003/R</t>
  </si>
  <si>
    <t>Plastová skriňa pilierová</t>
  </si>
  <si>
    <t>2065779471</t>
  </si>
  <si>
    <t>OS40-40 F403</t>
  </si>
  <si>
    <t>Skriňa OS40x40- F403 + FAB + ranžír, prípojnice</t>
  </si>
  <si>
    <t>1793419220</t>
  </si>
  <si>
    <t>OS40-40</t>
  </si>
  <si>
    <t>Skriňa plastová 40x40</t>
  </si>
  <si>
    <t>-675152214</t>
  </si>
  <si>
    <t xml:space="preserve">07 - SO07  Mólo + masáže</t>
  </si>
  <si>
    <t>-957015873</t>
  </si>
  <si>
    <t>502547593</t>
  </si>
  <si>
    <t>919046032</t>
  </si>
  <si>
    <t>365401747</t>
  </si>
  <si>
    <t>210020572</t>
  </si>
  <si>
    <t>Požiarne odolná izolačná podložka pod elektické prístroje a svietidlá, vrátane narezania a uloženia</t>
  </si>
  <si>
    <t>-1211087068</t>
  </si>
  <si>
    <t>343110000100</t>
  </si>
  <si>
    <t>Doska CEMVIN vláknocementová lisovaná</t>
  </si>
  <si>
    <t>-1900198296</t>
  </si>
  <si>
    <t>1841688552</t>
  </si>
  <si>
    <t>2113934479</t>
  </si>
  <si>
    <t>1438774984</t>
  </si>
  <si>
    <t>1548761144</t>
  </si>
  <si>
    <t>-1168538388</t>
  </si>
  <si>
    <t>914781776</t>
  </si>
  <si>
    <t>1012111428</t>
  </si>
  <si>
    <t>48413909</t>
  </si>
  <si>
    <t>-47673735</t>
  </si>
  <si>
    <t>-867199971</t>
  </si>
  <si>
    <t>1018661409</t>
  </si>
  <si>
    <t xml:space="preserve">Montáž  rozvodnice RS7</t>
  </si>
  <si>
    <t>-2014789494</t>
  </si>
  <si>
    <t>585768635</t>
  </si>
  <si>
    <t>1871761528</t>
  </si>
  <si>
    <t>1229895893</t>
  </si>
  <si>
    <t>796762219</t>
  </si>
  <si>
    <t>-1193622452</t>
  </si>
  <si>
    <t>-1181307983</t>
  </si>
  <si>
    <t>-661509469</t>
  </si>
  <si>
    <t>-559025528</t>
  </si>
  <si>
    <t>-1582806491</t>
  </si>
  <si>
    <t>354410000400.S</t>
  </si>
  <si>
    <t>Svorka FeZn odbočovacia spojovacia označenie SR 01</t>
  </si>
  <si>
    <t>2108542071</t>
  </si>
  <si>
    <t>-1611365502</t>
  </si>
  <si>
    <t>1158586969</t>
  </si>
  <si>
    <t>1099397057</t>
  </si>
  <si>
    <t>737068993</t>
  </si>
  <si>
    <t>-1522993965</t>
  </si>
  <si>
    <t>210800186</t>
  </si>
  <si>
    <t>Kábel medený uložený v rúrke CYKY 450/750 V 3x1,5</t>
  </si>
  <si>
    <t>1509792789</t>
  </si>
  <si>
    <t>1192898241</t>
  </si>
  <si>
    <t>210800187</t>
  </si>
  <si>
    <t>Kábel medený uložený v rúrke CYKY 450/750 V 3x2,5</t>
  </si>
  <si>
    <t>-845350500</t>
  </si>
  <si>
    <t>Kábel medený CYKY 3x2,5 mm2</t>
  </si>
  <si>
    <t>1569983778</t>
  </si>
  <si>
    <t>-2031819438</t>
  </si>
  <si>
    <t>-1257440459</t>
  </si>
  <si>
    <t>-814008795</t>
  </si>
  <si>
    <t>-1254385177</t>
  </si>
  <si>
    <t>1044552786</t>
  </si>
  <si>
    <t>-523944026</t>
  </si>
  <si>
    <t>-1615142899</t>
  </si>
  <si>
    <t>-215186555</t>
  </si>
  <si>
    <t>1235358837</t>
  </si>
  <si>
    <t>-86933726</t>
  </si>
  <si>
    <t>121283230</t>
  </si>
  <si>
    <t>-1062487370</t>
  </si>
  <si>
    <t>998352889</t>
  </si>
  <si>
    <t>20*0,104 'Přepočítané koeficientom množstva</t>
  </si>
  <si>
    <t>-607016818</t>
  </si>
  <si>
    <t>-439772015</t>
  </si>
  <si>
    <t>-468104264</t>
  </si>
  <si>
    <t>1625599751</t>
  </si>
  <si>
    <t>-437099367</t>
  </si>
  <si>
    <t>157759712</t>
  </si>
  <si>
    <t>-991549083</t>
  </si>
  <si>
    <t>RS7 - Rozvádzač RS7</t>
  </si>
  <si>
    <t>91675541</t>
  </si>
  <si>
    <t>2131854570</t>
  </si>
  <si>
    <t>121569684</t>
  </si>
  <si>
    <t>722358916</t>
  </si>
  <si>
    <t>1345643849</t>
  </si>
  <si>
    <t>712928090</t>
  </si>
  <si>
    <t>694804063</t>
  </si>
  <si>
    <t>-1019929455</t>
  </si>
  <si>
    <t>-1090429764</t>
  </si>
  <si>
    <t>940072205</t>
  </si>
  <si>
    <t>113070747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</si>
</sst>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9"/>
      <c r="C4" s="20"/>
      <c r="D4" s="21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9</v>
      </c>
      <c r="BE4" s="23" t="s">
        <v>10</v>
      </c>
      <c r="BS4" s="15" t="s">
        <v>11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0.20000000000000001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0.20000000000000001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12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85420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15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Rekonštrukcia plážového kúpaliska Morské oko v Tornali - 1.etapa - ELEKTROINŠTALÁCIA - Projekt pre stavené povolenie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19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Tornaľa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21</v>
      </c>
      <c r="AJ87" s="38"/>
      <c r="AK87" s="38"/>
      <c r="AL87" s="38"/>
      <c r="AM87" s="77" t="str">
        <f>IF(AN8= "","",AN8)</f>
        <v>29.5.2020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23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Mesto Tornaľa, Mierová č. 14, Tornaľa, PSČ 982 01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>Ing. Ján Božek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>Ing. Ján Božek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ROUND(AG95+AG99+AG102+AG103+AG108+AG111+AG112+AG115,2)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ROUND(AS95+AS99+AS102+AS103+AS108+AS111+AS112+AS115,2)</f>
        <v>0</v>
      </c>
      <c r="AT94" s="112">
        <f>ROUND(SUM(AV94:AW94),2)</f>
        <v>0</v>
      </c>
      <c r="AU94" s="113">
        <f>ROUND(AU95+AU99+AU102+AU103+AU108+AU111+AU112+AU115,5)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ROUND(AZ95+AZ99+AZ102+AZ103+AZ108+AZ111+AZ112+AZ115,2)</f>
        <v>0</v>
      </c>
      <c r="BA94" s="112">
        <f>ROUND(BA95+BA99+BA102+BA103+BA108+BA111+BA112+BA115,2)</f>
        <v>0</v>
      </c>
      <c r="BB94" s="112">
        <f>ROUND(BB95+BB99+BB102+BB103+BB108+BB111+BB112+BB115,2)</f>
        <v>0</v>
      </c>
      <c r="BC94" s="112">
        <f>ROUND(BC95+BC99+BC102+BC103+BC108+BC111+BC112+BC115,2)</f>
        <v>0</v>
      </c>
      <c r="BD94" s="114">
        <f>ROUND(BD95+BD99+BD102+BD103+BD108+BD111+BD112+BD115,2)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7"/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ROUND(SUM(AG96:AG98),2)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80</v>
      </c>
      <c r="AR95" s="124"/>
      <c r="AS95" s="125">
        <f>ROUND(SUM(AS96:AS98),2)</f>
        <v>0</v>
      </c>
      <c r="AT95" s="126">
        <f>ROUND(SUM(AV95:AW95),2)</f>
        <v>0</v>
      </c>
      <c r="AU95" s="127">
        <f>ROUND(SUM(AU96:AU98),5)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ROUND(SUM(AZ96:AZ98),2)</f>
        <v>0</v>
      </c>
      <c r="BA95" s="126">
        <f>ROUND(SUM(BA96:BA98),2)</f>
        <v>0</v>
      </c>
      <c r="BB95" s="126">
        <f>ROUND(SUM(BB96:BB98),2)</f>
        <v>0</v>
      </c>
      <c r="BC95" s="126">
        <f>ROUND(SUM(BC96:BC98),2)</f>
        <v>0</v>
      </c>
      <c r="BD95" s="128">
        <f>ROUND(SUM(BD96:BD98),2)</f>
        <v>0</v>
      </c>
      <c r="BE95" s="7"/>
      <c r="BS95" s="129" t="s">
        <v>73</v>
      </c>
      <c r="BT95" s="129" t="s">
        <v>81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74</v>
      </c>
    </row>
    <row r="96" s="4" customFormat="1" ht="16.5" customHeight="1">
      <c r="A96" s="130" t="s">
        <v>83</v>
      </c>
      <c r="B96" s="68"/>
      <c r="C96" s="131"/>
      <c r="D96" s="131"/>
      <c r="E96" s="132" t="s">
        <v>78</v>
      </c>
      <c r="F96" s="132"/>
      <c r="G96" s="132"/>
      <c r="H96" s="132"/>
      <c r="I96" s="132"/>
      <c r="J96" s="131"/>
      <c r="K96" s="132" t="s">
        <v>79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'01 - SO01 Relaxačný bazén...'!J30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84</v>
      </c>
      <c r="AR96" s="70"/>
      <c r="AS96" s="135">
        <v>0</v>
      </c>
      <c r="AT96" s="136">
        <f>ROUND(SUM(AV96:AW96),2)</f>
        <v>0</v>
      </c>
      <c r="AU96" s="137">
        <f>'01 - SO01 Relaxačný bazén...'!P122</f>
        <v>0</v>
      </c>
      <c r="AV96" s="136">
        <f>'01 - SO01 Relaxačný bazén...'!J33</f>
        <v>0</v>
      </c>
      <c r="AW96" s="136">
        <f>'01 - SO01 Relaxačný bazén...'!J34</f>
        <v>0</v>
      </c>
      <c r="AX96" s="136">
        <f>'01 - SO01 Relaxačný bazén...'!J35</f>
        <v>0</v>
      </c>
      <c r="AY96" s="136">
        <f>'01 - SO01 Relaxačný bazén...'!J36</f>
        <v>0</v>
      </c>
      <c r="AZ96" s="136">
        <f>'01 - SO01 Relaxačný bazén...'!F33</f>
        <v>0</v>
      </c>
      <c r="BA96" s="136">
        <f>'01 - SO01 Relaxačný bazén...'!F34</f>
        <v>0</v>
      </c>
      <c r="BB96" s="136">
        <f>'01 - SO01 Relaxačný bazén...'!F35</f>
        <v>0</v>
      </c>
      <c r="BC96" s="136">
        <f>'01 - SO01 Relaxačný bazén...'!F36</f>
        <v>0</v>
      </c>
      <c r="BD96" s="138">
        <f>'01 - SO01 Relaxačný bazén...'!F37</f>
        <v>0</v>
      </c>
      <c r="BE96" s="4"/>
      <c r="BT96" s="139" t="s">
        <v>85</v>
      </c>
      <c r="BU96" s="139" t="s">
        <v>86</v>
      </c>
      <c r="BV96" s="139" t="s">
        <v>76</v>
      </c>
      <c r="BW96" s="139" t="s">
        <v>82</v>
      </c>
      <c r="BX96" s="139" t="s">
        <v>5</v>
      </c>
      <c r="CL96" s="139" t="s">
        <v>1</v>
      </c>
      <c r="CM96" s="139" t="s">
        <v>74</v>
      </c>
    </row>
    <row r="97" s="4" customFormat="1" ht="16.5" customHeight="1">
      <c r="A97" s="130" t="s">
        <v>83</v>
      </c>
      <c r="B97" s="68"/>
      <c r="C97" s="131"/>
      <c r="D97" s="131"/>
      <c r="E97" s="132" t="s">
        <v>87</v>
      </c>
      <c r="F97" s="132"/>
      <c r="G97" s="132"/>
      <c r="H97" s="132"/>
      <c r="I97" s="132"/>
      <c r="J97" s="131"/>
      <c r="K97" s="132" t="s">
        <v>88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'RS_BAR - Rozvádzač RS_BAR'!J32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84</v>
      </c>
      <c r="AR97" s="70"/>
      <c r="AS97" s="135">
        <v>0</v>
      </c>
      <c r="AT97" s="136">
        <f>ROUND(SUM(AV97:AW97),2)</f>
        <v>0</v>
      </c>
      <c r="AU97" s="137">
        <f>'RS_BAR - Rozvádzač RS_BAR'!P122</f>
        <v>0</v>
      </c>
      <c r="AV97" s="136">
        <f>'RS_BAR - Rozvádzač RS_BAR'!J35</f>
        <v>0</v>
      </c>
      <c r="AW97" s="136">
        <f>'RS_BAR - Rozvádzač RS_BAR'!J36</f>
        <v>0</v>
      </c>
      <c r="AX97" s="136">
        <f>'RS_BAR - Rozvádzač RS_BAR'!J37</f>
        <v>0</v>
      </c>
      <c r="AY97" s="136">
        <f>'RS_BAR - Rozvádzač RS_BAR'!J38</f>
        <v>0</v>
      </c>
      <c r="AZ97" s="136">
        <f>'RS_BAR - Rozvádzač RS_BAR'!F35</f>
        <v>0</v>
      </c>
      <c r="BA97" s="136">
        <f>'RS_BAR - Rozvádzač RS_BAR'!F36</f>
        <v>0</v>
      </c>
      <c r="BB97" s="136">
        <f>'RS_BAR - Rozvádzač RS_BAR'!F37</f>
        <v>0</v>
      </c>
      <c r="BC97" s="136">
        <f>'RS_BAR - Rozvádzač RS_BAR'!F38</f>
        <v>0</v>
      </c>
      <c r="BD97" s="138">
        <f>'RS_BAR - Rozvádzač RS_BAR'!F39</f>
        <v>0</v>
      </c>
      <c r="BE97" s="4"/>
      <c r="BT97" s="139" t="s">
        <v>85</v>
      </c>
      <c r="BV97" s="139" t="s">
        <v>76</v>
      </c>
      <c r="BW97" s="139" t="s">
        <v>89</v>
      </c>
      <c r="BX97" s="139" t="s">
        <v>82</v>
      </c>
      <c r="CL97" s="139" t="s">
        <v>1</v>
      </c>
    </row>
    <row r="98" s="4" customFormat="1" ht="16.5" customHeight="1">
      <c r="A98" s="130" t="s">
        <v>83</v>
      </c>
      <c r="B98" s="68"/>
      <c r="C98" s="131"/>
      <c r="D98" s="131"/>
      <c r="E98" s="132" t="s">
        <v>90</v>
      </c>
      <c r="F98" s="132"/>
      <c r="G98" s="132"/>
      <c r="H98" s="132"/>
      <c r="I98" s="132"/>
      <c r="J98" s="131"/>
      <c r="K98" s="132" t="s">
        <v>91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'RMS1 - Rozvádzač RMS1'!J32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84</v>
      </c>
      <c r="AR98" s="70"/>
      <c r="AS98" s="135">
        <v>0</v>
      </c>
      <c r="AT98" s="136">
        <f>ROUND(SUM(AV98:AW98),2)</f>
        <v>0</v>
      </c>
      <c r="AU98" s="137">
        <f>'RMS1 - Rozvádzač RMS1'!P122</f>
        <v>0</v>
      </c>
      <c r="AV98" s="136">
        <f>'RMS1 - Rozvádzač RMS1'!J35</f>
        <v>0</v>
      </c>
      <c r="AW98" s="136">
        <f>'RMS1 - Rozvádzač RMS1'!J36</f>
        <v>0</v>
      </c>
      <c r="AX98" s="136">
        <f>'RMS1 - Rozvádzač RMS1'!J37</f>
        <v>0</v>
      </c>
      <c r="AY98" s="136">
        <f>'RMS1 - Rozvádzač RMS1'!J38</f>
        <v>0</v>
      </c>
      <c r="AZ98" s="136">
        <f>'RMS1 - Rozvádzač RMS1'!F35</f>
        <v>0</v>
      </c>
      <c r="BA98" s="136">
        <f>'RMS1 - Rozvádzač RMS1'!F36</f>
        <v>0</v>
      </c>
      <c r="BB98" s="136">
        <f>'RMS1 - Rozvádzač RMS1'!F37</f>
        <v>0</v>
      </c>
      <c r="BC98" s="136">
        <f>'RMS1 - Rozvádzač RMS1'!F38</f>
        <v>0</v>
      </c>
      <c r="BD98" s="138">
        <f>'RMS1 - Rozvádzač RMS1'!F39</f>
        <v>0</v>
      </c>
      <c r="BE98" s="4"/>
      <c r="BT98" s="139" t="s">
        <v>85</v>
      </c>
      <c r="BV98" s="139" t="s">
        <v>76</v>
      </c>
      <c r="BW98" s="139" t="s">
        <v>92</v>
      </c>
      <c r="BX98" s="139" t="s">
        <v>82</v>
      </c>
      <c r="CL98" s="139" t="s">
        <v>1</v>
      </c>
    </row>
    <row r="99" s="7" customFormat="1" ht="16.5" customHeight="1">
      <c r="A99" s="7"/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ROUND(SUM(AG100:AG101),2)</f>
        <v>0</v>
      </c>
      <c r="AH99" s="120"/>
      <c r="AI99" s="120"/>
      <c r="AJ99" s="120"/>
      <c r="AK99" s="120"/>
      <c r="AL99" s="120"/>
      <c r="AM99" s="120"/>
      <c r="AN99" s="122">
        <f>SUM(AG99,AT99)</f>
        <v>0</v>
      </c>
      <c r="AO99" s="120"/>
      <c r="AP99" s="120"/>
      <c r="AQ99" s="123" t="s">
        <v>80</v>
      </c>
      <c r="AR99" s="124"/>
      <c r="AS99" s="125">
        <f>ROUND(SUM(AS100:AS101),2)</f>
        <v>0</v>
      </c>
      <c r="AT99" s="126">
        <f>ROUND(SUM(AV99:AW99),2)</f>
        <v>0</v>
      </c>
      <c r="AU99" s="127">
        <f>ROUND(SUM(AU100:AU101),5)</f>
        <v>0</v>
      </c>
      <c r="AV99" s="126">
        <f>ROUND(AZ99*L29,2)</f>
        <v>0</v>
      </c>
      <c r="AW99" s="126">
        <f>ROUND(BA99*L30,2)</f>
        <v>0</v>
      </c>
      <c r="AX99" s="126">
        <f>ROUND(BB99*L29,2)</f>
        <v>0</v>
      </c>
      <c r="AY99" s="126">
        <f>ROUND(BC99*L30,2)</f>
        <v>0</v>
      </c>
      <c r="AZ99" s="126">
        <f>ROUND(SUM(AZ100:AZ101),2)</f>
        <v>0</v>
      </c>
      <c r="BA99" s="126">
        <f>ROUND(SUM(BA100:BA101),2)</f>
        <v>0</v>
      </c>
      <c r="BB99" s="126">
        <f>ROUND(SUM(BB100:BB101),2)</f>
        <v>0</v>
      </c>
      <c r="BC99" s="126">
        <f>ROUND(SUM(BC100:BC101),2)</f>
        <v>0</v>
      </c>
      <c r="BD99" s="128">
        <f>ROUND(SUM(BD100:BD101),2)</f>
        <v>0</v>
      </c>
      <c r="BE99" s="7"/>
      <c r="BS99" s="129" t="s">
        <v>73</v>
      </c>
      <c r="BT99" s="129" t="s">
        <v>81</v>
      </c>
      <c r="BV99" s="129" t="s">
        <v>76</v>
      </c>
      <c r="BW99" s="129" t="s">
        <v>95</v>
      </c>
      <c r="BX99" s="129" t="s">
        <v>5</v>
      </c>
      <c r="CL99" s="129" t="s">
        <v>1</v>
      </c>
      <c r="CM99" s="129" t="s">
        <v>74</v>
      </c>
    </row>
    <row r="100" s="4" customFormat="1" ht="16.5" customHeight="1">
      <c r="A100" s="130" t="s">
        <v>83</v>
      </c>
      <c r="B100" s="68"/>
      <c r="C100" s="131"/>
      <c r="D100" s="131"/>
      <c r="E100" s="132" t="s">
        <v>93</v>
      </c>
      <c r="F100" s="132"/>
      <c r="G100" s="132"/>
      <c r="H100" s="132"/>
      <c r="I100" s="132"/>
      <c r="J100" s="131"/>
      <c r="K100" s="132" t="s">
        <v>94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'02 - SO02 Detský bazén- E...'!J30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84</v>
      </c>
      <c r="AR100" s="70"/>
      <c r="AS100" s="135">
        <v>0</v>
      </c>
      <c r="AT100" s="136">
        <f>ROUND(SUM(AV100:AW100),2)</f>
        <v>0</v>
      </c>
      <c r="AU100" s="137">
        <f>'02 - SO02 Detský bazén- E...'!P122</f>
        <v>0</v>
      </c>
      <c r="AV100" s="136">
        <f>'02 - SO02 Detský bazén- E...'!J33</f>
        <v>0</v>
      </c>
      <c r="AW100" s="136">
        <f>'02 - SO02 Detský bazén- E...'!J34</f>
        <v>0</v>
      </c>
      <c r="AX100" s="136">
        <f>'02 - SO02 Detský bazén- E...'!J35</f>
        <v>0</v>
      </c>
      <c r="AY100" s="136">
        <f>'02 - SO02 Detský bazén- E...'!J36</f>
        <v>0</v>
      </c>
      <c r="AZ100" s="136">
        <f>'02 - SO02 Detský bazén- E...'!F33</f>
        <v>0</v>
      </c>
      <c r="BA100" s="136">
        <f>'02 - SO02 Detský bazén- E...'!F34</f>
        <v>0</v>
      </c>
      <c r="BB100" s="136">
        <f>'02 - SO02 Detský bazén- E...'!F35</f>
        <v>0</v>
      </c>
      <c r="BC100" s="136">
        <f>'02 - SO02 Detský bazén- E...'!F36</f>
        <v>0</v>
      </c>
      <c r="BD100" s="138">
        <f>'02 - SO02 Detský bazén- E...'!F37</f>
        <v>0</v>
      </c>
      <c r="BE100" s="4"/>
      <c r="BT100" s="139" t="s">
        <v>85</v>
      </c>
      <c r="BU100" s="139" t="s">
        <v>86</v>
      </c>
      <c r="BV100" s="139" t="s">
        <v>76</v>
      </c>
      <c r="BW100" s="139" t="s">
        <v>95</v>
      </c>
      <c r="BX100" s="139" t="s">
        <v>5</v>
      </c>
      <c r="CL100" s="139" t="s">
        <v>1</v>
      </c>
      <c r="CM100" s="139" t="s">
        <v>74</v>
      </c>
    </row>
    <row r="101" s="4" customFormat="1" ht="16.5" customHeight="1">
      <c r="A101" s="130" t="s">
        <v>83</v>
      </c>
      <c r="B101" s="68"/>
      <c r="C101" s="131"/>
      <c r="D101" s="131"/>
      <c r="E101" s="132" t="s">
        <v>96</v>
      </c>
      <c r="F101" s="132"/>
      <c r="G101" s="132"/>
      <c r="H101" s="132"/>
      <c r="I101" s="132"/>
      <c r="J101" s="131"/>
      <c r="K101" s="132" t="s">
        <v>97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'RMS2 - Rozvádzač RMS2'!J32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84</v>
      </c>
      <c r="AR101" s="70"/>
      <c r="AS101" s="135">
        <v>0</v>
      </c>
      <c r="AT101" s="136">
        <f>ROUND(SUM(AV101:AW101),2)</f>
        <v>0</v>
      </c>
      <c r="AU101" s="137">
        <f>'RMS2 - Rozvádzač RMS2'!P122</f>
        <v>0</v>
      </c>
      <c r="AV101" s="136">
        <f>'RMS2 - Rozvádzač RMS2'!J35</f>
        <v>0</v>
      </c>
      <c r="AW101" s="136">
        <f>'RMS2 - Rozvádzač RMS2'!J36</f>
        <v>0</v>
      </c>
      <c r="AX101" s="136">
        <f>'RMS2 - Rozvádzač RMS2'!J37</f>
        <v>0</v>
      </c>
      <c r="AY101" s="136">
        <f>'RMS2 - Rozvádzač RMS2'!J38</f>
        <v>0</v>
      </c>
      <c r="AZ101" s="136">
        <f>'RMS2 - Rozvádzač RMS2'!F35</f>
        <v>0</v>
      </c>
      <c r="BA101" s="136">
        <f>'RMS2 - Rozvádzač RMS2'!F36</f>
        <v>0</v>
      </c>
      <c r="BB101" s="136">
        <f>'RMS2 - Rozvádzač RMS2'!F37</f>
        <v>0</v>
      </c>
      <c r="BC101" s="136">
        <f>'RMS2 - Rozvádzač RMS2'!F38</f>
        <v>0</v>
      </c>
      <c r="BD101" s="138">
        <f>'RMS2 - Rozvádzač RMS2'!F39</f>
        <v>0</v>
      </c>
      <c r="BE101" s="4"/>
      <c r="BT101" s="139" t="s">
        <v>85</v>
      </c>
      <c r="BV101" s="139" t="s">
        <v>76</v>
      </c>
      <c r="BW101" s="139" t="s">
        <v>98</v>
      </c>
      <c r="BX101" s="139" t="s">
        <v>95</v>
      </c>
      <c r="CL101" s="139" t="s">
        <v>1</v>
      </c>
    </row>
    <row r="102" s="7" customFormat="1" ht="16.5" customHeight="1">
      <c r="A102" s="130" t="s">
        <v>83</v>
      </c>
      <c r="B102" s="117"/>
      <c r="C102" s="118"/>
      <c r="D102" s="119" t="s">
        <v>99</v>
      </c>
      <c r="E102" s="119"/>
      <c r="F102" s="119"/>
      <c r="G102" s="119"/>
      <c r="H102" s="119"/>
      <c r="I102" s="120"/>
      <c r="J102" s="119" t="s">
        <v>100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2">
        <f>'05 - SO05 Tobogány - Elek...'!J30</f>
        <v>0</v>
      </c>
      <c r="AH102" s="120"/>
      <c r="AI102" s="120"/>
      <c r="AJ102" s="120"/>
      <c r="AK102" s="120"/>
      <c r="AL102" s="120"/>
      <c r="AM102" s="120"/>
      <c r="AN102" s="122">
        <f>SUM(AG102,AT102)</f>
        <v>0</v>
      </c>
      <c r="AO102" s="120"/>
      <c r="AP102" s="120"/>
      <c r="AQ102" s="123" t="s">
        <v>80</v>
      </c>
      <c r="AR102" s="124"/>
      <c r="AS102" s="125">
        <v>0</v>
      </c>
      <c r="AT102" s="126">
        <f>ROUND(SUM(AV102:AW102),2)</f>
        <v>0</v>
      </c>
      <c r="AU102" s="127">
        <f>'05 - SO05 Tobogány - Elek...'!P120</f>
        <v>0</v>
      </c>
      <c r="AV102" s="126">
        <f>'05 - SO05 Tobogány - Elek...'!J33</f>
        <v>0</v>
      </c>
      <c r="AW102" s="126">
        <f>'05 - SO05 Tobogány - Elek...'!J34</f>
        <v>0</v>
      </c>
      <c r="AX102" s="126">
        <f>'05 - SO05 Tobogány - Elek...'!J35</f>
        <v>0</v>
      </c>
      <c r="AY102" s="126">
        <f>'05 - SO05 Tobogány - Elek...'!J36</f>
        <v>0</v>
      </c>
      <c r="AZ102" s="126">
        <f>'05 - SO05 Tobogány - Elek...'!F33</f>
        <v>0</v>
      </c>
      <c r="BA102" s="126">
        <f>'05 - SO05 Tobogány - Elek...'!F34</f>
        <v>0</v>
      </c>
      <c r="BB102" s="126">
        <f>'05 - SO05 Tobogány - Elek...'!F35</f>
        <v>0</v>
      </c>
      <c r="BC102" s="126">
        <f>'05 - SO05 Tobogány - Elek...'!F36</f>
        <v>0</v>
      </c>
      <c r="BD102" s="128">
        <f>'05 - SO05 Tobogány - Elek...'!F37</f>
        <v>0</v>
      </c>
      <c r="BE102" s="7"/>
      <c r="BT102" s="129" t="s">
        <v>81</v>
      </c>
      <c r="BV102" s="129" t="s">
        <v>76</v>
      </c>
      <c r="BW102" s="129" t="s">
        <v>101</v>
      </c>
      <c r="BX102" s="129" t="s">
        <v>5</v>
      </c>
      <c r="CL102" s="129" t="s">
        <v>1</v>
      </c>
      <c r="CM102" s="129" t="s">
        <v>74</v>
      </c>
    </row>
    <row r="103" s="7" customFormat="1" ht="24.75" customHeight="1">
      <c r="A103" s="7"/>
      <c r="B103" s="117"/>
      <c r="C103" s="118"/>
      <c r="D103" s="119" t="s">
        <v>102</v>
      </c>
      <c r="E103" s="119"/>
      <c r="F103" s="119"/>
      <c r="G103" s="119"/>
      <c r="H103" s="119"/>
      <c r="I103" s="120"/>
      <c r="J103" s="119" t="s">
        <v>103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ROUND(SUM(AG104:AG107),2)</f>
        <v>0</v>
      </c>
      <c r="AH103" s="120"/>
      <c r="AI103" s="120"/>
      <c r="AJ103" s="120"/>
      <c r="AK103" s="120"/>
      <c r="AL103" s="120"/>
      <c r="AM103" s="120"/>
      <c r="AN103" s="122">
        <f>SUM(AG103,AT103)</f>
        <v>0</v>
      </c>
      <c r="AO103" s="120"/>
      <c r="AP103" s="120"/>
      <c r="AQ103" s="123" t="s">
        <v>80</v>
      </c>
      <c r="AR103" s="124"/>
      <c r="AS103" s="125">
        <f>ROUND(SUM(AS104:AS107),2)</f>
        <v>0</v>
      </c>
      <c r="AT103" s="126">
        <f>ROUND(SUM(AV103:AW103),2)</f>
        <v>0</v>
      </c>
      <c r="AU103" s="127">
        <f>ROUND(SUM(AU104:AU107),5)</f>
        <v>0</v>
      </c>
      <c r="AV103" s="126">
        <f>ROUND(AZ103*L29,2)</f>
        <v>0</v>
      </c>
      <c r="AW103" s="126">
        <f>ROUND(BA103*L30,2)</f>
        <v>0</v>
      </c>
      <c r="AX103" s="126">
        <f>ROUND(BB103*L29,2)</f>
        <v>0</v>
      </c>
      <c r="AY103" s="126">
        <f>ROUND(BC103*L30,2)</f>
        <v>0</v>
      </c>
      <c r="AZ103" s="126">
        <f>ROUND(SUM(AZ104:AZ107),2)</f>
        <v>0</v>
      </c>
      <c r="BA103" s="126">
        <f>ROUND(SUM(BA104:BA107),2)</f>
        <v>0</v>
      </c>
      <c r="BB103" s="126">
        <f>ROUND(SUM(BB104:BB107),2)</f>
        <v>0</v>
      </c>
      <c r="BC103" s="126">
        <f>ROUND(SUM(BC104:BC107),2)</f>
        <v>0</v>
      </c>
      <c r="BD103" s="128">
        <f>ROUND(SUM(BD104:BD107),2)</f>
        <v>0</v>
      </c>
      <c r="BE103" s="7"/>
      <c r="BS103" s="129" t="s">
        <v>73</v>
      </c>
      <c r="BT103" s="129" t="s">
        <v>81</v>
      </c>
      <c r="BU103" s="129" t="s">
        <v>75</v>
      </c>
      <c r="BV103" s="129" t="s">
        <v>76</v>
      </c>
      <c r="BW103" s="129" t="s">
        <v>104</v>
      </c>
      <c r="BX103" s="129" t="s">
        <v>5</v>
      </c>
      <c r="CL103" s="129" t="s">
        <v>1</v>
      </c>
      <c r="CM103" s="129" t="s">
        <v>74</v>
      </c>
    </row>
    <row r="104" s="4" customFormat="1" ht="35.25" customHeight="1">
      <c r="A104" s="130" t="s">
        <v>83</v>
      </c>
      <c r="B104" s="68"/>
      <c r="C104" s="131"/>
      <c r="D104" s="131"/>
      <c r="E104" s="132" t="s">
        <v>105</v>
      </c>
      <c r="F104" s="132"/>
      <c r="G104" s="132"/>
      <c r="H104" s="132"/>
      <c r="I104" s="132"/>
      <c r="J104" s="131"/>
      <c r="K104" s="132" t="s">
        <v>106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'SO06b - WC - SO-06b - Sta...'!J32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84</v>
      </c>
      <c r="AR104" s="70"/>
      <c r="AS104" s="135">
        <v>0</v>
      </c>
      <c r="AT104" s="136">
        <f>ROUND(SUM(AV104:AW104),2)</f>
        <v>0</v>
      </c>
      <c r="AU104" s="137">
        <f>'SO06b - WC - SO-06b - Sta...'!P123</f>
        <v>0</v>
      </c>
      <c r="AV104" s="136">
        <f>'SO06b - WC - SO-06b - Sta...'!J35</f>
        <v>0</v>
      </c>
      <c r="AW104" s="136">
        <f>'SO06b - WC - SO-06b - Sta...'!J36</f>
        <v>0</v>
      </c>
      <c r="AX104" s="136">
        <f>'SO06b - WC - SO-06b - Sta...'!J37</f>
        <v>0</v>
      </c>
      <c r="AY104" s="136">
        <f>'SO06b - WC - SO-06b - Sta...'!J38</f>
        <v>0</v>
      </c>
      <c r="AZ104" s="136">
        <f>'SO06b - WC - SO-06b - Sta...'!F35</f>
        <v>0</v>
      </c>
      <c r="BA104" s="136">
        <f>'SO06b - WC - SO-06b - Sta...'!F36</f>
        <v>0</v>
      </c>
      <c r="BB104" s="136">
        <f>'SO06b - WC - SO-06b - Sta...'!F37</f>
        <v>0</v>
      </c>
      <c r="BC104" s="136">
        <f>'SO06b - WC - SO-06b - Sta...'!F38</f>
        <v>0</v>
      </c>
      <c r="BD104" s="138">
        <f>'SO06b - WC - SO-06b - Sta...'!F39</f>
        <v>0</v>
      </c>
      <c r="BE104" s="4"/>
      <c r="BT104" s="139" t="s">
        <v>85</v>
      </c>
      <c r="BV104" s="139" t="s">
        <v>76</v>
      </c>
      <c r="BW104" s="139" t="s">
        <v>107</v>
      </c>
      <c r="BX104" s="139" t="s">
        <v>104</v>
      </c>
      <c r="CL104" s="139" t="s">
        <v>1</v>
      </c>
    </row>
    <row r="105" s="4" customFormat="1" ht="23.25" customHeight="1">
      <c r="A105" s="130" t="s">
        <v>83</v>
      </c>
      <c r="B105" s="68"/>
      <c r="C105" s="131"/>
      <c r="D105" s="131"/>
      <c r="E105" s="132" t="s">
        <v>108</v>
      </c>
      <c r="F105" s="132"/>
      <c r="G105" s="132"/>
      <c r="H105" s="132"/>
      <c r="I105" s="132"/>
      <c r="J105" s="131"/>
      <c r="K105" s="132" t="s">
        <v>109</v>
      </c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3">
        <f>'SO06c - SO06C - Stavebná ...'!J32</f>
        <v>0</v>
      </c>
      <c r="AH105" s="131"/>
      <c r="AI105" s="131"/>
      <c r="AJ105" s="131"/>
      <c r="AK105" s="131"/>
      <c r="AL105" s="131"/>
      <c r="AM105" s="131"/>
      <c r="AN105" s="133">
        <f>SUM(AG105,AT105)</f>
        <v>0</v>
      </c>
      <c r="AO105" s="131"/>
      <c r="AP105" s="131"/>
      <c r="AQ105" s="134" t="s">
        <v>84</v>
      </c>
      <c r="AR105" s="70"/>
      <c r="AS105" s="135">
        <v>0</v>
      </c>
      <c r="AT105" s="136">
        <f>ROUND(SUM(AV105:AW105),2)</f>
        <v>0</v>
      </c>
      <c r="AU105" s="137">
        <f>'SO06c - SO06C - Stavebná ...'!P125</f>
        <v>0</v>
      </c>
      <c r="AV105" s="136">
        <f>'SO06c - SO06C - Stavebná ...'!J35</f>
        <v>0</v>
      </c>
      <c r="AW105" s="136">
        <f>'SO06c - SO06C - Stavebná ...'!J36</f>
        <v>0</v>
      </c>
      <c r="AX105" s="136">
        <f>'SO06c - SO06C - Stavebná ...'!J37</f>
        <v>0</v>
      </c>
      <c r="AY105" s="136">
        <f>'SO06c - SO06C - Stavebná ...'!J38</f>
        <v>0</v>
      </c>
      <c r="AZ105" s="136">
        <f>'SO06c - SO06C - Stavebná ...'!F35</f>
        <v>0</v>
      </c>
      <c r="BA105" s="136">
        <f>'SO06c - SO06C - Stavebná ...'!F36</f>
        <v>0</v>
      </c>
      <c r="BB105" s="136">
        <f>'SO06c - SO06C - Stavebná ...'!F37</f>
        <v>0</v>
      </c>
      <c r="BC105" s="136">
        <f>'SO06c - SO06C - Stavebná ...'!F38</f>
        <v>0</v>
      </c>
      <c r="BD105" s="138">
        <f>'SO06c - SO06C - Stavebná ...'!F39</f>
        <v>0</v>
      </c>
      <c r="BE105" s="4"/>
      <c r="BT105" s="139" t="s">
        <v>85</v>
      </c>
      <c r="BV105" s="139" t="s">
        <v>76</v>
      </c>
      <c r="BW105" s="139" t="s">
        <v>110</v>
      </c>
      <c r="BX105" s="139" t="s">
        <v>104</v>
      </c>
      <c r="CL105" s="139" t="s">
        <v>1</v>
      </c>
    </row>
    <row r="106" s="4" customFormat="1" ht="23.25" customHeight="1">
      <c r="A106" s="130" t="s">
        <v>83</v>
      </c>
      <c r="B106" s="68"/>
      <c r="C106" s="131"/>
      <c r="D106" s="131"/>
      <c r="E106" s="132" t="s">
        <v>111</v>
      </c>
      <c r="F106" s="132"/>
      <c r="G106" s="132"/>
      <c r="H106" s="132"/>
      <c r="I106" s="132"/>
      <c r="J106" s="131"/>
      <c r="K106" s="132" t="s">
        <v>112</v>
      </c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3">
        <f>'SO06a - SO06a - Stavebná ...'!J32</f>
        <v>0</v>
      </c>
      <c r="AH106" s="131"/>
      <c r="AI106" s="131"/>
      <c r="AJ106" s="131"/>
      <c r="AK106" s="131"/>
      <c r="AL106" s="131"/>
      <c r="AM106" s="131"/>
      <c r="AN106" s="133">
        <f>SUM(AG106,AT106)</f>
        <v>0</v>
      </c>
      <c r="AO106" s="131"/>
      <c r="AP106" s="131"/>
      <c r="AQ106" s="134" t="s">
        <v>84</v>
      </c>
      <c r="AR106" s="70"/>
      <c r="AS106" s="135">
        <v>0</v>
      </c>
      <c r="AT106" s="136">
        <f>ROUND(SUM(AV106:AW106),2)</f>
        <v>0</v>
      </c>
      <c r="AU106" s="137">
        <f>'SO06a - SO06a - Stavebná ...'!P125</f>
        <v>0</v>
      </c>
      <c r="AV106" s="136">
        <f>'SO06a - SO06a - Stavebná ...'!J35</f>
        <v>0</v>
      </c>
      <c r="AW106" s="136">
        <f>'SO06a - SO06a - Stavebná ...'!J36</f>
        <v>0</v>
      </c>
      <c r="AX106" s="136">
        <f>'SO06a - SO06a - Stavebná ...'!J37</f>
        <v>0</v>
      </c>
      <c r="AY106" s="136">
        <f>'SO06a - SO06a - Stavebná ...'!J38</f>
        <v>0</v>
      </c>
      <c r="AZ106" s="136">
        <f>'SO06a - SO06a - Stavebná ...'!F35</f>
        <v>0</v>
      </c>
      <c r="BA106" s="136">
        <f>'SO06a - SO06a - Stavebná ...'!F36</f>
        <v>0</v>
      </c>
      <c r="BB106" s="136">
        <f>'SO06a - SO06a - Stavebná ...'!F37</f>
        <v>0</v>
      </c>
      <c r="BC106" s="136">
        <f>'SO06a - SO06a - Stavebná ...'!F38</f>
        <v>0</v>
      </c>
      <c r="BD106" s="138">
        <f>'SO06a - SO06a - Stavebná ...'!F39</f>
        <v>0</v>
      </c>
      <c r="BE106" s="4"/>
      <c r="BT106" s="139" t="s">
        <v>85</v>
      </c>
      <c r="BV106" s="139" t="s">
        <v>76</v>
      </c>
      <c r="BW106" s="139" t="s">
        <v>113</v>
      </c>
      <c r="BX106" s="139" t="s">
        <v>104</v>
      </c>
      <c r="CL106" s="139" t="s">
        <v>1</v>
      </c>
    </row>
    <row r="107" s="4" customFormat="1" ht="23.25" customHeight="1">
      <c r="A107" s="130" t="s">
        <v>83</v>
      </c>
      <c r="B107" s="68"/>
      <c r="C107" s="131"/>
      <c r="D107" s="131"/>
      <c r="E107" s="132" t="s">
        <v>114</v>
      </c>
      <c r="F107" s="132"/>
      <c r="G107" s="132"/>
      <c r="H107" s="132"/>
      <c r="I107" s="132"/>
      <c r="J107" s="131"/>
      <c r="K107" s="132" t="s">
        <v>115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3">
        <f>'SO06b - SO-06b - Stavebná...'!J32</f>
        <v>0</v>
      </c>
      <c r="AH107" s="131"/>
      <c r="AI107" s="131"/>
      <c r="AJ107" s="131"/>
      <c r="AK107" s="131"/>
      <c r="AL107" s="131"/>
      <c r="AM107" s="131"/>
      <c r="AN107" s="133">
        <f>SUM(AG107,AT107)</f>
        <v>0</v>
      </c>
      <c r="AO107" s="131"/>
      <c r="AP107" s="131"/>
      <c r="AQ107" s="134" t="s">
        <v>84</v>
      </c>
      <c r="AR107" s="70"/>
      <c r="AS107" s="135">
        <v>0</v>
      </c>
      <c r="AT107" s="136">
        <f>ROUND(SUM(AV107:AW107),2)</f>
        <v>0</v>
      </c>
      <c r="AU107" s="137">
        <f>'SO06b - SO-06b - Stavebná...'!P125</f>
        <v>0</v>
      </c>
      <c r="AV107" s="136">
        <f>'SO06b - SO-06b - Stavebná...'!J35</f>
        <v>0</v>
      </c>
      <c r="AW107" s="136">
        <f>'SO06b - SO-06b - Stavebná...'!J36</f>
        <v>0</v>
      </c>
      <c r="AX107" s="136">
        <f>'SO06b - SO-06b - Stavebná...'!J37</f>
        <v>0</v>
      </c>
      <c r="AY107" s="136">
        <f>'SO06b - SO-06b - Stavebná...'!J38</f>
        <v>0</v>
      </c>
      <c r="AZ107" s="136">
        <f>'SO06b - SO-06b - Stavebná...'!F35</f>
        <v>0</v>
      </c>
      <c r="BA107" s="136">
        <f>'SO06b - SO-06b - Stavebná...'!F36</f>
        <v>0</v>
      </c>
      <c r="BB107" s="136">
        <f>'SO06b - SO-06b - Stavebná...'!F37</f>
        <v>0</v>
      </c>
      <c r="BC107" s="136">
        <f>'SO06b - SO-06b - Stavebná...'!F38</f>
        <v>0</v>
      </c>
      <c r="BD107" s="138">
        <f>'SO06b - SO-06b - Stavebná...'!F39</f>
        <v>0</v>
      </c>
      <c r="BE107" s="4"/>
      <c r="BT107" s="139" t="s">
        <v>85</v>
      </c>
      <c r="BV107" s="139" t="s">
        <v>76</v>
      </c>
      <c r="BW107" s="139" t="s">
        <v>116</v>
      </c>
      <c r="BX107" s="139" t="s">
        <v>104</v>
      </c>
      <c r="CL107" s="139" t="s">
        <v>1</v>
      </c>
    </row>
    <row r="108" s="7" customFormat="1" ht="24.75" customHeight="1">
      <c r="A108" s="7"/>
      <c r="B108" s="117"/>
      <c r="C108" s="118"/>
      <c r="D108" s="119" t="s">
        <v>117</v>
      </c>
      <c r="E108" s="119"/>
      <c r="F108" s="119"/>
      <c r="G108" s="119"/>
      <c r="H108" s="119"/>
      <c r="I108" s="120"/>
      <c r="J108" s="119" t="s">
        <v>118</v>
      </c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21">
        <f>ROUND(SUM(AG109:AG110),2)</f>
        <v>0</v>
      </c>
      <c r="AH108" s="120"/>
      <c r="AI108" s="120"/>
      <c r="AJ108" s="120"/>
      <c r="AK108" s="120"/>
      <c r="AL108" s="120"/>
      <c r="AM108" s="120"/>
      <c r="AN108" s="122">
        <f>SUM(AG108,AT108)</f>
        <v>0</v>
      </c>
      <c r="AO108" s="120"/>
      <c r="AP108" s="120"/>
      <c r="AQ108" s="123" t="s">
        <v>80</v>
      </c>
      <c r="AR108" s="124"/>
      <c r="AS108" s="125">
        <f>ROUND(SUM(AS109:AS110),2)</f>
        <v>0</v>
      </c>
      <c r="AT108" s="126">
        <f>ROUND(SUM(AV108:AW108),2)</f>
        <v>0</v>
      </c>
      <c r="AU108" s="127">
        <f>ROUND(SUM(AU109:AU110),5)</f>
        <v>0</v>
      </c>
      <c r="AV108" s="126">
        <f>ROUND(AZ108*L29,2)</f>
        <v>0</v>
      </c>
      <c r="AW108" s="126">
        <f>ROUND(BA108*L30,2)</f>
        <v>0</v>
      </c>
      <c r="AX108" s="126">
        <f>ROUND(BB108*L29,2)</f>
        <v>0</v>
      </c>
      <c r="AY108" s="126">
        <f>ROUND(BC108*L30,2)</f>
        <v>0</v>
      </c>
      <c r="AZ108" s="126">
        <f>ROUND(SUM(AZ109:AZ110),2)</f>
        <v>0</v>
      </c>
      <c r="BA108" s="126">
        <f>ROUND(SUM(BA109:BA110),2)</f>
        <v>0</v>
      </c>
      <c r="BB108" s="126">
        <f>ROUND(SUM(BB109:BB110),2)</f>
        <v>0</v>
      </c>
      <c r="BC108" s="126">
        <f>ROUND(SUM(BC109:BC110),2)</f>
        <v>0</v>
      </c>
      <c r="BD108" s="128">
        <f>ROUND(SUM(BD109:BD110),2)</f>
        <v>0</v>
      </c>
      <c r="BE108" s="7"/>
      <c r="BS108" s="129" t="s">
        <v>73</v>
      </c>
      <c r="BT108" s="129" t="s">
        <v>81</v>
      </c>
      <c r="BV108" s="129" t="s">
        <v>76</v>
      </c>
      <c r="BW108" s="129" t="s">
        <v>119</v>
      </c>
      <c r="BX108" s="129" t="s">
        <v>5</v>
      </c>
      <c r="CL108" s="129" t="s">
        <v>1</v>
      </c>
      <c r="CM108" s="129" t="s">
        <v>74</v>
      </c>
    </row>
    <row r="109" s="4" customFormat="1" ht="23.25" customHeight="1">
      <c r="A109" s="130" t="s">
        <v>83</v>
      </c>
      <c r="B109" s="68"/>
      <c r="C109" s="131"/>
      <c r="D109" s="131"/>
      <c r="E109" s="132" t="s">
        <v>117</v>
      </c>
      <c r="F109" s="132"/>
      <c r="G109" s="132"/>
      <c r="H109" s="132"/>
      <c r="I109" s="132"/>
      <c r="J109" s="131"/>
      <c r="K109" s="132" t="s">
        <v>118</v>
      </c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3">
        <f>'12 - SO12 Nafukovací bazé...'!J30</f>
        <v>0</v>
      </c>
      <c r="AH109" s="131"/>
      <c r="AI109" s="131"/>
      <c r="AJ109" s="131"/>
      <c r="AK109" s="131"/>
      <c r="AL109" s="131"/>
      <c r="AM109" s="131"/>
      <c r="AN109" s="133">
        <f>SUM(AG109,AT109)</f>
        <v>0</v>
      </c>
      <c r="AO109" s="131"/>
      <c r="AP109" s="131"/>
      <c r="AQ109" s="134" t="s">
        <v>84</v>
      </c>
      <c r="AR109" s="70"/>
      <c r="AS109" s="135">
        <v>0</v>
      </c>
      <c r="AT109" s="136">
        <f>ROUND(SUM(AV109:AW109),2)</f>
        <v>0</v>
      </c>
      <c r="AU109" s="137">
        <f>'12 - SO12 Nafukovací bazé...'!P120</f>
        <v>0</v>
      </c>
      <c r="AV109" s="136">
        <f>'12 - SO12 Nafukovací bazé...'!J33</f>
        <v>0</v>
      </c>
      <c r="AW109" s="136">
        <f>'12 - SO12 Nafukovací bazé...'!J34</f>
        <v>0</v>
      </c>
      <c r="AX109" s="136">
        <f>'12 - SO12 Nafukovací bazé...'!J35</f>
        <v>0</v>
      </c>
      <c r="AY109" s="136">
        <f>'12 - SO12 Nafukovací bazé...'!J36</f>
        <v>0</v>
      </c>
      <c r="AZ109" s="136">
        <f>'12 - SO12 Nafukovací bazé...'!F33</f>
        <v>0</v>
      </c>
      <c r="BA109" s="136">
        <f>'12 - SO12 Nafukovací bazé...'!F34</f>
        <v>0</v>
      </c>
      <c r="BB109" s="136">
        <f>'12 - SO12 Nafukovací bazé...'!F35</f>
        <v>0</v>
      </c>
      <c r="BC109" s="136">
        <f>'12 - SO12 Nafukovací bazé...'!F36</f>
        <v>0</v>
      </c>
      <c r="BD109" s="138">
        <f>'12 - SO12 Nafukovací bazé...'!F37</f>
        <v>0</v>
      </c>
      <c r="BE109" s="4"/>
      <c r="BT109" s="139" t="s">
        <v>85</v>
      </c>
      <c r="BU109" s="139" t="s">
        <v>86</v>
      </c>
      <c r="BV109" s="139" t="s">
        <v>76</v>
      </c>
      <c r="BW109" s="139" t="s">
        <v>119</v>
      </c>
      <c r="BX109" s="139" t="s">
        <v>5</v>
      </c>
      <c r="CL109" s="139" t="s">
        <v>1</v>
      </c>
      <c r="CM109" s="139" t="s">
        <v>74</v>
      </c>
    </row>
    <row r="110" s="4" customFormat="1" ht="16.5" customHeight="1">
      <c r="A110" s="130" t="s">
        <v>83</v>
      </c>
      <c r="B110" s="68"/>
      <c r="C110" s="131"/>
      <c r="D110" s="131"/>
      <c r="E110" s="132" t="s">
        <v>120</v>
      </c>
      <c r="F110" s="132"/>
      <c r="G110" s="132"/>
      <c r="H110" s="132"/>
      <c r="I110" s="132"/>
      <c r="J110" s="131"/>
      <c r="K110" s="132" t="s">
        <v>121</v>
      </c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3">
        <f>'RM12 - Rozvádzač RM12'!J32</f>
        <v>0</v>
      </c>
      <c r="AH110" s="131"/>
      <c r="AI110" s="131"/>
      <c r="AJ110" s="131"/>
      <c r="AK110" s="131"/>
      <c r="AL110" s="131"/>
      <c r="AM110" s="131"/>
      <c r="AN110" s="133">
        <f>SUM(AG110,AT110)</f>
        <v>0</v>
      </c>
      <c r="AO110" s="131"/>
      <c r="AP110" s="131"/>
      <c r="AQ110" s="134" t="s">
        <v>84</v>
      </c>
      <c r="AR110" s="70"/>
      <c r="AS110" s="135">
        <v>0</v>
      </c>
      <c r="AT110" s="136">
        <f>ROUND(SUM(AV110:AW110),2)</f>
        <v>0</v>
      </c>
      <c r="AU110" s="137">
        <f>'RM12 - Rozvádzač RM12'!P122</f>
        <v>0</v>
      </c>
      <c r="AV110" s="136">
        <f>'RM12 - Rozvádzač RM12'!J35</f>
        <v>0</v>
      </c>
      <c r="AW110" s="136">
        <f>'RM12 - Rozvádzač RM12'!J36</f>
        <v>0</v>
      </c>
      <c r="AX110" s="136">
        <f>'RM12 - Rozvádzač RM12'!J37</f>
        <v>0</v>
      </c>
      <c r="AY110" s="136">
        <f>'RM12 - Rozvádzač RM12'!J38</f>
        <v>0</v>
      </c>
      <c r="AZ110" s="136">
        <f>'RM12 - Rozvádzač RM12'!F35</f>
        <v>0</v>
      </c>
      <c r="BA110" s="136">
        <f>'RM12 - Rozvádzač RM12'!F36</f>
        <v>0</v>
      </c>
      <c r="BB110" s="136">
        <f>'RM12 - Rozvádzač RM12'!F37</f>
        <v>0</v>
      </c>
      <c r="BC110" s="136">
        <f>'RM12 - Rozvádzač RM12'!F38</f>
        <v>0</v>
      </c>
      <c r="BD110" s="138">
        <f>'RM12 - Rozvádzač RM12'!F39</f>
        <v>0</v>
      </c>
      <c r="BE110" s="4"/>
      <c r="BT110" s="139" t="s">
        <v>85</v>
      </c>
      <c r="BV110" s="139" t="s">
        <v>76</v>
      </c>
      <c r="BW110" s="139" t="s">
        <v>122</v>
      </c>
      <c r="BX110" s="139" t="s">
        <v>119</v>
      </c>
      <c r="CL110" s="139" t="s">
        <v>1</v>
      </c>
    </row>
    <row r="111" s="7" customFormat="1" ht="16.5" customHeight="1">
      <c r="A111" s="130" t="s">
        <v>83</v>
      </c>
      <c r="B111" s="117"/>
      <c r="C111" s="118"/>
      <c r="D111" s="119" t="s">
        <v>123</v>
      </c>
      <c r="E111" s="119"/>
      <c r="F111" s="119"/>
      <c r="G111" s="119"/>
      <c r="H111" s="119"/>
      <c r="I111" s="120"/>
      <c r="J111" s="119" t="s">
        <v>124</v>
      </c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22">
        <f>'08 - SO08 Malé tobogánové...'!J30</f>
        <v>0</v>
      </c>
      <c r="AH111" s="120"/>
      <c r="AI111" s="120"/>
      <c r="AJ111" s="120"/>
      <c r="AK111" s="120"/>
      <c r="AL111" s="120"/>
      <c r="AM111" s="120"/>
      <c r="AN111" s="122">
        <f>SUM(AG111,AT111)</f>
        <v>0</v>
      </c>
      <c r="AO111" s="120"/>
      <c r="AP111" s="120"/>
      <c r="AQ111" s="123" t="s">
        <v>80</v>
      </c>
      <c r="AR111" s="124"/>
      <c r="AS111" s="125">
        <v>0</v>
      </c>
      <c r="AT111" s="126">
        <f>ROUND(SUM(AV111:AW111),2)</f>
        <v>0</v>
      </c>
      <c r="AU111" s="127">
        <f>'08 - SO08 Malé tobogánové...'!P121</f>
        <v>0</v>
      </c>
      <c r="AV111" s="126">
        <f>'08 - SO08 Malé tobogánové...'!J33</f>
        <v>0</v>
      </c>
      <c r="AW111" s="126">
        <f>'08 - SO08 Malé tobogánové...'!J34</f>
        <v>0</v>
      </c>
      <c r="AX111" s="126">
        <f>'08 - SO08 Malé tobogánové...'!J35</f>
        <v>0</v>
      </c>
      <c r="AY111" s="126">
        <f>'08 - SO08 Malé tobogánové...'!J36</f>
        <v>0</v>
      </c>
      <c r="AZ111" s="126">
        <f>'08 - SO08 Malé tobogánové...'!F33</f>
        <v>0</v>
      </c>
      <c r="BA111" s="126">
        <f>'08 - SO08 Malé tobogánové...'!F34</f>
        <v>0</v>
      </c>
      <c r="BB111" s="126">
        <f>'08 - SO08 Malé tobogánové...'!F35</f>
        <v>0</v>
      </c>
      <c r="BC111" s="126">
        <f>'08 - SO08 Malé tobogánové...'!F36</f>
        <v>0</v>
      </c>
      <c r="BD111" s="128">
        <f>'08 - SO08 Malé tobogánové...'!F37</f>
        <v>0</v>
      </c>
      <c r="BE111" s="7"/>
      <c r="BT111" s="129" t="s">
        <v>81</v>
      </c>
      <c r="BV111" s="129" t="s">
        <v>76</v>
      </c>
      <c r="BW111" s="129" t="s">
        <v>125</v>
      </c>
      <c r="BX111" s="129" t="s">
        <v>5</v>
      </c>
      <c r="CL111" s="129" t="s">
        <v>1</v>
      </c>
      <c r="CM111" s="129" t="s">
        <v>74</v>
      </c>
    </row>
    <row r="112" s="7" customFormat="1" ht="37.5" customHeight="1">
      <c r="A112" s="7"/>
      <c r="B112" s="117"/>
      <c r="C112" s="118"/>
      <c r="D112" s="119" t="s">
        <v>126</v>
      </c>
      <c r="E112" s="119"/>
      <c r="F112" s="119"/>
      <c r="G112" s="119"/>
      <c r="H112" s="119"/>
      <c r="I112" s="120"/>
      <c r="J112" s="119" t="s">
        <v>127</v>
      </c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21">
        <f>ROUND(SUM(AG113:AG114),2)</f>
        <v>0</v>
      </c>
      <c r="AH112" s="120"/>
      <c r="AI112" s="120"/>
      <c r="AJ112" s="120"/>
      <c r="AK112" s="120"/>
      <c r="AL112" s="120"/>
      <c r="AM112" s="120"/>
      <c r="AN112" s="122">
        <f>SUM(AG112,AT112)</f>
        <v>0</v>
      </c>
      <c r="AO112" s="120"/>
      <c r="AP112" s="120"/>
      <c r="AQ112" s="123" t="s">
        <v>80</v>
      </c>
      <c r="AR112" s="124"/>
      <c r="AS112" s="125">
        <f>ROUND(SUM(AS113:AS114),2)</f>
        <v>0</v>
      </c>
      <c r="AT112" s="126">
        <f>ROUND(SUM(AV112:AW112),2)</f>
        <v>0</v>
      </c>
      <c r="AU112" s="127">
        <f>ROUND(SUM(AU113:AU114),5)</f>
        <v>0</v>
      </c>
      <c r="AV112" s="126">
        <f>ROUND(AZ112*L29,2)</f>
        <v>0</v>
      </c>
      <c r="AW112" s="126">
        <f>ROUND(BA112*L30,2)</f>
        <v>0</v>
      </c>
      <c r="AX112" s="126">
        <f>ROUND(BB112*L29,2)</f>
        <v>0</v>
      </c>
      <c r="AY112" s="126">
        <f>ROUND(BC112*L30,2)</f>
        <v>0</v>
      </c>
      <c r="AZ112" s="126">
        <f>ROUND(SUM(AZ113:AZ114),2)</f>
        <v>0</v>
      </c>
      <c r="BA112" s="126">
        <f>ROUND(SUM(BA113:BA114),2)</f>
        <v>0</v>
      </c>
      <c r="BB112" s="126">
        <f>ROUND(SUM(BB113:BB114),2)</f>
        <v>0</v>
      </c>
      <c r="BC112" s="126">
        <f>ROUND(SUM(BC113:BC114),2)</f>
        <v>0</v>
      </c>
      <c r="BD112" s="128">
        <f>ROUND(SUM(BD113:BD114),2)</f>
        <v>0</v>
      </c>
      <c r="BE112" s="7"/>
      <c r="BS112" s="129" t="s">
        <v>73</v>
      </c>
      <c r="BT112" s="129" t="s">
        <v>81</v>
      </c>
      <c r="BV112" s="129" t="s">
        <v>76</v>
      </c>
      <c r="BW112" s="129" t="s">
        <v>128</v>
      </c>
      <c r="BX112" s="129" t="s">
        <v>5</v>
      </c>
      <c r="CL112" s="129" t="s">
        <v>1</v>
      </c>
      <c r="CM112" s="129" t="s">
        <v>74</v>
      </c>
    </row>
    <row r="113" s="4" customFormat="1" ht="35.25" customHeight="1">
      <c r="A113" s="130" t="s">
        <v>83</v>
      </c>
      <c r="B113" s="68"/>
      <c r="C113" s="131"/>
      <c r="D113" s="131"/>
      <c r="E113" s="132" t="s">
        <v>126</v>
      </c>
      <c r="F113" s="132"/>
      <c r="G113" s="132"/>
      <c r="H113" s="132"/>
      <c r="I113" s="132"/>
      <c r="J113" s="131"/>
      <c r="K113" s="132" t="s">
        <v>127</v>
      </c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3">
        <f>'11 - SO11 Autocamping – p...'!J30</f>
        <v>0</v>
      </c>
      <c r="AH113" s="131"/>
      <c r="AI113" s="131"/>
      <c r="AJ113" s="131"/>
      <c r="AK113" s="131"/>
      <c r="AL113" s="131"/>
      <c r="AM113" s="131"/>
      <c r="AN113" s="133">
        <f>SUM(AG113,AT113)</f>
        <v>0</v>
      </c>
      <c r="AO113" s="131"/>
      <c r="AP113" s="131"/>
      <c r="AQ113" s="134" t="s">
        <v>84</v>
      </c>
      <c r="AR113" s="70"/>
      <c r="AS113" s="135">
        <v>0</v>
      </c>
      <c r="AT113" s="136">
        <f>ROUND(SUM(AV113:AW113),2)</f>
        <v>0</v>
      </c>
      <c r="AU113" s="137">
        <f>'11 - SO11 Autocamping – p...'!P121</f>
        <v>0</v>
      </c>
      <c r="AV113" s="136">
        <f>'11 - SO11 Autocamping – p...'!J33</f>
        <v>0</v>
      </c>
      <c r="AW113" s="136">
        <f>'11 - SO11 Autocamping – p...'!J34</f>
        <v>0</v>
      </c>
      <c r="AX113" s="136">
        <f>'11 - SO11 Autocamping – p...'!J35</f>
        <v>0</v>
      </c>
      <c r="AY113" s="136">
        <f>'11 - SO11 Autocamping – p...'!J36</f>
        <v>0</v>
      </c>
      <c r="AZ113" s="136">
        <f>'11 - SO11 Autocamping – p...'!F33</f>
        <v>0</v>
      </c>
      <c r="BA113" s="136">
        <f>'11 - SO11 Autocamping – p...'!F34</f>
        <v>0</v>
      </c>
      <c r="BB113" s="136">
        <f>'11 - SO11 Autocamping – p...'!F35</f>
        <v>0</v>
      </c>
      <c r="BC113" s="136">
        <f>'11 - SO11 Autocamping – p...'!F36</f>
        <v>0</v>
      </c>
      <c r="BD113" s="138">
        <f>'11 - SO11 Autocamping – p...'!F37</f>
        <v>0</v>
      </c>
      <c r="BE113" s="4"/>
      <c r="BT113" s="139" t="s">
        <v>85</v>
      </c>
      <c r="BU113" s="139" t="s">
        <v>86</v>
      </c>
      <c r="BV113" s="139" t="s">
        <v>76</v>
      </c>
      <c r="BW113" s="139" t="s">
        <v>128</v>
      </c>
      <c r="BX113" s="139" t="s">
        <v>5</v>
      </c>
      <c r="CL113" s="139" t="s">
        <v>1</v>
      </c>
      <c r="CM113" s="139" t="s">
        <v>74</v>
      </c>
    </row>
    <row r="114" s="4" customFormat="1" ht="16.5" customHeight="1">
      <c r="A114" s="130" t="s">
        <v>83</v>
      </c>
      <c r="B114" s="68"/>
      <c r="C114" s="131"/>
      <c r="D114" s="131"/>
      <c r="E114" s="132" t="s">
        <v>78</v>
      </c>
      <c r="F114" s="132"/>
      <c r="G114" s="132"/>
      <c r="H114" s="132"/>
      <c r="I114" s="132"/>
      <c r="J114" s="131"/>
      <c r="K114" s="132" t="s">
        <v>129</v>
      </c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3">
        <f>'01 - Rozvádzač R11'!J32</f>
        <v>0</v>
      </c>
      <c r="AH114" s="131"/>
      <c r="AI114" s="131"/>
      <c r="AJ114" s="131"/>
      <c r="AK114" s="131"/>
      <c r="AL114" s="131"/>
      <c r="AM114" s="131"/>
      <c r="AN114" s="133">
        <f>SUM(AG114,AT114)</f>
        <v>0</v>
      </c>
      <c r="AO114" s="131"/>
      <c r="AP114" s="131"/>
      <c r="AQ114" s="134" t="s">
        <v>84</v>
      </c>
      <c r="AR114" s="70"/>
      <c r="AS114" s="135">
        <v>0</v>
      </c>
      <c r="AT114" s="136">
        <f>ROUND(SUM(AV114:AW114),2)</f>
        <v>0</v>
      </c>
      <c r="AU114" s="137">
        <f>'01 - Rozvádzač R11'!P122</f>
        <v>0</v>
      </c>
      <c r="AV114" s="136">
        <f>'01 - Rozvádzač R11'!J35</f>
        <v>0</v>
      </c>
      <c r="AW114" s="136">
        <f>'01 - Rozvádzač R11'!J36</f>
        <v>0</v>
      </c>
      <c r="AX114" s="136">
        <f>'01 - Rozvádzač R11'!J37</f>
        <v>0</v>
      </c>
      <c r="AY114" s="136">
        <f>'01 - Rozvádzač R11'!J38</f>
        <v>0</v>
      </c>
      <c r="AZ114" s="136">
        <f>'01 - Rozvádzač R11'!F35</f>
        <v>0</v>
      </c>
      <c r="BA114" s="136">
        <f>'01 - Rozvádzač R11'!F36</f>
        <v>0</v>
      </c>
      <c r="BB114" s="136">
        <f>'01 - Rozvádzač R11'!F37</f>
        <v>0</v>
      </c>
      <c r="BC114" s="136">
        <f>'01 - Rozvádzač R11'!F38</f>
        <v>0</v>
      </c>
      <c r="BD114" s="138">
        <f>'01 - Rozvádzač R11'!F39</f>
        <v>0</v>
      </c>
      <c r="BE114" s="4"/>
      <c r="BT114" s="139" t="s">
        <v>85</v>
      </c>
      <c r="BV114" s="139" t="s">
        <v>76</v>
      </c>
      <c r="BW114" s="139" t="s">
        <v>130</v>
      </c>
      <c r="BX114" s="139" t="s">
        <v>128</v>
      </c>
      <c r="CL114" s="139" t="s">
        <v>1</v>
      </c>
    </row>
    <row r="115" s="7" customFormat="1" ht="16.5" customHeight="1">
      <c r="A115" s="7"/>
      <c r="B115" s="117"/>
      <c r="C115" s="118"/>
      <c r="D115" s="119" t="s">
        <v>131</v>
      </c>
      <c r="E115" s="119"/>
      <c r="F115" s="119"/>
      <c r="G115" s="119"/>
      <c r="H115" s="119"/>
      <c r="I115" s="120"/>
      <c r="J115" s="119" t="s">
        <v>132</v>
      </c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21">
        <f>ROUND(SUM(AG116:AG117),2)</f>
        <v>0</v>
      </c>
      <c r="AH115" s="120"/>
      <c r="AI115" s="120"/>
      <c r="AJ115" s="120"/>
      <c r="AK115" s="120"/>
      <c r="AL115" s="120"/>
      <c r="AM115" s="120"/>
      <c r="AN115" s="122">
        <f>SUM(AG115,AT115)</f>
        <v>0</v>
      </c>
      <c r="AO115" s="120"/>
      <c r="AP115" s="120"/>
      <c r="AQ115" s="123" t="s">
        <v>80</v>
      </c>
      <c r="AR115" s="124"/>
      <c r="AS115" s="125">
        <f>ROUND(SUM(AS116:AS117),2)</f>
        <v>0</v>
      </c>
      <c r="AT115" s="126">
        <f>ROUND(SUM(AV115:AW115),2)</f>
        <v>0</v>
      </c>
      <c r="AU115" s="127">
        <f>ROUND(SUM(AU116:AU117),5)</f>
        <v>0</v>
      </c>
      <c r="AV115" s="126">
        <f>ROUND(AZ115*L29,2)</f>
        <v>0</v>
      </c>
      <c r="AW115" s="126">
        <f>ROUND(BA115*L30,2)</f>
        <v>0</v>
      </c>
      <c r="AX115" s="126">
        <f>ROUND(BB115*L29,2)</f>
        <v>0</v>
      </c>
      <c r="AY115" s="126">
        <f>ROUND(BC115*L30,2)</f>
        <v>0</v>
      </c>
      <c r="AZ115" s="126">
        <f>ROUND(SUM(AZ116:AZ117),2)</f>
        <v>0</v>
      </c>
      <c r="BA115" s="126">
        <f>ROUND(SUM(BA116:BA117),2)</f>
        <v>0</v>
      </c>
      <c r="BB115" s="126">
        <f>ROUND(SUM(BB116:BB117),2)</f>
        <v>0</v>
      </c>
      <c r="BC115" s="126">
        <f>ROUND(SUM(BC116:BC117),2)</f>
        <v>0</v>
      </c>
      <c r="BD115" s="128">
        <f>ROUND(SUM(BD116:BD117),2)</f>
        <v>0</v>
      </c>
      <c r="BE115" s="7"/>
      <c r="BS115" s="129" t="s">
        <v>73</v>
      </c>
      <c r="BT115" s="129" t="s">
        <v>81</v>
      </c>
      <c r="BV115" s="129" t="s">
        <v>76</v>
      </c>
      <c r="BW115" s="129" t="s">
        <v>133</v>
      </c>
      <c r="BX115" s="129" t="s">
        <v>5</v>
      </c>
      <c r="CL115" s="129" t="s">
        <v>1</v>
      </c>
      <c r="CM115" s="129" t="s">
        <v>74</v>
      </c>
    </row>
    <row r="116" s="4" customFormat="1" ht="16.5" customHeight="1">
      <c r="A116" s="130" t="s">
        <v>83</v>
      </c>
      <c r="B116" s="68"/>
      <c r="C116" s="131"/>
      <c r="D116" s="131"/>
      <c r="E116" s="132" t="s">
        <v>131</v>
      </c>
      <c r="F116" s="132"/>
      <c r="G116" s="132"/>
      <c r="H116" s="132"/>
      <c r="I116" s="132"/>
      <c r="J116" s="131"/>
      <c r="K116" s="132" t="s">
        <v>132</v>
      </c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3">
        <f>'07 - SO07  Mólo + masáže'!J30</f>
        <v>0</v>
      </c>
      <c r="AH116" s="131"/>
      <c r="AI116" s="131"/>
      <c r="AJ116" s="131"/>
      <c r="AK116" s="131"/>
      <c r="AL116" s="131"/>
      <c r="AM116" s="131"/>
      <c r="AN116" s="133">
        <f>SUM(AG116,AT116)</f>
        <v>0</v>
      </c>
      <c r="AO116" s="131"/>
      <c r="AP116" s="131"/>
      <c r="AQ116" s="134" t="s">
        <v>84</v>
      </c>
      <c r="AR116" s="70"/>
      <c r="AS116" s="135">
        <v>0</v>
      </c>
      <c r="AT116" s="136">
        <f>ROUND(SUM(AV116:AW116),2)</f>
        <v>0</v>
      </c>
      <c r="AU116" s="137">
        <f>'07 - SO07  Mólo + masáže'!P121</f>
        <v>0</v>
      </c>
      <c r="AV116" s="136">
        <f>'07 - SO07  Mólo + masáže'!J33</f>
        <v>0</v>
      </c>
      <c r="AW116" s="136">
        <f>'07 - SO07  Mólo + masáže'!J34</f>
        <v>0</v>
      </c>
      <c r="AX116" s="136">
        <f>'07 - SO07  Mólo + masáže'!J35</f>
        <v>0</v>
      </c>
      <c r="AY116" s="136">
        <f>'07 - SO07  Mólo + masáže'!J36</f>
        <v>0</v>
      </c>
      <c r="AZ116" s="136">
        <f>'07 - SO07  Mólo + masáže'!F33</f>
        <v>0</v>
      </c>
      <c r="BA116" s="136">
        <f>'07 - SO07  Mólo + masáže'!F34</f>
        <v>0</v>
      </c>
      <c r="BB116" s="136">
        <f>'07 - SO07  Mólo + masáže'!F35</f>
        <v>0</v>
      </c>
      <c r="BC116" s="136">
        <f>'07 - SO07  Mólo + masáže'!F36</f>
        <v>0</v>
      </c>
      <c r="BD116" s="138">
        <f>'07 - SO07  Mólo + masáže'!F37</f>
        <v>0</v>
      </c>
      <c r="BE116" s="4"/>
      <c r="BT116" s="139" t="s">
        <v>85</v>
      </c>
      <c r="BU116" s="139" t="s">
        <v>86</v>
      </c>
      <c r="BV116" s="139" t="s">
        <v>76</v>
      </c>
      <c r="BW116" s="139" t="s">
        <v>133</v>
      </c>
      <c r="BX116" s="139" t="s">
        <v>5</v>
      </c>
      <c r="CL116" s="139" t="s">
        <v>1</v>
      </c>
      <c r="CM116" s="139" t="s">
        <v>74</v>
      </c>
    </row>
    <row r="117" s="4" customFormat="1" ht="16.5" customHeight="1">
      <c r="A117" s="130" t="s">
        <v>83</v>
      </c>
      <c r="B117" s="68"/>
      <c r="C117" s="131"/>
      <c r="D117" s="131"/>
      <c r="E117" s="132" t="s">
        <v>134</v>
      </c>
      <c r="F117" s="132"/>
      <c r="G117" s="132"/>
      <c r="H117" s="132"/>
      <c r="I117" s="132"/>
      <c r="J117" s="131"/>
      <c r="K117" s="132" t="s">
        <v>135</v>
      </c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3">
        <f>'RS7 - Rozvádzač RS7'!J32</f>
        <v>0</v>
      </c>
      <c r="AH117" s="131"/>
      <c r="AI117" s="131"/>
      <c r="AJ117" s="131"/>
      <c r="AK117" s="131"/>
      <c r="AL117" s="131"/>
      <c r="AM117" s="131"/>
      <c r="AN117" s="133">
        <f>SUM(AG117,AT117)</f>
        <v>0</v>
      </c>
      <c r="AO117" s="131"/>
      <c r="AP117" s="131"/>
      <c r="AQ117" s="134" t="s">
        <v>84</v>
      </c>
      <c r="AR117" s="70"/>
      <c r="AS117" s="140">
        <v>0</v>
      </c>
      <c r="AT117" s="141">
        <f>ROUND(SUM(AV117:AW117),2)</f>
        <v>0</v>
      </c>
      <c r="AU117" s="142">
        <f>'RS7 - Rozvádzač RS7'!P122</f>
        <v>0</v>
      </c>
      <c r="AV117" s="141">
        <f>'RS7 - Rozvádzač RS7'!J35</f>
        <v>0</v>
      </c>
      <c r="AW117" s="141">
        <f>'RS7 - Rozvádzač RS7'!J36</f>
        <v>0</v>
      </c>
      <c r="AX117" s="141">
        <f>'RS7 - Rozvádzač RS7'!J37</f>
        <v>0</v>
      </c>
      <c r="AY117" s="141">
        <f>'RS7 - Rozvádzač RS7'!J38</f>
        <v>0</v>
      </c>
      <c r="AZ117" s="141">
        <f>'RS7 - Rozvádzač RS7'!F35</f>
        <v>0</v>
      </c>
      <c r="BA117" s="141">
        <f>'RS7 - Rozvádzač RS7'!F36</f>
        <v>0</v>
      </c>
      <c r="BB117" s="141">
        <f>'RS7 - Rozvádzač RS7'!F37</f>
        <v>0</v>
      </c>
      <c r="BC117" s="141">
        <f>'RS7 - Rozvádzač RS7'!F38</f>
        <v>0</v>
      </c>
      <c r="BD117" s="143">
        <f>'RS7 - Rozvádzač RS7'!F39</f>
        <v>0</v>
      </c>
      <c r="BE117" s="4"/>
      <c r="BT117" s="139" t="s">
        <v>85</v>
      </c>
      <c r="BV117" s="139" t="s">
        <v>76</v>
      </c>
      <c r="BW117" s="139" t="s">
        <v>136</v>
      </c>
      <c r="BX117" s="139" t="s">
        <v>133</v>
      </c>
      <c r="CL117" s="139" t="s">
        <v>1</v>
      </c>
    </row>
    <row r="118" s="2" customFormat="1" ht="30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42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42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</row>
  </sheetData>
  <sheetProtection sheet="1" formatColumns="0" formatRows="0" objects="1" scenarios="1" spinCount="100000" saltValue="f+Ns010Mnw16oMEiF45bDwRte0bslsS5bGo9RwNdLNLCbirwpIVkj67xcj9nLAy0VL6r663/iuh0chE1WH2g1Q==" hashValue="XQpPmyROHZpu4rjF5q22lxO10duMltLzz33De48ZBInWwlKMazZDwm9d9lEXfltOsfpGSstNO4hwDe5ltHugRw==" algorithmName="SHA-512" password="CC35"/>
  <mergeCells count="130">
    <mergeCell ref="L85:AO85"/>
    <mergeCell ref="AM87:AN87"/>
    <mergeCell ref="AM89:AP89"/>
    <mergeCell ref="I92:AF92"/>
    <mergeCell ref="C92:G92"/>
    <mergeCell ref="J95:AF95"/>
    <mergeCell ref="D95:H95"/>
    <mergeCell ref="E96:I96"/>
    <mergeCell ref="K96:AF96"/>
    <mergeCell ref="E97:I97"/>
    <mergeCell ref="K97:AF97"/>
    <mergeCell ref="E98:I98"/>
    <mergeCell ref="K98:AF98"/>
    <mergeCell ref="D99:H99"/>
    <mergeCell ref="J99:AF99"/>
    <mergeCell ref="E100:I100"/>
    <mergeCell ref="K100:AF100"/>
    <mergeCell ref="E101:I101"/>
    <mergeCell ref="K101:AF101"/>
    <mergeCell ref="D102:H102"/>
    <mergeCell ref="J102:AF102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N101:AP101"/>
    <mergeCell ref="AG101:AM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D103:H103"/>
    <mergeCell ref="J103:AF103"/>
    <mergeCell ref="K104:AF104"/>
    <mergeCell ref="E104:I104"/>
    <mergeCell ref="E105:I105"/>
    <mergeCell ref="K105:AF105"/>
    <mergeCell ref="K106:AF106"/>
    <mergeCell ref="E106:I106"/>
    <mergeCell ref="K107:AF107"/>
    <mergeCell ref="E107:I107"/>
    <mergeCell ref="D108:H108"/>
    <mergeCell ref="J108:AF108"/>
    <mergeCell ref="E109:I109"/>
    <mergeCell ref="K109:AF109"/>
    <mergeCell ref="E110:I110"/>
    <mergeCell ref="K110:AF110"/>
    <mergeCell ref="J111:AF111"/>
    <mergeCell ref="D111:H111"/>
    <mergeCell ref="D112:H112"/>
    <mergeCell ref="J112:AF112"/>
    <mergeCell ref="K113:AF113"/>
    <mergeCell ref="E113:I113"/>
    <mergeCell ref="E114:I114"/>
    <mergeCell ref="K114:AF114"/>
    <mergeCell ref="J115:AF115"/>
    <mergeCell ref="D115:H115"/>
    <mergeCell ref="E116:I116"/>
    <mergeCell ref="K116:AF116"/>
    <mergeCell ref="K117:AF117"/>
    <mergeCell ref="E117:I117"/>
  </mergeCells>
  <hyperlinks>
    <hyperlink ref="A96" location="'01 - SO01 Relaxačný bazén...'!C2" display="/"/>
    <hyperlink ref="A97" location="'RS_BAR - Rozvádzač RS_BAR'!C2" display="/"/>
    <hyperlink ref="A98" location="'RMS1 - Rozvádzač RMS1'!C2" display="/"/>
    <hyperlink ref="A100" location="'02 - SO02 Detský bazén- E...'!C2" display="/"/>
    <hyperlink ref="A101" location="'RMS2 - Rozvádzač RMS2'!C2" display="/"/>
    <hyperlink ref="A102" location="'05 - SO05 Tobogány - Elek...'!C2" display="/"/>
    <hyperlink ref="A104" location="'SO06b - WC - SO-06b - Sta...'!C2" display="/"/>
    <hyperlink ref="A105" location="'SO06c - SO06C - Stavebná ...'!C2" display="/"/>
    <hyperlink ref="A106" location="'SO06a - SO06a - Stavebná ...'!C2" display="/"/>
    <hyperlink ref="A107" location="'SO06b - SO-06b - Stavebná...'!C2" display="/"/>
    <hyperlink ref="A109" location="'12 - SO12 Nafukovací bazé...'!C2" display="/"/>
    <hyperlink ref="A110" location="'RM12 - Rozvádzač RM12'!C2" display="/"/>
    <hyperlink ref="A111" location="'08 - SO08 Malé tobogánové...'!C2" display="/"/>
    <hyperlink ref="A113" location="'11 - SO11 Autocamping – p...'!C2" display="/"/>
    <hyperlink ref="A114" location="'01 - Rozvádzač R11'!C2" display="/"/>
    <hyperlink ref="A116" location="'07 - SO07  Mólo + masáže'!C2" display="/"/>
    <hyperlink ref="A117" location="'RS7 - Rozvádzač RS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23.25" customHeight="1">
      <c r="A9" s="36"/>
      <c r="B9" s="42"/>
      <c r="C9" s="36"/>
      <c r="D9" s="36"/>
      <c r="E9" s="149" t="s">
        <v>830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908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ROUND(J125,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ROUND((SUM(BE125:BE162)),  2)</f>
        <v>0</v>
      </c>
      <c r="G35" s="36"/>
      <c r="H35" s="36"/>
      <c r="I35" s="162">
        <v>0.20000000000000001</v>
      </c>
      <c r="J35" s="161">
        <f>ROUND(((SUM(BE125:BE162))*I35),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ROUND((SUM(BF125:BF162)),  2)</f>
        <v>0</v>
      </c>
      <c r="G36" s="36"/>
      <c r="H36" s="36"/>
      <c r="I36" s="162">
        <v>0.20000000000000001</v>
      </c>
      <c r="J36" s="161">
        <f>ROUND(((SUM(BF125:BF162))*I36),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ROUND((SUM(BG125:BG162)),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ROUND((SUM(BH125:BH162)),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ROUND((SUM(BI125:BI162)),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830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SO06a - SO06a - Stavebná pripravenosť pre Bistro-CAFE BAR – kontajnerový objekt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J125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149</v>
      </c>
      <c r="E101" s="194"/>
      <c r="F101" s="194"/>
      <c r="G101" s="194"/>
      <c r="H101" s="194"/>
      <c r="I101" s="194"/>
      <c r="J101" s="195">
        <f>J148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150</v>
      </c>
      <c r="E102" s="194"/>
      <c r="F102" s="194"/>
      <c r="G102" s="194"/>
      <c r="H102" s="194"/>
      <c r="I102" s="194"/>
      <c r="J102" s="195">
        <f>J159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865</v>
      </c>
      <c r="E103" s="189"/>
      <c r="F103" s="189"/>
      <c r="G103" s="189"/>
      <c r="H103" s="189"/>
      <c r="I103" s="189"/>
      <c r="J103" s="190">
        <f>J161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151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3.25" customHeight="1">
      <c r="A113" s="36"/>
      <c r="B113" s="37"/>
      <c r="C113" s="38"/>
      <c r="D113" s="38"/>
      <c r="E113" s="181" t="str">
        <f>E7</f>
        <v>Rekonštrukcia plážového kúpaliska Morské oko v Tornali - 1.etapa - ELEKTROINŠTALÁCIA - Projekt pre stavené povolenie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19"/>
      <c r="C114" s="30" t="s">
        <v>138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23.25" customHeight="1">
      <c r="A115" s="36"/>
      <c r="B115" s="37"/>
      <c r="C115" s="38"/>
      <c r="D115" s="38"/>
      <c r="E115" s="181" t="s">
        <v>830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562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75" customHeight="1">
      <c r="A117" s="36"/>
      <c r="B117" s="37"/>
      <c r="C117" s="38"/>
      <c r="D117" s="38"/>
      <c r="E117" s="74" t="str">
        <f>E11</f>
        <v>SO06a - SO06a - Stavebná pripravenosť pre Bistro-CAFE BAR – kontajnerový objekt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19</v>
      </c>
      <c r="D119" s="38"/>
      <c r="E119" s="38"/>
      <c r="F119" s="25" t="str">
        <f>F14</f>
        <v>Tornaľa</v>
      </c>
      <c r="G119" s="38"/>
      <c r="H119" s="38"/>
      <c r="I119" s="30" t="s">
        <v>21</v>
      </c>
      <c r="J119" s="77" t="str">
        <f>IF(J14="","",J14)</f>
        <v>29.5.2020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23</v>
      </c>
      <c r="D121" s="38"/>
      <c r="E121" s="38"/>
      <c r="F121" s="25" t="str">
        <f>E17</f>
        <v>Mesto Tornaľa, Mierová č. 14, Tornaľa, PSČ 982 01</v>
      </c>
      <c r="G121" s="38"/>
      <c r="H121" s="38"/>
      <c r="I121" s="30" t="s">
        <v>29</v>
      </c>
      <c r="J121" s="34" t="str">
        <f>E23</f>
        <v>Ing. Ján Božek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IF(E20="","",E20)</f>
        <v>Vyplň údaj</v>
      </c>
      <c r="G122" s="38"/>
      <c r="H122" s="38"/>
      <c r="I122" s="30" t="s">
        <v>32</v>
      </c>
      <c r="J122" s="34" t="str">
        <f>E26</f>
        <v>Ing. Ján Božek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97"/>
      <c r="B124" s="198"/>
      <c r="C124" s="199" t="s">
        <v>152</v>
      </c>
      <c r="D124" s="200" t="s">
        <v>59</v>
      </c>
      <c r="E124" s="200" t="s">
        <v>55</v>
      </c>
      <c r="F124" s="200" t="s">
        <v>56</v>
      </c>
      <c r="G124" s="200" t="s">
        <v>153</v>
      </c>
      <c r="H124" s="200" t="s">
        <v>154</v>
      </c>
      <c r="I124" s="200" t="s">
        <v>155</v>
      </c>
      <c r="J124" s="201" t="s">
        <v>142</v>
      </c>
      <c r="K124" s="202" t="s">
        <v>156</v>
      </c>
      <c r="L124" s="203"/>
      <c r="M124" s="98" t="s">
        <v>1</v>
      </c>
      <c r="N124" s="99" t="s">
        <v>38</v>
      </c>
      <c r="O124" s="99" t="s">
        <v>157</v>
      </c>
      <c r="P124" s="99" t="s">
        <v>158</v>
      </c>
      <c r="Q124" s="99" t="s">
        <v>159</v>
      </c>
      <c r="R124" s="99" t="s">
        <v>160</v>
      </c>
      <c r="S124" s="99" t="s">
        <v>161</v>
      </c>
      <c r="T124" s="100" t="s">
        <v>162</v>
      </c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</row>
    <row r="125" s="2" customFormat="1" ht="22.8" customHeight="1">
      <c r="A125" s="36"/>
      <c r="B125" s="37"/>
      <c r="C125" s="105" t="s">
        <v>143</v>
      </c>
      <c r="D125" s="38"/>
      <c r="E125" s="38"/>
      <c r="F125" s="38"/>
      <c r="G125" s="38"/>
      <c r="H125" s="38"/>
      <c r="I125" s="38"/>
      <c r="J125" s="204">
        <f>BK125</f>
        <v>0</v>
      </c>
      <c r="K125" s="38"/>
      <c r="L125" s="42"/>
      <c r="M125" s="101"/>
      <c r="N125" s="205"/>
      <c r="O125" s="102"/>
      <c r="P125" s="206">
        <f>P126+P161</f>
        <v>0</v>
      </c>
      <c r="Q125" s="102"/>
      <c r="R125" s="206">
        <f>R126+R161</f>
        <v>4.25739</v>
      </c>
      <c r="S125" s="102"/>
      <c r="T125" s="207">
        <f>T126+T161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73</v>
      </c>
      <c r="AU125" s="15" t="s">
        <v>144</v>
      </c>
      <c r="BK125" s="208">
        <f>BK126+BK161</f>
        <v>0</v>
      </c>
    </row>
    <row r="126" s="12" customFormat="1" ht="25.92" customHeight="1">
      <c r="A126" s="12"/>
      <c r="B126" s="209"/>
      <c r="C126" s="210"/>
      <c r="D126" s="211" t="s">
        <v>73</v>
      </c>
      <c r="E126" s="212" t="s">
        <v>175</v>
      </c>
      <c r="F126" s="212" t="s">
        <v>176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P127+P148+P159</f>
        <v>0</v>
      </c>
      <c r="Q126" s="217"/>
      <c r="R126" s="218">
        <f>R127+R148+R159</f>
        <v>4.25739</v>
      </c>
      <c r="S126" s="217"/>
      <c r="T126" s="219">
        <f>T127+T148+T159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177</v>
      </c>
      <c r="AT126" s="221" t="s">
        <v>73</v>
      </c>
      <c r="AU126" s="221" t="s">
        <v>74</v>
      </c>
      <c r="AY126" s="220" t="s">
        <v>165</v>
      </c>
      <c r="BK126" s="222">
        <f>BK127+BK148+BK159</f>
        <v>0</v>
      </c>
    </row>
    <row r="127" s="12" customFormat="1" ht="22.8" customHeight="1">
      <c r="A127" s="12"/>
      <c r="B127" s="209"/>
      <c r="C127" s="210"/>
      <c r="D127" s="211" t="s">
        <v>73</v>
      </c>
      <c r="E127" s="223" t="s">
        <v>178</v>
      </c>
      <c r="F127" s="223" t="s">
        <v>179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SUM(P128:P147)</f>
        <v>0</v>
      </c>
      <c r="Q127" s="217"/>
      <c r="R127" s="218">
        <f>SUM(R128:R147)</f>
        <v>0.088990000000000014</v>
      </c>
      <c r="S127" s="217"/>
      <c r="T127" s="219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177</v>
      </c>
      <c r="AT127" s="221" t="s">
        <v>73</v>
      </c>
      <c r="AU127" s="221" t="s">
        <v>81</v>
      </c>
      <c r="AY127" s="220" t="s">
        <v>165</v>
      </c>
      <c r="BK127" s="222">
        <f>SUM(BK128:BK147)</f>
        <v>0</v>
      </c>
    </row>
    <row r="128" s="2" customFormat="1" ht="24.15" customHeight="1">
      <c r="A128" s="36"/>
      <c r="B128" s="37"/>
      <c r="C128" s="225" t="s">
        <v>81</v>
      </c>
      <c r="D128" s="225" t="s">
        <v>169</v>
      </c>
      <c r="E128" s="226" t="s">
        <v>654</v>
      </c>
      <c r="F128" s="227" t="s">
        <v>655</v>
      </c>
      <c r="G128" s="228" t="s">
        <v>183</v>
      </c>
      <c r="H128" s="229">
        <v>40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909</v>
      </c>
    </row>
    <row r="129" s="2" customFormat="1" ht="24.15" customHeight="1">
      <c r="A129" s="36"/>
      <c r="B129" s="37"/>
      <c r="C129" s="239" t="s">
        <v>85</v>
      </c>
      <c r="D129" s="239" t="s">
        <v>175</v>
      </c>
      <c r="E129" s="240" t="s">
        <v>657</v>
      </c>
      <c r="F129" s="241" t="s">
        <v>658</v>
      </c>
      <c r="G129" s="242" t="s">
        <v>183</v>
      </c>
      <c r="H129" s="243">
        <v>40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0.00038000000000000002</v>
      </c>
      <c r="R129" s="235">
        <f>Q129*H129</f>
        <v>0.015200000000000002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910</v>
      </c>
    </row>
    <row r="130" s="2" customFormat="1" ht="24.15" customHeight="1">
      <c r="A130" s="36"/>
      <c r="B130" s="37"/>
      <c r="C130" s="225" t="s">
        <v>260</v>
      </c>
      <c r="D130" s="225" t="s">
        <v>169</v>
      </c>
      <c r="E130" s="226" t="s">
        <v>285</v>
      </c>
      <c r="F130" s="227" t="s">
        <v>286</v>
      </c>
      <c r="G130" s="228" t="s">
        <v>194</v>
      </c>
      <c r="H130" s="229">
        <v>8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911</v>
      </c>
    </row>
    <row r="131" s="2" customFormat="1" ht="14.4" customHeight="1">
      <c r="A131" s="36"/>
      <c r="B131" s="37"/>
      <c r="C131" s="239" t="s">
        <v>264</v>
      </c>
      <c r="D131" s="239" t="s">
        <v>175</v>
      </c>
      <c r="E131" s="240" t="s">
        <v>912</v>
      </c>
      <c r="F131" s="241" t="s">
        <v>913</v>
      </c>
      <c r="G131" s="242" t="s">
        <v>194</v>
      </c>
      <c r="H131" s="243">
        <v>8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1.0000000000000001E-05</v>
      </c>
      <c r="R131" s="235">
        <f>Q131*H131</f>
        <v>8.0000000000000007E-05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914</v>
      </c>
    </row>
    <row r="132" s="2" customFormat="1" ht="14.4" customHeight="1">
      <c r="A132" s="36"/>
      <c r="B132" s="37"/>
      <c r="C132" s="225" t="s">
        <v>222</v>
      </c>
      <c r="D132" s="225" t="s">
        <v>169</v>
      </c>
      <c r="E132" s="226" t="s">
        <v>322</v>
      </c>
      <c r="F132" s="227" t="s">
        <v>323</v>
      </c>
      <c r="G132" s="228" t="s">
        <v>194</v>
      </c>
      <c r="H132" s="229">
        <v>3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915</v>
      </c>
    </row>
    <row r="133" s="2" customFormat="1" ht="24.15" customHeight="1">
      <c r="A133" s="36"/>
      <c r="B133" s="37"/>
      <c r="C133" s="239" t="s">
        <v>226</v>
      </c>
      <c r="D133" s="239" t="s">
        <v>175</v>
      </c>
      <c r="E133" s="240" t="s">
        <v>916</v>
      </c>
      <c r="F133" s="241" t="s">
        <v>872</v>
      </c>
      <c r="G133" s="242" t="s">
        <v>194</v>
      </c>
      <c r="H133" s="243">
        <v>3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0.00012999999999999999</v>
      </c>
      <c r="R133" s="235">
        <f>Q133*H133</f>
        <v>0.00038999999999999994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917</v>
      </c>
    </row>
    <row r="134" s="2" customFormat="1" ht="24.15" customHeight="1">
      <c r="A134" s="36"/>
      <c r="B134" s="37"/>
      <c r="C134" s="225" t="s">
        <v>177</v>
      </c>
      <c r="D134" s="225" t="s">
        <v>169</v>
      </c>
      <c r="E134" s="226" t="s">
        <v>366</v>
      </c>
      <c r="F134" s="227" t="s">
        <v>367</v>
      </c>
      <c r="G134" s="228" t="s">
        <v>183</v>
      </c>
      <c r="H134" s="229">
        <v>30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918</v>
      </c>
    </row>
    <row r="135" s="2" customFormat="1" ht="14.4" customHeight="1">
      <c r="A135" s="36"/>
      <c r="B135" s="37"/>
      <c r="C135" s="239" t="s">
        <v>173</v>
      </c>
      <c r="D135" s="239" t="s">
        <v>175</v>
      </c>
      <c r="E135" s="240" t="s">
        <v>370</v>
      </c>
      <c r="F135" s="241" t="s">
        <v>371</v>
      </c>
      <c r="G135" s="242" t="s">
        <v>253</v>
      </c>
      <c r="H135" s="243">
        <v>30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0.001</v>
      </c>
      <c r="R135" s="235">
        <f>Q135*H135</f>
        <v>0.029999999999999999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919</v>
      </c>
    </row>
    <row r="136" s="2" customFormat="1" ht="24.15" customHeight="1">
      <c r="A136" s="36"/>
      <c r="B136" s="37"/>
      <c r="C136" s="225" t="s">
        <v>530</v>
      </c>
      <c r="D136" s="225" t="s">
        <v>169</v>
      </c>
      <c r="E136" s="226" t="s">
        <v>374</v>
      </c>
      <c r="F136" s="227" t="s">
        <v>375</v>
      </c>
      <c r="G136" s="228" t="s">
        <v>183</v>
      </c>
      <c r="H136" s="229">
        <v>5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920</v>
      </c>
    </row>
    <row r="137" s="2" customFormat="1" ht="14.4" customHeight="1">
      <c r="A137" s="36"/>
      <c r="B137" s="37"/>
      <c r="C137" s="239" t="s">
        <v>534</v>
      </c>
      <c r="D137" s="239" t="s">
        <v>175</v>
      </c>
      <c r="E137" s="240" t="s">
        <v>690</v>
      </c>
      <c r="F137" s="241" t="s">
        <v>691</v>
      </c>
      <c r="G137" s="242" t="s">
        <v>253</v>
      </c>
      <c r="H137" s="243">
        <v>5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0.001</v>
      </c>
      <c r="R137" s="235">
        <f>Q137*H137</f>
        <v>0.0050000000000000001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189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189</v>
      </c>
      <c r="BM137" s="237" t="s">
        <v>921</v>
      </c>
    </row>
    <row r="138" s="2" customFormat="1" ht="14.4" customHeight="1">
      <c r="A138" s="36"/>
      <c r="B138" s="37"/>
      <c r="C138" s="225" t="s">
        <v>541</v>
      </c>
      <c r="D138" s="225" t="s">
        <v>169</v>
      </c>
      <c r="E138" s="226" t="s">
        <v>402</v>
      </c>
      <c r="F138" s="227" t="s">
        <v>403</v>
      </c>
      <c r="G138" s="228" t="s">
        <v>194</v>
      </c>
      <c r="H138" s="229">
        <v>2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184</v>
      </c>
      <c r="AT138" s="237" t="s">
        <v>169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922</v>
      </c>
    </row>
    <row r="139" s="2" customFormat="1" ht="14.4" customHeight="1">
      <c r="A139" s="36"/>
      <c r="B139" s="37"/>
      <c r="C139" s="239" t="s">
        <v>311</v>
      </c>
      <c r="D139" s="239" t="s">
        <v>175</v>
      </c>
      <c r="E139" s="240" t="s">
        <v>848</v>
      </c>
      <c r="F139" s="241" t="s">
        <v>849</v>
      </c>
      <c r="G139" s="242" t="s">
        <v>194</v>
      </c>
      <c r="H139" s="243">
        <v>2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40</v>
      </c>
      <c r="O139" s="89"/>
      <c r="P139" s="235">
        <f>O139*H139</f>
        <v>0</v>
      </c>
      <c r="Q139" s="235">
        <v>0.00014999999999999999</v>
      </c>
      <c r="R139" s="235">
        <f>Q139*H139</f>
        <v>0.00029999999999999997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189</v>
      </c>
      <c r="AT139" s="237" t="s">
        <v>175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189</v>
      </c>
      <c r="BM139" s="237" t="s">
        <v>923</v>
      </c>
    </row>
    <row r="140" s="2" customFormat="1" ht="14.4" customHeight="1">
      <c r="A140" s="36"/>
      <c r="B140" s="37"/>
      <c r="C140" s="225" t="s">
        <v>166</v>
      </c>
      <c r="D140" s="225" t="s">
        <v>169</v>
      </c>
      <c r="E140" s="226" t="s">
        <v>410</v>
      </c>
      <c r="F140" s="227" t="s">
        <v>411</v>
      </c>
      <c r="G140" s="228" t="s">
        <v>194</v>
      </c>
      <c r="H140" s="229">
        <v>2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924</v>
      </c>
    </row>
    <row r="141" s="2" customFormat="1" ht="14.4" customHeight="1">
      <c r="A141" s="36"/>
      <c r="B141" s="37"/>
      <c r="C141" s="239" t="s">
        <v>551</v>
      </c>
      <c r="D141" s="239" t="s">
        <v>175</v>
      </c>
      <c r="E141" s="240" t="s">
        <v>414</v>
      </c>
      <c r="F141" s="241" t="s">
        <v>415</v>
      </c>
      <c r="G141" s="242" t="s">
        <v>194</v>
      </c>
      <c r="H141" s="243">
        <v>2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0.00021000000000000001</v>
      </c>
      <c r="R141" s="235">
        <f>Q141*H141</f>
        <v>0.00042000000000000002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189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189</v>
      </c>
      <c r="BM141" s="237" t="s">
        <v>925</v>
      </c>
    </row>
    <row r="142" s="2" customFormat="1" ht="24.15" customHeight="1">
      <c r="A142" s="36"/>
      <c r="B142" s="37"/>
      <c r="C142" s="225" t="s">
        <v>126</v>
      </c>
      <c r="D142" s="225" t="s">
        <v>169</v>
      </c>
      <c r="E142" s="226" t="s">
        <v>926</v>
      </c>
      <c r="F142" s="227" t="s">
        <v>927</v>
      </c>
      <c r="G142" s="228" t="s">
        <v>183</v>
      </c>
      <c r="H142" s="229">
        <v>40</v>
      </c>
      <c r="I142" s="230"/>
      <c r="J142" s="231">
        <f>ROUND(I142*H142,2)</f>
        <v>0</v>
      </c>
      <c r="K142" s="232"/>
      <c r="L142" s="42"/>
      <c r="M142" s="233" t="s">
        <v>1</v>
      </c>
      <c r="N142" s="234" t="s">
        <v>40</v>
      </c>
      <c r="O142" s="89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184</v>
      </c>
      <c r="AT142" s="237" t="s">
        <v>169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928</v>
      </c>
    </row>
    <row r="143" s="2" customFormat="1" ht="14.4" customHeight="1">
      <c r="A143" s="36"/>
      <c r="B143" s="37"/>
      <c r="C143" s="239" t="s">
        <v>117</v>
      </c>
      <c r="D143" s="239" t="s">
        <v>175</v>
      </c>
      <c r="E143" s="240" t="s">
        <v>929</v>
      </c>
      <c r="F143" s="241" t="s">
        <v>930</v>
      </c>
      <c r="G143" s="242" t="s">
        <v>183</v>
      </c>
      <c r="H143" s="243">
        <v>40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0.00093999999999999997</v>
      </c>
      <c r="R143" s="235">
        <f>Q143*H143</f>
        <v>0.037600000000000001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189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189</v>
      </c>
      <c r="BM143" s="237" t="s">
        <v>931</v>
      </c>
    </row>
    <row r="144" s="2" customFormat="1" ht="14.4" customHeight="1">
      <c r="A144" s="36"/>
      <c r="B144" s="37"/>
      <c r="C144" s="225" t="s">
        <v>230</v>
      </c>
      <c r="D144" s="225" t="s">
        <v>169</v>
      </c>
      <c r="E144" s="226" t="s">
        <v>816</v>
      </c>
      <c r="F144" s="227" t="s">
        <v>817</v>
      </c>
      <c r="G144" s="228" t="s">
        <v>183</v>
      </c>
      <c r="H144" s="229">
        <v>40</v>
      </c>
      <c r="I144" s="230"/>
      <c r="J144" s="231">
        <f>ROUND(I144*H144,2)</f>
        <v>0</v>
      </c>
      <c r="K144" s="232"/>
      <c r="L144" s="42"/>
      <c r="M144" s="233" t="s">
        <v>1</v>
      </c>
      <c r="N144" s="234" t="s">
        <v>40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184</v>
      </c>
      <c r="AT144" s="237" t="s">
        <v>169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932</v>
      </c>
    </row>
    <row r="145" s="2" customFormat="1" ht="14.4" customHeight="1">
      <c r="A145" s="36"/>
      <c r="B145" s="37"/>
      <c r="C145" s="225" t="s">
        <v>242</v>
      </c>
      <c r="D145" s="225" t="s">
        <v>169</v>
      </c>
      <c r="E145" s="226" t="s">
        <v>506</v>
      </c>
      <c r="F145" s="227" t="s">
        <v>507</v>
      </c>
      <c r="G145" s="228" t="s">
        <v>503</v>
      </c>
      <c r="H145" s="250"/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933</v>
      </c>
    </row>
    <row r="146" s="2" customFormat="1" ht="14.4" customHeight="1">
      <c r="A146" s="36"/>
      <c r="B146" s="37"/>
      <c r="C146" s="225" t="s">
        <v>246</v>
      </c>
      <c r="D146" s="225" t="s">
        <v>169</v>
      </c>
      <c r="E146" s="226" t="s">
        <v>514</v>
      </c>
      <c r="F146" s="227" t="s">
        <v>515</v>
      </c>
      <c r="G146" s="228" t="s">
        <v>503</v>
      </c>
      <c r="H146" s="250"/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189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189</v>
      </c>
      <c r="BM146" s="237" t="s">
        <v>934</v>
      </c>
    </row>
    <row r="147" s="2" customFormat="1" ht="14.4" customHeight="1">
      <c r="A147" s="36"/>
      <c r="B147" s="37"/>
      <c r="C147" s="225" t="s">
        <v>255</v>
      </c>
      <c r="D147" s="225" t="s">
        <v>169</v>
      </c>
      <c r="E147" s="226" t="s">
        <v>518</v>
      </c>
      <c r="F147" s="227" t="s">
        <v>519</v>
      </c>
      <c r="G147" s="228" t="s">
        <v>503</v>
      </c>
      <c r="H147" s="250"/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184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935</v>
      </c>
    </row>
    <row r="148" s="12" customFormat="1" ht="22.8" customHeight="1">
      <c r="A148" s="12"/>
      <c r="B148" s="209"/>
      <c r="C148" s="210"/>
      <c r="D148" s="211" t="s">
        <v>73</v>
      </c>
      <c r="E148" s="223" t="s">
        <v>521</v>
      </c>
      <c r="F148" s="223" t="s">
        <v>522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SUM(P149:P158)</f>
        <v>0</v>
      </c>
      <c r="Q148" s="217"/>
      <c r="R148" s="218">
        <f>SUM(R149:R158)</f>
        <v>4.1684000000000001</v>
      </c>
      <c r="S148" s="217"/>
      <c r="T148" s="219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177</v>
      </c>
      <c r="AT148" s="221" t="s">
        <v>73</v>
      </c>
      <c r="AU148" s="221" t="s">
        <v>81</v>
      </c>
      <c r="AY148" s="220" t="s">
        <v>165</v>
      </c>
      <c r="BK148" s="222">
        <f>SUM(BK149:BK158)</f>
        <v>0</v>
      </c>
    </row>
    <row r="149" s="2" customFormat="1" ht="24.15" customHeight="1">
      <c r="A149" s="36"/>
      <c r="B149" s="37"/>
      <c r="C149" s="225" t="s">
        <v>180</v>
      </c>
      <c r="D149" s="225" t="s">
        <v>169</v>
      </c>
      <c r="E149" s="226" t="s">
        <v>523</v>
      </c>
      <c r="F149" s="227" t="s">
        <v>524</v>
      </c>
      <c r="G149" s="228" t="s">
        <v>183</v>
      </c>
      <c r="H149" s="229">
        <v>40</v>
      </c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184</v>
      </c>
      <c r="AT149" s="237" t="s">
        <v>169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184</v>
      </c>
      <c r="BM149" s="237" t="s">
        <v>936</v>
      </c>
    </row>
    <row r="150" s="2" customFormat="1" ht="24.15" customHeight="1">
      <c r="A150" s="36"/>
      <c r="B150" s="37"/>
      <c r="C150" s="225" t="s">
        <v>186</v>
      </c>
      <c r="D150" s="225" t="s">
        <v>169</v>
      </c>
      <c r="E150" s="226" t="s">
        <v>526</v>
      </c>
      <c r="F150" s="227" t="s">
        <v>527</v>
      </c>
      <c r="G150" s="228" t="s">
        <v>528</v>
      </c>
      <c r="H150" s="229">
        <v>12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937</v>
      </c>
    </row>
    <row r="151" s="2" customFormat="1" ht="24.15" customHeight="1">
      <c r="A151" s="36"/>
      <c r="B151" s="37"/>
      <c r="C151" s="225" t="s">
        <v>215</v>
      </c>
      <c r="D151" s="225" t="s">
        <v>169</v>
      </c>
      <c r="E151" s="226" t="s">
        <v>531</v>
      </c>
      <c r="F151" s="227" t="s">
        <v>532</v>
      </c>
      <c r="G151" s="228" t="s">
        <v>183</v>
      </c>
      <c r="H151" s="229">
        <v>40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184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184</v>
      </c>
      <c r="BM151" s="237" t="s">
        <v>938</v>
      </c>
    </row>
    <row r="152" s="2" customFormat="1" ht="14.4" customHeight="1">
      <c r="A152" s="36"/>
      <c r="B152" s="37"/>
      <c r="C152" s="239" t="s">
        <v>7</v>
      </c>
      <c r="D152" s="239" t="s">
        <v>175</v>
      </c>
      <c r="E152" s="240" t="s">
        <v>535</v>
      </c>
      <c r="F152" s="241" t="s">
        <v>536</v>
      </c>
      <c r="G152" s="242" t="s">
        <v>537</v>
      </c>
      <c r="H152" s="243">
        <v>4.1600000000000001</v>
      </c>
      <c r="I152" s="244"/>
      <c r="J152" s="245">
        <f>ROUND(I152*H152,2)</f>
        <v>0</v>
      </c>
      <c r="K152" s="246"/>
      <c r="L152" s="247"/>
      <c r="M152" s="248" t="s">
        <v>1</v>
      </c>
      <c r="N152" s="249" t="s">
        <v>40</v>
      </c>
      <c r="O152" s="89"/>
      <c r="P152" s="235">
        <f>O152*H152</f>
        <v>0</v>
      </c>
      <c r="Q152" s="235">
        <v>1</v>
      </c>
      <c r="R152" s="235">
        <f>Q152*H152</f>
        <v>4.1600000000000001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189</v>
      </c>
      <c r="AT152" s="237" t="s">
        <v>175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189</v>
      </c>
      <c r="BM152" s="237" t="s">
        <v>939</v>
      </c>
    </row>
    <row r="153" s="13" customFormat="1">
      <c r="A153" s="13"/>
      <c r="B153" s="251"/>
      <c r="C153" s="252"/>
      <c r="D153" s="253" t="s">
        <v>539</v>
      </c>
      <c r="E153" s="252"/>
      <c r="F153" s="254" t="s">
        <v>540</v>
      </c>
      <c r="G153" s="252"/>
      <c r="H153" s="255">
        <v>4.1600000000000001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539</v>
      </c>
      <c r="AU153" s="261" t="s">
        <v>85</v>
      </c>
      <c r="AV153" s="13" t="s">
        <v>85</v>
      </c>
      <c r="AW153" s="13" t="s">
        <v>4</v>
      </c>
      <c r="AX153" s="13" t="s">
        <v>81</v>
      </c>
      <c r="AY153" s="261" t="s">
        <v>165</v>
      </c>
    </row>
    <row r="154" s="2" customFormat="1" ht="24.15" customHeight="1">
      <c r="A154" s="36"/>
      <c r="B154" s="37"/>
      <c r="C154" s="225" t="s">
        <v>191</v>
      </c>
      <c r="D154" s="225" t="s">
        <v>169</v>
      </c>
      <c r="E154" s="226" t="s">
        <v>542</v>
      </c>
      <c r="F154" s="227" t="s">
        <v>543</v>
      </c>
      <c r="G154" s="228" t="s">
        <v>183</v>
      </c>
      <c r="H154" s="229">
        <v>40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940</v>
      </c>
    </row>
    <row r="155" s="2" customFormat="1" ht="24.15" customHeight="1">
      <c r="A155" s="36"/>
      <c r="B155" s="37"/>
      <c r="C155" s="239" t="s">
        <v>196</v>
      </c>
      <c r="D155" s="239" t="s">
        <v>175</v>
      </c>
      <c r="E155" s="240" t="s">
        <v>545</v>
      </c>
      <c r="F155" s="241" t="s">
        <v>546</v>
      </c>
      <c r="G155" s="242" t="s">
        <v>183</v>
      </c>
      <c r="H155" s="243">
        <v>40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40</v>
      </c>
      <c r="O155" s="89"/>
      <c r="P155" s="235">
        <f>O155*H155</f>
        <v>0</v>
      </c>
      <c r="Q155" s="235">
        <v>0.00021000000000000001</v>
      </c>
      <c r="R155" s="235">
        <f>Q155*H155</f>
        <v>0.0084000000000000012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175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941</v>
      </c>
    </row>
    <row r="156" s="2" customFormat="1" ht="24.15" customHeight="1">
      <c r="A156" s="36"/>
      <c r="B156" s="37"/>
      <c r="C156" s="225" t="s">
        <v>200</v>
      </c>
      <c r="D156" s="225" t="s">
        <v>169</v>
      </c>
      <c r="E156" s="226" t="s">
        <v>548</v>
      </c>
      <c r="F156" s="227" t="s">
        <v>549</v>
      </c>
      <c r="G156" s="228" t="s">
        <v>183</v>
      </c>
      <c r="H156" s="229">
        <v>40</v>
      </c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184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184</v>
      </c>
      <c r="BM156" s="237" t="s">
        <v>942</v>
      </c>
    </row>
    <row r="157" s="2" customFormat="1" ht="24.15" customHeight="1">
      <c r="A157" s="36"/>
      <c r="B157" s="37"/>
      <c r="C157" s="225" t="s">
        <v>205</v>
      </c>
      <c r="D157" s="225" t="s">
        <v>169</v>
      </c>
      <c r="E157" s="226" t="s">
        <v>552</v>
      </c>
      <c r="F157" s="227" t="s">
        <v>553</v>
      </c>
      <c r="G157" s="228" t="s">
        <v>258</v>
      </c>
      <c r="H157" s="229">
        <v>40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943</v>
      </c>
    </row>
    <row r="158" s="2" customFormat="1" ht="14.4" customHeight="1">
      <c r="A158" s="36"/>
      <c r="B158" s="37"/>
      <c r="C158" s="225" t="s">
        <v>250</v>
      </c>
      <c r="D158" s="225" t="s">
        <v>169</v>
      </c>
      <c r="E158" s="226" t="s">
        <v>518</v>
      </c>
      <c r="F158" s="227" t="s">
        <v>519</v>
      </c>
      <c r="G158" s="228" t="s">
        <v>503</v>
      </c>
      <c r="H158" s="250"/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944</v>
      </c>
    </row>
    <row r="159" s="12" customFormat="1" ht="22.8" customHeight="1">
      <c r="A159" s="12"/>
      <c r="B159" s="209"/>
      <c r="C159" s="210"/>
      <c r="D159" s="211" t="s">
        <v>73</v>
      </c>
      <c r="E159" s="223" t="s">
        <v>557</v>
      </c>
      <c r="F159" s="223" t="s">
        <v>558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P160</f>
        <v>0</v>
      </c>
      <c r="Q159" s="217"/>
      <c r="R159" s="218">
        <f>R160</f>
        <v>0</v>
      </c>
      <c r="S159" s="217"/>
      <c r="T159" s="219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177</v>
      </c>
      <c r="AT159" s="221" t="s">
        <v>73</v>
      </c>
      <c r="AU159" s="221" t="s">
        <v>81</v>
      </c>
      <c r="AY159" s="220" t="s">
        <v>165</v>
      </c>
      <c r="BK159" s="222">
        <f>BK160</f>
        <v>0</v>
      </c>
    </row>
    <row r="160" s="2" customFormat="1" ht="24.15" customHeight="1">
      <c r="A160" s="36"/>
      <c r="B160" s="37"/>
      <c r="C160" s="225" t="s">
        <v>234</v>
      </c>
      <c r="D160" s="225" t="s">
        <v>169</v>
      </c>
      <c r="E160" s="226" t="s">
        <v>559</v>
      </c>
      <c r="F160" s="227" t="s">
        <v>560</v>
      </c>
      <c r="G160" s="228" t="s">
        <v>194</v>
      </c>
      <c r="H160" s="229">
        <v>1</v>
      </c>
      <c r="I160" s="230"/>
      <c r="J160" s="231">
        <f>ROUND(I160*H160,2)</f>
        <v>0</v>
      </c>
      <c r="K160" s="232"/>
      <c r="L160" s="42"/>
      <c r="M160" s="233" t="s">
        <v>1</v>
      </c>
      <c r="N160" s="234" t="s">
        <v>40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945</v>
      </c>
    </row>
    <row r="161" s="12" customFormat="1" ht="25.92" customHeight="1">
      <c r="A161" s="12"/>
      <c r="B161" s="209"/>
      <c r="C161" s="210"/>
      <c r="D161" s="211" t="s">
        <v>73</v>
      </c>
      <c r="E161" s="212" t="s">
        <v>901</v>
      </c>
      <c r="F161" s="212" t="s">
        <v>902</v>
      </c>
      <c r="G161" s="210"/>
      <c r="H161" s="210"/>
      <c r="I161" s="213"/>
      <c r="J161" s="214">
        <f>BK161</f>
        <v>0</v>
      </c>
      <c r="K161" s="210"/>
      <c r="L161" s="215"/>
      <c r="M161" s="216"/>
      <c r="N161" s="217"/>
      <c r="O161" s="217"/>
      <c r="P161" s="218">
        <f>P162</f>
        <v>0</v>
      </c>
      <c r="Q161" s="217"/>
      <c r="R161" s="218">
        <f>R162</f>
        <v>0</v>
      </c>
      <c r="S161" s="217"/>
      <c r="T161" s="21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530</v>
      </c>
      <c r="AT161" s="221" t="s">
        <v>73</v>
      </c>
      <c r="AU161" s="221" t="s">
        <v>74</v>
      </c>
      <c r="AY161" s="220" t="s">
        <v>165</v>
      </c>
      <c r="BK161" s="222">
        <f>BK162</f>
        <v>0</v>
      </c>
    </row>
    <row r="162" s="2" customFormat="1" ht="37.8" customHeight="1">
      <c r="A162" s="36"/>
      <c r="B162" s="37"/>
      <c r="C162" s="225" t="s">
        <v>238</v>
      </c>
      <c r="D162" s="225" t="s">
        <v>169</v>
      </c>
      <c r="E162" s="226" t="s">
        <v>903</v>
      </c>
      <c r="F162" s="227" t="s">
        <v>904</v>
      </c>
      <c r="G162" s="228" t="s">
        <v>905</v>
      </c>
      <c r="H162" s="229">
        <v>1</v>
      </c>
      <c r="I162" s="230"/>
      <c r="J162" s="231">
        <f>ROUND(I162*H162,2)</f>
        <v>0</v>
      </c>
      <c r="K162" s="232"/>
      <c r="L162" s="42"/>
      <c r="M162" s="262" t="s">
        <v>1</v>
      </c>
      <c r="N162" s="263" t="s">
        <v>40</v>
      </c>
      <c r="O162" s="264"/>
      <c r="P162" s="265">
        <f>O162*H162</f>
        <v>0</v>
      </c>
      <c r="Q162" s="265">
        <v>0</v>
      </c>
      <c r="R162" s="265">
        <f>Q162*H162</f>
        <v>0</v>
      </c>
      <c r="S162" s="265">
        <v>0</v>
      </c>
      <c r="T162" s="26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906</v>
      </c>
      <c r="AT162" s="237" t="s">
        <v>169</v>
      </c>
      <c r="AU162" s="237" t="s">
        <v>81</v>
      </c>
      <c r="AY162" s="15" t="s">
        <v>165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5" t="s">
        <v>85</v>
      </c>
      <c r="BK162" s="238">
        <f>ROUND(I162*H162,2)</f>
        <v>0</v>
      </c>
      <c r="BL162" s="15" t="s">
        <v>906</v>
      </c>
      <c r="BM162" s="237" t="s">
        <v>946</v>
      </c>
    </row>
    <row r="163" s="2" customFormat="1" ht="6.96" customHeight="1">
      <c r="A163" s="36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42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sheet="1" autoFilter="0" formatColumns="0" formatRows="0" objects="1" scenarios="1" spinCount="100000" saltValue="sASZfEPMh34FAYumNFZlOJzCa4ID3BfY9xZtlzuGArVPzyiEM/irDtEnErL+YRzqrogmm6ia+NWCGrkGZOCxKA==" hashValue="CIrSFlnruarF8VbWLbuZKB3Mq2kmqQRfYoGFp3fj7K8sZFMKC0KR0YTKN4KblDYk9jh5XAgbmDKis+QP6sGDcg==" algorithmName="SHA-512" password="CC35"/>
  <autoFilter ref="C124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23.25" customHeight="1">
      <c r="A9" s="36"/>
      <c r="B9" s="42"/>
      <c r="C9" s="36"/>
      <c r="D9" s="36"/>
      <c r="E9" s="149" t="s">
        <v>830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947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ROUND(J125,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ROUND((SUM(BE125:BE163)),  2)</f>
        <v>0</v>
      </c>
      <c r="G35" s="36"/>
      <c r="H35" s="36"/>
      <c r="I35" s="162">
        <v>0.20000000000000001</v>
      </c>
      <c r="J35" s="161">
        <f>ROUND(((SUM(BE125:BE163))*I35),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ROUND((SUM(BF125:BF163)),  2)</f>
        <v>0</v>
      </c>
      <c r="G36" s="36"/>
      <c r="H36" s="36"/>
      <c r="I36" s="162">
        <v>0.20000000000000001</v>
      </c>
      <c r="J36" s="161">
        <f>ROUND(((SUM(BF125:BF163))*I36),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ROUND((SUM(BG125:BG163)),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ROUND((SUM(BH125:BH163)),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ROUND((SUM(BI125:BI163)),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830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SO06b - SO-06b - Stavebná pripravenosť pre Bistro-CAFE BAR – kontajnerový objekt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J125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149</v>
      </c>
      <c r="E101" s="194"/>
      <c r="F101" s="194"/>
      <c r="G101" s="194"/>
      <c r="H101" s="194"/>
      <c r="I101" s="194"/>
      <c r="J101" s="195">
        <f>J149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150</v>
      </c>
      <c r="E102" s="194"/>
      <c r="F102" s="194"/>
      <c r="G102" s="194"/>
      <c r="H102" s="194"/>
      <c r="I102" s="194"/>
      <c r="J102" s="195">
        <f>J160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865</v>
      </c>
      <c r="E103" s="189"/>
      <c r="F103" s="189"/>
      <c r="G103" s="189"/>
      <c r="H103" s="189"/>
      <c r="I103" s="189"/>
      <c r="J103" s="190">
        <f>J162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151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3.25" customHeight="1">
      <c r="A113" s="36"/>
      <c r="B113" s="37"/>
      <c r="C113" s="38"/>
      <c r="D113" s="38"/>
      <c r="E113" s="181" t="str">
        <f>E7</f>
        <v>Rekonštrukcia plážového kúpaliska Morské oko v Tornali - 1.etapa - ELEKTROINŠTALÁCIA - Projekt pre stavené povolenie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19"/>
      <c r="C114" s="30" t="s">
        <v>138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23.25" customHeight="1">
      <c r="A115" s="36"/>
      <c r="B115" s="37"/>
      <c r="C115" s="38"/>
      <c r="D115" s="38"/>
      <c r="E115" s="181" t="s">
        <v>830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562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75" customHeight="1">
      <c r="A117" s="36"/>
      <c r="B117" s="37"/>
      <c r="C117" s="38"/>
      <c r="D117" s="38"/>
      <c r="E117" s="74" t="str">
        <f>E11</f>
        <v>SO06b - SO-06b - Stavebná pripravenosť pre Bistro-CAFE BAR – kontajnerový objekt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19</v>
      </c>
      <c r="D119" s="38"/>
      <c r="E119" s="38"/>
      <c r="F119" s="25" t="str">
        <f>F14</f>
        <v>Tornaľa</v>
      </c>
      <c r="G119" s="38"/>
      <c r="H119" s="38"/>
      <c r="I119" s="30" t="s">
        <v>21</v>
      </c>
      <c r="J119" s="77" t="str">
        <f>IF(J14="","",J14)</f>
        <v>29.5.2020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23</v>
      </c>
      <c r="D121" s="38"/>
      <c r="E121" s="38"/>
      <c r="F121" s="25" t="str">
        <f>E17</f>
        <v>Mesto Tornaľa, Mierová č. 14, Tornaľa, PSČ 982 01</v>
      </c>
      <c r="G121" s="38"/>
      <c r="H121" s="38"/>
      <c r="I121" s="30" t="s">
        <v>29</v>
      </c>
      <c r="J121" s="34" t="str">
        <f>E23</f>
        <v>Ing. Ján Božek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IF(E20="","",E20)</f>
        <v>Vyplň údaj</v>
      </c>
      <c r="G122" s="38"/>
      <c r="H122" s="38"/>
      <c r="I122" s="30" t="s">
        <v>32</v>
      </c>
      <c r="J122" s="34" t="str">
        <f>E26</f>
        <v>Ing. Ján Božek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97"/>
      <c r="B124" s="198"/>
      <c r="C124" s="199" t="s">
        <v>152</v>
      </c>
      <c r="D124" s="200" t="s">
        <v>59</v>
      </c>
      <c r="E124" s="200" t="s">
        <v>55</v>
      </c>
      <c r="F124" s="200" t="s">
        <v>56</v>
      </c>
      <c r="G124" s="200" t="s">
        <v>153</v>
      </c>
      <c r="H124" s="200" t="s">
        <v>154</v>
      </c>
      <c r="I124" s="200" t="s">
        <v>155</v>
      </c>
      <c r="J124" s="201" t="s">
        <v>142</v>
      </c>
      <c r="K124" s="202" t="s">
        <v>156</v>
      </c>
      <c r="L124" s="203"/>
      <c r="M124" s="98" t="s">
        <v>1</v>
      </c>
      <c r="N124" s="99" t="s">
        <v>38</v>
      </c>
      <c r="O124" s="99" t="s">
        <v>157</v>
      </c>
      <c r="P124" s="99" t="s">
        <v>158</v>
      </c>
      <c r="Q124" s="99" t="s">
        <v>159</v>
      </c>
      <c r="R124" s="99" t="s">
        <v>160</v>
      </c>
      <c r="S124" s="99" t="s">
        <v>161</v>
      </c>
      <c r="T124" s="100" t="s">
        <v>162</v>
      </c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</row>
    <row r="125" s="2" customFormat="1" ht="22.8" customHeight="1">
      <c r="A125" s="36"/>
      <c r="B125" s="37"/>
      <c r="C125" s="105" t="s">
        <v>143</v>
      </c>
      <c r="D125" s="38"/>
      <c r="E125" s="38"/>
      <c r="F125" s="38"/>
      <c r="G125" s="38"/>
      <c r="H125" s="38"/>
      <c r="I125" s="38"/>
      <c r="J125" s="204">
        <f>BK125</f>
        <v>0</v>
      </c>
      <c r="K125" s="38"/>
      <c r="L125" s="42"/>
      <c r="M125" s="101"/>
      <c r="N125" s="205"/>
      <c r="O125" s="102"/>
      <c r="P125" s="206">
        <f>P126+P162</f>
        <v>0</v>
      </c>
      <c r="Q125" s="102"/>
      <c r="R125" s="206">
        <f>R126+R162</f>
        <v>7.478860000000001</v>
      </c>
      <c r="S125" s="102"/>
      <c r="T125" s="207">
        <f>T126+T162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73</v>
      </c>
      <c r="AU125" s="15" t="s">
        <v>144</v>
      </c>
      <c r="BK125" s="208">
        <f>BK126+BK162</f>
        <v>0</v>
      </c>
    </row>
    <row r="126" s="12" customFormat="1" ht="25.92" customHeight="1">
      <c r="A126" s="12"/>
      <c r="B126" s="209"/>
      <c r="C126" s="210"/>
      <c r="D126" s="211" t="s">
        <v>73</v>
      </c>
      <c r="E126" s="212" t="s">
        <v>175</v>
      </c>
      <c r="F126" s="212" t="s">
        <v>176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P127+P149+P160</f>
        <v>0</v>
      </c>
      <c r="Q126" s="217"/>
      <c r="R126" s="218">
        <f>R127+R149+R160</f>
        <v>7.478860000000001</v>
      </c>
      <c r="S126" s="217"/>
      <c r="T126" s="219">
        <f>T127+T149+T160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177</v>
      </c>
      <c r="AT126" s="221" t="s">
        <v>73</v>
      </c>
      <c r="AU126" s="221" t="s">
        <v>74</v>
      </c>
      <c r="AY126" s="220" t="s">
        <v>165</v>
      </c>
      <c r="BK126" s="222">
        <f>BK127+BK149+BK160</f>
        <v>0</v>
      </c>
    </row>
    <row r="127" s="12" customFormat="1" ht="22.8" customHeight="1">
      <c r="A127" s="12"/>
      <c r="B127" s="209"/>
      <c r="C127" s="210"/>
      <c r="D127" s="211" t="s">
        <v>73</v>
      </c>
      <c r="E127" s="223" t="s">
        <v>178</v>
      </c>
      <c r="F127" s="223" t="s">
        <v>179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SUM(P128:P148)</f>
        <v>0</v>
      </c>
      <c r="Q127" s="217"/>
      <c r="R127" s="218">
        <f>SUM(R128:R148)</f>
        <v>0.18415999999999999</v>
      </c>
      <c r="S127" s="217"/>
      <c r="T127" s="219">
        <f>SUM(T128:T148)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177</v>
      </c>
      <c r="AT127" s="221" t="s">
        <v>73</v>
      </c>
      <c r="AU127" s="221" t="s">
        <v>81</v>
      </c>
      <c r="AY127" s="220" t="s">
        <v>165</v>
      </c>
      <c r="BK127" s="222">
        <f>SUM(BK128:BK148)</f>
        <v>0</v>
      </c>
    </row>
    <row r="128" s="2" customFormat="1" ht="24.15" customHeight="1">
      <c r="A128" s="36"/>
      <c r="B128" s="37"/>
      <c r="C128" s="225" t="s">
        <v>81</v>
      </c>
      <c r="D128" s="225" t="s">
        <v>169</v>
      </c>
      <c r="E128" s="226" t="s">
        <v>654</v>
      </c>
      <c r="F128" s="227" t="s">
        <v>655</v>
      </c>
      <c r="G128" s="228" t="s">
        <v>183</v>
      </c>
      <c r="H128" s="229">
        <v>100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948</v>
      </c>
    </row>
    <row r="129" s="2" customFormat="1" ht="24.15" customHeight="1">
      <c r="A129" s="36"/>
      <c r="B129" s="37"/>
      <c r="C129" s="239" t="s">
        <v>85</v>
      </c>
      <c r="D129" s="239" t="s">
        <v>175</v>
      </c>
      <c r="E129" s="240" t="s">
        <v>657</v>
      </c>
      <c r="F129" s="241" t="s">
        <v>658</v>
      </c>
      <c r="G129" s="242" t="s">
        <v>183</v>
      </c>
      <c r="H129" s="243">
        <v>100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0.00038000000000000002</v>
      </c>
      <c r="R129" s="235">
        <f>Q129*H129</f>
        <v>0.037999999999999999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949</v>
      </c>
    </row>
    <row r="130" s="2" customFormat="1" ht="24.15" customHeight="1">
      <c r="A130" s="36"/>
      <c r="B130" s="37"/>
      <c r="C130" s="225" t="s">
        <v>260</v>
      </c>
      <c r="D130" s="225" t="s">
        <v>169</v>
      </c>
      <c r="E130" s="226" t="s">
        <v>834</v>
      </c>
      <c r="F130" s="227" t="s">
        <v>835</v>
      </c>
      <c r="G130" s="228" t="s">
        <v>194</v>
      </c>
      <c r="H130" s="229">
        <v>8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950</v>
      </c>
    </row>
    <row r="131" s="2" customFormat="1" ht="14.4" customHeight="1">
      <c r="A131" s="36"/>
      <c r="B131" s="37"/>
      <c r="C131" s="239" t="s">
        <v>264</v>
      </c>
      <c r="D131" s="239" t="s">
        <v>175</v>
      </c>
      <c r="E131" s="240" t="s">
        <v>837</v>
      </c>
      <c r="F131" s="241" t="s">
        <v>838</v>
      </c>
      <c r="G131" s="242" t="s">
        <v>194</v>
      </c>
      <c r="H131" s="243">
        <v>8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3.0000000000000001E-05</v>
      </c>
      <c r="R131" s="235">
        <f>Q131*H131</f>
        <v>0.00024000000000000001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951</v>
      </c>
    </row>
    <row r="132" s="2" customFormat="1" ht="24.15" customHeight="1">
      <c r="A132" s="36"/>
      <c r="B132" s="37"/>
      <c r="C132" s="225" t="s">
        <v>177</v>
      </c>
      <c r="D132" s="225" t="s">
        <v>169</v>
      </c>
      <c r="E132" s="226" t="s">
        <v>366</v>
      </c>
      <c r="F132" s="227" t="s">
        <v>367</v>
      </c>
      <c r="G132" s="228" t="s">
        <v>183</v>
      </c>
      <c r="H132" s="229">
        <v>30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952</v>
      </c>
    </row>
    <row r="133" s="2" customFormat="1" ht="14.4" customHeight="1">
      <c r="A133" s="36"/>
      <c r="B133" s="37"/>
      <c r="C133" s="239" t="s">
        <v>173</v>
      </c>
      <c r="D133" s="239" t="s">
        <v>175</v>
      </c>
      <c r="E133" s="240" t="s">
        <v>370</v>
      </c>
      <c r="F133" s="241" t="s">
        <v>371</v>
      </c>
      <c r="G133" s="242" t="s">
        <v>253</v>
      </c>
      <c r="H133" s="243">
        <v>28.260000000000002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0.001</v>
      </c>
      <c r="R133" s="235">
        <f>Q133*H133</f>
        <v>0.028260000000000004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953</v>
      </c>
    </row>
    <row r="134" s="2" customFormat="1" ht="24.15" customHeight="1">
      <c r="A134" s="36"/>
      <c r="B134" s="37"/>
      <c r="C134" s="225" t="s">
        <v>530</v>
      </c>
      <c r="D134" s="225" t="s">
        <v>169</v>
      </c>
      <c r="E134" s="226" t="s">
        <v>374</v>
      </c>
      <c r="F134" s="227" t="s">
        <v>375</v>
      </c>
      <c r="G134" s="228" t="s">
        <v>183</v>
      </c>
      <c r="H134" s="229">
        <v>4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954</v>
      </c>
    </row>
    <row r="135" s="2" customFormat="1" ht="14.4" customHeight="1">
      <c r="A135" s="36"/>
      <c r="B135" s="37"/>
      <c r="C135" s="239" t="s">
        <v>534</v>
      </c>
      <c r="D135" s="239" t="s">
        <v>175</v>
      </c>
      <c r="E135" s="240" t="s">
        <v>690</v>
      </c>
      <c r="F135" s="241" t="s">
        <v>691</v>
      </c>
      <c r="G135" s="242" t="s">
        <v>253</v>
      </c>
      <c r="H135" s="243">
        <v>2.5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0.001</v>
      </c>
      <c r="R135" s="235">
        <f>Q135*H135</f>
        <v>0.0025000000000000001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955</v>
      </c>
    </row>
    <row r="136" s="13" customFormat="1">
      <c r="A136" s="13"/>
      <c r="B136" s="251"/>
      <c r="C136" s="252"/>
      <c r="D136" s="253" t="s">
        <v>539</v>
      </c>
      <c r="E136" s="252"/>
      <c r="F136" s="254" t="s">
        <v>844</v>
      </c>
      <c r="G136" s="252"/>
      <c r="H136" s="255">
        <v>2.5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539</v>
      </c>
      <c r="AU136" s="261" t="s">
        <v>85</v>
      </c>
      <c r="AV136" s="13" t="s">
        <v>85</v>
      </c>
      <c r="AW136" s="13" t="s">
        <v>4</v>
      </c>
      <c r="AX136" s="13" t="s">
        <v>81</v>
      </c>
      <c r="AY136" s="261" t="s">
        <v>165</v>
      </c>
    </row>
    <row r="137" s="2" customFormat="1" ht="14.4" customHeight="1">
      <c r="A137" s="36"/>
      <c r="B137" s="37"/>
      <c r="C137" s="225" t="s">
        <v>541</v>
      </c>
      <c r="D137" s="225" t="s">
        <v>169</v>
      </c>
      <c r="E137" s="226" t="s">
        <v>394</v>
      </c>
      <c r="F137" s="227" t="s">
        <v>395</v>
      </c>
      <c r="G137" s="228" t="s">
        <v>194</v>
      </c>
      <c r="H137" s="229">
        <v>2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956</v>
      </c>
    </row>
    <row r="138" s="2" customFormat="1" ht="14.4" customHeight="1">
      <c r="A138" s="36"/>
      <c r="B138" s="37"/>
      <c r="C138" s="239" t="s">
        <v>311</v>
      </c>
      <c r="D138" s="239" t="s">
        <v>175</v>
      </c>
      <c r="E138" s="240" t="s">
        <v>398</v>
      </c>
      <c r="F138" s="241" t="s">
        <v>399</v>
      </c>
      <c r="G138" s="242" t="s">
        <v>194</v>
      </c>
      <c r="H138" s="243">
        <v>2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0.00022000000000000001</v>
      </c>
      <c r="R138" s="235">
        <f>Q138*H138</f>
        <v>0.00044000000000000002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189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189</v>
      </c>
      <c r="BM138" s="237" t="s">
        <v>957</v>
      </c>
    </row>
    <row r="139" s="2" customFormat="1" ht="14.4" customHeight="1">
      <c r="A139" s="36"/>
      <c r="B139" s="37"/>
      <c r="C139" s="225" t="s">
        <v>166</v>
      </c>
      <c r="D139" s="225" t="s">
        <v>169</v>
      </c>
      <c r="E139" s="226" t="s">
        <v>402</v>
      </c>
      <c r="F139" s="227" t="s">
        <v>403</v>
      </c>
      <c r="G139" s="228" t="s">
        <v>194</v>
      </c>
      <c r="H139" s="229">
        <v>2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958</v>
      </c>
    </row>
    <row r="140" s="2" customFormat="1" ht="14.4" customHeight="1">
      <c r="A140" s="36"/>
      <c r="B140" s="37"/>
      <c r="C140" s="239" t="s">
        <v>551</v>
      </c>
      <c r="D140" s="239" t="s">
        <v>175</v>
      </c>
      <c r="E140" s="240" t="s">
        <v>848</v>
      </c>
      <c r="F140" s="241" t="s">
        <v>849</v>
      </c>
      <c r="G140" s="242" t="s">
        <v>194</v>
      </c>
      <c r="H140" s="243">
        <v>2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0.00014999999999999999</v>
      </c>
      <c r="R140" s="235">
        <f>Q140*H140</f>
        <v>0.00029999999999999997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189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189</v>
      </c>
      <c r="BM140" s="237" t="s">
        <v>959</v>
      </c>
    </row>
    <row r="141" s="2" customFormat="1" ht="14.4" customHeight="1">
      <c r="A141" s="36"/>
      <c r="B141" s="37"/>
      <c r="C141" s="225" t="s">
        <v>126</v>
      </c>
      <c r="D141" s="225" t="s">
        <v>169</v>
      </c>
      <c r="E141" s="226" t="s">
        <v>410</v>
      </c>
      <c r="F141" s="227" t="s">
        <v>411</v>
      </c>
      <c r="G141" s="228" t="s">
        <v>194</v>
      </c>
      <c r="H141" s="229">
        <v>2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960</v>
      </c>
    </row>
    <row r="142" s="2" customFormat="1" ht="14.4" customHeight="1">
      <c r="A142" s="36"/>
      <c r="B142" s="37"/>
      <c r="C142" s="239" t="s">
        <v>117</v>
      </c>
      <c r="D142" s="239" t="s">
        <v>175</v>
      </c>
      <c r="E142" s="240" t="s">
        <v>414</v>
      </c>
      <c r="F142" s="241" t="s">
        <v>415</v>
      </c>
      <c r="G142" s="242" t="s">
        <v>194</v>
      </c>
      <c r="H142" s="243">
        <v>2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0.00021000000000000001</v>
      </c>
      <c r="R142" s="235">
        <f>Q142*H142</f>
        <v>0.00042000000000000002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189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189</v>
      </c>
      <c r="BM142" s="237" t="s">
        <v>961</v>
      </c>
    </row>
    <row r="143" s="2" customFormat="1" ht="24.15" customHeight="1">
      <c r="A143" s="36"/>
      <c r="B143" s="37"/>
      <c r="C143" s="225" t="s">
        <v>180</v>
      </c>
      <c r="D143" s="225" t="s">
        <v>169</v>
      </c>
      <c r="E143" s="226" t="s">
        <v>853</v>
      </c>
      <c r="F143" s="227" t="s">
        <v>854</v>
      </c>
      <c r="G143" s="228" t="s">
        <v>183</v>
      </c>
      <c r="H143" s="229">
        <v>100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184</v>
      </c>
      <c r="AT143" s="237" t="s">
        <v>169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962</v>
      </c>
    </row>
    <row r="144" s="2" customFormat="1" ht="14.4" customHeight="1">
      <c r="A144" s="36"/>
      <c r="B144" s="37"/>
      <c r="C144" s="239" t="s">
        <v>186</v>
      </c>
      <c r="D144" s="239" t="s">
        <v>175</v>
      </c>
      <c r="E144" s="240" t="s">
        <v>856</v>
      </c>
      <c r="F144" s="241" t="s">
        <v>857</v>
      </c>
      <c r="G144" s="242" t="s">
        <v>183</v>
      </c>
      <c r="H144" s="243">
        <v>100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0.00114</v>
      </c>
      <c r="R144" s="235">
        <f>Q144*H144</f>
        <v>0.11399999999999999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189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189</v>
      </c>
      <c r="BM144" s="237" t="s">
        <v>963</v>
      </c>
    </row>
    <row r="145" s="2" customFormat="1" ht="14.4" customHeight="1">
      <c r="A145" s="36"/>
      <c r="B145" s="37"/>
      <c r="C145" s="225" t="s">
        <v>191</v>
      </c>
      <c r="D145" s="225" t="s">
        <v>169</v>
      </c>
      <c r="E145" s="226" t="s">
        <v>816</v>
      </c>
      <c r="F145" s="227" t="s">
        <v>817</v>
      </c>
      <c r="G145" s="228" t="s">
        <v>183</v>
      </c>
      <c r="H145" s="229">
        <v>100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964</v>
      </c>
    </row>
    <row r="146" s="2" customFormat="1" ht="14.4" customHeight="1">
      <c r="A146" s="36"/>
      <c r="B146" s="37"/>
      <c r="C146" s="225" t="s">
        <v>242</v>
      </c>
      <c r="D146" s="225" t="s">
        <v>169</v>
      </c>
      <c r="E146" s="226" t="s">
        <v>506</v>
      </c>
      <c r="F146" s="227" t="s">
        <v>507</v>
      </c>
      <c r="G146" s="228" t="s">
        <v>503</v>
      </c>
      <c r="H146" s="250"/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965</v>
      </c>
    </row>
    <row r="147" s="2" customFormat="1" ht="14.4" customHeight="1">
      <c r="A147" s="36"/>
      <c r="B147" s="37"/>
      <c r="C147" s="225" t="s">
        <v>246</v>
      </c>
      <c r="D147" s="225" t="s">
        <v>169</v>
      </c>
      <c r="E147" s="226" t="s">
        <v>514</v>
      </c>
      <c r="F147" s="227" t="s">
        <v>515</v>
      </c>
      <c r="G147" s="228" t="s">
        <v>503</v>
      </c>
      <c r="H147" s="250"/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189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189</v>
      </c>
      <c r="BM147" s="237" t="s">
        <v>966</v>
      </c>
    </row>
    <row r="148" s="2" customFormat="1" ht="14.4" customHeight="1">
      <c r="A148" s="36"/>
      <c r="B148" s="37"/>
      <c r="C148" s="225" t="s">
        <v>255</v>
      </c>
      <c r="D148" s="225" t="s">
        <v>169</v>
      </c>
      <c r="E148" s="226" t="s">
        <v>518</v>
      </c>
      <c r="F148" s="227" t="s">
        <v>519</v>
      </c>
      <c r="G148" s="228" t="s">
        <v>503</v>
      </c>
      <c r="H148" s="250"/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967</v>
      </c>
    </row>
    <row r="149" s="12" customFormat="1" ht="22.8" customHeight="1">
      <c r="A149" s="12"/>
      <c r="B149" s="209"/>
      <c r="C149" s="210"/>
      <c r="D149" s="211" t="s">
        <v>73</v>
      </c>
      <c r="E149" s="223" t="s">
        <v>521</v>
      </c>
      <c r="F149" s="223" t="s">
        <v>522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SUM(P150:P159)</f>
        <v>0</v>
      </c>
      <c r="Q149" s="217"/>
      <c r="R149" s="218">
        <f>SUM(R150:R159)</f>
        <v>7.2947000000000006</v>
      </c>
      <c r="S149" s="217"/>
      <c r="T149" s="219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177</v>
      </c>
      <c r="AT149" s="221" t="s">
        <v>73</v>
      </c>
      <c r="AU149" s="221" t="s">
        <v>81</v>
      </c>
      <c r="AY149" s="220" t="s">
        <v>165</v>
      </c>
      <c r="BK149" s="222">
        <f>SUM(BK150:BK159)</f>
        <v>0</v>
      </c>
    </row>
    <row r="150" s="2" customFormat="1" ht="24.15" customHeight="1">
      <c r="A150" s="36"/>
      <c r="B150" s="37"/>
      <c r="C150" s="225" t="s">
        <v>196</v>
      </c>
      <c r="D150" s="225" t="s">
        <v>169</v>
      </c>
      <c r="E150" s="226" t="s">
        <v>523</v>
      </c>
      <c r="F150" s="227" t="s">
        <v>524</v>
      </c>
      <c r="G150" s="228" t="s">
        <v>183</v>
      </c>
      <c r="H150" s="229">
        <v>70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968</v>
      </c>
    </row>
    <row r="151" s="2" customFormat="1" ht="24.15" customHeight="1">
      <c r="A151" s="36"/>
      <c r="B151" s="37"/>
      <c r="C151" s="225" t="s">
        <v>200</v>
      </c>
      <c r="D151" s="225" t="s">
        <v>169</v>
      </c>
      <c r="E151" s="226" t="s">
        <v>526</v>
      </c>
      <c r="F151" s="227" t="s">
        <v>527</v>
      </c>
      <c r="G151" s="228" t="s">
        <v>528</v>
      </c>
      <c r="H151" s="229">
        <v>20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184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184</v>
      </c>
      <c r="BM151" s="237" t="s">
        <v>969</v>
      </c>
    </row>
    <row r="152" s="2" customFormat="1" ht="24.15" customHeight="1">
      <c r="A152" s="36"/>
      <c r="B152" s="37"/>
      <c r="C152" s="225" t="s">
        <v>205</v>
      </c>
      <c r="D152" s="225" t="s">
        <v>169</v>
      </c>
      <c r="E152" s="226" t="s">
        <v>531</v>
      </c>
      <c r="F152" s="227" t="s">
        <v>532</v>
      </c>
      <c r="G152" s="228" t="s">
        <v>183</v>
      </c>
      <c r="H152" s="229">
        <v>70</v>
      </c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970</v>
      </c>
    </row>
    <row r="153" s="2" customFormat="1" ht="14.4" customHeight="1">
      <c r="A153" s="36"/>
      <c r="B153" s="37"/>
      <c r="C153" s="239" t="s">
        <v>215</v>
      </c>
      <c r="D153" s="239" t="s">
        <v>175</v>
      </c>
      <c r="E153" s="240" t="s">
        <v>535</v>
      </c>
      <c r="F153" s="241" t="s">
        <v>536</v>
      </c>
      <c r="G153" s="242" t="s">
        <v>537</v>
      </c>
      <c r="H153" s="243">
        <v>7.2800000000000002</v>
      </c>
      <c r="I153" s="244"/>
      <c r="J153" s="245">
        <f>ROUND(I153*H153,2)</f>
        <v>0</v>
      </c>
      <c r="K153" s="246"/>
      <c r="L153" s="247"/>
      <c r="M153" s="248" t="s">
        <v>1</v>
      </c>
      <c r="N153" s="249" t="s">
        <v>40</v>
      </c>
      <c r="O153" s="89"/>
      <c r="P153" s="235">
        <f>O153*H153</f>
        <v>0</v>
      </c>
      <c r="Q153" s="235">
        <v>1</v>
      </c>
      <c r="R153" s="235">
        <f>Q153*H153</f>
        <v>7.2800000000000002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189</v>
      </c>
      <c r="AT153" s="237" t="s">
        <v>175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189</v>
      </c>
      <c r="BM153" s="237" t="s">
        <v>971</v>
      </c>
    </row>
    <row r="154" s="13" customFormat="1">
      <c r="A154" s="13"/>
      <c r="B154" s="251"/>
      <c r="C154" s="252"/>
      <c r="D154" s="253" t="s">
        <v>539</v>
      </c>
      <c r="E154" s="252"/>
      <c r="F154" s="254" t="s">
        <v>972</v>
      </c>
      <c r="G154" s="252"/>
      <c r="H154" s="255">
        <v>7.2800000000000002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539</v>
      </c>
      <c r="AU154" s="261" t="s">
        <v>85</v>
      </c>
      <c r="AV154" s="13" t="s">
        <v>85</v>
      </c>
      <c r="AW154" s="13" t="s">
        <v>4</v>
      </c>
      <c r="AX154" s="13" t="s">
        <v>81</v>
      </c>
      <c r="AY154" s="261" t="s">
        <v>165</v>
      </c>
    </row>
    <row r="155" s="2" customFormat="1" ht="24.15" customHeight="1">
      <c r="A155" s="36"/>
      <c r="B155" s="37"/>
      <c r="C155" s="225" t="s">
        <v>7</v>
      </c>
      <c r="D155" s="225" t="s">
        <v>169</v>
      </c>
      <c r="E155" s="226" t="s">
        <v>542</v>
      </c>
      <c r="F155" s="227" t="s">
        <v>543</v>
      </c>
      <c r="G155" s="228" t="s">
        <v>183</v>
      </c>
      <c r="H155" s="229">
        <v>70</v>
      </c>
      <c r="I155" s="230"/>
      <c r="J155" s="231">
        <f>ROUND(I155*H155,2)</f>
        <v>0</v>
      </c>
      <c r="K155" s="232"/>
      <c r="L155" s="42"/>
      <c r="M155" s="233" t="s">
        <v>1</v>
      </c>
      <c r="N155" s="234" t="s">
        <v>40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184</v>
      </c>
      <c r="AT155" s="237" t="s">
        <v>169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184</v>
      </c>
      <c r="BM155" s="237" t="s">
        <v>973</v>
      </c>
    </row>
    <row r="156" s="2" customFormat="1" ht="24.15" customHeight="1">
      <c r="A156" s="36"/>
      <c r="B156" s="37"/>
      <c r="C156" s="239" t="s">
        <v>222</v>
      </c>
      <c r="D156" s="239" t="s">
        <v>175</v>
      </c>
      <c r="E156" s="240" t="s">
        <v>545</v>
      </c>
      <c r="F156" s="241" t="s">
        <v>546</v>
      </c>
      <c r="G156" s="242" t="s">
        <v>183</v>
      </c>
      <c r="H156" s="243">
        <v>70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40</v>
      </c>
      <c r="O156" s="89"/>
      <c r="P156" s="235">
        <f>O156*H156</f>
        <v>0</v>
      </c>
      <c r="Q156" s="235">
        <v>0.00021000000000000001</v>
      </c>
      <c r="R156" s="235">
        <f>Q156*H156</f>
        <v>0.014700000000000001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189</v>
      </c>
      <c r="AT156" s="237" t="s">
        <v>175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189</v>
      </c>
      <c r="BM156" s="237" t="s">
        <v>974</v>
      </c>
    </row>
    <row r="157" s="2" customFormat="1" ht="24.15" customHeight="1">
      <c r="A157" s="36"/>
      <c r="B157" s="37"/>
      <c r="C157" s="225" t="s">
        <v>226</v>
      </c>
      <c r="D157" s="225" t="s">
        <v>169</v>
      </c>
      <c r="E157" s="226" t="s">
        <v>548</v>
      </c>
      <c r="F157" s="227" t="s">
        <v>549</v>
      </c>
      <c r="G157" s="228" t="s">
        <v>183</v>
      </c>
      <c r="H157" s="229">
        <v>70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975</v>
      </c>
    </row>
    <row r="158" s="2" customFormat="1" ht="24.15" customHeight="1">
      <c r="A158" s="36"/>
      <c r="B158" s="37"/>
      <c r="C158" s="225" t="s">
        <v>230</v>
      </c>
      <c r="D158" s="225" t="s">
        <v>169</v>
      </c>
      <c r="E158" s="226" t="s">
        <v>552</v>
      </c>
      <c r="F158" s="227" t="s">
        <v>553</v>
      </c>
      <c r="G158" s="228" t="s">
        <v>258</v>
      </c>
      <c r="H158" s="229">
        <v>70</v>
      </c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976</v>
      </c>
    </row>
    <row r="159" s="2" customFormat="1" ht="14.4" customHeight="1">
      <c r="A159" s="36"/>
      <c r="B159" s="37"/>
      <c r="C159" s="225" t="s">
        <v>250</v>
      </c>
      <c r="D159" s="225" t="s">
        <v>169</v>
      </c>
      <c r="E159" s="226" t="s">
        <v>518</v>
      </c>
      <c r="F159" s="227" t="s">
        <v>519</v>
      </c>
      <c r="G159" s="228" t="s">
        <v>503</v>
      </c>
      <c r="H159" s="250"/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977</v>
      </c>
    </row>
    <row r="160" s="12" customFormat="1" ht="22.8" customHeight="1">
      <c r="A160" s="12"/>
      <c r="B160" s="209"/>
      <c r="C160" s="210"/>
      <c r="D160" s="211" t="s">
        <v>73</v>
      </c>
      <c r="E160" s="223" t="s">
        <v>557</v>
      </c>
      <c r="F160" s="223" t="s">
        <v>558</v>
      </c>
      <c r="G160" s="210"/>
      <c r="H160" s="210"/>
      <c r="I160" s="213"/>
      <c r="J160" s="224">
        <f>BK160</f>
        <v>0</v>
      </c>
      <c r="K160" s="210"/>
      <c r="L160" s="215"/>
      <c r="M160" s="216"/>
      <c r="N160" s="217"/>
      <c r="O160" s="217"/>
      <c r="P160" s="218">
        <f>P161</f>
        <v>0</v>
      </c>
      <c r="Q160" s="217"/>
      <c r="R160" s="218">
        <f>R161</f>
        <v>0</v>
      </c>
      <c r="S160" s="217"/>
      <c r="T160" s="21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0" t="s">
        <v>177</v>
      </c>
      <c r="AT160" s="221" t="s">
        <v>73</v>
      </c>
      <c r="AU160" s="221" t="s">
        <v>81</v>
      </c>
      <c r="AY160" s="220" t="s">
        <v>165</v>
      </c>
      <c r="BK160" s="222">
        <f>BK161</f>
        <v>0</v>
      </c>
    </row>
    <row r="161" s="2" customFormat="1" ht="24.15" customHeight="1">
      <c r="A161" s="36"/>
      <c r="B161" s="37"/>
      <c r="C161" s="225" t="s">
        <v>234</v>
      </c>
      <c r="D161" s="225" t="s">
        <v>169</v>
      </c>
      <c r="E161" s="226" t="s">
        <v>559</v>
      </c>
      <c r="F161" s="227" t="s">
        <v>560</v>
      </c>
      <c r="G161" s="228" t="s">
        <v>194</v>
      </c>
      <c r="H161" s="229">
        <v>1</v>
      </c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40</v>
      </c>
      <c r="O161" s="89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184</v>
      </c>
      <c r="AT161" s="237" t="s">
        <v>169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184</v>
      </c>
      <c r="BM161" s="237" t="s">
        <v>978</v>
      </c>
    </row>
    <row r="162" s="12" customFormat="1" ht="25.92" customHeight="1">
      <c r="A162" s="12"/>
      <c r="B162" s="209"/>
      <c r="C162" s="210"/>
      <c r="D162" s="211" t="s">
        <v>73</v>
      </c>
      <c r="E162" s="212" t="s">
        <v>901</v>
      </c>
      <c r="F162" s="212" t="s">
        <v>902</v>
      </c>
      <c r="G162" s="210"/>
      <c r="H162" s="210"/>
      <c r="I162" s="213"/>
      <c r="J162" s="214">
        <f>BK162</f>
        <v>0</v>
      </c>
      <c r="K162" s="210"/>
      <c r="L162" s="215"/>
      <c r="M162" s="216"/>
      <c r="N162" s="217"/>
      <c r="O162" s="217"/>
      <c r="P162" s="218">
        <f>P163</f>
        <v>0</v>
      </c>
      <c r="Q162" s="217"/>
      <c r="R162" s="218">
        <f>R163</f>
        <v>0</v>
      </c>
      <c r="S162" s="217"/>
      <c r="T162" s="219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530</v>
      </c>
      <c r="AT162" s="221" t="s">
        <v>73</v>
      </c>
      <c r="AU162" s="221" t="s">
        <v>74</v>
      </c>
      <c r="AY162" s="220" t="s">
        <v>165</v>
      </c>
      <c r="BK162" s="222">
        <f>BK163</f>
        <v>0</v>
      </c>
    </row>
    <row r="163" s="2" customFormat="1" ht="37.8" customHeight="1">
      <c r="A163" s="36"/>
      <c r="B163" s="37"/>
      <c r="C163" s="225" t="s">
        <v>238</v>
      </c>
      <c r="D163" s="225" t="s">
        <v>169</v>
      </c>
      <c r="E163" s="226" t="s">
        <v>903</v>
      </c>
      <c r="F163" s="227" t="s">
        <v>904</v>
      </c>
      <c r="G163" s="228" t="s">
        <v>905</v>
      </c>
      <c r="H163" s="229">
        <v>1</v>
      </c>
      <c r="I163" s="230"/>
      <c r="J163" s="231">
        <f>ROUND(I163*H163,2)</f>
        <v>0</v>
      </c>
      <c r="K163" s="232"/>
      <c r="L163" s="42"/>
      <c r="M163" s="262" t="s">
        <v>1</v>
      </c>
      <c r="N163" s="263" t="s">
        <v>40</v>
      </c>
      <c r="O163" s="264"/>
      <c r="P163" s="265">
        <f>O163*H163</f>
        <v>0</v>
      </c>
      <c r="Q163" s="265">
        <v>0</v>
      </c>
      <c r="R163" s="265">
        <f>Q163*H163</f>
        <v>0</v>
      </c>
      <c r="S163" s="265">
        <v>0</v>
      </c>
      <c r="T163" s="26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906</v>
      </c>
      <c r="AT163" s="237" t="s">
        <v>169</v>
      </c>
      <c r="AU163" s="237" t="s">
        <v>81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906</v>
      </c>
      <c r="BM163" s="237" t="s">
        <v>979</v>
      </c>
    </row>
    <row r="164" s="2" customFormat="1" ht="6.96" customHeight="1">
      <c r="A164" s="36"/>
      <c r="B164" s="64"/>
      <c r="C164" s="65"/>
      <c r="D164" s="65"/>
      <c r="E164" s="65"/>
      <c r="F164" s="65"/>
      <c r="G164" s="65"/>
      <c r="H164" s="65"/>
      <c r="I164" s="65"/>
      <c r="J164" s="65"/>
      <c r="K164" s="65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crzgYF8cCgWFKJ5WhMZOiFrhiX5yBQVY1cDL+Wb2xCNIUJBxPpyosVC8Eaj5vKggXvFTYlkd2m1CZ1FFlwGHLA==" hashValue="I4BMr+Rgeb9EFBd0BFd146c9hsfJgnSErE5KoWGmvDv8iZx1h/64YSU1QXDIlhB5xJKQcqTToAqewQ0qiET5uQ==" algorithmName="SHA-512" password="CC35"/>
  <autoFilter ref="C124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980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ROUND((SUM(BE120:BE159)),  2)</f>
        <v>0</v>
      </c>
      <c r="G33" s="36"/>
      <c r="H33" s="36"/>
      <c r="I33" s="162">
        <v>0.20000000000000001</v>
      </c>
      <c r="J33" s="161">
        <f>ROUND(((SUM(BE120:BE159))*I33),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ROUND((SUM(BF120:BF159)),  2)</f>
        <v>0</v>
      </c>
      <c r="G34" s="36"/>
      <c r="H34" s="36"/>
      <c r="I34" s="162">
        <v>0.20000000000000001</v>
      </c>
      <c r="J34" s="161">
        <f>ROUND(((SUM(BF120:BF159))*I34),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ROUND((SUM(BG120:BG159)),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ROUND((SUM(BH120:BH159)),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ROUND((SUM(BI120:BI159)),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12 - SO12 Nafukovací bazén so šmýkačkami - prístrešok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147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148</v>
      </c>
      <c r="E98" s="194"/>
      <c r="F98" s="194"/>
      <c r="G98" s="194"/>
      <c r="H98" s="194"/>
      <c r="I98" s="194"/>
      <c r="J98" s="195">
        <f>J122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149</v>
      </c>
      <c r="E99" s="194"/>
      <c r="F99" s="194"/>
      <c r="G99" s="194"/>
      <c r="H99" s="194"/>
      <c r="I99" s="194"/>
      <c r="J99" s="195">
        <f>J148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150</v>
      </c>
      <c r="E100" s="194"/>
      <c r="F100" s="194"/>
      <c r="G100" s="194"/>
      <c r="H100" s="194"/>
      <c r="I100" s="194"/>
      <c r="J100" s="195">
        <f>J158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138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12 - SO12 Nafukovací bazén so šmýkačkami - prístrešok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F12</f>
        <v>Tornaľa</v>
      </c>
      <c r="G114" s="38"/>
      <c r="H114" s="38"/>
      <c r="I114" s="30" t="s">
        <v>21</v>
      </c>
      <c r="J114" s="77" t="str">
        <f>IF(J12="","",J12)</f>
        <v>29.5.2020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E15</f>
        <v>Mesto Tornaľa, Mierová č. 14, Tornaľa, PSČ 982 01</v>
      </c>
      <c r="G116" s="38"/>
      <c r="H116" s="38"/>
      <c r="I116" s="30" t="s">
        <v>29</v>
      </c>
      <c r="J116" s="34" t="str">
        <f>E21</f>
        <v>Ing. Ján Božek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IF(E18="","",E18)</f>
        <v>Vyplň údaj</v>
      </c>
      <c r="G117" s="38"/>
      <c r="H117" s="38"/>
      <c r="I117" s="30" t="s">
        <v>32</v>
      </c>
      <c r="J117" s="34" t="str">
        <f>E24</f>
        <v>Ing. Ján Božek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7"/>
      <c r="B119" s="198"/>
      <c r="C119" s="199" t="s">
        <v>152</v>
      </c>
      <c r="D119" s="200" t="s">
        <v>59</v>
      </c>
      <c r="E119" s="200" t="s">
        <v>55</v>
      </c>
      <c r="F119" s="200" t="s">
        <v>56</v>
      </c>
      <c r="G119" s="200" t="s">
        <v>153</v>
      </c>
      <c r="H119" s="200" t="s">
        <v>154</v>
      </c>
      <c r="I119" s="200" t="s">
        <v>155</v>
      </c>
      <c r="J119" s="201" t="s">
        <v>142</v>
      </c>
      <c r="K119" s="202" t="s">
        <v>156</v>
      </c>
      <c r="L119" s="203"/>
      <c r="M119" s="98" t="s">
        <v>1</v>
      </c>
      <c r="N119" s="99" t="s">
        <v>38</v>
      </c>
      <c r="O119" s="99" t="s">
        <v>157</v>
      </c>
      <c r="P119" s="99" t="s">
        <v>158</v>
      </c>
      <c r="Q119" s="99" t="s">
        <v>159</v>
      </c>
      <c r="R119" s="99" t="s">
        <v>160</v>
      </c>
      <c r="S119" s="99" t="s">
        <v>161</v>
      </c>
      <c r="T119" s="100" t="s">
        <v>162</v>
      </c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204">
        <f>BK120</f>
        <v>0</v>
      </c>
      <c r="K120" s="38"/>
      <c r="L120" s="42"/>
      <c r="M120" s="101"/>
      <c r="N120" s="205"/>
      <c r="O120" s="102"/>
      <c r="P120" s="206">
        <f>P121</f>
        <v>0</v>
      </c>
      <c r="Q120" s="102"/>
      <c r="R120" s="206">
        <f>R121</f>
        <v>0.71618000000000004</v>
      </c>
      <c r="S120" s="102"/>
      <c r="T120" s="207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73</v>
      </c>
      <c r="AU120" s="15" t="s">
        <v>144</v>
      </c>
      <c r="BK120" s="208">
        <f>BK121</f>
        <v>0</v>
      </c>
    </row>
    <row r="121" s="12" customFormat="1" ht="25.92" customHeight="1">
      <c r="A121" s="12"/>
      <c r="B121" s="209"/>
      <c r="C121" s="210"/>
      <c r="D121" s="211" t="s">
        <v>73</v>
      </c>
      <c r="E121" s="212" t="s">
        <v>175</v>
      </c>
      <c r="F121" s="212" t="s">
        <v>176</v>
      </c>
      <c r="G121" s="210"/>
      <c r="H121" s="210"/>
      <c r="I121" s="213"/>
      <c r="J121" s="214">
        <f>BK121</f>
        <v>0</v>
      </c>
      <c r="K121" s="210"/>
      <c r="L121" s="215"/>
      <c r="M121" s="216"/>
      <c r="N121" s="217"/>
      <c r="O121" s="217"/>
      <c r="P121" s="218">
        <f>P122+P148+P158</f>
        <v>0</v>
      </c>
      <c r="Q121" s="217"/>
      <c r="R121" s="218">
        <f>R122+R148+R158</f>
        <v>0.71618000000000004</v>
      </c>
      <c r="S121" s="217"/>
      <c r="T121" s="219">
        <f>T122+T148+T158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177</v>
      </c>
      <c r="AT121" s="221" t="s">
        <v>73</v>
      </c>
      <c r="AU121" s="221" t="s">
        <v>74</v>
      </c>
      <c r="AY121" s="220" t="s">
        <v>165</v>
      </c>
      <c r="BK121" s="222">
        <f>BK122+BK148+BK158</f>
        <v>0</v>
      </c>
    </row>
    <row r="122" s="12" customFormat="1" ht="22.8" customHeight="1">
      <c r="A122" s="12"/>
      <c r="B122" s="209"/>
      <c r="C122" s="210"/>
      <c r="D122" s="211" t="s">
        <v>73</v>
      </c>
      <c r="E122" s="223" t="s">
        <v>178</v>
      </c>
      <c r="F122" s="223" t="s">
        <v>179</v>
      </c>
      <c r="G122" s="210"/>
      <c r="H122" s="210"/>
      <c r="I122" s="213"/>
      <c r="J122" s="224">
        <f>BK122</f>
        <v>0</v>
      </c>
      <c r="K122" s="210"/>
      <c r="L122" s="215"/>
      <c r="M122" s="216"/>
      <c r="N122" s="217"/>
      <c r="O122" s="217"/>
      <c r="P122" s="218">
        <f>SUM(P123:P147)</f>
        <v>0</v>
      </c>
      <c r="Q122" s="217"/>
      <c r="R122" s="218">
        <f>SUM(R123:R147)</f>
        <v>0.090920000000000001</v>
      </c>
      <c r="S122" s="217"/>
      <c r="T122" s="219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177</v>
      </c>
      <c r="AT122" s="221" t="s">
        <v>73</v>
      </c>
      <c r="AU122" s="221" t="s">
        <v>81</v>
      </c>
      <c r="AY122" s="220" t="s">
        <v>165</v>
      </c>
      <c r="BK122" s="222">
        <f>SUM(BK123:BK147)</f>
        <v>0</v>
      </c>
    </row>
    <row r="123" s="2" customFormat="1" ht="24.15" customHeight="1">
      <c r="A123" s="36"/>
      <c r="B123" s="37"/>
      <c r="C123" s="225" t="s">
        <v>255</v>
      </c>
      <c r="D123" s="225" t="s">
        <v>169</v>
      </c>
      <c r="E123" s="226" t="s">
        <v>181</v>
      </c>
      <c r="F123" s="227" t="s">
        <v>182</v>
      </c>
      <c r="G123" s="228" t="s">
        <v>183</v>
      </c>
      <c r="H123" s="229">
        <v>10</v>
      </c>
      <c r="I123" s="230"/>
      <c r="J123" s="231">
        <f>ROUND(I123*H123,2)</f>
        <v>0</v>
      </c>
      <c r="K123" s="232"/>
      <c r="L123" s="42"/>
      <c r="M123" s="233" t="s">
        <v>1</v>
      </c>
      <c r="N123" s="234" t="s">
        <v>40</v>
      </c>
      <c r="O123" s="89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7" t="s">
        <v>184</v>
      </c>
      <c r="AT123" s="237" t="s">
        <v>169</v>
      </c>
      <c r="AU123" s="237" t="s">
        <v>85</v>
      </c>
      <c r="AY123" s="15" t="s">
        <v>165</v>
      </c>
      <c r="BE123" s="238">
        <f>IF(N123="základná",J123,0)</f>
        <v>0</v>
      </c>
      <c r="BF123" s="238">
        <f>IF(N123="znížená",J123,0)</f>
        <v>0</v>
      </c>
      <c r="BG123" s="238">
        <f>IF(N123="zákl. prenesená",J123,0)</f>
        <v>0</v>
      </c>
      <c r="BH123" s="238">
        <f>IF(N123="zníž. prenesená",J123,0)</f>
        <v>0</v>
      </c>
      <c r="BI123" s="238">
        <f>IF(N123="nulová",J123,0)</f>
        <v>0</v>
      </c>
      <c r="BJ123" s="15" t="s">
        <v>85</v>
      </c>
      <c r="BK123" s="238">
        <f>ROUND(I123*H123,2)</f>
        <v>0</v>
      </c>
      <c r="BL123" s="15" t="s">
        <v>184</v>
      </c>
      <c r="BM123" s="237" t="s">
        <v>981</v>
      </c>
    </row>
    <row r="124" s="2" customFormat="1" ht="24.15" customHeight="1">
      <c r="A124" s="36"/>
      <c r="B124" s="37"/>
      <c r="C124" s="239" t="s">
        <v>260</v>
      </c>
      <c r="D124" s="239" t="s">
        <v>175</v>
      </c>
      <c r="E124" s="240" t="s">
        <v>187</v>
      </c>
      <c r="F124" s="241" t="s">
        <v>982</v>
      </c>
      <c r="G124" s="242" t="s">
        <v>183</v>
      </c>
      <c r="H124" s="243">
        <v>10</v>
      </c>
      <c r="I124" s="244"/>
      <c r="J124" s="245">
        <f>ROUND(I124*H124,2)</f>
        <v>0</v>
      </c>
      <c r="K124" s="246"/>
      <c r="L124" s="247"/>
      <c r="M124" s="248" t="s">
        <v>1</v>
      </c>
      <c r="N124" s="249" t="s">
        <v>40</v>
      </c>
      <c r="O124" s="89"/>
      <c r="P124" s="235">
        <f>O124*H124</f>
        <v>0</v>
      </c>
      <c r="Q124" s="235">
        <v>0.00017000000000000001</v>
      </c>
      <c r="R124" s="235">
        <f>Q124*H124</f>
        <v>0.0017000000000000001</v>
      </c>
      <c r="S124" s="235">
        <v>0</v>
      </c>
      <c r="T124" s="23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7" t="s">
        <v>189</v>
      </c>
      <c r="AT124" s="237" t="s">
        <v>175</v>
      </c>
      <c r="AU124" s="237" t="s">
        <v>85</v>
      </c>
      <c r="AY124" s="15" t="s">
        <v>165</v>
      </c>
      <c r="BE124" s="238">
        <f>IF(N124="základná",J124,0)</f>
        <v>0</v>
      </c>
      <c r="BF124" s="238">
        <f>IF(N124="znížená",J124,0)</f>
        <v>0</v>
      </c>
      <c r="BG124" s="238">
        <f>IF(N124="zákl. prenesená",J124,0)</f>
        <v>0</v>
      </c>
      <c r="BH124" s="238">
        <f>IF(N124="zníž. prenesená",J124,0)</f>
        <v>0</v>
      </c>
      <c r="BI124" s="238">
        <f>IF(N124="nulová",J124,0)</f>
        <v>0</v>
      </c>
      <c r="BJ124" s="15" t="s">
        <v>85</v>
      </c>
      <c r="BK124" s="238">
        <f>ROUND(I124*H124,2)</f>
        <v>0</v>
      </c>
      <c r="BL124" s="15" t="s">
        <v>189</v>
      </c>
      <c r="BM124" s="237" t="s">
        <v>983</v>
      </c>
    </row>
    <row r="125" s="2" customFormat="1" ht="24.15" customHeight="1">
      <c r="A125" s="36"/>
      <c r="B125" s="37"/>
      <c r="C125" s="225" t="s">
        <v>246</v>
      </c>
      <c r="D125" s="225" t="s">
        <v>169</v>
      </c>
      <c r="E125" s="226" t="s">
        <v>209</v>
      </c>
      <c r="F125" s="227" t="s">
        <v>210</v>
      </c>
      <c r="G125" s="228" t="s">
        <v>183</v>
      </c>
      <c r="H125" s="229">
        <v>60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184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984</v>
      </c>
    </row>
    <row r="126" s="2" customFormat="1" ht="24.15" customHeight="1">
      <c r="A126" s="36"/>
      <c r="B126" s="37"/>
      <c r="C126" s="239" t="s">
        <v>250</v>
      </c>
      <c r="D126" s="239" t="s">
        <v>175</v>
      </c>
      <c r="E126" s="240" t="s">
        <v>212</v>
      </c>
      <c r="F126" s="241" t="s">
        <v>213</v>
      </c>
      <c r="G126" s="242" t="s">
        <v>183</v>
      </c>
      <c r="H126" s="243">
        <v>60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40</v>
      </c>
      <c r="O126" s="89"/>
      <c r="P126" s="235">
        <f>O126*H126</f>
        <v>0</v>
      </c>
      <c r="Q126" s="235">
        <v>0.00016000000000000001</v>
      </c>
      <c r="R126" s="235">
        <f>Q126*H126</f>
        <v>0.0096000000000000009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189</v>
      </c>
      <c r="AT126" s="237" t="s">
        <v>175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189</v>
      </c>
      <c r="BM126" s="237" t="s">
        <v>985</v>
      </c>
    </row>
    <row r="127" s="2" customFormat="1" ht="24.15" customHeight="1">
      <c r="A127" s="36"/>
      <c r="B127" s="37"/>
      <c r="C127" s="225" t="s">
        <v>264</v>
      </c>
      <c r="D127" s="225" t="s">
        <v>169</v>
      </c>
      <c r="E127" s="226" t="s">
        <v>986</v>
      </c>
      <c r="F127" s="227" t="s">
        <v>987</v>
      </c>
      <c r="G127" s="228" t="s">
        <v>194</v>
      </c>
      <c r="H127" s="229">
        <v>3</v>
      </c>
      <c r="I127" s="230"/>
      <c r="J127" s="231">
        <f>ROUND(I127*H127,2)</f>
        <v>0</v>
      </c>
      <c r="K127" s="232"/>
      <c r="L127" s="42"/>
      <c r="M127" s="233" t="s">
        <v>1</v>
      </c>
      <c r="N127" s="234" t="s">
        <v>40</v>
      </c>
      <c r="O127" s="89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184</v>
      </c>
      <c r="AT127" s="237" t="s">
        <v>169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988</v>
      </c>
    </row>
    <row r="128" s="2" customFormat="1" ht="24.15" customHeight="1">
      <c r="A128" s="36"/>
      <c r="B128" s="37"/>
      <c r="C128" s="239" t="s">
        <v>268</v>
      </c>
      <c r="D128" s="239" t="s">
        <v>175</v>
      </c>
      <c r="E128" s="240" t="s">
        <v>989</v>
      </c>
      <c r="F128" s="241" t="s">
        <v>990</v>
      </c>
      <c r="G128" s="242" t="s">
        <v>194</v>
      </c>
      <c r="H128" s="243">
        <v>3</v>
      </c>
      <c r="I128" s="244"/>
      <c r="J128" s="245">
        <f>ROUND(I128*H128,2)</f>
        <v>0</v>
      </c>
      <c r="K128" s="246"/>
      <c r="L128" s="247"/>
      <c r="M128" s="248" t="s">
        <v>1</v>
      </c>
      <c r="N128" s="249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203</v>
      </c>
      <c r="AT128" s="237" t="s">
        <v>175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991</v>
      </c>
    </row>
    <row r="129" s="2" customFormat="1" ht="14.4" customHeight="1">
      <c r="A129" s="36"/>
      <c r="B129" s="37"/>
      <c r="C129" s="225" t="s">
        <v>333</v>
      </c>
      <c r="D129" s="225" t="s">
        <v>169</v>
      </c>
      <c r="E129" s="226" t="s">
        <v>338</v>
      </c>
      <c r="F129" s="227" t="s">
        <v>992</v>
      </c>
      <c r="G129" s="228" t="s">
        <v>194</v>
      </c>
      <c r="H129" s="229">
        <v>1</v>
      </c>
      <c r="I129" s="230"/>
      <c r="J129" s="231">
        <f>ROUND(I129*H129,2)</f>
        <v>0</v>
      </c>
      <c r="K129" s="232"/>
      <c r="L129" s="42"/>
      <c r="M129" s="233" t="s">
        <v>1</v>
      </c>
      <c r="N129" s="234" t="s">
        <v>40</v>
      </c>
      <c r="O129" s="89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184</v>
      </c>
      <c r="AT129" s="237" t="s">
        <v>169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993</v>
      </c>
    </row>
    <row r="130" s="2" customFormat="1" ht="24.15" customHeight="1">
      <c r="A130" s="36"/>
      <c r="B130" s="37"/>
      <c r="C130" s="225" t="s">
        <v>177</v>
      </c>
      <c r="D130" s="225" t="s">
        <v>169</v>
      </c>
      <c r="E130" s="226" t="s">
        <v>366</v>
      </c>
      <c r="F130" s="227" t="s">
        <v>367</v>
      </c>
      <c r="G130" s="228" t="s">
        <v>183</v>
      </c>
      <c r="H130" s="229">
        <v>30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994</v>
      </c>
    </row>
    <row r="131" s="2" customFormat="1" ht="14.4" customHeight="1">
      <c r="A131" s="36"/>
      <c r="B131" s="37"/>
      <c r="C131" s="239" t="s">
        <v>173</v>
      </c>
      <c r="D131" s="239" t="s">
        <v>175</v>
      </c>
      <c r="E131" s="240" t="s">
        <v>370</v>
      </c>
      <c r="F131" s="241" t="s">
        <v>371</v>
      </c>
      <c r="G131" s="242" t="s">
        <v>253</v>
      </c>
      <c r="H131" s="243">
        <v>28.260000000000002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0.001</v>
      </c>
      <c r="R131" s="235">
        <f>Q131*H131</f>
        <v>0.028260000000000004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995</v>
      </c>
    </row>
    <row r="132" s="2" customFormat="1" ht="24.15" customHeight="1">
      <c r="A132" s="36"/>
      <c r="B132" s="37"/>
      <c r="C132" s="225" t="s">
        <v>530</v>
      </c>
      <c r="D132" s="225" t="s">
        <v>169</v>
      </c>
      <c r="E132" s="226" t="s">
        <v>374</v>
      </c>
      <c r="F132" s="227" t="s">
        <v>375</v>
      </c>
      <c r="G132" s="228" t="s">
        <v>183</v>
      </c>
      <c r="H132" s="229">
        <v>4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996</v>
      </c>
    </row>
    <row r="133" s="2" customFormat="1" ht="14.4" customHeight="1">
      <c r="A133" s="36"/>
      <c r="B133" s="37"/>
      <c r="C133" s="239" t="s">
        <v>534</v>
      </c>
      <c r="D133" s="239" t="s">
        <v>175</v>
      </c>
      <c r="E133" s="240" t="s">
        <v>690</v>
      </c>
      <c r="F133" s="241" t="s">
        <v>691</v>
      </c>
      <c r="G133" s="242" t="s">
        <v>253</v>
      </c>
      <c r="H133" s="243">
        <v>2.5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0.001</v>
      </c>
      <c r="R133" s="235">
        <f>Q133*H133</f>
        <v>0.0025000000000000001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997</v>
      </c>
    </row>
    <row r="134" s="13" customFormat="1">
      <c r="A134" s="13"/>
      <c r="B134" s="251"/>
      <c r="C134" s="252"/>
      <c r="D134" s="253" t="s">
        <v>539</v>
      </c>
      <c r="E134" s="252"/>
      <c r="F134" s="254" t="s">
        <v>844</v>
      </c>
      <c r="G134" s="252"/>
      <c r="H134" s="255">
        <v>2.5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539</v>
      </c>
      <c r="AU134" s="261" t="s">
        <v>85</v>
      </c>
      <c r="AV134" s="13" t="s">
        <v>85</v>
      </c>
      <c r="AW134" s="13" t="s">
        <v>4</v>
      </c>
      <c r="AX134" s="13" t="s">
        <v>81</v>
      </c>
      <c r="AY134" s="261" t="s">
        <v>165</v>
      </c>
    </row>
    <row r="135" s="2" customFormat="1" ht="14.4" customHeight="1">
      <c r="A135" s="36"/>
      <c r="B135" s="37"/>
      <c r="C135" s="225" t="s">
        <v>541</v>
      </c>
      <c r="D135" s="225" t="s">
        <v>169</v>
      </c>
      <c r="E135" s="226" t="s">
        <v>394</v>
      </c>
      <c r="F135" s="227" t="s">
        <v>395</v>
      </c>
      <c r="G135" s="228" t="s">
        <v>194</v>
      </c>
      <c r="H135" s="229">
        <v>2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40</v>
      </c>
      <c r="O135" s="89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184</v>
      </c>
      <c r="AT135" s="237" t="s">
        <v>169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998</v>
      </c>
    </row>
    <row r="136" s="2" customFormat="1" ht="14.4" customHeight="1">
      <c r="A136" s="36"/>
      <c r="B136" s="37"/>
      <c r="C136" s="239" t="s">
        <v>311</v>
      </c>
      <c r="D136" s="239" t="s">
        <v>175</v>
      </c>
      <c r="E136" s="240" t="s">
        <v>398</v>
      </c>
      <c r="F136" s="241" t="s">
        <v>399</v>
      </c>
      <c r="G136" s="242" t="s">
        <v>194</v>
      </c>
      <c r="H136" s="243">
        <v>2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0.00022000000000000001</v>
      </c>
      <c r="R136" s="235">
        <f>Q136*H136</f>
        <v>0.00044000000000000002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189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189</v>
      </c>
      <c r="BM136" s="237" t="s">
        <v>999</v>
      </c>
    </row>
    <row r="137" s="2" customFormat="1" ht="14.4" customHeight="1">
      <c r="A137" s="36"/>
      <c r="B137" s="37"/>
      <c r="C137" s="225" t="s">
        <v>166</v>
      </c>
      <c r="D137" s="225" t="s">
        <v>169</v>
      </c>
      <c r="E137" s="226" t="s">
        <v>402</v>
      </c>
      <c r="F137" s="227" t="s">
        <v>403</v>
      </c>
      <c r="G137" s="228" t="s">
        <v>194</v>
      </c>
      <c r="H137" s="229">
        <v>2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1000</v>
      </c>
    </row>
    <row r="138" s="2" customFormat="1" ht="14.4" customHeight="1">
      <c r="A138" s="36"/>
      <c r="B138" s="37"/>
      <c r="C138" s="239" t="s">
        <v>551</v>
      </c>
      <c r="D138" s="239" t="s">
        <v>175</v>
      </c>
      <c r="E138" s="240" t="s">
        <v>848</v>
      </c>
      <c r="F138" s="241" t="s">
        <v>849</v>
      </c>
      <c r="G138" s="242" t="s">
        <v>194</v>
      </c>
      <c r="H138" s="243">
        <v>2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0.00014999999999999999</v>
      </c>
      <c r="R138" s="235">
        <f>Q138*H138</f>
        <v>0.00029999999999999997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189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189</v>
      </c>
      <c r="BM138" s="237" t="s">
        <v>1001</v>
      </c>
    </row>
    <row r="139" s="2" customFormat="1" ht="14.4" customHeight="1">
      <c r="A139" s="36"/>
      <c r="B139" s="37"/>
      <c r="C139" s="225" t="s">
        <v>126</v>
      </c>
      <c r="D139" s="225" t="s">
        <v>169</v>
      </c>
      <c r="E139" s="226" t="s">
        <v>410</v>
      </c>
      <c r="F139" s="227" t="s">
        <v>411</v>
      </c>
      <c r="G139" s="228" t="s">
        <v>194</v>
      </c>
      <c r="H139" s="229">
        <v>2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1002</v>
      </c>
    </row>
    <row r="140" s="2" customFormat="1" ht="14.4" customHeight="1">
      <c r="A140" s="36"/>
      <c r="B140" s="37"/>
      <c r="C140" s="239" t="s">
        <v>117</v>
      </c>
      <c r="D140" s="239" t="s">
        <v>175</v>
      </c>
      <c r="E140" s="240" t="s">
        <v>414</v>
      </c>
      <c r="F140" s="241" t="s">
        <v>415</v>
      </c>
      <c r="G140" s="242" t="s">
        <v>194</v>
      </c>
      <c r="H140" s="243">
        <v>2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0.00021000000000000001</v>
      </c>
      <c r="R140" s="235">
        <f>Q140*H140</f>
        <v>0.00042000000000000002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189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189</v>
      </c>
      <c r="BM140" s="237" t="s">
        <v>1003</v>
      </c>
    </row>
    <row r="141" s="2" customFormat="1" ht="14.4" customHeight="1">
      <c r="A141" s="36"/>
      <c r="B141" s="37"/>
      <c r="C141" s="225" t="s">
        <v>272</v>
      </c>
      <c r="D141" s="225" t="s">
        <v>169</v>
      </c>
      <c r="E141" s="226" t="s">
        <v>1004</v>
      </c>
      <c r="F141" s="227" t="s">
        <v>1005</v>
      </c>
      <c r="G141" s="228" t="s">
        <v>183</v>
      </c>
      <c r="H141" s="229">
        <v>10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1006</v>
      </c>
    </row>
    <row r="142" s="2" customFormat="1" ht="24.15" customHeight="1">
      <c r="A142" s="36"/>
      <c r="B142" s="37"/>
      <c r="C142" s="239" t="s">
        <v>304</v>
      </c>
      <c r="D142" s="239" t="s">
        <v>175</v>
      </c>
      <c r="E142" s="240" t="s">
        <v>1007</v>
      </c>
      <c r="F142" s="241" t="s">
        <v>1008</v>
      </c>
      <c r="G142" s="242" t="s">
        <v>183</v>
      </c>
      <c r="H142" s="243">
        <v>10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0.00019000000000000001</v>
      </c>
      <c r="R142" s="235">
        <f>Q142*H142</f>
        <v>0.0019000000000000002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189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189</v>
      </c>
      <c r="BM142" s="237" t="s">
        <v>1009</v>
      </c>
    </row>
    <row r="143" s="2" customFormat="1" ht="14.4" customHeight="1">
      <c r="A143" s="36"/>
      <c r="B143" s="37"/>
      <c r="C143" s="225" t="s">
        <v>308</v>
      </c>
      <c r="D143" s="225" t="s">
        <v>169</v>
      </c>
      <c r="E143" s="226" t="s">
        <v>446</v>
      </c>
      <c r="F143" s="227" t="s">
        <v>447</v>
      </c>
      <c r="G143" s="228" t="s">
        <v>183</v>
      </c>
      <c r="H143" s="229">
        <v>5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184</v>
      </c>
      <c r="AT143" s="237" t="s">
        <v>169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1010</v>
      </c>
    </row>
    <row r="144" s="2" customFormat="1" ht="14.4" customHeight="1">
      <c r="A144" s="36"/>
      <c r="B144" s="37"/>
      <c r="C144" s="239" t="s">
        <v>329</v>
      </c>
      <c r="D144" s="239" t="s">
        <v>175</v>
      </c>
      <c r="E144" s="240" t="s">
        <v>450</v>
      </c>
      <c r="F144" s="241" t="s">
        <v>451</v>
      </c>
      <c r="G144" s="242" t="s">
        <v>183</v>
      </c>
      <c r="H144" s="243">
        <v>5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0.00027999999999999998</v>
      </c>
      <c r="R144" s="235">
        <f>Q144*H144</f>
        <v>0.0013999999999999998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189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189</v>
      </c>
      <c r="BM144" s="237" t="s">
        <v>1011</v>
      </c>
    </row>
    <row r="145" s="2" customFormat="1" ht="14.4" customHeight="1">
      <c r="A145" s="36"/>
      <c r="B145" s="37"/>
      <c r="C145" s="225" t="s">
        <v>238</v>
      </c>
      <c r="D145" s="225" t="s">
        <v>169</v>
      </c>
      <c r="E145" s="226" t="s">
        <v>1012</v>
      </c>
      <c r="F145" s="227" t="s">
        <v>1013</v>
      </c>
      <c r="G145" s="228" t="s">
        <v>183</v>
      </c>
      <c r="H145" s="229">
        <v>60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1014</v>
      </c>
    </row>
    <row r="146" s="2" customFormat="1" ht="14.4" customHeight="1">
      <c r="A146" s="36"/>
      <c r="B146" s="37"/>
      <c r="C146" s="239" t="s">
        <v>242</v>
      </c>
      <c r="D146" s="239" t="s">
        <v>175</v>
      </c>
      <c r="E146" s="240" t="s">
        <v>466</v>
      </c>
      <c r="F146" s="241" t="s">
        <v>467</v>
      </c>
      <c r="G146" s="242" t="s">
        <v>183</v>
      </c>
      <c r="H146" s="243">
        <v>60</v>
      </c>
      <c r="I146" s="244"/>
      <c r="J146" s="245">
        <f>ROUND(I146*H146,2)</f>
        <v>0</v>
      </c>
      <c r="K146" s="246"/>
      <c r="L146" s="247"/>
      <c r="M146" s="248" t="s">
        <v>1</v>
      </c>
      <c r="N146" s="249" t="s">
        <v>40</v>
      </c>
      <c r="O146" s="89"/>
      <c r="P146" s="235">
        <f>O146*H146</f>
        <v>0</v>
      </c>
      <c r="Q146" s="235">
        <v>0.00073999999999999999</v>
      </c>
      <c r="R146" s="235">
        <f>Q146*H146</f>
        <v>0.044400000000000002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189</v>
      </c>
      <c r="AT146" s="237" t="s">
        <v>175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189</v>
      </c>
      <c r="BM146" s="237" t="s">
        <v>1015</v>
      </c>
    </row>
    <row r="147" s="2" customFormat="1" ht="14.4" customHeight="1">
      <c r="A147" s="36"/>
      <c r="B147" s="37"/>
      <c r="C147" s="225" t="s">
        <v>191</v>
      </c>
      <c r="D147" s="225" t="s">
        <v>169</v>
      </c>
      <c r="E147" s="226" t="s">
        <v>816</v>
      </c>
      <c r="F147" s="227" t="s">
        <v>817</v>
      </c>
      <c r="G147" s="228" t="s">
        <v>183</v>
      </c>
      <c r="H147" s="229">
        <v>60</v>
      </c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184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1016</v>
      </c>
    </row>
    <row r="148" s="12" customFormat="1" ht="22.8" customHeight="1">
      <c r="A148" s="12"/>
      <c r="B148" s="209"/>
      <c r="C148" s="210"/>
      <c r="D148" s="211" t="s">
        <v>73</v>
      </c>
      <c r="E148" s="223" t="s">
        <v>521</v>
      </c>
      <c r="F148" s="223" t="s">
        <v>522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SUM(P149:P157)</f>
        <v>0</v>
      </c>
      <c r="Q148" s="217"/>
      <c r="R148" s="218">
        <f>SUM(R149:R157)</f>
        <v>0.62526000000000004</v>
      </c>
      <c r="S148" s="217"/>
      <c r="T148" s="219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177</v>
      </c>
      <c r="AT148" s="221" t="s">
        <v>73</v>
      </c>
      <c r="AU148" s="221" t="s">
        <v>81</v>
      </c>
      <c r="AY148" s="220" t="s">
        <v>165</v>
      </c>
      <c r="BK148" s="222">
        <f>SUM(BK149:BK157)</f>
        <v>0</v>
      </c>
    </row>
    <row r="149" s="2" customFormat="1" ht="24.15" customHeight="1">
      <c r="A149" s="36"/>
      <c r="B149" s="37"/>
      <c r="C149" s="225" t="s">
        <v>196</v>
      </c>
      <c r="D149" s="225" t="s">
        <v>169</v>
      </c>
      <c r="E149" s="226" t="s">
        <v>523</v>
      </c>
      <c r="F149" s="227" t="s">
        <v>524</v>
      </c>
      <c r="G149" s="228" t="s">
        <v>183</v>
      </c>
      <c r="H149" s="229">
        <v>6</v>
      </c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184</v>
      </c>
      <c r="AT149" s="237" t="s">
        <v>169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184</v>
      </c>
      <c r="BM149" s="237" t="s">
        <v>1017</v>
      </c>
    </row>
    <row r="150" s="2" customFormat="1" ht="24.15" customHeight="1">
      <c r="A150" s="36"/>
      <c r="B150" s="37"/>
      <c r="C150" s="225" t="s">
        <v>200</v>
      </c>
      <c r="D150" s="225" t="s">
        <v>169</v>
      </c>
      <c r="E150" s="226" t="s">
        <v>526</v>
      </c>
      <c r="F150" s="227" t="s">
        <v>527</v>
      </c>
      <c r="G150" s="228" t="s">
        <v>528</v>
      </c>
      <c r="H150" s="229">
        <v>1.7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1018</v>
      </c>
    </row>
    <row r="151" s="2" customFormat="1" ht="24.15" customHeight="1">
      <c r="A151" s="36"/>
      <c r="B151" s="37"/>
      <c r="C151" s="225" t="s">
        <v>205</v>
      </c>
      <c r="D151" s="225" t="s">
        <v>169</v>
      </c>
      <c r="E151" s="226" t="s">
        <v>531</v>
      </c>
      <c r="F151" s="227" t="s">
        <v>532</v>
      </c>
      <c r="G151" s="228" t="s">
        <v>183</v>
      </c>
      <c r="H151" s="229">
        <v>6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184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184</v>
      </c>
      <c r="BM151" s="237" t="s">
        <v>1019</v>
      </c>
    </row>
    <row r="152" s="2" customFormat="1" ht="14.4" customHeight="1">
      <c r="A152" s="36"/>
      <c r="B152" s="37"/>
      <c r="C152" s="239" t="s">
        <v>215</v>
      </c>
      <c r="D152" s="239" t="s">
        <v>175</v>
      </c>
      <c r="E152" s="240" t="s">
        <v>535</v>
      </c>
      <c r="F152" s="241" t="s">
        <v>536</v>
      </c>
      <c r="G152" s="242" t="s">
        <v>537</v>
      </c>
      <c r="H152" s="243">
        <v>0.624</v>
      </c>
      <c r="I152" s="244"/>
      <c r="J152" s="245">
        <f>ROUND(I152*H152,2)</f>
        <v>0</v>
      </c>
      <c r="K152" s="246"/>
      <c r="L152" s="247"/>
      <c r="M152" s="248" t="s">
        <v>1</v>
      </c>
      <c r="N152" s="249" t="s">
        <v>40</v>
      </c>
      <c r="O152" s="89"/>
      <c r="P152" s="235">
        <f>O152*H152</f>
        <v>0</v>
      </c>
      <c r="Q152" s="235">
        <v>1</v>
      </c>
      <c r="R152" s="235">
        <f>Q152*H152</f>
        <v>0.624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189</v>
      </c>
      <c r="AT152" s="237" t="s">
        <v>175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189</v>
      </c>
      <c r="BM152" s="237" t="s">
        <v>1020</v>
      </c>
    </row>
    <row r="153" s="13" customFormat="1">
      <c r="A153" s="13"/>
      <c r="B153" s="251"/>
      <c r="C153" s="252"/>
      <c r="D153" s="253" t="s">
        <v>539</v>
      </c>
      <c r="E153" s="252"/>
      <c r="F153" s="254" t="s">
        <v>1021</v>
      </c>
      <c r="G153" s="252"/>
      <c r="H153" s="255">
        <v>0.624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539</v>
      </c>
      <c r="AU153" s="261" t="s">
        <v>85</v>
      </c>
      <c r="AV153" s="13" t="s">
        <v>85</v>
      </c>
      <c r="AW153" s="13" t="s">
        <v>4</v>
      </c>
      <c r="AX153" s="13" t="s">
        <v>81</v>
      </c>
      <c r="AY153" s="261" t="s">
        <v>165</v>
      </c>
    </row>
    <row r="154" s="2" customFormat="1" ht="24.15" customHeight="1">
      <c r="A154" s="36"/>
      <c r="B154" s="37"/>
      <c r="C154" s="225" t="s">
        <v>7</v>
      </c>
      <c r="D154" s="225" t="s">
        <v>169</v>
      </c>
      <c r="E154" s="226" t="s">
        <v>542</v>
      </c>
      <c r="F154" s="227" t="s">
        <v>543</v>
      </c>
      <c r="G154" s="228" t="s">
        <v>183</v>
      </c>
      <c r="H154" s="229">
        <v>6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1022</v>
      </c>
    </row>
    <row r="155" s="2" customFormat="1" ht="24.15" customHeight="1">
      <c r="A155" s="36"/>
      <c r="B155" s="37"/>
      <c r="C155" s="239" t="s">
        <v>222</v>
      </c>
      <c r="D155" s="239" t="s">
        <v>175</v>
      </c>
      <c r="E155" s="240" t="s">
        <v>545</v>
      </c>
      <c r="F155" s="241" t="s">
        <v>546</v>
      </c>
      <c r="G155" s="242" t="s">
        <v>183</v>
      </c>
      <c r="H155" s="243">
        <v>6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40</v>
      </c>
      <c r="O155" s="89"/>
      <c r="P155" s="235">
        <f>O155*H155</f>
        <v>0</v>
      </c>
      <c r="Q155" s="235">
        <v>0.00021000000000000001</v>
      </c>
      <c r="R155" s="235">
        <f>Q155*H155</f>
        <v>0.0012600000000000001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175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1023</v>
      </c>
    </row>
    <row r="156" s="2" customFormat="1" ht="24.15" customHeight="1">
      <c r="A156" s="36"/>
      <c r="B156" s="37"/>
      <c r="C156" s="225" t="s">
        <v>226</v>
      </c>
      <c r="D156" s="225" t="s">
        <v>169</v>
      </c>
      <c r="E156" s="226" t="s">
        <v>548</v>
      </c>
      <c r="F156" s="227" t="s">
        <v>549</v>
      </c>
      <c r="G156" s="228" t="s">
        <v>183</v>
      </c>
      <c r="H156" s="229">
        <v>6</v>
      </c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184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184</v>
      </c>
      <c r="BM156" s="237" t="s">
        <v>1024</v>
      </c>
    </row>
    <row r="157" s="2" customFormat="1" ht="24.15" customHeight="1">
      <c r="A157" s="36"/>
      <c r="B157" s="37"/>
      <c r="C157" s="225" t="s">
        <v>230</v>
      </c>
      <c r="D157" s="225" t="s">
        <v>169</v>
      </c>
      <c r="E157" s="226" t="s">
        <v>552</v>
      </c>
      <c r="F157" s="227" t="s">
        <v>553</v>
      </c>
      <c r="G157" s="228" t="s">
        <v>258</v>
      </c>
      <c r="H157" s="229">
        <v>6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1025</v>
      </c>
    </row>
    <row r="158" s="12" customFormat="1" ht="22.8" customHeight="1">
      <c r="A158" s="12"/>
      <c r="B158" s="209"/>
      <c r="C158" s="210"/>
      <c r="D158" s="211" t="s">
        <v>73</v>
      </c>
      <c r="E158" s="223" t="s">
        <v>557</v>
      </c>
      <c r="F158" s="223" t="s">
        <v>558</v>
      </c>
      <c r="G158" s="210"/>
      <c r="H158" s="210"/>
      <c r="I158" s="213"/>
      <c r="J158" s="224">
        <f>BK158</f>
        <v>0</v>
      </c>
      <c r="K158" s="210"/>
      <c r="L158" s="215"/>
      <c r="M158" s="216"/>
      <c r="N158" s="217"/>
      <c r="O158" s="217"/>
      <c r="P158" s="218">
        <f>P159</f>
        <v>0</v>
      </c>
      <c r="Q158" s="217"/>
      <c r="R158" s="218">
        <f>R159</f>
        <v>0</v>
      </c>
      <c r="S158" s="217"/>
      <c r="T158" s="21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177</v>
      </c>
      <c r="AT158" s="221" t="s">
        <v>73</v>
      </c>
      <c r="AU158" s="221" t="s">
        <v>81</v>
      </c>
      <c r="AY158" s="220" t="s">
        <v>165</v>
      </c>
      <c r="BK158" s="222">
        <f>BK159</f>
        <v>0</v>
      </c>
    </row>
    <row r="159" s="2" customFormat="1" ht="24.15" customHeight="1">
      <c r="A159" s="36"/>
      <c r="B159" s="37"/>
      <c r="C159" s="225" t="s">
        <v>234</v>
      </c>
      <c r="D159" s="225" t="s">
        <v>169</v>
      </c>
      <c r="E159" s="226" t="s">
        <v>559</v>
      </c>
      <c r="F159" s="227" t="s">
        <v>560</v>
      </c>
      <c r="G159" s="228" t="s">
        <v>194</v>
      </c>
      <c r="H159" s="229">
        <v>1</v>
      </c>
      <c r="I159" s="230"/>
      <c r="J159" s="231">
        <f>ROUND(I159*H159,2)</f>
        <v>0</v>
      </c>
      <c r="K159" s="232"/>
      <c r="L159" s="42"/>
      <c r="M159" s="262" t="s">
        <v>1</v>
      </c>
      <c r="N159" s="263" t="s">
        <v>40</v>
      </c>
      <c r="O159" s="264"/>
      <c r="P159" s="265">
        <f>O159*H159</f>
        <v>0</v>
      </c>
      <c r="Q159" s="265">
        <v>0</v>
      </c>
      <c r="R159" s="265">
        <f>Q159*H159</f>
        <v>0</v>
      </c>
      <c r="S159" s="265">
        <v>0</v>
      </c>
      <c r="T159" s="26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1026</v>
      </c>
    </row>
    <row r="160" s="2" customFormat="1" ht="6.96" customHeight="1">
      <c r="A160" s="36"/>
      <c r="B160" s="64"/>
      <c r="C160" s="65"/>
      <c r="D160" s="65"/>
      <c r="E160" s="65"/>
      <c r="F160" s="65"/>
      <c r="G160" s="65"/>
      <c r="H160" s="65"/>
      <c r="I160" s="65"/>
      <c r="J160" s="65"/>
      <c r="K160" s="65"/>
      <c r="L160" s="42"/>
      <c r="M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</row>
  </sheetData>
  <sheetProtection sheet="1" autoFilter="0" formatColumns="0" formatRows="0" objects="1" scenarios="1" spinCount="100000" saltValue="D6Y4rME99CxEJ4NJSc09p5lhnYo4w9b35wpCnfUzGOhwPgR6mEjwV5kNvSjhYwyqpt0HvApSofB7EF2B0x2gjw==" hashValue="+3PNZeNNe8ABmmufLpVr7feBAE65XeGFEaqyBQYRrgO8CoupQZCTrbXRSqwyir63tOhmz9KBC58OmBMjrXPW6g==" algorithmName="SHA-512" password="CC35"/>
  <autoFilter ref="C119:K15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16.5" customHeight="1">
      <c r="A9" s="36"/>
      <c r="B9" s="42"/>
      <c r="C9" s="36"/>
      <c r="D9" s="36"/>
      <c r="E9" s="149" t="s">
        <v>980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1027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ROUND((SUM(BE122:BE135)),  2)</f>
        <v>0</v>
      </c>
      <c r="G35" s="36"/>
      <c r="H35" s="36"/>
      <c r="I35" s="162">
        <v>0.20000000000000001</v>
      </c>
      <c r="J35" s="161">
        <f>ROUND(((SUM(BE122:BE135))*I35),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ROUND((SUM(BF122:BF135)),  2)</f>
        <v>0</v>
      </c>
      <c r="G36" s="36"/>
      <c r="H36" s="36"/>
      <c r="I36" s="162">
        <v>0.20000000000000001</v>
      </c>
      <c r="J36" s="161">
        <f>ROUND(((SUM(BF122:BF135))*I36),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ROUND((SUM(BG122:BG135)),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ROUND((SUM(BH122:BH135)),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ROUND((SUM(BI122:BI135)),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980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RM12 - Rozvádzač RM12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980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RM12 - Rozvádzač RM12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0.0056300000000000005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0.0056300000000000005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SUM(P125:P135)</f>
        <v>0</v>
      </c>
      <c r="Q124" s="217"/>
      <c r="R124" s="218">
        <f>SUM(R125:R135)</f>
        <v>0.0056300000000000005</v>
      </c>
      <c r="S124" s="217"/>
      <c r="T124" s="219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SUM(BK125:BK135)</f>
        <v>0</v>
      </c>
    </row>
    <row r="125" s="2" customFormat="1" ht="49.05" customHeight="1">
      <c r="A125" s="36"/>
      <c r="B125" s="37"/>
      <c r="C125" s="239" t="s">
        <v>126</v>
      </c>
      <c r="D125" s="239" t="s">
        <v>175</v>
      </c>
      <c r="E125" s="240" t="s">
        <v>1028</v>
      </c>
      <c r="F125" s="241" t="s">
        <v>1029</v>
      </c>
      <c r="G125" s="242" t="s">
        <v>194</v>
      </c>
      <c r="H125" s="243">
        <v>1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0.0030300000000000001</v>
      </c>
      <c r="R125" s="235">
        <f>Q125*H125</f>
        <v>0.0030300000000000001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203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1030</v>
      </c>
    </row>
    <row r="126" s="2" customFormat="1" ht="14.4" customHeight="1">
      <c r="A126" s="36"/>
      <c r="B126" s="37"/>
      <c r="C126" s="225" t="s">
        <v>530</v>
      </c>
      <c r="D126" s="225" t="s">
        <v>169</v>
      </c>
      <c r="E126" s="226" t="s">
        <v>567</v>
      </c>
      <c r="F126" s="227" t="s">
        <v>568</v>
      </c>
      <c r="G126" s="228" t="s">
        <v>194</v>
      </c>
      <c r="H126" s="229">
        <v>3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1031</v>
      </c>
    </row>
    <row r="127" s="2" customFormat="1" ht="24.15" customHeight="1">
      <c r="A127" s="36"/>
      <c r="B127" s="37"/>
      <c r="C127" s="239" t="s">
        <v>534</v>
      </c>
      <c r="D127" s="239" t="s">
        <v>175</v>
      </c>
      <c r="E127" s="240" t="s">
        <v>570</v>
      </c>
      <c r="F127" s="241" t="s">
        <v>571</v>
      </c>
      <c r="G127" s="242" t="s">
        <v>194</v>
      </c>
      <c r="H127" s="243">
        <v>3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0.00014999999999999999</v>
      </c>
      <c r="R127" s="235">
        <f>Q127*H127</f>
        <v>0.00044999999999999999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203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1032</v>
      </c>
    </row>
    <row r="128" s="2" customFormat="1" ht="14.4" customHeight="1">
      <c r="A128" s="36"/>
      <c r="B128" s="37"/>
      <c r="C128" s="225" t="s">
        <v>81</v>
      </c>
      <c r="D128" s="225" t="s">
        <v>169</v>
      </c>
      <c r="E128" s="226" t="s">
        <v>577</v>
      </c>
      <c r="F128" s="227" t="s">
        <v>578</v>
      </c>
      <c r="G128" s="228" t="s">
        <v>194</v>
      </c>
      <c r="H128" s="229">
        <v>1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1033</v>
      </c>
    </row>
    <row r="129" s="2" customFormat="1" ht="24.15" customHeight="1">
      <c r="A129" s="36"/>
      <c r="B129" s="37"/>
      <c r="C129" s="239" t="s">
        <v>85</v>
      </c>
      <c r="D129" s="239" t="s">
        <v>175</v>
      </c>
      <c r="E129" s="240" t="s">
        <v>1034</v>
      </c>
      <c r="F129" s="241" t="s">
        <v>1035</v>
      </c>
      <c r="G129" s="242" t="s">
        <v>194</v>
      </c>
      <c r="H129" s="243">
        <v>1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0.00048000000000000001</v>
      </c>
      <c r="R129" s="235">
        <f>Q129*H129</f>
        <v>0.00048000000000000001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203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1036</v>
      </c>
    </row>
    <row r="130" s="2" customFormat="1" ht="14.4" customHeight="1">
      <c r="A130" s="36"/>
      <c r="B130" s="37"/>
      <c r="C130" s="225" t="s">
        <v>177</v>
      </c>
      <c r="D130" s="225" t="s">
        <v>169</v>
      </c>
      <c r="E130" s="226" t="s">
        <v>577</v>
      </c>
      <c r="F130" s="227" t="s">
        <v>578</v>
      </c>
      <c r="G130" s="228" t="s">
        <v>194</v>
      </c>
      <c r="H130" s="229">
        <v>1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1037</v>
      </c>
    </row>
    <row r="131" s="2" customFormat="1" ht="24.15" customHeight="1">
      <c r="A131" s="36"/>
      <c r="B131" s="37"/>
      <c r="C131" s="239" t="s">
        <v>173</v>
      </c>
      <c r="D131" s="239" t="s">
        <v>175</v>
      </c>
      <c r="E131" s="240" t="s">
        <v>1038</v>
      </c>
      <c r="F131" s="241" t="s">
        <v>1039</v>
      </c>
      <c r="G131" s="242" t="s">
        <v>194</v>
      </c>
      <c r="H131" s="243">
        <v>1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0.00046000000000000001</v>
      </c>
      <c r="R131" s="235">
        <f>Q131*H131</f>
        <v>0.00046000000000000001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1040</v>
      </c>
    </row>
    <row r="132" s="2" customFormat="1" ht="14.4" customHeight="1">
      <c r="A132" s="36"/>
      <c r="B132" s="37"/>
      <c r="C132" s="225" t="s">
        <v>166</v>
      </c>
      <c r="D132" s="225" t="s">
        <v>169</v>
      </c>
      <c r="E132" s="226" t="s">
        <v>583</v>
      </c>
      <c r="F132" s="227" t="s">
        <v>584</v>
      </c>
      <c r="G132" s="228" t="s">
        <v>194</v>
      </c>
      <c r="H132" s="229">
        <v>3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1041</v>
      </c>
    </row>
    <row r="133" s="2" customFormat="1" ht="24.15" customHeight="1">
      <c r="A133" s="36"/>
      <c r="B133" s="37"/>
      <c r="C133" s="239" t="s">
        <v>551</v>
      </c>
      <c r="D133" s="239" t="s">
        <v>175</v>
      </c>
      <c r="E133" s="240" t="s">
        <v>1042</v>
      </c>
      <c r="F133" s="241" t="s">
        <v>1043</v>
      </c>
      <c r="G133" s="242" t="s">
        <v>194</v>
      </c>
      <c r="H133" s="243">
        <v>3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0.00022000000000000001</v>
      </c>
      <c r="R133" s="235">
        <f>Q133*H133</f>
        <v>0.00066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1044</v>
      </c>
    </row>
    <row r="134" s="2" customFormat="1" ht="24.15" customHeight="1">
      <c r="A134" s="36"/>
      <c r="B134" s="37"/>
      <c r="C134" s="225" t="s">
        <v>541</v>
      </c>
      <c r="D134" s="225" t="s">
        <v>169</v>
      </c>
      <c r="E134" s="226" t="s">
        <v>589</v>
      </c>
      <c r="F134" s="227" t="s">
        <v>590</v>
      </c>
      <c r="G134" s="228" t="s">
        <v>194</v>
      </c>
      <c r="H134" s="229">
        <v>1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1045</v>
      </c>
    </row>
    <row r="135" s="2" customFormat="1" ht="24.15" customHeight="1">
      <c r="A135" s="36"/>
      <c r="B135" s="37"/>
      <c r="C135" s="239" t="s">
        <v>311</v>
      </c>
      <c r="D135" s="239" t="s">
        <v>175</v>
      </c>
      <c r="E135" s="240" t="s">
        <v>592</v>
      </c>
      <c r="F135" s="241" t="s">
        <v>593</v>
      </c>
      <c r="G135" s="242" t="s">
        <v>194</v>
      </c>
      <c r="H135" s="243">
        <v>1</v>
      </c>
      <c r="I135" s="244"/>
      <c r="J135" s="245">
        <f>ROUND(I135*H135,2)</f>
        <v>0</v>
      </c>
      <c r="K135" s="246"/>
      <c r="L135" s="247"/>
      <c r="M135" s="267" t="s">
        <v>1</v>
      </c>
      <c r="N135" s="268" t="s">
        <v>40</v>
      </c>
      <c r="O135" s="264"/>
      <c r="P135" s="265">
        <f>O135*H135</f>
        <v>0</v>
      </c>
      <c r="Q135" s="265">
        <v>0.00055000000000000003</v>
      </c>
      <c r="R135" s="265">
        <f>Q135*H135</f>
        <v>0.00055000000000000003</v>
      </c>
      <c r="S135" s="265">
        <v>0</v>
      </c>
      <c r="T135" s="26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1046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mcwO4ZvQCTrRhKrTxuuKDNt3hQe5Ca7ylW0mWoUiVBq+yl9JUqDzpPZTizy2RoC5QPFdVRkK856nwDbIZyMMCg==" hashValue="K4sh7qp/ZW1rkEvazSFY1uKIccWD9Nav0x1FQrHmscokUke7M/rCD4MRIe5+o+qaW3kYZfIE2xgHk70xzDwHKA==" algorithmName="SHA-512" password="CC35"/>
  <autoFilter ref="C121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1047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ROUND((SUM(BE121:BE164)),  2)</f>
        <v>0</v>
      </c>
      <c r="G33" s="36"/>
      <c r="H33" s="36"/>
      <c r="I33" s="162">
        <v>0.20000000000000001</v>
      </c>
      <c r="J33" s="161">
        <f>ROUND(((SUM(BE121:BE164))*I33),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ROUND((SUM(BF121:BF164)),  2)</f>
        <v>0</v>
      </c>
      <c r="G34" s="36"/>
      <c r="H34" s="36"/>
      <c r="I34" s="162">
        <v>0.20000000000000001</v>
      </c>
      <c r="J34" s="161">
        <f>ROUND(((SUM(BF121:BF164))*I34),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ROUND((SUM(BG121:BG164)),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ROUND((SUM(BH121:BH164)),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ROUND((SUM(BI121:BI164)),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08 - SO08 Malé tobogánové skoky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147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148</v>
      </c>
      <c r="E98" s="194"/>
      <c r="F98" s="194"/>
      <c r="G98" s="194"/>
      <c r="H98" s="194"/>
      <c r="I98" s="194"/>
      <c r="J98" s="195">
        <f>J123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149</v>
      </c>
      <c r="E99" s="194"/>
      <c r="F99" s="194"/>
      <c r="G99" s="194"/>
      <c r="H99" s="194"/>
      <c r="I99" s="194"/>
      <c r="J99" s="195">
        <f>J150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150</v>
      </c>
      <c r="E100" s="194"/>
      <c r="F100" s="194"/>
      <c r="G100" s="194"/>
      <c r="H100" s="194"/>
      <c r="I100" s="194"/>
      <c r="J100" s="195">
        <f>J161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865</v>
      </c>
      <c r="E101" s="189"/>
      <c r="F101" s="189"/>
      <c r="G101" s="189"/>
      <c r="H101" s="189"/>
      <c r="I101" s="189"/>
      <c r="J101" s="190">
        <f>J163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151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3.25" customHeight="1">
      <c r="A111" s="36"/>
      <c r="B111" s="37"/>
      <c r="C111" s="38"/>
      <c r="D111" s="38"/>
      <c r="E111" s="181" t="str">
        <f>E7</f>
        <v>Rekonštrukcia plážového kúpaliska Morské oko v Tornali - 1.etapa - ELEKTROINŠTALÁCIA - Projekt pre stavené povolenie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138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08 - SO08 Malé tobogánové skoky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19</v>
      </c>
      <c r="D115" s="38"/>
      <c r="E115" s="38"/>
      <c r="F115" s="25" t="str">
        <f>F12</f>
        <v>Tornaľa</v>
      </c>
      <c r="G115" s="38"/>
      <c r="H115" s="38"/>
      <c r="I115" s="30" t="s">
        <v>21</v>
      </c>
      <c r="J115" s="77" t="str">
        <f>IF(J12="","",J12)</f>
        <v>29.5.2020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23</v>
      </c>
      <c r="D117" s="38"/>
      <c r="E117" s="38"/>
      <c r="F117" s="25" t="str">
        <f>E15</f>
        <v>Mesto Tornaľa, Mierová č. 14, Tornaľa, PSČ 982 01</v>
      </c>
      <c r="G117" s="38"/>
      <c r="H117" s="38"/>
      <c r="I117" s="30" t="s">
        <v>29</v>
      </c>
      <c r="J117" s="34" t="str">
        <f>E21</f>
        <v>Ing. Ján Božek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IF(E18="","",E18)</f>
        <v>Vyplň údaj</v>
      </c>
      <c r="G118" s="38"/>
      <c r="H118" s="38"/>
      <c r="I118" s="30" t="s">
        <v>32</v>
      </c>
      <c r="J118" s="34" t="str">
        <f>E24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97"/>
      <c r="B120" s="198"/>
      <c r="C120" s="199" t="s">
        <v>152</v>
      </c>
      <c r="D120" s="200" t="s">
        <v>59</v>
      </c>
      <c r="E120" s="200" t="s">
        <v>55</v>
      </c>
      <c r="F120" s="200" t="s">
        <v>56</v>
      </c>
      <c r="G120" s="200" t="s">
        <v>153</v>
      </c>
      <c r="H120" s="200" t="s">
        <v>154</v>
      </c>
      <c r="I120" s="200" t="s">
        <v>155</v>
      </c>
      <c r="J120" s="201" t="s">
        <v>142</v>
      </c>
      <c r="K120" s="202" t="s">
        <v>156</v>
      </c>
      <c r="L120" s="203"/>
      <c r="M120" s="98" t="s">
        <v>1</v>
      </c>
      <c r="N120" s="99" t="s">
        <v>38</v>
      </c>
      <c r="O120" s="99" t="s">
        <v>157</v>
      </c>
      <c r="P120" s="99" t="s">
        <v>158</v>
      </c>
      <c r="Q120" s="99" t="s">
        <v>159</v>
      </c>
      <c r="R120" s="99" t="s">
        <v>160</v>
      </c>
      <c r="S120" s="99" t="s">
        <v>161</v>
      </c>
      <c r="T120" s="100" t="s">
        <v>162</v>
      </c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</row>
    <row r="121" s="2" customFormat="1" ht="22.8" customHeight="1">
      <c r="A121" s="36"/>
      <c r="B121" s="37"/>
      <c r="C121" s="105" t="s">
        <v>143</v>
      </c>
      <c r="D121" s="38"/>
      <c r="E121" s="38"/>
      <c r="F121" s="38"/>
      <c r="G121" s="38"/>
      <c r="H121" s="38"/>
      <c r="I121" s="38"/>
      <c r="J121" s="204">
        <f>BK121</f>
        <v>0</v>
      </c>
      <c r="K121" s="38"/>
      <c r="L121" s="42"/>
      <c r="M121" s="101"/>
      <c r="N121" s="205"/>
      <c r="O121" s="102"/>
      <c r="P121" s="206">
        <f>P122+P163</f>
        <v>0</v>
      </c>
      <c r="Q121" s="102"/>
      <c r="R121" s="206">
        <f>R122+R163</f>
        <v>1.1023700000000001</v>
      </c>
      <c r="S121" s="102"/>
      <c r="T121" s="207">
        <f>T122+T163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73</v>
      </c>
      <c r="AU121" s="15" t="s">
        <v>144</v>
      </c>
      <c r="BK121" s="208">
        <f>BK122+BK163</f>
        <v>0</v>
      </c>
    </row>
    <row r="122" s="12" customFormat="1" ht="25.92" customHeight="1">
      <c r="A122" s="12"/>
      <c r="B122" s="209"/>
      <c r="C122" s="210"/>
      <c r="D122" s="211" t="s">
        <v>73</v>
      </c>
      <c r="E122" s="212" t="s">
        <v>175</v>
      </c>
      <c r="F122" s="212" t="s">
        <v>176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P123+P150+P161</f>
        <v>0</v>
      </c>
      <c r="Q122" s="217"/>
      <c r="R122" s="218">
        <f>R123+R150+R161</f>
        <v>1.1023700000000001</v>
      </c>
      <c r="S122" s="217"/>
      <c r="T122" s="219">
        <f>T123+T150+T161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177</v>
      </c>
      <c r="AT122" s="221" t="s">
        <v>73</v>
      </c>
      <c r="AU122" s="221" t="s">
        <v>74</v>
      </c>
      <c r="AY122" s="220" t="s">
        <v>165</v>
      </c>
      <c r="BK122" s="222">
        <f>BK123+BK150+BK161</f>
        <v>0</v>
      </c>
    </row>
    <row r="123" s="12" customFormat="1" ht="22.8" customHeight="1">
      <c r="A123" s="12"/>
      <c r="B123" s="209"/>
      <c r="C123" s="210"/>
      <c r="D123" s="211" t="s">
        <v>73</v>
      </c>
      <c r="E123" s="223" t="s">
        <v>178</v>
      </c>
      <c r="F123" s="223" t="s">
        <v>179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SUM(P124:P149)</f>
        <v>0</v>
      </c>
      <c r="Q123" s="217"/>
      <c r="R123" s="218">
        <f>SUM(R124:R149)</f>
        <v>0.060269999999999997</v>
      </c>
      <c r="S123" s="217"/>
      <c r="T123" s="219">
        <f>SUM(T124:T149)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81</v>
      </c>
      <c r="AY123" s="220" t="s">
        <v>165</v>
      </c>
      <c r="BK123" s="222">
        <f>SUM(BK124:BK149)</f>
        <v>0</v>
      </c>
    </row>
    <row r="124" s="2" customFormat="1" ht="24.15" customHeight="1">
      <c r="A124" s="36"/>
      <c r="B124" s="37"/>
      <c r="C124" s="225" t="s">
        <v>260</v>
      </c>
      <c r="D124" s="225" t="s">
        <v>169</v>
      </c>
      <c r="E124" s="226" t="s">
        <v>209</v>
      </c>
      <c r="F124" s="227" t="s">
        <v>210</v>
      </c>
      <c r="G124" s="228" t="s">
        <v>183</v>
      </c>
      <c r="H124" s="229">
        <v>10</v>
      </c>
      <c r="I124" s="230"/>
      <c r="J124" s="231">
        <f>ROUND(I124*H124,2)</f>
        <v>0</v>
      </c>
      <c r="K124" s="232"/>
      <c r="L124" s="42"/>
      <c r="M124" s="233" t="s">
        <v>1</v>
      </c>
      <c r="N124" s="234" t="s">
        <v>40</v>
      </c>
      <c r="O124" s="89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7" t="s">
        <v>184</v>
      </c>
      <c r="AT124" s="237" t="s">
        <v>169</v>
      </c>
      <c r="AU124" s="237" t="s">
        <v>85</v>
      </c>
      <c r="AY124" s="15" t="s">
        <v>165</v>
      </c>
      <c r="BE124" s="238">
        <f>IF(N124="základná",J124,0)</f>
        <v>0</v>
      </c>
      <c r="BF124" s="238">
        <f>IF(N124="znížená",J124,0)</f>
        <v>0</v>
      </c>
      <c r="BG124" s="238">
        <f>IF(N124="zákl. prenesená",J124,0)</f>
        <v>0</v>
      </c>
      <c r="BH124" s="238">
        <f>IF(N124="zníž. prenesená",J124,0)</f>
        <v>0</v>
      </c>
      <c r="BI124" s="238">
        <f>IF(N124="nulová",J124,0)</f>
        <v>0</v>
      </c>
      <c r="BJ124" s="15" t="s">
        <v>85</v>
      </c>
      <c r="BK124" s="238">
        <f>ROUND(I124*H124,2)</f>
        <v>0</v>
      </c>
      <c r="BL124" s="15" t="s">
        <v>184</v>
      </c>
      <c r="BM124" s="237" t="s">
        <v>1048</v>
      </c>
    </row>
    <row r="125" s="2" customFormat="1" ht="24.15" customHeight="1">
      <c r="A125" s="36"/>
      <c r="B125" s="37"/>
      <c r="C125" s="239" t="s">
        <v>264</v>
      </c>
      <c r="D125" s="239" t="s">
        <v>175</v>
      </c>
      <c r="E125" s="240" t="s">
        <v>212</v>
      </c>
      <c r="F125" s="241" t="s">
        <v>213</v>
      </c>
      <c r="G125" s="242" t="s">
        <v>183</v>
      </c>
      <c r="H125" s="243">
        <v>10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0.00016000000000000001</v>
      </c>
      <c r="R125" s="235">
        <f>Q125*H125</f>
        <v>0.0016000000000000001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189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189</v>
      </c>
      <c r="BM125" s="237" t="s">
        <v>1049</v>
      </c>
    </row>
    <row r="126" s="2" customFormat="1" ht="14.4" customHeight="1">
      <c r="A126" s="36"/>
      <c r="B126" s="37"/>
      <c r="C126" s="225" t="s">
        <v>177</v>
      </c>
      <c r="D126" s="225" t="s">
        <v>169</v>
      </c>
      <c r="E126" s="226" t="s">
        <v>322</v>
      </c>
      <c r="F126" s="227" t="s">
        <v>323</v>
      </c>
      <c r="G126" s="228" t="s">
        <v>194</v>
      </c>
      <c r="H126" s="229">
        <v>3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1050</v>
      </c>
    </row>
    <row r="127" s="2" customFormat="1" ht="24.15" customHeight="1">
      <c r="A127" s="36"/>
      <c r="B127" s="37"/>
      <c r="C127" s="239" t="s">
        <v>173</v>
      </c>
      <c r="D127" s="239" t="s">
        <v>175</v>
      </c>
      <c r="E127" s="240" t="s">
        <v>916</v>
      </c>
      <c r="F127" s="241" t="s">
        <v>1051</v>
      </c>
      <c r="G127" s="242" t="s">
        <v>194</v>
      </c>
      <c r="H127" s="243">
        <v>3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0.00012999999999999999</v>
      </c>
      <c r="R127" s="235">
        <f>Q127*H127</f>
        <v>0.00038999999999999994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189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189</v>
      </c>
      <c r="BM127" s="237" t="s">
        <v>1052</v>
      </c>
    </row>
    <row r="128" s="2" customFormat="1" ht="24.15" customHeight="1">
      <c r="A128" s="36"/>
      <c r="B128" s="37"/>
      <c r="C128" s="225" t="s">
        <v>530</v>
      </c>
      <c r="D128" s="225" t="s">
        <v>169</v>
      </c>
      <c r="E128" s="226" t="s">
        <v>366</v>
      </c>
      <c r="F128" s="227" t="s">
        <v>367</v>
      </c>
      <c r="G128" s="228" t="s">
        <v>183</v>
      </c>
      <c r="H128" s="229">
        <v>30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1053</v>
      </c>
    </row>
    <row r="129" s="2" customFormat="1" ht="14.4" customHeight="1">
      <c r="A129" s="36"/>
      <c r="B129" s="37"/>
      <c r="C129" s="239" t="s">
        <v>534</v>
      </c>
      <c r="D129" s="239" t="s">
        <v>175</v>
      </c>
      <c r="E129" s="240" t="s">
        <v>370</v>
      </c>
      <c r="F129" s="241" t="s">
        <v>371</v>
      </c>
      <c r="G129" s="242" t="s">
        <v>253</v>
      </c>
      <c r="H129" s="243">
        <v>30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0.001</v>
      </c>
      <c r="R129" s="235">
        <f>Q129*H129</f>
        <v>0.029999999999999999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1054</v>
      </c>
    </row>
    <row r="130" s="2" customFormat="1" ht="24.15" customHeight="1">
      <c r="A130" s="36"/>
      <c r="B130" s="37"/>
      <c r="C130" s="225" t="s">
        <v>345</v>
      </c>
      <c r="D130" s="225" t="s">
        <v>169</v>
      </c>
      <c r="E130" s="226" t="s">
        <v>374</v>
      </c>
      <c r="F130" s="227" t="s">
        <v>375</v>
      </c>
      <c r="G130" s="228" t="s">
        <v>183</v>
      </c>
      <c r="H130" s="229">
        <v>20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1055</v>
      </c>
    </row>
    <row r="131" s="2" customFormat="1" ht="14.4" customHeight="1">
      <c r="A131" s="36"/>
      <c r="B131" s="37"/>
      <c r="C131" s="239" t="s">
        <v>349</v>
      </c>
      <c r="D131" s="239" t="s">
        <v>175</v>
      </c>
      <c r="E131" s="240" t="s">
        <v>378</v>
      </c>
      <c r="F131" s="241" t="s">
        <v>379</v>
      </c>
      <c r="G131" s="242" t="s">
        <v>183</v>
      </c>
      <c r="H131" s="243">
        <v>20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1056</v>
      </c>
    </row>
    <row r="132" s="2" customFormat="1" ht="14.4" customHeight="1">
      <c r="A132" s="36"/>
      <c r="B132" s="37"/>
      <c r="C132" s="225" t="s">
        <v>304</v>
      </c>
      <c r="D132" s="225" t="s">
        <v>169</v>
      </c>
      <c r="E132" s="226" t="s">
        <v>1057</v>
      </c>
      <c r="F132" s="227" t="s">
        <v>1058</v>
      </c>
      <c r="G132" s="228" t="s">
        <v>194</v>
      </c>
      <c r="H132" s="229">
        <v>2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1059</v>
      </c>
    </row>
    <row r="133" s="2" customFormat="1" ht="14.4" customHeight="1">
      <c r="A133" s="36"/>
      <c r="B133" s="37"/>
      <c r="C133" s="239" t="s">
        <v>308</v>
      </c>
      <c r="D133" s="239" t="s">
        <v>175</v>
      </c>
      <c r="E133" s="240" t="s">
        <v>1060</v>
      </c>
      <c r="F133" s="241" t="s">
        <v>1061</v>
      </c>
      <c r="G133" s="242" t="s">
        <v>194</v>
      </c>
      <c r="H133" s="243">
        <v>2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0.00040000000000000002</v>
      </c>
      <c r="R133" s="235">
        <f>Q133*H133</f>
        <v>0.00080000000000000004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1062</v>
      </c>
    </row>
    <row r="134" s="2" customFormat="1" ht="14.4" customHeight="1">
      <c r="A134" s="36"/>
      <c r="B134" s="37"/>
      <c r="C134" s="225" t="s">
        <v>329</v>
      </c>
      <c r="D134" s="225" t="s">
        <v>169</v>
      </c>
      <c r="E134" s="226" t="s">
        <v>1063</v>
      </c>
      <c r="F134" s="227" t="s">
        <v>1064</v>
      </c>
      <c r="G134" s="228" t="s">
        <v>194</v>
      </c>
      <c r="H134" s="229">
        <v>4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1065</v>
      </c>
    </row>
    <row r="135" s="2" customFormat="1" ht="24.15" customHeight="1">
      <c r="A135" s="36"/>
      <c r="B135" s="37"/>
      <c r="C135" s="239" t="s">
        <v>333</v>
      </c>
      <c r="D135" s="239" t="s">
        <v>175</v>
      </c>
      <c r="E135" s="240" t="s">
        <v>1066</v>
      </c>
      <c r="F135" s="241" t="s">
        <v>1067</v>
      </c>
      <c r="G135" s="242" t="s">
        <v>194</v>
      </c>
      <c r="H135" s="243">
        <v>4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0.00016000000000000001</v>
      </c>
      <c r="R135" s="235">
        <f>Q135*H135</f>
        <v>0.00064000000000000005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1068</v>
      </c>
    </row>
    <row r="136" s="2" customFormat="1" ht="14.4" customHeight="1">
      <c r="A136" s="36"/>
      <c r="B136" s="37"/>
      <c r="C136" s="225" t="s">
        <v>425</v>
      </c>
      <c r="D136" s="225" t="s">
        <v>169</v>
      </c>
      <c r="E136" s="226" t="s">
        <v>402</v>
      </c>
      <c r="F136" s="227" t="s">
        <v>403</v>
      </c>
      <c r="G136" s="228" t="s">
        <v>194</v>
      </c>
      <c r="H136" s="229">
        <v>8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1069</v>
      </c>
    </row>
    <row r="137" s="2" customFormat="1" ht="14.4" customHeight="1">
      <c r="A137" s="36"/>
      <c r="B137" s="37"/>
      <c r="C137" s="239" t="s">
        <v>429</v>
      </c>
      <c r="D137" s="239" t="s">
        <v>175</v>
      </c>
      <c r="E137" s="240" t="s">
        <v>1070</v>
      </c>
      <c r="F137" s="241" t="s">
        <v>407</v>
      </c>
      <c r="G137" s="242" t="s">
        <v>194</v>
      </c>
      <c r="H137" s="243">
        <v>8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203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1071</v>
      </c>
    </row>
    <row r="138" s="2" customFormat="1" ht="14.4" customHeight="1">
      <c r="A138" s="36"/>
      <c r="B138" s="37"/>
      <c r="C138" s="225" t="s">
        <v>126</v>
      </c>
      <c r="D138" s="225" t="s">
        <v>169</v>
      </c>
      <c r="E138" s="226" t="s">
        <v>410</v>
      </c>
      <c r="F138" s="227" t="s">
        <v>411</v>
      </c>
      <c r="G138" s="228" t="s">
        <v>194</v>
      </c>
      <c r="H138" s="229">
        <v>8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184</v>
      </c>
      <c r="AT138" s="237" t="s">
        <v>169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1072</v>
      </c>
    </row>
    <row r="139" s="2" customFormat="1" ht="14.4" customHeight="1">
      <c r="A139" s="36"/>
      <c r="B139" s="37"/>
      <c r="C139" s="239" t="s">
        <v>117</v>
      </c>
      <c r="D139" s="239" t="s">
        <v>175</v>
      </c>
      <c r="E139" s="240" t="s">
        <v>414</v>
      </c>
      <c r="F139" s="241" t="s">
        <v>415</v>
      </c>
      <c r="G139" s="242" t="s">
        <v>194</v>
      </c>
      <c r="H139" s="243">
        <v>8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40</v>
      </c>
      <c r="O139" s="89"/>
      <c r="P139" s="235">
        <f>O139*H139</f>
        <v>0</v>
      </c>
      <c r="Q139" s="235">
        <v>0.00021000000000000001</v>
      </c>
      <c r="R139" s="235">
        <f>Q139*H139</f>
        <v>0.0016800000000000001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189</v>
      </c>
      <c r="AT139" s="237" t="s">
        <v>175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189</v>
      </c>
      <c r="BM139" s="237" t="s">
        <v>1073</v>
      </c>
    </row>
    <row r="140" s="2" customFormat="1" ht="14.4" customHeight="1">
      <c r="A140" s="36"/>
      <c r="B140" s="37"/>
      <c r="C140" s="225" t="s">
        <v>337</v>
      </c>
      <c r="D140" s="225" t="s">
        <v>169</v>
      </c>
      <c r="E140" s="226" t="s">
        <v>1074</v>
      </c>
      <c r="F140" s="227" t="s">
        <v>1075</v>
      </c>
      <c r="G140" s="228" t="s">
        <v>183</v>
      </c>
      <c r="H140" s="229">
        <v>2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1076</v>
      </c>
    </row>
    <row r="141" s="2" customFormat="1" ht="14.4" customHeight="1">
      <c r="A141" s="36"/>
      <c r="B141" s="37"/>
      <c r="C141" s="239" t="s">
        <v>341</v>
      </c>
      <c r="D141" s="239" t="s">
        <v>175</v>
      </c>
      <c r="E141" s="240" t="s">
        <v>1077</v>
      </c>
      <c r="F141" s="241" t="s">
        <v>1078</v>
      </c>
      <c r="G141" s="242" t="s">
        <v>194</v>
      </c>
      <c r="H141" s="243">
        <v>2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0.0079299999999999995</v>
      </c>
      <c r="R141" s="235">
        <f>Q141*H141</f>
        <v>0.015859999999999999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189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189</v>
      </c>
      <c r="BM141" s="237" t="s">
        <v>1079</v>
      </c>
    </row>
    <row r="142" s="2" customFormat="1" ht="14.4" customHeight="1">
      <c r="A142" s="36"/>
      <c r="B142" s="37"/>
      <c r="C142" s="225" t="s">
        <v>268</v>
      </c>
      <c r="D142" s="225" t="s">
        <v>169</v>
      </c>
      <c r="E142" s="226" t="s">
        <v>1080</v>
      </c>
      <c r="F142" s="227" t="s">
        <v>1081</v>
      </c>
      <c r="G142" s="228" t="s">
        <v>183</v>
      </c>
      <c r="H142" s="229">
        <v>15</v>
      </c>
      <c r="I142" s="230"/>
      <c r="J142" s="231">
        <f>ROUND(I142*H142,2)</f>
        <v>0</v>
      </c>
      <c r="K142" s="232"/>
      <c r="L142" s="42"/>
      <c r="M142" s="233" t="s">
        <v>1</v>
      </c>
      <c r="N142" s="234" t="s">
        <v>40</v>
      </c>
      <c r="O142" s="89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184</v>
      </c>
      <c r="AT142" s="237" t="s">
        <v>169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1082</v>
      </c>
    </row>
    <row r="143" s="2" customFormat="1" ht="14.4" customHeight="1">
      <c r="A143" s="36"/>
      <c r="B143" s="37"/>
      <c r="C143" s="239" t="s">
        <v>272</v>
      </c>
      <c r="D143" s="239" t="s">
        <v>175</v>
      </c>
      <c r="E143" s="240" t="s">
        <v>1083</v>
      </c>
      <c r="F143" s="241" t="s">
        <v>1084</v>
      </c>
      <c r="G143" s="242" t="s">
        <v>183</v>
      </c>
      <c r="H143" s="243">
        <v>15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0.00062</v>
      </c>
      <c r="R143" s="235">
        <f>Q143*H143</f>
        <v>0.0092999999999999992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189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189</v>
      </c>
      <c r="BM143" s="237" t="s">
        <v>1085</v>
      </c>
    </row>
    <row r="144" s="2" customFormat="1" ht="14.4" customHeight="1">
      <c r="A144" s="36"/>
      <c r="B144" s="37"/>
      <c r="C144" s="225" t="s">
        <v>191</v>
      </c>
      <c r="D144" s="225" t="s">
        <v>169</v>
      </c>
      <c r="E144" s="226" t="s">
        <v>816</v>
      </c>
      <c r="F144" s="227" t="s">
        <v>817</v>
      </c>
      <c r="G144" s="228" t="s">
        <v>183</v>
      </c>
      <c r="H144" s="229">
        <v>10</v>
      </c>
      <c r="I144" s="230"/>
      <c r="J144" s="231">
        <f>ROUND(I144*H144,2)</f>
        <v>0</v>
      </c>
      <c r="K144" s="232"/>
      <c r="L144" s="42"/>
      <c r="M144" s="233" t="s">
        <v>1</v>
      </c>
      <c r="N144" s="234" t="s">
        <v>40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184</v>
      </c>
      <c r="AT144" s="237" t="s">
        <v>169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1086</v>
      </c>
    </row>
    <row r="145" s="2" customFormat="1" ht="14.4" customHeight="1">
      <c r="A145" s="36"/>
      <c r="B145" s="37"/>
      <c r="C145" s="225" t="s">
        <v>361</v>
      </c>
      <c r="D145" s="225" t="s">
        <v>169</v>
      </c>
      <c r="E145" s="226" t="s">
        <v>501</v>
      </c>
      <c r="F145" s="227" t="s">
        <v>502</v>
      </c>
      <c r="G145" s="228" t="s">
        <v>503</v>
      </c>
      <c r="H145" s="250"/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1087</v>
      </c>
    </row>
    <row r="146" s="2" customFormat="1" ht="14.4" customHeight="1">
      <c r="A146" s="36"/>
      <c r="B146" s="37"/>
      <c r="C146" s="225" t="s">
        <v>381</v>
      </c>
      <c r="D146" s="225" t="s">
        <v>169</v>
      </c>
      <c r="E146" s="226" t="s">
        <v>506</v>
      </c>
      <c r="F146" s="227" t="s">
        <v>507</v>
      </c>
      <c r="G146" s="228" t="s">
        <v>503</v>
      </c>
      <c r="H146" s="250"/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1088</v>
      </c>
    </row>
    <row r="147" s="2" customFormat="1" ht="14.4" customHeight="1">
      <c r="A147" s="36"/>
      <c r="B147" s="37"/>
      <c r="C147" s="225" t="s">
        <v>385</v>
      </c>
      <c r="D147" s="225" t="s">
        <v>169</v>
      </c>
      <c r="E147" s="226" t="s">
        <v>510</v>
      </c>
      <c r="F147" s="227" t="s">
        <v>511</v>
      </c>
      <c r="G147" s="228" t="s">
        <v>503</v>
      </c>
      <c r="H147" s="250"/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184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1089</v>
      </c>
    </row>
    <row r="148" s="2" customFormat="1" ht="14.4" customHeight="1">
      <c r="A148" s="36"/>
      <c r="B148" s="37"/>
      <c r="C148" s="225" t="s">
        <v>389</v>
      </c>
      <c r="D148" s="225" t="s">
        <v>169</v>
      </c>
      <c r="E148" s="226" t="s">
        <v>514</v>
      </c>
      <c r="F148" s="227" t="s">
        <v>515</v>
      </c>
      <c r="G148" s="228" t="s">
        <v>503</v>
      </c>
      <c r="H148" s="250"/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189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189</v>
      </c>
      <c r="BM148" s="237" t="s">
        <v>1090</v>
      </c>
    </row>
    <row r="149" s="2" customFormat="1" ht="14.4" customHeight="1">
      <c r="A149" s="36"/>
      <c r="B149" s="37"/>
      <c r="C149" s="225" t="s">
        <v>421</v>
      </c>
      <c r="D149" s="225" t="s">
        <v>169</v>
      </c>
      <c r="E149" s="226" t="s">
        <v>518</v>
      </c>
      <c r="F149" s="227" t="s">
        <v>519</v>
      </c>
      <c r="G149" s="228" t="s">
        <v>503</v>
      </c>
      <c r="H149" s="250"/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184</v>
      </c>
      <c r="AT149" s="237" t="s">
        <v>169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184</v>
      </c>
      <c r="BM149" s="237" t="s">
        <v>1091</v>
      </c>
    </row>
    <row r="150" s="12" customFormat="1" ht="22.8" customHeight="1">
      <c r="A150" s="12"/>
      <c r="B150" s="209"/>
      <c r="C150" s="210"/>
      <c r="D150" s="211" t="s">
        <v>73</v>
      </c>
      <c r="E150" s="223" t="s">
        <v>521</v>
      </c>
      <c r="F150" s="223" t="s">
        <v>522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SUM(P151:P160)</f>
        <v>0</v>
      </c>
      <c r="Q150" s="217"/>
      <c r="R150" s="218">
        <f>SUM(R151:R160)</f>
        <v>1.0421</v>
      </c>
      <c r="S150" s="217"/>
      <c r="T150" s="219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177</v>
      </c>
      <c r="AT150" s="221" t="s">
        <v>73</v>
      </c>
      <c r="AU150" s="221" t="s">
        <v>81</v>
      </c>
      <c r="AY150" s="220" t="s">
        <v>165</v>
      </c>
      <c r="BK150" s="222">
        <f>SUM(BK151:BK160)</f>
        <v>0</v>
      </c>
    </row>
    <row r="151" s="2" customFormat="1" ht="24.15" customHeight="1">
      <c r="A151" s="36"/>
      <c r="B151" s="37"/>
      <c r="C151" s="225" t="s">
        <v>215</v>
      </c>
      <c r="D151" s="225" t="s">
        <v>169</v>
      </c>
      <c r="E151" s="226" t="s">
        <v>523</v>
      </c>
      <c r="F151" s="227" t="s">
        <v>524</v>
      </c>
      <c r="G151" s="228" t="s">
        <v>183</v>
      </c>
      <c r="H151" s="229">
        <v>10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184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184</v>
      </c>
      <c r="BM151" s="237" t="s">
        <v>1092</v>
      </c>
    </row>
    <row r="152" s="2" customFormat="1" ht="24.15" customHeight="1">
      <c r="A152" s="36"/>
      <c r="B152" s="37"/>
      <c r="C152" s="225" t="s">
        <v>7</v>
      </c>
      <c r="D152" s="225" t="s">
        <v>169</v>
      </c>
      <c r="E152" s="226" t="s">
        <v>526</v>
      </c>
      <c r="F152" s="227" t="s">
        <v>527</v>
      </c>
      <c r="G152" s="228" t="s">
        <v>528</v>
      </c>
      <c r="H152" s="229">
        <v>3</v>
      </c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1093</v>
      </c>
    </row>
    <row r="153" s="2" customFormat="1" ht="24.15" customHeight="1">
      <c r="A153" s="36"/>
      <c r="B153" s="37"/>
      <c r="C153" s="225" t="s">
        <v>222</v>
      </c>
      <c r="D153" s="225" t="s">
        <v>169</v>
      </c>
      <c r="E153" s="226" t="s">
        <v>531</v>
      </c>
      <c r="F153" s="227" t="s">
        <v>532</v>
      </c>
      <c r="G153" s="228" t="s">
        <v>183</v>
      </c>
      <c r="H153" s="229">
        <v>10</v>
      </c>
      <c r="I153" s="230"/>
      <c r="J153" s="231">
        <f>ROUND(I153*H153,2)</f>
        <v>0</v>
      </c>
      <c r="K153" s="232"/>
      <c r="L153" s="42"/>
      <c r="M153" s="233" t="s">
        <v>1</v>
      </c>
      <c r="N153" s="234" t="s">
        <v>40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184</v>
      </c>
      <c r="AT153" s="237" t="s">
        <v>169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184</v>
      </c>
      <c r="BM153" s="237" t="s">
        <v>1094</v>
      </c>
    </row>
    <row r="154" s="2" customFormat="1" ht="14.4" customHeight="1">
      <c r="A154" s="36"/>
      <c r="B154" s="37"/>
      <c r="C154" s="239" t="s">
        <v>226</v>
      </c>
      <c r="D154" s="239" t="s">
        <v>175</v>
      </c>
      <c r="E154" s="240" t="s">
        <v>535</v>
      </c>
      <c r="F154" s="241" t="s">
        <v>536</v>
      </c>
      <c r="G154" s="242" t="s">
        <v>537</v>
      </c>
      <c r="H154" s="243">
        <v>1.04</v>
      </c>
      <c r="I154" s="244"/>
      <c r="J154" s="245">
        <f>ROUND(I154*H154,2)</f>
        <v>0</v>
      </c>
      <c r="K154" s="246"/>
      <c r="L154" s="247"/>
      <c r="M154" s="248" t="s">
        <v>1</v>
      </c>
      <c r="N154" s="249" t="s">
        <v>40</v>
      </c>
      <c r="O154" s="89"/>
      <c r="P154" s="235">
        <f>O154*H154</f>
        <v>0</v>
      </c>
      <c r="Q154" s="235">
        <v>1</v>
      </c>
      <c r="R154" s="235">
        <f>Q154*H154</f>
        <v>1.04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189</v>
      </c>
      <c r="AT154" s="237" t="s">
        <v>175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189</v>
      </c>
      <c r="BM154" s="237" t="s">
        <v>1095</v>
      </c>
    </row>
    <row r="155" s="13" customFormat="1">
      <c r="A155" s="13"/>
      <c r="B155" s="251"/>
      <c r="C155" s="252"/>
      <c r="D155" s="253" t="s">
        <v>539</v>
      </c>
      <c r="E155" s="252"/>
      <c r="F155" s="254" t="s">
        <v>1096</v>
      </c>
      <c r="G155" s="252"/>
      <c r="H155" s="255">
        <v>1.04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539</v>
      </c>
      <c r="AU155" s="261" t="s">
        <v>85</v>
      </c>
      <c r="AV155" s="13" t="s">
        <v>85</v>
      </c>
      <c r="AW155" s="13" t="s">
        <v>4</v>
      </c>
      <c r="AX155" s="13" t="s">
        <v>81</v>
      </c>
      <c r="AY155" s="261" t="s">
        <v>165</v>
      </c>
    </row>
    <row r="156" s="2" customFormat="1" ht="24.15" customHeight="1">
      <c r="A156" s="36"/>
      <c r="B156" s="37"/>
      <c r="C156" s="225" t="s">
        <v>230</v>
      </c>
      <c r="D156" s="225" t="s">
        <v>169</v>
      </c>
      <c r="E156" s="226" t="s">
        <v>542</v>
      </c>
      <c r="F156" s="227" t="s">
        <v>543</v>
      </c>
      <c r="G156" s="228" t="s">
        <v>183</v>
      </c>
      <c r="H156" s="229">
        <v>10</v>
      </c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184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184</v>
      </c>
      <c r="BM156" s="237" t="s">
        <v>1097</v>
      </c>
    </row>
    <row r="157" s="2" customFormat="1" ht="24.15" customHeight="1">
      <c r="A157" s="36"/>
      <c r="B157" s="37"/>
      <c r="C157" s="239" t="s">
        <v>234</v>
      </c>
      <c r="D157" s="239" t="s">
        <v>175</v>
      </c>
      <c r="E157" s="240" t="s">
        <v>545</v>
      </c>
      <c r="F157" s="241" t="s">
        <v>546</v>
      </c>
      <c r="G157" s="242" t="s">
        <v>183</v>
      </c>
      <c r="H157" s="243">
        <v>10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40</v>
      </c>
      <c r="O157" s="89"/>
      <c r="P157" s="235">
        <f>O157*H157</f>
        <v>0</v>
      </c>
      <c r="Q157" s="235">
        <v>0.00021000000000000001</v>
      </c>
      <c r="R157" s="235">
        <f>Q157*H157</f>
        <v>0.0021000000000000003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189</v>
      </c>
      <c r="AT157" s="237" t="s">
        <v>175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189</v>
      </c>
      <c r="BM157" s="237" t="s">
        <v>1098</v>
      </c>
    </row>
    <row r="158" s="2" customFormat="1" ht="24.15" customHeight="1">
      <c r="A158" s="36"/>
      <c r="B158" s="37"/>
      <c r="C158" s="225" t="s">
        <v>238</v>
      </c>
      <c r="D158" s="225" t="s">
        <v>169</v>
      </c>
      <c r="E158" s="226" t="s">
        <v>548</v>
      </c>
      <c r="F158" s="227" t="s">
        <v>549</v>
      </c>
      <c r="G158" s="228" t="s">
        <v>183</v>
      </c>
      <c r="H158" s="229">
        <v>10</v>
      </c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1099</v>
      </c>
    </row>
    <row r="159" s="2" customFormat="1" ht="24.15" customHeight="1">
      <c r="A159" s="36"/>
      <c r="B159" s="37"/>
      <c r="C159" s="225" t="s">
        <v>242</v>
      </c>
      <c r="D159" s="225" t="s">
        <v>169</v>
      </c>
      <c r="E159" s="226" t="s">
        <v>552</v>
      </c>
      <c r="F159" s="227" t="s">
        <v>553</v>
      </c>
      <c r="G159" s="228" t="s">
        <v>258</v>
      </c>
      <c r="H159" s="229">
        <v>10</v>
      </c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1100</v>
      </c>
    </row>
    <row r="160" s="2" customFormat="1" ht="14.4" customHeight="1">
      <c r="A160" s="36"/>
      <c r="B160" s="37"/>
      <c r="C160" s="225" t="s">
        <v>417</v>
      </c>
      <c r="D160" s="225" t="s">
        <v>169</v>
      </c>
      <c r="E160" s="226" t="s">
        <v>518</v>
      </c>
      <c r="F160" s="227" t="s">
        <v>519</v>
      </c>
      <c r="G160" s="228" t="s">
        <v>503</v>
      </c>
      <c r="H160" s="250"/>
      <c r="I160" s="230"/>
      <c r="J160" s="231">
        <f>ROUND(I160*H160,2)</f>
        <v>0</v>
      </c>
      <c r="K160" s="232"/>
      <c r="L160" s="42"/>
      <c r="M160" s="233" t="s">
        <v>1</v>
      </c>
      <c r="N160" s="234" t="s">
        <v>40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1101</v>
      </c>
    </row>
    <row r="161" s="12" customFormat="1" ht="22.8" customHeight="1">
      <c r="A161" s="12"/>
      <c r="B161" s="209"/>
      <c r="C161" s="210"/>
      <c r="D161" s="211" t="s">
        <v>73</v>
      </c>
      <c r="E161" s="223" t="s">
        <v>557</v>
      </c>
      <c r="F161" s="223" t="s">
        <v>558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P162</f>
        <v>0</v>
      </c>
      <c r="Q161" s="217"/>
      <c r="R161" s="218">
        <f>R162</f>
        <v>0</v>
      </c>
      <c r="S161" s="217"/>
      <c r="T161" s="21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177</v>
      </c>
      <c r="AT161" s="221" t="s">
        <v>73</v>
      </c>
      <c r="AU161" s="221" t="s">
        <v>81</v>
      </c>
      <c r="AY161" s="220" t="s">
        <v>165</v>
      </c>
      <c r="BK161" s="222">
        <f>BK162</f>
        <v>0</v>
      </c>
    </row>
    <row r="162" s="2" customFormat="1" ht="24.15" customHeight="1">
      <c r="A162" s="36"/>
      <c r="B162" s="37"/>
      <c r="C162" s="225" t="s">
        <v>250</v>
      </c>
      <c r="D162" s="225" t="s">
        <v>169</v>
      </c>
      <c r="E162" s="226" t="s">
        <v>559</v>
      </c>
      <c r="F162" s="227" t="s">
        <v>560</v>
      </c>
      <c r="G162" s="228" t="s">
        <v>194</v>
      </c>
      <c r="H162" s="229">
        <v>1</v>
      </c>
      <c r="I162" s="230"/>
      <c r="J162" s="231">
        <f>ROUND(I162*H162,2)</f>
        <v>0</v>
      </c>
      <c r="K162" s="232"/>
      <c r="L162" s="42"/>
      <c r="M162" s="233" t="s">
        <v>1</v>
      </c>
      <c r="N162" s="234" t="s">
        <v>40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184</v>
      </c>
      <c r="AT162" s="237" t="s">
        <v>169</v>
      </c>
      <c r="AU162" s="237" t="s">
        <v>85</v>
      </c>
      <c r="AY162" s="15" t="s">
        <v>165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5" t="s">
        <v>85</v>
      </c>
      <c r="BK162" s="238">
        <f>ROUND(I162*H162,2)</f>
        <v>0</v>
      </c>
      <c r="BL162" s="15" t="s">
        <v>184</v>
      </c>
      <c r="BM162" s="237" t="s">
        <v>1102</v>
      </c>
    </row>
    <row r="163" s="12" customFormat="1" ht="25.92" customHeight="1">
      <c r="A163" s="12"/>
      <c r="B163" s="209"/>
      <c r="C163" s="210"/>
      <c r="D163" s="211" t="s">
        <v>73</v>
      </c>
      <c r="E163" s="212" t="s">
        <v>901</v>
      </c>
      <c r="F163" s="212" t="s">
        <v>902</v>
      </c>
      <c r="G163" s="210"/>
      <c r="H163" s="210"/>
      <c r="I163" s="213"/>
      <c r="J163" s="214">
        <f>BK163</f>
        <v>0</v>
      </c>
      <c r="K163" s="210"/>
      <c r="L163" s="215"/>
      <c r="M163" s="216"/>
      <c r="N163" s="217"/>
      <c r="O163" s="217"/>
      <c r="P163" s="218">
        <f>P164</f>
        <v>0</v>
      </c>
      <c r="Q163" s="217"/>
      <c r="R163" s="218">
        <f>R164</f>
        <v>0</v>
      </c>
      <c r="S163" s="217"/>
      <c r="T163" s="21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530</v>
      </c>
      <c r="AT163" s="221" t="s">
        <v>73</v>
      </c>
      <c r="AU163" s="221" t="s">
        <v>74</v>
      </c>
      <c r="AY163" s="220" t="s">
        <v>165</v>
      </c>
      <c r="BK163" s="222">
        <f>BK164</f>
        <v>0</v>
      </c>
    </row>
    <row r="164" s="2" customFormat="1" ht="37.8" customHeight="1">
      <c r="A164" s="36"/>
      <c r="B164" s="37"/>
      <c r="C164" s="225" t="s">
        <v>255</v>
      </c>
      <c r="D164" s="225" t="s">
        <v>169</v>
      </c>
      <c r="E164" s="226" t="s">
        <v>903</v>
      </c>
      <c r="F164" s="227" t="s">
        <v>904</v>
      </c>
      <c r="G164" s="228" t="s">
        <v>905</v>
      </c>
      <c r="H164" s="229">
        <v>1</v>
      </c>
      <c r="I164" s="230"/>
      <c r="J164" s="231">
        <f>ROUND(I164*H164,2)</f>
        <v>0</v>
      </c>
      <c r="K164" s="232"/>
      <c r="L164" s="42"/>
      <c r="M164" s="262" t="s">
        <v>1</v>
      </c>
      <c r="N164" s="263" t="s">
        <v>40</v>
      </c>
      <c r="O164" s="264"/>
      <c r="P164" s="265">
        <f>O164*H164</f>
        <v>0</v>
      </c>
      <c r="Q164" s="265">
        <v>0</v>
      </c>
      <c r="R164" s="265">
        <f>Q164*H164</f>
        <v>0</v>
      </c>
      <c r="S164" s="265">
        <v>0</v>
      </c>
      <c r="T164" s="26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906</v>
      </c>
      <c r="AT164" s="237" t="s">
        <v>169</v>
      </c>
      <c r="AU164" s="237" t="s">
        <v>81</v>
      </c>
      <c r="AY164" s="15" t="s">
        <v>165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5" t="s">
        <v>85</v>
      </c>
      <c r="BK164" s="238">
        <f>ROUND(I164*H164,2)</f>
        <v>0</v>
      </c>
      <c r="BL164" s="15" t="s">
        <v>906</v>
      </c>
      <c r="BM164" s="237" t="s">
        <v>1103</v>
      </c>
    </row>
    <row r="165" s="2" customFormat="1" ht="6.96" customHeight="1">
      <c r="A165" s="36"/>
      <c r="B165" s="64"/>
      <c r="C165" s="65"/>
      <c r="D165" s="65"/>
      <c r="E165" s="65"/>
      <c r="F165" s="65"/>
      <c r="G165" s="65"/>
      <c r="H165" s="65"/>
      <c r="I165" s="65"/>
      <c r="J165" s="65"/>
      <c r="K165" s="65"/>
      <c r="L165" s="42"/>
      <c r="M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</row>
  </sheetData>
  <sheetProtection sheet="1" autoFilter="0" formatColumns="0" formatRows="0" objects="1" scenarios="1" spinCount="100000" saltValue="z7xm1FbLhg02kfn3154uICp3WSWhy3uwTDqWduUcM8VOGDp0i8hU8bKDzKVFFdvZ4g/V6fPjqzFYo45RlO/tKA==" hashValue="zqOGM7wyVSuUtD/kEYC1AOpbnoq2KL98siBjSnwkMqzph2BLtqhFc02LOmYUbQuWJTBY8kZXgWktGwNl1kd0sQ==" algorithmName="SHA-512" password="CC35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24.75" customHeight="1">
      <c r="A9" s="36"/>
      <c r="B9" s="42"/>
      <c r="C9" s="36"/>
      <c r="D9" s="36"/>
      <c r="E9" s="150" t="s">
        <v>1104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ROUND((SUM(BE121:BE171)),  2)</f>
        <v>0</v>
      </c>
      <c r="G33" s="36"/>
      <c r="H33" s="36"/>
      <c r="I33" s="162">
        <v>0.20000000000000001</v>
      </c>
      <c r="J33" s="161">
        <f>ROUND(((SUM(BE121:BE171))*I33),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ROUND((SUM(BF121:BF171)),  2)</f>
        <v>0</v>
      </c>
      <c r="G34" s="36"/>
      <c r="H34" s="36"/>
      <c r="I34" s="162">
        <v>0.20000000000000001</v>
      </c>
      <c r="J34" s="161">
        <f>ROUND(((SUM(BF121:BF171))*I34),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ROUND((SUM(BG121:BG171)),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ROUND((SUM(BH121:BH171)),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ROUND((SUM(BI121:BI171)),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75" customHeight="1">
      <c r="A87" s="36"/>
      <c r="B87" s="37"/>
      <c r="C87" s="38"/>
      <c r="D87" s="38"/>
      <c r="E87" s="74" t="str">
        <f>E9</f>
        <v>11 - SO11 Autocamping – prípojky pre sezónne ubytovanie – stany a mobilné domy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147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148</v>
      </c>
      <c r="E98" s="194"/>
      <c r="F98" s="194"/>
      <c r="G98" s="194"/>
      <c r="H98" s="194"/>
      <c r="I98" s="194"/>
      <c r="J98" s="195">
        <f>J123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149</v>
      </c>
      <c r="E99" s="194"/>
      <c r="F99" s="194"/>
      <c r="G99" s="194"/>
      <c r="H99" s="194"/>
      <c r="I99" s="194"/>
      <c r="J99" s="195">
        <f>J157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150</v>
      </c>
      <c r="E100" s="194"/>
      <c r="F100" s="194"/>
      <c r="G100" s="194"/>
      <c r="H100" s="194"/>
      <c r="I100" s="194"/>
      <c r="J100" s="195">
        <f>J168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865</v>
      </c>
      <c r="E101" s="189"/>
      <c r="F101" s="189"/>
      <c r="G101" s="189"/>
      <c r="H101" s="189"/>
      <c r="I101" s="189"/>
      <c r="J101" s="190">
        <f>J170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151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3.25" customHeight="1">
      <c r="A111" s="36"/>
      <c r="B111" s="37"/>
      <c r="C111" s="38"/>
      <c r="D111" s="38"/>
      <c r="E111" s="181" t="str">
        <f>E7</f>
        <v>Rekonštrukcia plážového kúpaliska Morské oko v Tornali - 1.etapa - ELEKTROINŠTALÁCIA - Projekt pre stavené povolenie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138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75" customHeight="1">
      <c r="A113" s="36"/>
      <c r="B113" s="37"/>
      <c r="C113" s="38"/>
      <c r="D113" s="38"/>
      <c r="E113" s="74" t="str">
        <f>E9</f>
        <v>11 - SO11 Autocamping – prípojky pre sezónne ubytovanie – stany a mobilné domy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19</v>
      </c>
      <c r="D115" s="38"/>
      <c r="E115" s="38"/>
      <c r="F115" s="25" t="str">
        <f>F12</f>
        <v>Tornaľa</v>
      </c>
      <c r="G115" s="38"/>
      <c r="H115" s="38"/>
      <c r="I115" s="30" t="s">
        <v>21</v>
      </c>
      <c r="J115" s="77" t="str">
        <f>IF(J12="","",J12)</f>
        <v>29.5.2020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23</v>
      </c>
      <c r="D117" s="38"/>
      <c r="E117" s="38"/>
      <c r="F117" s="25" t="str">
        <f>E15</f>
        <v>Mesto Tornaľa, Mierová č. 14, Tornaľa, PSČ 982 01</v>
      </c>
      <c r="G117" s="38"/>
      <c r="H117" s="38"/>
      <c r="I117" s="30" t="s">
        <v>29</v>
      </c>
      <c r="J117" s="34" t="str">
        <f>E21</f>
        <v>Ing. Ján Božek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IF(E18="","",E18)</f>
        <v>Vyplň údaj</v>
      </c>
      <c r="G118" s="38"/>
      <c r="H118" s="38"/>
      <c r="I118" s="30" t="s">
        <v>32</v>
      </c>
      <c r="J118" s="34" t="str">
        <f>E24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97"/>
      <c r="B120" s="198"/>
      <c r="C120" s="199" t="s">
        <v>152</v>
      </c>
      <c r="D120" s="200" t="s">
        <v>59</v>
      </c>
      <c r="E120" s="200" t="s">
        <v>55</v>
      </c>
      <c r="F120" s="200" t="s">
        <v>56</v>
      </c>
      <c r="G120" s="200" t="s">
        <v>153</v>
      </c>
      <c r="H120" s="200" t="s">
        <v>154</v>
      </c>
      <c r="I120" s="200" t="s">
        <v>155</v>
      </c>
      <c r="J120" s="201" t="s">
        <v>142</v>
      </c>
      <c r="K120" s="202" t="s">
        <v>156</v>
      </c>
      <c r="L120" s="203"/>
      <c r="M120" s="98" t="s">
        <v>1</v>
      </c>
      <c r="N120" s="99" t="s">
        <v>38</v>
      </c>
      <c r="O120" s="99" t="s">
        <v>157</v>
      </c>
      <c r="P120" s="99" t="s">
        <v>158</v>
      </c>
      <c r="Q120" s="99" t="s">
        <v>159</v>
      </c>
      <c r="R120" s="99" t="s">
        <v>160</v>
      </c>
      <c r="S120" s="99" t="s">
        <v>161</v>
      </c>
      <c r="T120" s="100" t="s">
        <v>162</v>
      </c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</row>
    <row r="121" s="2" customFormat="1" ht="22.8" customHeight="1">
      <c r="A121" s="36"/>
      <c r="B121" s="37"/>
      <c r="C121" s="105" t="s">
        <v>143</v>
      </c>
      <c r="D121" s="38"/>
      <c r="E121" s="38"/>
      <c r="F121" s="38"/>
      <c r="G121" s="38"/>
      <c r="H121" s="38"/>
      <c r="I121" s="38"/>
      <c r="J121" s="204">
        <f>BK121</f>
        <v>0</v>
      </c>
      <c r="K121" s="38"/>
      <c r="L121" s="42"/>
      <c r="M121" s="101"/>
      <c r="N121" s="205"/>
      <c r="O121" s="102"/>
      <c r="P121" s="206">
        <f>P122+P170</f>
        <v>0</v>
      </c>
      <c r="Q121" s="102"/>
      <c r="R121" s="206">
        <f>R122+R170</f>
        <v>40.481140000000003</v>
      </c>
      <c r="S121" s="102"/>
      <c r="T121" s="207">
        <f>T122+T170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73</v>
      </c>
      <c r="AU121" s="15" t="s">
        <v>144</v>
      </c>
      <c r="BK121" s="208">
        <f>BK122+BK170</f>
        <v>0</v>
      </c>
    </row>
    <row r="122" s="12" customFormat="1" ht="25.92" customHeight="1">
      <c r="A122" s="12"/>
      <c r="B122" s="209"/>
      <c r="C122" s="210"/>
      <c r="D122" s="211" t="s">
        <v>73</v>
      </c>
      <c r="E122" s="212" t="s">
        <v>175</v>
      </c>
      <c r="F122" s="212" t="s">
        <v>176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P123+P157+P168</f>
        <v>0</v>
      </c>
      <c r="Q122" s="217"/>
      <c r="R122" s="218">
        <f>R123+R157+R168</f>
        <v>40.481140000000003</v>
      </c>
      <c r="S122" s="217"/>
      <c r="T122" s="219">
        <f>T123+T157+T168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177</v>
      </c>
      <c r="AT122" s="221" t="s">
        <v>73</v>
      </c>
      <c r="AU122" s="221" t="s">
        <v>74</v>
      </c>
      <c r="AY122" s="220" t="s">
        <v>165</v>
      </c>
      <c r="BK122" s="222">
        <f>BK123+BK157+BK168</f>
        <v>0</v>
      </c>
    </row>
    <row r="123" s="12" customFormat="1" ht="22.8" customHeight="1">
      <c r="A123" s="12"/>
      <c r="B123" s="209"/>
      <c r="C123" s="210"/>
      <c r="D123" s="211" t="s">
        <v>73</v>
      </c>
      <c r="E123" s="223" t="s">
        <v>178</v>
      </c>
      <c r="F123" s="223" t="s">
        <v>179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SUM(P124:P156)</f>
        <v>0</v>
      </c>
      <c r="Q123" s="217"/>
      <c r="R123" s="218">
        <f>SUM(R124:R156)</f>
        <v>0.88134000000000001</v>
      </c>
      <c r="S123" s="217"/>
      <c r="T123" s="219">
        <f>SUM(T124:T156)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81</v>
      </c>
      <c r="AY123" s="220" t="s">
        <v>165</v>
      </c>
      <c r="BK123" s="222">
        <f>SUM(BK124:BK156)</f>
        <v>0</v>
      </c>
    </row>
    <row r="124" s="2" customFormat="1" ht="24.15" customHeight="1">
      <c r="A124" s="36"/>
      <c r="B124" s="37"/>
      <c r="C124" s="225" t="s">
        <v>166</v>
      </c>
      <c r="D124" s="225" t="s">
        <v>169</v>
      </c>
      <c r="E124" s="226" t="s">
        <v>209</v>
      </c>
      <c r="F124" s="227" t="s">
        <v>210</v>
      </c>
      <c r="G124" s="228" t="s">
        <v>183</v>
      </c>
      <c r="H124" s="229">
        <v>270</v>
      </c>
      <c r="I124" s="230"/>
      <c r="J124" s="231">
        <f>ROUND(I124*H124,2)</f>
        <v>0</v>
      </c>
      <c r="K124" s="232"/>
      <c r="L124" s="42"/>
      <c r="M124" s="233" t="s">
        <v>1</v>
      </c>
      <c r="N124" s="234" t="s">
        <v>40</v>
      </c>
      <c r="O124" s="89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7" t="s">
        <v>184</v>
      </c>
      <c r="AT124" s="237" t="s">
        <v>169</v>
      </c>
      <c r="AU124" s="237" t="s">
        <v>85</v>
      </c>
      <c r="AY124" s="15" t="s">
        <v>165</v>
      </c>
      <c r="BE124" s="238">
        <f>IF(N124="základná",J124,0)</f>
        <v>0</v>
      </c>
      <c r="BF124" s="238">
        <f>IF(N124="znížená",J124,0)</f>
        <v>0</v>
      </c>
      <c r="BG124" s="238">
        <f>IF(N124="zákl. prenesená",J124,0)</f>
        <v>0</v>
      </c>
      <c r="BH124" s="238">
        <f>IF(N124="zníž. prenesená",J124,0)</f>
        <v>0</v>
      </c>
      <c r="BI124" s="238">
        <f>IF(N124="nulová",J124,0)</f>
        <v>0</v>
      </c>
      <c r="BJ124" s="15" t="s">
        <v>85</v>
      </c>
      <c r="BK124" s="238">
        <f>ROUND(I124*H124,2)</f>
        <v>0</v>
      </c>
      <c r="BL124" s="15" t="s">
        <v>184</v>
      </c>
      <c r="BM124" s="237" t="s">
        <v>1105</v>
      </c>
    </row>
    <row r="125" s="2" customFormat="1" ht="24.15" customHeight="1">
      <c r="A125" s="36"/>
      <c r="B125" s="37"/>
      <c r="C125" s="239" t="s">
        <v>551</v>
      </c>
      <c r="D125" s="239" t="s">
        <v>175</v>
      </c>
      <c r="E125" s="240" t="s">
        <v>212</v>
      </c>
      <c r="F125" s="241" t="s">
        <v>213</v>
      </c>
      <c r="G125" s="242" t="s">
        <v>183</v>
      </c>
      <c r="H125" s="243">
        <v>270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0.00016000000000000001</v>
      </c>
      <c r="R125" s="235">
        <f>Q125*H125</f>
        <v>0.043200000000000002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189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189</v>
      </c>
      <c r="BM125" s="237" t="s">
        <v>1106</v>
      </c>
    </row>
    <row r="126" s="2" customFormat="1" ht="24.15" customHeight="1">
      <c r="A126" s="36"/>
      <c r="B126" s="37"/>
      <c r="C126" s="225" t="s">
        <v>126</v>
      </c>
      <c r="D126" s="225" t="s">
        <v>169</v>
      </c>
      <c r="E126" s="226" t="s">
        <v>654</v>
      </c>
      <c r="F126" s="227" t="s">
        <v>655</v>
      </c>
      <c r="G126" s="228" t="s">
        <v>183</v>
      </c>
      <c r="H126" s="229">
        <v>110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1107</v>
      </c>
    </row>
    <row r="127" s="2" customFormat="1" ht="24.15" customHeight="1">
      <c r="A127" s="36"/>
      <c r="B127" s="37"/>
      <c r="C127" s="239" t="s">
        <v>117</v>
      </c>
      <c r="D127" s="239" t="s">
        <v>175</v>
      </c>
      <c r="E127" s="240" t="s">
        <v>657</v>
      </c>
      <c r="F127" s="241" t="s">
        <v>658</v>
      </c>
      <c r="G127" s="242" t="s">
        <v>183</v>
      </c>
      <c r="H127" s="243">
        <v>110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0.00038000000000000002</v>
      </c>
      <c r="R127" s="235">
        <f>Q127*H127</f>
        <v>0.041800000000000004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189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189</v>
      </c>
      <c r="BM127" s="237" t="s">
        <v>1108</v>
      </c>
    </row>
    <row r="128" s="2" customFormat="1" ht="24.15" customHeight="1">
      <c r="A128" s="36"/>
      <c r="B128" s="37"/>
      <c r="C128" s="225" t="s">
        <v>180</v>
      </c>
      <c r="D128" s="225" t="s">
        <v>169</v>
      </c>
      <c r="E128" s="226" t="s">
        <v>1109</v>
      </c>
      <c r="F128" s="227" t="s">
        <v>1110</v>
      </c>
      <c r="G128" s="228" t="s">
        <v>183</v>
      </c>
      <c r="H128" s="229">
        <v>110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1111</v>
      </c>
    </row>
    <row r="129" s="2" customFormat="1" ht="24.15" customHeight="1">
      <c r="A129" s="36"/>
      <c r="B129" s="37"/>
      <c r="C129" s="239" t="s">
        <v>186</v>
      </c>
      <c r="D129" s="239" t="s">
        <v>175</v>
      </c>
      <c r="E129" s="240" t="s">
        <v>1112</v>
      </c>
      <c r="F129" s="241" t="s">
        <v>1113</v>
      </c>
      <c r="G129" s="242" t="s">
        <v>183</v>
      </c>
      <c r="H129" s="243">
        <v>110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0.00050000000000000001</v>
      </c>
      <c r="R129" s="235">
        <f>Q129*H129</f>
        <v>0.055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1114</v>
      </c>
    </row>
    <row r="130" s="2" customFormat="1" ht="14.4" customHeight="1">
      <c r="A130" s="36"/>
      <c r="B130" s="37"/>
      <c r="C130" s="225" t="s">
        <v>329</v>
      </c>
      <c r="D130" s="225" t="s">
        <v>169</v>
      </c>
      <c r="E130" s="226" t="s">
        <v>322</v>
      </c>
      <c r="F130" s="227" t="s">
        <v>323</v>
      </c>
      <c r="G130" s="228" t="s">
        <v>194</v>
      </c>
      <c r="H130" s="229">
        <v>3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1115</v>
      </c>
    </row>
    <row r="131" s="2" customFormat="1" ht="24.15" customHeight="1">
      <c r="A131" s="36"/>
      <c r="B131" s="37"/>
      <c r="C131" s="239" t="s">
        <v>333</v>
      </c>
      <c r="D131" s="239" t="s">
        <v>175</v>
      </c>
      <c r="E131" s="240" t="s">
        <v>871</v>
      </c>
      <c r="F131" s="241" t="s">
        <v>1116</v>
      </c>
      <c r="G131" s="242" t="s">
        <v>194</v>
      </c>
      <c r="H131" s="243">
        <v>3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0.00012999999999999999</v>
      </c>
      <c r="R131" s="235">
        <f>Q131*H131</f>
        <v>0.00038999999999999994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1117</v>
      </c>
    </row>
    <row r="132" s="2" customFormat="1" ht="14.4" customHeight="1">
      <c r="A132" s="36"/>
      <c r="B132" s="37"/>
      <c r="C132" s="225" t="s">
        <v>272</v>
      </c>
      <c r="D132" s="225" t="s">
        <v>169</v>
      </c>
      <c r="E132" s="226" t="s">
        <v>1118</v>
      </c>
      <c r="F132" s="227" t="s">
        <v>1119</v>
      </c>
      <c r="G132" s="228" t="s">
        <v>194</v>
      </c>
      <c r="H132" s="229">
        <v>1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1120</v>
      </c>
    </row>
    <row r="133" s="2" customFormat="1" ht="14.4" customHeight="1">
      <c r="A133" s="36"/>
      <c r="B133" s="37"/>
      <c r="C133" s="225" t="s">
        <v>304</v>
      </c>
      <c r="D133" s="225" t="s">
        <v>169</v>
      </c>
      <c r="E133" s="226" t="s">
        <v>1121</v>
      </c>
      <c r="F133" s="227" t="s">
        <v>1122</v>
      </c>
      <c r="G133" s="228" t="s">
        <v>194</v>
      </c>
      <c r="H133" s="229">
        <v>5</v>
      </c>
      <c r="I133" s="230"/>
      <c r="J133" s="231">
        <f>ROUND(I133*H133,2)</f>
        <v>0</v>
      </c>
      <c r="K133" s="232"/>
      <c r="L133" s="42"/>
      <c r="M133" s="233" t="s">
        <v>1</v>
      </c>
      <c r="N133" s="234" t="s">
        <v>40</v>
      </c>
      <c r="O133" s="89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184</v>
      </c>
      <c r="AT133" s="237" t="s">
        <v>169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1123</v>
      </c>
    </row>
    <row r="134" s="2" customFormat="1" ht="14.4" customHeight="1">
      <c r="A134" s="36"/>
      <c r="B134" s="37"/>
      <c r="C134" s="239" t="s">
        <v>308</v>
      </c>
      <c r="D134" s="239" t="s">
        <v>175</v>
      </c>
      <c r="E134" s="240" t="s">
        <v>1124</v>
      </c>
      <c r="F134" s="241" t="s">
        <v>1125</v>
      </c>
      <c r="G134" s="242" t="s">
        <v>194</v>
      </c>
      <c r="H134" s="243">
        <v>5</v>
      </c>
      <c r="I134" s="244"/>
      <c r="J134" s="245">
        <f>ROUND(I134*H134,2)</f>
        <v>0</v>
      </c>
      <c r="K134" s="246"/>
      <c r="L134" s="247"/>
      <c r="M134" s="248" t="s">
        <v>1</v>
      </c>
      <c r="N134" s="249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203</v>
      </c>
      <c r="AT134" s="237" t="s">
        <v>175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1126</v>
      </c>
    </row>
    <row r="135" s="2" customFormat="1" ht="24.15" customHeight="1">
      <c r="A135" s="36"/>
      <c r="B135" s="37"/>
      <c r="C135" s="225" t="s">
        <v>230</v>
      </c>
      <c r="D135" s="225" t="s">
        <v>169</v>
      </c>
      <c r="E135" s="226" t="s">
        <v>366</v>
      </c>
      <c r="F135" s="227" t="s">
        <v>367</v>
      </c>
      <c r="G135" s="228" t="s">
        <v>183</v>
      </c>
      <c r="H135" s="229">
        <v>200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40</v>
      </c>
      <c r="O135" s="89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184</v>
      </c>
      <c r="AT135" s="237" t="s">
        <v>169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1127</v>
      </c>
    </row>
    <row r="136" s="2" customFormat="1" ht="14.4" customHeight="1">
      <c r="A136" s="36"/>
      <c r="B136" s="37"/>
      <c r="C136" s="239" t="s">
        <v>234</v>
      </c>
      <c r="D136" s="239" t="s">
        <v>175</v>
      </c>
      <c r="E136" s="240" t="s">
        <v>370</v>
      </c>
      <c r="F136" s="241" t="s">
        <v>371</v>
      </c>
      <c r="G136" s="242" t="s">
        <v>253</v>
      </c>
      <c r="H136" s="243">
        <v>188.40000000000001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0.001</v>
      </c>
      <c r="R136" s="235">
        <f>Q136*H136</f>
        <v>0.18840000000000001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189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189</v>
      </c>
      <c r="BM136" s="237" t="s">
        <v>1128</v>
      </c>
    </row>
    <row r="137" s="2" customFormat="1" ht="24.15" customHeight="1">
      <c r="A137" s="36"/>
      <c r="B137" s="37"/>
      <c r="C137" s="225" t="s">
        <v>222</v>
      </c>
      <c r="D137" s="225" t="s">
        <v>169</v>
      </c>
      <c r="E137" s="226" t="s">
        <v>374</v>
      </c>
      <c r="F137" s="227" t="s">
        <v>375</v>
      </c>
      <c r="G137" s="228" t="s">
        <v>183</v>
      </c>
      <c r="H137" s="229">
        <v>30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1129</v>
      </c>
    </row>
    <row r="138" s="2" customFormat="1" ht="14.4" customHeight="1">
      <c r="A138" s="36"/>
      <c r="B138" s="37"/>
      <c r="C138" s="239" t="s">
        <v>226</v>
      </c>
      <c r="D138" s="239" t="s">
        <v>175</v>
      </c>
      <c r="E138" s="240" t="s">
        <v>690</v>
      </c>
      <c r="F138" s="241" t="s">
        <v>691</v>
      </c>
      <c r="G138" s="242" t="s">
        <v>253</v>
      </c>
      <c r="H138" s="243">
        <v>18.75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0.001</v>
      </c>
      <c r="R138" s="235">
        <f>Q138*H138</f>
        <v>0.018749999999999999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189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189</v>
      </c>
      <c r="BM138" s="237" t="s">
        <v>1130</v>
      </c>
    </row>
    <row r="139" s="13" customFormat="1">
      <c r="A139" s="13"/>
      <c r="B139" s="251"/>
      <c r="C139" s="252"/>
      <c r="D139" s="253" t="s">
        <v>539</v>
      </c>
      <c r="E139" s="252"/>
      <c r="F139" s="254" t="s">
        <v>1131</v>
      </c>
      <c r="G139" s="252"/>
      <c r="H139" s="255">
        <v>18.75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539</v>
      </c>
      <c r="AU139" s="261" t="s">
        <v>85</v>
      </c>
      <c r="AV139" s="13" t="s">
        <v>85</v>
      </c>
      <c r="AW139" s="13" t="s">
        <v>4</v>
      </c>
      <c r="AX139" s="13" t="s">
        <v>81</v>
      </c>
      <c r="AY139" s="261" t="s">
        <v>165</v>
      </c>
    </row>
    <row r="140" s="2" customFormat="1" ht="14.4" customHeight="1">
      <c r="A140" s="36"/>
      <c r="B140" s="37"/>
      <c r="C140" s="225" t="s">
        <v>238</v>
      </c>
      <c r="D140" s="225" t="s">
        <v>169</v>
      </c>
      <c r="E140" s="226" t="s">
        <v>394</v>
      </c>
      <c r="F140" s="227" t="s">
        <v>395</v>
      </c>
      <c r="G140" s="228" t="s">
        <v>194</v>
      </c>
      <c r="H140" s="229">
        <v>20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1132</v>
      </c>
    </row>
    <row r="141" s="2" customFormat="1" ht="14.4" customHeight="1">
      <c r="A141" s="36"/>
      <c r="B141" s="37"/>
      <c r="C141" s="239" t="s">
        <v>242</v>
      </c>
      <c r="D141" s="239" t="s">
        <v>175</v>
      </c>
      <c r="E141" s="240" t="s">
        <v>398</v>
      </c>
      <c r="F141" s="241" t="s">
        <v>399</v>
      </c>
      <c r="G141" s="242" t="s">
        <v>194</v>
      </c>
      <c r="H141" s="243">
        <v>20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0.00022000000000000001</v>
      </c>
      <c r="R141" s="235">
        <f>Q141*H141</f>
        <v>0.0044000000000000003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189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189</v>
      </c>
      <c r="BM141" s="237" t="s">
        <v>1133</v>
      </c>
    </row>
    <row r="142" s="2" customFormat="1" ht="14.4" customHeight="1">
      <c r="A142" s="36"/>
      <c r="B142" s="37"/>
      <c r="C142" s="225" t="s">
        <v>255</v>
      </c>
      <c r="D142" s="225" t="s">
        <v>169</v>
      </c>
      <c r="E142" s="226" t="s">
        <v>402</v>
      </c>
      <c r="F142" s="227" t="s">
        <v>403</v>
      </c>
      <c r="G142" s="228" t="s">
        <v>194</v>
      </c>
      <c r="H142" s="229">
        <v>30</v>
      </c>
      <c r="I142" s="230"/>
      <c r="J142" s="231">
        <f>ROUND(I142*H142,2)</f>
        <v>0</v>
      </c>
      <c r="K142" s="232"/>
      <c r="L142" s="42"/>
      <c r="M142" s="233" t="s">
        <v>1</v>
      </c>
      <c r="N142" s="234" t="s">
        <v>40</v>
      </c>
      <c r="O142" s="89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184</v>
      </c>
      <c r="AT142" s="237" t="s">
        <v>169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1134</v>
      </c>
    </row>
    <row r="143" s="2" customFormat="1" ht="14.4" customHeight="1">
      <c r="A143" s="36"/>
      <c r="B143" s="37"/>
      <c r="C143" s="239" t="s">
        <v>260</v>
      </c>
      <c r="D143" s="239" t="s">
        <v>175</v>
      </c>
      <c r="E143" s="240" t="s">
        <v>848</v>
      </c>
      <c r="F143" s="241" t="s">
        <v>849</v>
      </c>
      <c r="G143" s="242" t="s">
        <v>194</v>
      </c>
      <c r="H143" s="243">
        <v>30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0.00014999999999999999</v>
      </c>
      <c r="R143" s="235">
        <f>Q143*H143</f>
        <v>0.0044999999999999997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189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189</v>
      </c>
      <c r="BM143" s="237" t="s">
        <v>1135</v>
      </c>
    </row>
    <row r="144" s="2" customFormat="1" ht="14.4" customHeight="1">
      <c r="A144" s="36"/>
      <c r="B144" s="37"/>
      <c r="C144" s="225" t="s">
        <v>264</v>
      </c>
      <c r="D144" s="225" t="s">
        <v>169</v>
      </c>
      <c r="E144" s="226" t="s">
        <v>410</v>
      </c>
      <c r="F144" s="227" t="s">
        <v>411</v>
      </c>
      <c r="G144" s="228" t="s">
        <v>194</v>
      </c>
      <c r="H144" s="229">
        <v>20</v>
      </c>
      <c r="I144" s="230"/>
      <c r="J144" s="231">
        <f>ROUND(I144*H144,2)</f>
        <v>0</v>
      </c>
      <c r="K144" s="232"/>
      <c r="L144" s="42"/>
      <c r="M144" s="233" t="s">
        <v>1</v>
      </c>
      <c r="N144" s="234" t="s">
        <v>40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184</v>
      </c>
      <c r="AT144" s="237" t="s">
        <v>169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1136</v>
      </c>
    </row>
    <row r="145" s="2" customFormat="1" ht="14.4" customHeight="1">
      <c r="A145" s="36"/>
      <c r="B145" s="37"/>
      <c r="C145" s="239" t="s">
        <v>268</v>
      </c>
      <c r="D145" s="239" t="s">
        <v>175</v>
      </c>
      <c r="E145" s="240" t="s">
        <v>414</v>
      </c>
      <c r="F145" s="241" t="s">
        <v>415</v>
      </c>
      <c r="G145" s="242" t="s">
        <v>194</v>
      </c>
      <c r="H145" s="243">
        <v>20</v>
      </c>
      <c r="I145" s="244"/>
      <c r="J145" s="245">
        <f>ROUND(I145*H145,2)</f>
        <v>0</v>
      </c>
      <c r="K145" s="246"/>
      <c r="L145" s="247"/>
      <c r="M145" s="248" t="s">
        <v>1</v>
      </c>
      <c r="N145" s="249" t="s">
        <v>40</v>
      </c>
      <c r="O145" s="89"/>
      <c r="P145" s="235">
        <f>O145*H145</f>
        <v>0</v>
      </c>
      <c r="Q145" s="235">
        <v>0.00021000000000000001</v>
      </c>
      <c r="R145" s="235">
        <f>Q145*H145</f>
        <v>0.0042000000000000006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189</v>
      </c>
      <c r="AT145" s="237" t="s">
        <v>175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189</v>
      </c>
      <c r="BM145" s="237" t="s">
        <v>1137</v>
      </c>
    </row>
    <row r="146" s="2" customFormat="1" ht="14.4" customHeight="1">
      <c r="A146" s="36"/>
      <c r="B146" s="37"/>
      <c r="C146" s="225" t="s">
        <v>385</v>
      </c>
      <c r="D146" s="225" t="s">
        <v>169</v>
      </c>
      <c r="E146" s="226" t="s">
        <v>1012</v>
      </c>
      <c r="F146" s="227" t="s">
        <v>1013</v>
      </c>
      <c r="G146" s="228" t="s">
        <v>183</v>
      </c>
      <c r="H146" s="229">
        <v>280</v>
      </c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1138</v>
      </c>
    </row>
    <row r="147" s="2" customFormat="1" ht="14.4" customHeight="1">
      <c r="A147" s="36"/>
      <c r="B147" s="37"/>
      <c r="C147" s="239" t="s">
        <v>389</v>
      </c>
      <c r="D147" s="239" t="s">
        <v>175</v>
      </c>
      <c r="E147" s="240" t="s">
        <v>466</v>
      </c>
      <c r="F147" s="241" t="s">
        <v>467</v>
      </c>
      <c r="G147" s="242" t="s">
        <v>183</v>
      </c>
      <c r="H147" s="243">
        <v>280</v>
      </c>
      <c r="I147" s="244"/>
      <c r="J147" s="245">
        <f>ROUND(I147*H147,2)</f>
        <v>0</v>
      </c>
      <c r="K147" s="246"/>
      <c r="L147" s="247"/>
      <c r="M147" s="248" t="s">
        <v>1</v>
      </c>
      <c r="N147" s="249" t="s">
        <v>40</v>
      </c>
      <c r="O147" s="89"/>
      <c r="P147" s="235">
        <f>O147*H147</f>
        <v>0</v>
      </c>
      <c r="Q147" s="235">
        <v>0.00073999999999999999</v>
      </c>
      <c r="R147" s="235">
        <f>Q147*H147</f>
        <v>0.2072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189</v>
      </c>
      <c r="AT147" s="237" t="s">
        <v>175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189</v>
      </c>
      <c r="BM147" s="237" t="s">
        <v>1139</v>
      </c>
    </row>
    <row r="148" s="2" customFormat="1" ht="24.15" customHeight="1">
      <c r="A148" s="36"/>
      <c r="B148" s="37"/>
      <c r="C148" s="225" t="s">
        <v>215</v>
      </c>
      <c r="D148" s="225" t="s">
        <v>169</v>
      </c>
      <c r="E148" s="226" t="s">
        <v>926</v>
      </c>
      <c r="F148" s="227" t="s">
        <v>927</v>
      </c>
      <c r="G148" s="228" t="s">
        <v>183</v>
      </c>
      <c r="H148" s="229">
        <v>110</v>
      </c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1140</v>
      </c>
    </row>
    <row r="149" s="2" customFormat="1" ht="14.4" customHeight="1">
      <c r="A149" s="36"/>
      <c r="B149" s="37"/>
      <c r="C149" s="239" t="s">
        <v>7</v>
      </c>
      <c r="D149" s="239" t="s">
        <v>175</v>
      </c>
      <c r="E149" s="240" t="s">
        <v>929</v>
      </c>
      <c r="F149" s="241" t="s">
        <v>930</v>
      </c>
      <c r="G149" s="242" t="s">
        <v>183</v>
      </c>
      <c r="H149" s="243">
        <v>110</v>
      </c>
      <c r="I149" s="244"/>
      <c r="J149" s="245">
        <f>ROUND(I149*H149,2)</f>
        <v>0</v>
      </c>
      <c r="K149" s="246"/>
      <c r="L149" s="247"/>
      <c r="M149" s="248" t="s">
        <v>1</v>
      </c>
      <c r="N149" s="249" t="s">
        <v>40</v>
      </c>
      <c r="O149" s="89"/>
      <c r="P149" s="235">
        <f>O149*H149</f>
        <v>0</v>
      </c>
      <c r="Q149" s="235">
        <v>0.00093999999999999997</v>
      </c>
      <c r="R149" s="235">
        <f>Q149*H149</f>
        <v>0.10339999999999999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189</v>
      </c>
      <c r="AT149" s="237" t="s">
        <v>175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189</v>
      </c>
      <c r="BM149" s="237" t="s">
        <v>1141</v>
      </c>
    </row>
    <row r="150" s="2" customFormat="1" ht="24.15" customHeight="1">
      <c r="A150" s="36"/>
      <c r="B150" s="37"/>
      <c r="C150" s="225" t="s">
        <v>200</v>
      </c>
      <c r="D150" s="225" t="s">
        <v>169</v>
      </c>
      <c r="E150" s="226" t="s">
        <v>724</v>
      </c>
      <c r="F150" s="227" t="s">
        <v>725</v>
      </c>
      <c r="G150" s="228" t="s">
        <v>183</v>
      </c>
      <c r="H150" s="229">
        <v>110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1142</v>
      </c>
    </row>
    <row r="151" s="2" customFormat="1" ht="14.4" customHeight="1">
      <c r="A151" s="36"/>
      <c r="B151" s="37"/>
      <c r="C151" s="239" t="s">
        <v>205</v>
      </c>
      <c r="D151" s="239" t="s">
        <v>175</v>
      </c>
      <c r="E151" s="240" t="s">
        <v>727</v>
      </c>
      <c r="F151" s="241" t="s">
        <v>728</v>
      </c>
      <c r="G151" s="242" t="s">
        <v>183</v>
      </c>
      <c r="H151" s="243">
        <v>110</v>
      </c>
      <c r="I151" s="244"/>
      <c r="J151" s="245">
        <f>ROUND(I151*H151,2)</f>
        <v>0</v>
      </c>
      <c r="K151" s="246"/>
      <c r="L151" s="247"/>
      <c r="M151" s="248" t="s">
        <v>1</v>
      </c>
      <c r="N151" s="249" t="s">
        <v>40</v>
      </c>
      <c r="O151" s="89"/>
      <c r="P151" s="235">
        <f>O151*H151</f>
        <v>0</v>
      </c>
      <c r="Q151" s="235">
        <v>0.00191</v>
      </c>
      <c r="R151" s="235">
        <f>Q151*H151</f>
        <v>0.21010000000000001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189</v>
      </c>
      <c r="AT151" s="237" t="s">
        <v>175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189</v>
      </c>
      <c r="BM151" s="237" t="s">
        <v>1143</v>
      </c>
    </row>
    <row r="152" s="2" customFormat="1" ht="14.4" customHeight="1">
      <c r="A152" s="36"/>
      <c r="B152" s="37"/>
      <c r="C152" s="225" t="s">
        <v>345</v>
      </c>
      <c r="D152" s="225" t="s">
        <v>169</v>
      </c>
      <c r="E152" s="226" t="s">
        <v>501</v>
      </c>
      <c r="F152" s="227" t="s">
        <v>502</v>
      </c>
      <c r="G152" s="228" t="s">
        <v>503</v>
      </c>
      <c r="H152" s="250"/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1144</v>
      </c>
    </row>
    <row r="153" s="2" customFormat="1" ht="14.4" customHeight="1">
      <c r="A153" s="36"/>
      <c r="B153" s="37"/>
      <c r="C153" s="225" t="s">
        <v>349</v>
      </c>
      <c r="D153" s="225" t="s">
        <v>169</v>
      </c>
      <c r="E153" s="226" t="s">
        <v>506</v>
      </c>
      <c r="F153" s="227" t="s">
        <v>507</v>
      </c>
      <c r="G153" s="228" t="s">
        <v>503</v>
      </c>
      <c r="H153" s="250"/>
      <c r="I153" s="230"/>
      <c r="J153" s="231">
        <f>ROUND(I153*H153,2)</f>
        <v>0</v>
      </c>
      <c r="K153" s="232"/>
      <c r="L153" s="42"/>
      <c r="M153" s="233" t="s">
        <v>1</v>
      </c>
      <c r="N153" s="234" t="s">
        <v>40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184</v>
      </c>
      <c r="AT153" s="237" t="s">
        <v>169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184</v>
      </c>
      <c r="BM153" s="237" t="s">
        <v>1145</v>
      </c>
    </row>
    <row r="154" s="2" customFormat="1" ht="14.4" customHeight="1">
      <c r="A154" s="36"/>
      <c r="B154" s="37"/>
      <c r="C154" s="225" t="s">
        <v>353</v>
      </c>
      <c r="D154" s="225" t="s">
        <v>169</v>
      </c>
      <c r="E154" s="226" t="s">
        <v>510</v>
      </c>
      <c r="F154" s="227" t="s">
        <v>511</v>
      </c>
      <c r="G154" s="228" t="s">
        <v>503</v>
      </c>
      <c r="H154" s="250"/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1146</v>
      </c>
    </row>
    <row r="155" s="2" customFormat="1" ht="14.4" customHeight="1">
      <c r="A155" s="36"/>
      <c r="B155" s="37"/>
      <c r="C155" s="225" t="s">
        <v>357</v>
      </c>
      <c r="D155" s="225" t="s">
        <v>169</v>
      </c>
      <c r="E155" s="226" t="s">
        <v>514</v>
      </c>
      <c r="F155" s="227" t="s">
        <v>515</v>
      </c>
      <c r="G155" s="228" t="s">
        <v>503</v>
      </c>
      <c r="H155" s="250"/>
      <c r="I155" s="230"/>
      <c r="J155" s="231">
        <f>ROUND(I155*H155,2)</f>
        <v>0</v>
      </c>
      <c r="K155" s="232"/>
      <c r="L155" s="42"/>
      <c r="M155" s="233" t="s">
        <v>1</v>
      </c>
      <c r="N155" s="234" t="s">
        <v>40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169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1147</v>
      </c>
    </row>
    <row r="156" s="2" customFormat="1" ht="14.4" customHeight="1">
      <c r="A156" s="36"/>
      <c r="B156" s="37"/>
      <c r="C156" s="225" t="s">
        <v>381</v>
      </c>
      <c r="D156" s="225" t="s">
        <v>169</v>
      </c>
      <c r="E156" s="226" t="s">
        <v>518</v>
      </c>
      <c r="F156" s="227" t="s">
        <v>519</v>
      </c>
      <c r="G156" s="228" t="s">
        <v>503</v>
      </c>
      <c r="H156" s="250"/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184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184</v>
      </c>
      <c r="BM156" s="237" t="s">
        <v>1148</v>
      </c>
    </row>
    <row r="157" s="12" customFormat="1" ht="22.8" customHeight="1">
      <c r="A157" s="12"/>
      <c r="B157" s="209"/>
      <c r="C157" s="210"/>
      <c r="D157" s="211" t="s">
        <v>73</v>
      </c>
      <c r="E157" s="223" t="s">
        <v>521</v>
      </c>
      <c r="F157" s="223" t="s">
        <v>522</v>
      </c>
      <c r="G157" s="210"/>
      <c r="H157" s="210"/>
      <c r="I157" s="213"/>
      <c r="J157" s="224">
        <f>BK157</f>
        <v>0</v>
      </c>
      <c r="K157" s="210"/>
      <c r="L157" s="215"/>
      <c r="M157" s="216"/>
      <c r="N157" s="217"/>
      <c r="O157" s="217"/>
      <c r="P157" s="218">
        <f>SUM(P158:P167)</f>
        <v>0</v>
      </c>
      <c r="Q157" s="217"/>
      <c r="R157" s="218">
        <f>SUM(R158:R167)</f>
        <v>39.599800000000002</v>
      </c>
      <c r="S157" s="217"/>
      <c r="T157" s="219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0" t="s">
        <v>177</v>
      </c>
      <c r="AT157" s="221" t="s">
        <v>73</v>
      </c>
      <c r="AU157" s="221" t="s">
        <v>81</v>
      </c>
      <c r="AY157" s="220" t="s">
        <v>165</v>
      </c>
      <c r="BK157" s="222">
        <f>SUM(BK158:BK167)</f>
        <v>0</v>
      </c>
    </row>
    <row r="158" s="2" customFormat="1" ht="24.15" customHeight="1">
      <c r="A158" s="36"/>
      <c r="B158" s="37"/>
      <c r="C158" s="225" t="s">
        <v>81</v>
      </c>
      <c r="D158" s="225" t="s">
        <v>169</v>
      </c>
      <c r="E158" s="226" t="s">
        <v>523</v>
      </c>
      <c r="F158" s="227" t="s">
        <v>524</v>
      </c>
      <c r="G158" s="228" t="s">
        <v>183</v>
      </c>
      <c r="H158" s="229">
        <v>380</v>
      </c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1149</v>
      </c>
    </row>
    <row r="159" s="2" customFormat="1" ht="24.15" customHeight="1">
      <c r="A159" s="36"/>
      <c r="B159" s="37"/>
      <c r="C159" s="225" t="s">
        <v>85</v>
      </c>
      <c r="D159" s="225" t="s">
        <v>169</v>
      </c>
      <c r="E159" s="226" t="s">
        <v>526</v>
      </c>
      <c r="F159" s="227" t="s">
        <v>527</v>
      </c>
      <c r="G159" s="228" t="s">
        <v>528</v>
      </c>
      <c r="H159" s="229">
        <v>240</v>
      </c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1150</v>
      </c>
    </row>
    <row r="160" s="2" customFormat="1" ht="24.15" customHeight="1">
      <c r="A160" s="36"/>
      <c r="B160" s="37"/>
      <c r="C160" s="225" t="s">
        <v>177</v>
      </c>
      <c r="D160" s="225" t="s">
        <v>169</v>
      </c>
      <c r="E160" s="226" t="s">
        <v>531</v>
      </c>
      <c r="F160" s="227" t="s">
        <v>532</v>
      </c>
      <c r="G160" s="228" t="s">
        <v>183</v>
      </c>
      <c r="H160" s="229">
        <v>380</v>
      </c>
      <c r="I160" s="230"/>
      <c r="J160" s="231">
        <f>ROUND(I160*H160,2)</f>
        <v>0</v>
      </c>
      <c r="K160" s="232"/>
      <c r="L160" s="42"/>
      <c r="M160" s="233" t="s">
        <v>1</v>
      </c>
      <c r="N160" s="234" t="s">
        <v>40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1151</v>
      </c>
    </row>
    <row r="161" s="2" customFormat="1" ht="14.4" customHeight="1">
      <c r="A161" s="36"/>
      <c r="B161" s="37"/>
      <c r="C161" s="239" t="s">
        <v>173</v>
      </c>
      <c r="D161" s="239" t="s">
        <v>175</v>
      </c>
      <c r="E161" s="240" t="s">
        <v>535</v>
      </c>
      <c r="F161" s="241" t="s">
        <v>536</v>
      </c>
      <c r="G161" s="242" t="s">
        <v>537</v>
      </c>
      <c r="H161" s="243">
        <v>39.520000000000003</v>
      </c>
      <c r="I161" s="244"/>
      <c r="J161" s="245">
        <f>ROUND(I161*H161,2)</f>
        <v>0</v>
      </c>
      <c r="K161" s="246"/>
      <c r="L161" s="247"/>
      <c r="M161" s="248" t="s">
        <v>1</v>
      </c>
      <c r="N161" s="249" t="s">
        <v>40</v>
      </c>
      <c r="O161" s="89"/>
      <c r="P161" s="235">
        <f>O161*H161</f>
        <v>0</v>
      </c>
      <c r="Q161" s="235">
        <v>1</v>
      </c>
      <c r="R161" s="235">
        <f>Q161*H161</f>
        <v>39.520000000000003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189</v>
      </c>
      <c r="AT161" s="237" t="s">
        <v>175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189</v>
      </c>
      <c r="BM161" s="237" t="s">
        <v>1152</v>
      </c>
    </row>
    <row r="162" s="13" customFormat="1">
      <c r="A162" s="13"/>
      <c r="B162" s="251"/>
      <c r="C162" s="252"/>
      <c r="D162" s="253" t="s">
        <v>539</v>
      </c>
      <c r="E162" s="252"/>
      <c r="F162" s="254" t="s">
        <v>1153</v>
      </c>
      <c r="G162" s="252"/>
      <c r="H162" s="255">
        <v>39.520000000000003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539</v>
      </c>
      <c r="AU162" s="261" t="s">
        <v>85</v>
      </c>
      <c r="AV162" s="13" t="s">
        <v>85</v>
      </c>
      <c r="AW162" s="13" t="s">
        <v>4</v>
      </c>
      <c r="AX162" s="13" t="s">
        <v>81</v>
      </c>
      <c r="AY162" s="261" t="s">
        <v>165</v>
      </c>
    </row>
    <row r="163" s="2" customFormat="1" ht="24.15" customHeight="1">
      <c r="A163" s="36"/>
      <c r="B163" s="37"/>
      <c r="C163" s="225" t="s">
        <v>530</v>
      </c>
      <c r="D163" s="225" t="s">
        <v>169</v>
      </c>
      <c r="E163" s="226" t="s">
        <v>542</v>
      </c>
      <c r="F163" s="227" t="s">
        <v>543</v>
      </c>
      <c r="G163" s="228" t="s">
        <v>183</v>
      </c>
      <c r="H163" s="229">
        <v>380</v>
      </c>
      <c r="I163" s="230"/>
      <c r="J163" s="231">
        <f>ROUND(I163*H163,2)</f>
        <v>0</v>
      </c>
      <c r="K163" s="232"/>
      <c r="L163" s="42"/>
      <c r="M163" s="233" t="s">
        <v>1</v>
      </c>
      <c r="N163" s="234" t="s">
        <v>40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184</v>
      </c>
      <c r="AT163" s="237" t="s">
        <v>169</v>
      </c>
      <c r="AU163" s="237" t="s">
        <v>85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184</v>
      </c>
      <c r="BM163" s="237" t="s">
        <v>1154</v>
      </c>
    </row>
    <row r="164" s="2" customFormat="1" ht="24.15" customHeight="1">
      <c r="A164" s="36"/>
      <c r="B164" s="37"/>
      <c r="C164" s="239" t="s">
        <v>534</v>
      </c>
      <c r="D164" s="239" t="s">
        <v>175</v>
      </c>
      <c r="E164" s="240" t="s">
        <v>545</v>
      </c>
      <c r="F164" s="241" t="s">
        <v>546</v>
      </c>
      <c r="G164" s="242" t="s">
        <v>183</v>
      </c>
      <c r="H164" s="243">
        <v>380</v>
      </c>
      <c r="I164" s="244"/>
      <c r="J164" s="245">
        <f>ROUND(I164*H164,2)</f>
        <v>0</v>
      </c>
      <c r="K164" s="246"/>
      <c r="L164" s="247"/>
      <c r="M164" s="248" t="s">
        <v>1</v>
      </c>
      <c r="N164" s="249" t="s">
        <v>40</v>
      </c>
      <c r="O164" s="89"/>
      <c r="P164" s="235">
        <f>O164*H164</f>
        <v>0</v>
      </c>
      <c r="Q164" s="235">
        <v>0.00021000000000000001</v>
      </c>
      <c r="R164" s="235">
        <f>Q164*H164</f>
        <v>0.07980000000000001</v>
      </c>
      <c r="S164" s="235">
        <v>0</v>
      </c>
      <c r="T164" s="23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189</v>
      </c>
      <c r="AT164" s="237" t="s">
        <v>175</v>
      </c>
      <c r="AU164" s="237" t="s">
        <v>85</v>
      </c>
      <c r="AY164" s="15" t="s">
        <v>165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5" t="s">
        <v>85</v>
      </c>
      <c r="BK164" s="238">
        <f>ROUND(I164*H164,2)</f>
        <v>0</v>
      </c>
      <c r="BL164" s="15" t="s">
        <v>189</v>
      </c>
      <c r="BM164" s="237" t="s">
        <v>1155</v>
      </c>
    </row>
    <row r="165" s="2" customFormat="1" ht="24.15" customHeight="1">
      <c r="A165" s="36"/>
      <c r="B165" s="37"/>
      <c r="C165" s="225" t="s">
        <v>541</v>
      </c>
      <c r="D165" s="225" t="s">
        <v>169</v>
      </c>
      <c r="E165" s="226" t="s">
        <v>548</v>
      </c>
      <c r="F165" s="227" t="s">
        <v>549</v>
      </c>
      <c r="G165" s="228" t="s">
        <v>183</v>
      </c>
      <c r="H165" s="229">
        <v>380</v>
      </c>
      <c r="I165" s="230"/>
      <c r="J165" s="231">
        <f>ROUND(I165*H165,2)</f>
        <v>0</v>
      </c>
      <c r="K165" s="232"/>
      <c r="L165" s="42"/>
      <c r="M165" s="233" t="s">
        <v>1</v>
      </c>
      <c r="N165" s="234" t="s">
        <v>40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7" t="s">
        <v>184</v>
      </c>
      <c r="AT165" s="237" t="s">
        <v>169</v>
      </c>
      <c r="AU165" s="237" t="s">
        <v>85</v>
      </c>
      <c r="AY165" s="15" t="s">
        <v>165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5" t="s">
        <v>85</v>
      </c>
      <c r="BK165" s="238">
        <f>ROUND(I165*H165,2)</f>
        <v>0</v>
      </c>
      <c r="BL165" s="15" t="s">
        <v>184</v>
      </c>
      <c r="BM165" s="237" t="s">
        <v>1156</v>
      </c>
    </row>
    <row r="166" s="2" customFormat="1" ht="24.15" customHeight="1">
      <c r="A166" s="36"/>
      <c r="B166" s="37"/>
      <c r="C166" s="225" t="s">
        <v>311</v>
      </c>
      <c r="D166" s="225" t="s">
        <v>169</v>
      </c>
      <c r="E166" s="226" t="s">
        <v>552</v>
      </c>
      <c r="F166" s="227" t="s">
        <v>553</v>
      </c>
      <c r="G166" s="228" t="s">
        <v>258</v>
      </c>
      <c r="H166" s="229">
        <v>380</v>
      </c>
      <c r="I166" s="230"/>
      <c r="J166" s="231">
        <f>ROUND(I166*H166,2)</f>
        <v>0</v>
      </c>
      <c r="K166" s="232"/>
      <c r="L166" s="42"/>
      <c r="M166" s="233" t="s">
        <v>1</v>
      </c>
      <c r="N166" s="234" t="s">
        <v>40</v>
      </c>
      <c r="O166" s="89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7" t="s">
        <v>184</v>
      </c>
      <c r="AT166" s="237" t="s">
        <v>169</v>
      </c>
      <c r="AU166" s="237" t="s">
        <v>85</v>
      </c>
      <c r="AY166" s="15" t="s">
        <v>165</v>
      </c>
      <c r="BE166" s="238">
        <f>IF(N166="základná",J166,0)</f>
        <v>0</v>
      </c>
      <c r="BF166" s="238">
        <f>IF(N166="znížená",J166,0)</f>
        <v>0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5" t="s">
        <v>85</v>
      </c>
      <c r="BK166" s="238">
        <f>ROUND(I166*H166,2)</f>
        <v>0</v>
      </c>
      <c r="BL166" s="15" t="s">
        <v>184</v>
      </c>
      <c r="BM166" s="237" t="s">
        <v>1157</v>
      </c>
    </row>
    <row r="167" s="2" customFormat="1" ht="14.4" customHeight="1">
      <c r="A167" s="36"/>
      <c r="B167" s="37"/>
      <c r="C167" s="225" t="s">
        <v>361</v>
      </c>
      <c r="D167" s="225" t="s">
        <v>169</v>
      </c>
      <c r="E167" s="226" t="s">
        <v>518</v>
      </c>
      <c r="F167" s="227" t="s">
        <v>519</v>
      </c>
      <c r="G167" s="228" t="s">
        <v>503</v>
      </c>
      <c r="H167" s="250"/>
      <c r="I167" s="230"/>
      <c r="J167" s="231">
        <f>ROUND(I167*H167,2)</f>
        <v>0</v>
      </c>
      <c r="K167" s="232"/>
      <c r="L167" s="42"/>
      <c r="M167" s="233" t="s">
        <v>1</v>
      </c>
      <c r="N167" s="234" t="s">
        <v>40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7" t="s">
        <v>184</v>
      </c>
      <c r="AT167" s="237" t="s">
        <v>169</v>
      </c>
      <c r="AU167" s="237" t="s">
        <v>85</v>
      </c>
      <c r="AY167" s="15" t="s">
        <v>165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5" t="s">
        <v>85</v>
      </c>
      <c r="BK167" s="238">
        <f>ROUND(I167*H167,2)</f>
        <v>0</v>
      </c>
      <c r="BL167" s="15" t="s">
        <v>184</v>
      </c>
      <c r="BM167" s="237" t="s">
        <v>1158</v>
      </c>
    </row>
    <row r="168" s="12" customFormat="1" ht="22.8" customHeight="1">
      <c r="A168" s="12"/>
      <c r="B168" s="209"/>
      <c r="C168" s="210"/>
      <c r="D168" s="211" t="s">
        <v>73</v>
      </c>
      <c r="E168" s="223" t="s">
        <v>557</v>
      </c>
      <c r="F168" s="223" t="s">
        <v>558</v>
      </c>
      <c r="G168" s="210"/>
      <c r="H168" s="210"/>
      <c r="I168" s="213"/>
      <c r="J168" s="224">
        <f>BK168</f>
        <v>0</v>
      </c>
      <c r="K168" s="210"/>
      <c r="L168" s="215"/>
      <c r="M168" s="216"/>
      <c r="N168" s="217"/>
      <c r="O168" s="217"/>
      <c r="P168" s="218">
        <f>P169</f>
        <v>0</v>
      </c>
      <c r="Q168" s="217"/>
      <c r="R168" s="218">
        <f>R169</f>
        <v>0</v>
      </c>
      <c r="S168" s="217"/>
      <c r="T168" s="21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177</v>
      </c>
      <c r="AT168" s="221" t="s">
        <v>73</v>
      </c>
      <c r="AU168" s="221" t="s">
        <v>81</v>
      </c>
      <c r="AY168" s="220" t="s">
        <v>165</v>
      </c>
      <c r="BK168" s="222">
        <f>BK169</f>
        <v>0</v>
      </c>
    </row>
    <row r="169" s="2" customFormat="1" ht="24.15" customHeight="1">
      <c r="A169" s="36"/>
      <c r="B169" s="37"/>
      <c r="C169" s="225" t="s">
        <v>337</v>
      </c>
      <c r="D169" s="225" t="s">
        <v>169</v>
      </c>
      <c r="E169" s="226" t="s">
        <v>559</v>
      </c>
      <c r="F169" s="227" t="s">
        <v>560</v>
      </c>
      <c r="G169" s="228" t="s">
        <v>194</v>
      </c>
      <c r="H169" s="229">
        <v>1</v>
      </c>
      <c r="I169" s="230"/>
      <c r="J169" s="231">
        <f>ROUND(I169*H169,2)</f>
        <v>0</v>
      </c>
      <c r="K169" s="232"/>
      <c r="L169" s="42"/>
      <c r="M169" s="233" t="s">
        <v>1</v>
      </c>
      <c r="N169" s="234" t="s">
        <v>40</v>
      </c>
      <c r="O169" s="89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7" t="s">
        <v>184</v>
      </c>
      <c r="AT169" s="237" t="s">
        <v>169</v>
      </c>
      <c r="AU169" s="237" t="s">
        <v>85</v>
      </c>
      <c r="AY169" s="15" t="s">
        <v>165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5" t="s">
        <v>85</v>
      </c>
      <c r="BK169" s="238">
        <f>ROUND(I169*H169,2)</f>
        <v>0</v>
      </c>
      <c r="BL169" s="15" t="s">
        <v>184</v>
      </c>
      <c r="BM169" s="237" t="s">
        <v>1159</v>
      </c>
    </row>
    <row r="170" s="12" customFormat="1" ht="25.92" customHeight="1">
      <c r="A170" s="12"/>
      <c r="B170" s="209"/>
      <c r="C170" s="210"/>
      <c r="D170" s="211" t="s">
        <v>73</v>
      </c>
      <c r="E170" s="212" t="s">
        <v>901</v>
      </c>
      <c r="F170" s="212" t="s">
        <v>902</v>
      </c>
      <c r="G170" s="210"/>
      <c r="H170" s="210"/>
      <c r="I170" s="213"/>
      <c r="J170" s="214">
        <f>BK170</f>
        <v>0</v>
      </c>
      <c r="K170" s="210"/>
      <c r="L170" s="215"/>
      <c r="M170" s="216"/>
      <c r="N170" s="217"/>
      <c r="O170" s="217"/>
      <c r="P170" s="218">
        <f>P171</f>
        <v>0</v>
      </c>
      <c r="Q170" s="217"/>
      <c r="R170" s="218">
        <f>R171</f>
        <v>0</v>
      </c>
      <c r="S170" s="217"/>
      <c r="T170" s="219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530</v>
      </c>
      <c r="AT170" s="221" t="s">
        <v>73</v>
      </c>
      <c r="AU170" s="221" t="s">
        <v>74</v>
      </c>
      <c r="AY170" s="220" t="s">
        <v>165</v>
      </c>
      <c r="BK170" s="222">
        <f>BK171</f>
        <v>0</v>
      </c>
    </row>
    <row r="171" s="2" customFormat="1" ht="37.8" customHeight="1">
      <c r="A171" s="36"/>
      <c r="B171" s="37"/>
      <c r="C171" s="225" t="s">
        <v>341</v>
      </c>
      <c r="D171" s="225" t="s">
        <v>169</v>
      </c>
      <c r="E171" s="226" t="s">
        <v>903</v>
      </c>
      <c r="F171" s="227" t="s">
        <v>904</v>
      </c>
      <c r="G171" s="228" t="s">
        <v>905</v>
      </c>
      <c r="H171" s="229">
        <v>1</v>
      </c>
      <c r="I171" s="230"/>
      <c r="J171" s="231">
        <f>ROUND(I171*H171,2)</f>
        <v>0</v>
      </c>
      <c r="K171" s="232"/>
      <c r="L171" s="42"/>
      <c r="M171" s="262" t="s">
        <v>1</v>
      </c>
      <c r="N171" s="263" t="s">
        <v>40</v>
      </c>
      <c r="O171" s="264"/>
      <c r="P171" s="265">
        <f>O171*H171</f>
        <v>0</v>
      </c>
      <c r="Q171" s="265">
        <v>0</v>
      </c>
      <c r="R171" s="265">
        <f>Q171*H171</f>
        <v>0</v>
      </c>
      <c r="S171" s="265">
        <v>0</v>
      </c>
      <c r="T171" s="26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7" t="s">
        <v>906</v>
      </c>
      <c r="AT171" s="237" t="s">
        <v>169</v>
      </c>
      <c r="AU171" s="237" t="s">
        <v>81</v>
      </c>
      <c r="AY171" s="15" t="s">
        <v>165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5" t="s">
        <v>85</v>
      </c>
      <c r="BK171" s="238">
        <f>ROUND(I171*H171,2)</f>
        <v>0</v>
      </c>
      <c r="BL171" s="15" t="s">
        <v>906</v>
      </c>
      <c r="BM171" s="237" t="s">
        <v>1160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+sM9oDTr1EaJG/XLNmjXd4+zLBzonI3JU/LMFUBBtaNtEeFxsjHNSkZqzhqEClFb++YeJaLYveQnRMTe4uOo1w==" hashValue="xDc2+3ks2IDbdRTiGkM9zYU3JXQf+ac7LotGPUzxMd91+vNElnoWyLO13gReqFbzeFP+5wHRQTVc4wP636k8VA==" algorithmName="SHA-512" password="CC35"/>
  <autoFilter ref="C120:K1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23.25" customHeight="1">
      <c r="A9" s="36"/>
      <c r="B9" s="42"/>
      <c r="C9" s="36"/>
      <c r="D9" s="36"/>
      <c r="E9" s="149" t="s">
        <v>1104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1161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ROUND((SUM(BE122:BE131)),  2)</f>
        <v>0</v>
      </c>
      <c r="G35" s="36"/>
      <c r="H35" s="36"/>
      <c r="I35" s="162">
        <v>0.20000000000000001</v>
      </c>
      <c r="J35" s="161">
        <f>ROUND(((SUM(BE122:BE131))*I35),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ROUND((SUM(BF122:BF131)),  2)</f>
        <v>0</v>
      </c>
      <c r="G36" s="36"/>
      <c r="H36" s="36"/>
      <c r="I36" s="162">
        <v>0.20000000000000001</v>
      </c>
      <c r="J36" s="161">
        <f>ROUND(((SUM(BF122:BF131))*I36),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ROUND((SUM(BG122:BG131)),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ROUND((SUM(BH122:BH131)),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ROUND((SUM(BI122:BI131)),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1104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Rozvádzač R11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23.25" customHeight="1">
      <c r="A112" s="36"/>
      <c r="B112" s="37"/>
      <c r="C112" s="38"/>
      <c r="D112" s="38"/>
      <c r="E112" s="181" t="s">
        <v>1104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01 - Rozvádzač R11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0.0033300000000000001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0.0033300000000000001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SUM(P125:P131)</f>
        <v>0</v>
      </c>
      <c r="Q124" s="217"/>
      <c r="R124" s="218">
        <f>SUM(R125:R131)</f>
        <v>0.0033300000000000001</v>
      </c>
      <c r="S124" s="217"/>
      <c r="T124" s="219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SUM(BK125:BK131)</f>
        <v>0</v>
      </c>
    </row>
    <row r="125" s="2" customFormat="1" ht="14.4" customHeight="1">
      <c r="A125" s="36"/>
      <c r="B125" s="37"/>
      <c r="C125" s="225" t="s">
        <v>173</v>
      </c>
      <c r="D125" s="225" t="s">
        <v>169</v>
      </c>
      <c r="E125" s="226" t="s">
        <v>577</v>
      </c>
      <c r="F125" s="227" t="s">
        <v>578</v>
      </c>
      <c r="G125" s="228" t="s">
        <v>194</v>
      </c>
      <c r="H125" s="229">
        <v>6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184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1162</v>
      </c>
    </row>
    <row r="126" s="2" customFormat="1" ht="24.15" customHeight="1">
      <c r="A126" s="36"/>
      <c r="B126" s="37"/>
      <c r="C126" s="239" t="s">
        <v>530</v>
      </c>
      <c r="D126" s="239" t="s">
        <v>175</v>
      </c>
      <c r="E126" s="240" t="s">
        <v>1163</v>
      </c>
      <c r="F126" s="241" t="s">
        <v>1164</v>
      </c>
      <c r="G126" s="242" t="s">
        <v>194</v>
      </c>
      <c r="H126" s="243">
        <v>6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40</v>
      </c>
      <c r="O126" s="89"/>
      <c r="P126" s="235">
        <f>O126*H126</f>
        <v>0</v>
      </c>
      <c r="Q126" s="235">
        <v>0.00046999999999999999</v>
      </c>
      <c r="R126" s="235">
        <f>Q126*H126</f>
        <v>0.00282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203</v>
      </c>
      <c r="AT126" s="237" t="s">
        <v>175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1165</v>
      </c>
    </row>
    <row r="127" s="2" customFormat="1" ht="14.4" customHeight="1">
      <c r="A127" s="36"/>
      <c r="B127" s="37"/>
      <c r="C127" s="225" t="s">
        <v>534</v>
      </c>
      <c r="D127" s="225" t="s">
        <v>169</v>
      </c>
      <c r="E127" s="226" t="s">
        <v>762</v>
      </c>
      <c r="F127" s="227" t="s">
        <v>763</v>
      </c>
      <c r="G127" s="228" t="s">
        <v>194</v>
      </c>
      <c r="H127" s="229">
        <v>1</v>
      </c>
      <c r="I127" s="230"/>
      <c r="J127" s="231">
        <f>ROUND(I127*H127,2)</f>
        <v>0</v>
      </c>
      <c r="K127" s="232"/>
      <c r="L127" s="42"/>
      <c r="M127" s="233" t="s">
        <v>1</v>
      </c>
      <c r="N127" s="234" t="s">
        <v>40</v>
      </c>
      <c r="O127" s="89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184</v>
      </c>
      <c r="AT127" s="237" t="s">
        <v>169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1166</v>
      </c>
    </row>
    <row r="128" s="2" customFormat="1" ht="24.15" customHeight="1">
      <c r="A128" s="36"/>
      <c r="B128" s="37"/>
      <c r="C128" s="239" t="s">
        <v>541</v>
      </c>
      <c r="D128" s="239" t="s">
        <v>175</v>
      </c>
      <c r="E128" s="240" t="s">
        <v>1167</v>
      </c>
      <c r="F128" s="241" t="s">
        <v>1168</v>
      </c>
      <c r="G128" s="242" t="s">
        <v>194</v>
      </c>
      <c r="H128" s="243">
        <v>1</v>
      </c>
      <c r="I128" s="244"/>
      <c r="J128" s="245">
        <f>ROUND(I128*H128,2)</f>
        <v>0</v>
      </c>
      <c r="K128" s="246"/>
      <c r="L128" s="247"/>
      <c r="M128" s="248" t="s">
        <v>1</v>
      </c>
      <c r="N128" s="249" t="s">
        <v>40</v>
      </c>
      <c r="O128" s="89"/>
      <c r="P128" s="235">
        <f>O128*H128</f>
        <v>0</v>
      </c>
      <c r="Q128" s="235">
        <v>0.00051000000000000004</v>
      </c>
      <c r="R128" s="235">
        <f>Q128*H128</f>
        <v>0.00051000000000000004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203</v>
      </c>
      <c r="AT128" s="237" t="s">
        <v>175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1169</v>
      </c>
    </row>
    <row r="129" s="2" customFormat="1" ht="14.4" customHeight="1">
      <c r="A129" s="36"/>
      <c r="B129" s="37"/>
      <c r="C129" s="225" t="s">
        <v>81</v>
      </c>
      <c r="D129" s="225" t="s">
        <v>169</v>
      </c>
      <c r="E129" s="226" t="s">
        <v>1170</v>
      </c>
      <c r="F129" s="227" t="s">
        <v>1171</v>
      </c>
      <c r="G129" s="228" t="s">
        <v>194</v>
      </c>
      <c r="H129" s="229">
        <v>1</v>
      </c>
      <c r="I129" s="230"/>
      <c r="J129" s="231">
        <f>ROUND(I129*H129,2)</f>
        <v>0</v>
      </c>
      <c r="K129" s="232"/>
      <c r="L129" s="42"/>
      <c r="M129" s="233" t="s">
        <v>1</v>
      </c>
      <c r="N129" s="234" t="s">
        <v>40</v>
      </c>
      <c r="O129" s="89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184</v>
      </c>
      <c r="AT129" s="237" t="s">
        <v>169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1172</v>
      </c>
    </row>
    <row r="130" s="2" customFormat="1" ht="14.4" customHeight="1">
      <c r="A130" s="36"/>
      <c r="B130" s="37"/>
      <c r="C130" s="239" t="s">
        <v>85</v>
      </c>
      <c r="D130" s="239" t="s">
        <v>175</v>
      </c>
      <c r="E130" s="240" t="s">
        <v>1173</v>
      </c>
      <c r="F130" s="241" t="s">
        <v>1174</v>
      </c>
      <c r="G130" s="242" t="s">
        <v>194</v>
      </c>
      <c r="H130" s="243">
        <v>1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203</v>
      </c>
      <c r="AT130" s="237" t="s">
        <v>175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1175</v>
      </c>
    </row>
    <row r="131" s="2" customFormat="1" ht="14.4" customHeight="1">
      <c r="A131" s="36"/>
      <c r="B131" s="37"/>
      <c r="C131" s="239" t="s">
        <v>177</v>
      </c>
      <c r="D131" s="239" t="s">
        <v>175</v>
      </c>
      <c r="E131" s="240" t="s">
        <v>1176</v>
      </c>
      <c r="F131" s="241" t="s">
        <v>1177</v>
      </c>
      <c r="G131" s="242" t="s">
        <v>194</v>
      </c>
      <c r="H131" s="243">
        <v>1</v>
      </c>
      <c r="I131" s="244"/>
      <c r="J131" s="245">
        <f>ROUND(I131*H131,2)</f>
        <v>0</v>
      </c>
      <c r="K131" s="246"/>
      <c r="L131" s="247"/>
      <c r="M131" s="267" t="s">
        <v>1</v>
      </c>
      <c r="N131" s="268" t="s">
        <v>40</v>
      </c>
      <c r="O131" s="264"/>
      <c r="P131" s="265">
        <f>O131*H131</f>
        <v>0</v>
      </c>
      <c r="Q131" s="265">
        <v>0</v>
      </c>
      <c r="R131" s="265">
        <f>Q131*H131</f>
        <v>0</v>
      </c>
      <c r="S131" s="265">
        <v>0</v>
      </c>
      <c r="T131" s="26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1178</v>
      </c>
    </row>
    <row r="132" s="2" customFormat="1" ht="6.96" customHeight="1">
      <c r="A132" s="36"/>
      <c r="B132" s="64"/>
      <c r="C132" s="65"/>
      <c r="D132" s="65"/>
      <c r="E132" s="65"/>
      <c r="F132" s="65"/>
      <c r="G132" s="65"/>
      <c r="H132" s="65"/>
      <c r="I132" s="65"/>
      <c r="J132" s="65"/>
      <c r="K132" s="65"/>
      <c r="L132" s="42"/>
      <c r="M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</sheetData>
  <sheetProtection sheet="1" autoFilter="0" formatColumns="0" formatRows="0" objects="1" scenarios="1" spinCount="100000" saltValue="ksPI8x2AhO4KPnw8pV45L8hAqYDkLp7NBqaWl9HCQWlFoAdP5VkOGQ03Gwp5HM14ssw25CSCai4bn+X0DMg8qA==" hashValue="z7QIH2sLbiB4+7iovuopaXDl4TaHxDSzsODvqve8RK3niwkSZ3GnicBuBnJ1WJ4wwejKSEoOXPc1k+/KRRqlzQ==" algorithmName="SHA-512" password="CC35"/>
  <autoFilter ref="C121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1179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ROUND((SUM(BE121:BE184)),  2)</f>
        <v>0</v>
      </c>
      <c r="G33" s="36"/>
      <c r="H33" s="36"/>
      <c r="I33" s="162">
        <v>0.20000000000000001</v>
      </c>
      <c r="J33" s="161">
        <f>ROUND(((SUM(BE121:BE184))*I33),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ROUND((SUM(BF121:BF184)),  2)</f>
        <v>0</v>
      </c>
      <c r="G34" s="36"/>
      <c r="H34" s="36"/>
      <c r="I34" s="162">
        <v>0.20000000000000001</v>
      </c>
      <c r="J34" s="161">
        <f>ROUND(((SUM(BF121:BF184))*I34),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ROUND((SUM(BG121:BG184)),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ROUND((SUM(BH121:BH184)),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ROUND((SUM(BI121:BI184)),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07 - SO07  Mólo + masáže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147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148</v>
      </c>
      <c r="E98" s="194"/>
      <c r="F98" s="194"/>
      <c r="G98" s="194"/>
      <c r="H98" s="194"/>
      <c r="I98" s="194"/>
      <c r="J98" s="195">
        <f>J123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149</v>
      </c>
      <c r="E99" s="194"/>
      <c r="F99" s="194"/>
      <c r="G99" s="194"/>
      <c r="H99" s="194"/>
      <c r="I99" s="194"/>
      <c r="J99" s="195">
        <f>J170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150</v>
      </c>
      <c r="E100" s="194"/>
      <c r="F100" s="194"/>
      <c r="G100" s="194"/>
      <c r="H100" s="194"/>
      <c r="I100" s="194"/>
      <c r="J100" s="195">
        <f>J181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865</v>
      </c>
      <c r="E101" s="189"/>
      <c r="F101" s="189"/>
      <c r="G101" s="189"/>
      <c r="H101" s="189"/>
      <c r="I101" s="189"/>
      <c r="J101" s="190">
        <f>J183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151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3.25" customHeight="1">
      <c r="A111" s="36"/>
      <c r="B111" s="37"/>
      <c r="C111" s="38"/>
      <c r="D111" s="38"/>
      <c r="E111" s="181" t="str">
        <f>E7</f>
        <v>Rekonštrukcia plážového kúpaliska Morské oko v Tornali - 1.etapa - ELEKTROINŠTALÁCIA - Projekt pre stavené povolenie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138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 xml:space="preserve">07 - SO07  Mólo + masáže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19</v>
      </c>
      <c r="D115" s="38"/>
      <c r="E115" s="38"/>
      <c r="F115" s="25" t="str">
        <f>F12</f>
        <v>Tornaľa</v>
      </c>
      <c r="G115" s="38"/>
      <c r="H115" s="38"/>
      <c r="I115" s="30" t="s">
        <v>21</v>
      </c>
      <c r="J115" s="77" t="str">
        <f>IF(J12="","",J12)</f>
        <v>29.5.2020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23</v>
      </c>
      <c r="D117" s="38"/>
      <c r="E117" s="38"/>
      <c r="F117" s="25" t="str">
        <f>E15</f>
        <v>Mesto Tornaľa, Mierová č. 14, Tornaľa, PSČ 982 01</v>
      </c>
      <c r="G117" s="38"/>
      <c r="H117" s="38"/>
      <c r="I117" s="30" t="s">
        <v>29</v>
      </c>
      <c r="J117" s="34" t="str">
        <f>E21</f>
        <v>Ing. Ján Božek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IF(E18="","",E18)</f>
        <v>Vyplň údaj</v>
      </c>
      <c r="G118" s="38"/>
      <c r="H118" s="38"/>
      <c r="I118" s="30" t="s">
        <v>32</v>
      </c>
      <c r="J118" s="34" t="str">
        <f>E24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97"/>
      <c r="B120" s="198"/>
      <c r="C120" s="199" t="s">
        <v>152</v>
      </c>
      <c r="D120" s="200" t="s">
        <v>59</v>
      </c>
      <c r="E120" s="200" t="s">
        <v>55</v>
      </c>
      <c r="F120" s="200" t="s">
        <v>56</v>
      </c>
      <c r="G120" s="200" t="s">
        <v>153</v>
      </c>
      <c r="H120" s="200" t="s">
        <v>154</v>
      </c>
      <c r="I120" s="200" t="s">
        <v>155</v>
      </c>
      <c r="J120" s="201" t="s">
        <v>142</v>
      </c>
      <c r="K120" s="202" t="s">
        <v>156</v>
      </c>
      <c r="L120" s="203"/>
      <c r="M120" s="98" t="s">
        <v>1</v>
      </c>
      <c r="N120" s="99" t="s">
        <v>38</v>
      </c>
      <c r="O120" s="99" t="s">
        <v>157</v>
      </c>
      <c r="P120" s="99" t="s">
        <v>158</v>
      </c>
      <c r="Q120" s="99" t="s">
        <v>159</v>
      </c>
      <c r="R120" s="99" t="s">
        <v>160</v>
      </c>
      <c r="S120" s="99" t="s">
        <v>161</v>
      </c>
      <c r="T120" s="100" t="s">
        <v>162</v>
      </c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</row>
    <row r="121" s="2" customFormat="1" ht="22.8" customHeight="1">
      <c r="A121" s="36"/>
      <c r="B121" s="37"/>
      <c r="C121" s="105" t="s">
        <v>143</v>
      </c>
      <c r="D121" s="38"/>
      <c r="E121" s="38"/>
      <c r="F121" s="38"/>
      <c r="G121" s="38"/>
      <c r="H121" s="38"/>
      <c r="I121" s="38"/>
      <c r="J121" s="204">
        <f>BK121</f>
        <v>0</v>
      </c>
      <c r="K121" s="38"/>
      <c r="L121" s="42"/>
      <c r="M121" s="101"/>
      <c r="N121" s="205"/>
      <c r="O121" s="102"/>
      <c r="P121" s="206">
        <f>P122+P183</f>
        <v>0</v>
      </c>
      <c r="Q121" s="102"/>
      <c r="R121" s="206">
        <f>R122+R183</f>
        <v>2.2196500000000001</v>
      </c>
      <c r="S121" s="102"/>
      <c r="T121" s="207">
        <f>T122+T183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73</v>
      </c>
      <c r="AU121" s="15" t="s">
        <v>144</v>
      </c>
      <c r="BK121" s="208">
        <f>BK122+BK183</f>
        <v>0</v>
      </c>
    </row>
    <row r="122" s="12" customFormat="1" ht="25.92" customHeight="1">
      <c r="A122" s="12"/>
      <c r="B122" s="209"/>
      <c r="C122" s="210"/>
      <c r="D122" s="211" t="s">
        <v>73</v>
      </c>
      <c r="E122" s="212" t="s">
        <v>175</v>
      </c>
      <c r="F122" s="212" t="s">
        <v>176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P123+P170+P181</f>
        <v>0</v>
      </c>
      <c r="Q122" s="217"/>
      <c r="R122" s="218">
        <f>R123+R170+R181</f>
        <v>2.2196500000000001</v>
      </c>
      <c r="S122" s="217"/>
      <c r="T122" s="219">
        <f>T123+T170+T181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177</v>
      </c>
      <c r="AT122" s="221" t="s">
        <v>73</v>
      </c>
      <c r="AU122" s="221" t="s">
        <v>74</v>
      </c>
      <c r="AY122" s="220" t="s">
        <v>165</v>
      </c>
      <c r="BK122" s="222">
        <f>BK123+BK170+BK181</f>
        <v>0</v>
      </c>
    </row>
    <row r="123" s="12" customFormat="1" ht="22.8" customHeight="1">
      <c r="A123" s="12"/>
      <c r="B123" s="209"/>
      <c r="C123" s="210"/>
      <c r="D123" s="211" t="s">
        <v>73</v>
      </c>
      <c r="E123" s="223" t="s">
        <v>178</v>
      </c>
      <c r="F123" s="223" t="s">
        <v>179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SUM(P124:P169)</f>
        <v>0</v>
      </c>
      <c r="Q123" s="217"/>
      <c r="R123" s="218">
        <f>SUM(R124:R169)</f>
        <v>0.12705</v>
      </c>
      <c r="S123" s="217"/>
      <c r="T123" s="219">
        <f>SUM(T124:T169)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81</v>
      </c>
      <c r="AY123" s="220" t="s">
        <v>165</v>
      </c>
      <c r="BK123" s="222">
        <f>SUM(BK124:BK169)</f>
        <v>0</v>
      </c>
    </row>
    <row r="124" s="2" customFormat="1" ht="24.15" customHeight="1">
      <c r="A124" s="36"/>
      <c r="B124" s="37"/>
      <c r="C124" s="225" t="s">
        <v>255</v>
      </c>
      <c r="D124" s="225" t="s">
        <v>169</v>
      </c>
      <c r="E124" s="226" t="s">
        <v>181</v>
      </c>
      <c r="F124" s="227" t="s">
        <v>182</v>
      </c>
      <c r="G124" s="228" t="s">
        <v>183</v>
      </c>
      <c r="H124" s="229">
        <v>90</v>
      </c>
      <c r="I124" s="230"/>
      <c r="J124" s="231">
        <f>ROUND(I124*H124,2)</f>
        <v>0</v>
      </c>
      <c r="K124" s="232"/>
      <c r="L124" s="42"/>
      <c r="M124" s="233" t="s">
        <v>1</v>
      </c>
      <c r="N124" s="234" t="s">
        <v>40</v>
      </c>
      <c r="O124" s="89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7" t="s">
        <v>184</v>
      </c>
      <c r="AT124" s="237" t="s">
        <v>169</v>
      </c>
      <c r="AU124" s="237" t="s">
        <v>85</v>
      </c>
      <c r="AY124" s="15" t="s">
        <v>165</v>
      </c>
      <c r="BE124" s="238">
        <f>IF(N124="základná",J124,0)</f>
        <v>0</v>
      </c>
      <c r="BF124" s="238">
        <f>IF(N124="znížená",J124,0)</f>
        <v>0</v>
      </c>
      <c r="BG124" s="238">
        <f>IF(N124="zákl. prenesená",J124,0)</f>
        <v>0</v>
      </c>
      <c r="BH124" s="238">
        <f>IF(N124="zníž. prenesená",J124,0)</f>
        <v>0</v>
      </c>
      <c r="BI124" s="238">
        <f>IF(N124="nulová",J124,0)</f>
        <v>0</v>
      </c>
      <c r="BJ124" s="15" t="s">
        <v>85</v>
      </c>
      <c r="BK124" s="238">
        <f>ROUND(I124*H124,2)</f>
        <v>0</v>
      </c>
      <c r="BL124" s="15" t="s">
        <v>184</v>
      </c>
      <c r="BM124" s="237" t="s">
        <v>1180</v>
      </c>
    </row>
    <row r="125" s="2" customFormat="1" ht="24.15" customHeight="1">
      <c r="A125" s="36"/>
      <c r="B125" s="37"/>
      <c r="C125" s="239" t="s">
        <v>260</v>
      </c>
      <c r="D125" s="239" t="s">
        <v>175</v>
      </c>
      <c r="E125" s="240" t="s">
        <v>187</v>
      </c>
      <c r="F125" s="241" t="s">
        <v>982</v>
      </c>
      <c r="G125" s="242" t="s">
        <v>183</v>
      </c>
      <c r="H125" s="243">
        <v>90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0.00017000000000000001</v>
      </c>
      <c r="R125" s="235">
        <f>Q125*H125</f>
        <v>0.015300000000000001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189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189</v>
      </c>
      <c r="BM125" s="237" t="s">
        <v>1181</v>
      </c>
    </row>
    <row r="126" s="2" customFormat="1" ht="24.15" customHeight="1">
      <c r="A126" s="36"/>
      <c r="B126" s="37"/>
      <c r="C126" s="225" t="s">
        <v>81</v>
      </c>
      <c r="D126" s="225" t="s">
        <v>169</v>
      </c>
      <c r="E126" s="226" t="s">
        <v>654</v>
      </c>
      <c r="F126" s="227" t="s">
        <v>655</v>
      </c>
      <c r="G126" s="228" t="s">
        <v>183</v>
      </c>
      <c r="H126" s="229">
        <v>60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1182</v>
      </c>
    </row>
    <row r="127" s="2" customFormat="1" ht="24.15" customHeight="1">
      <c r="A127" s="36"/>
      <c r="B127" s="37"/>
      <c r="C127" s="239" t="s">
        <v>85</v>
      </c>
      <c r="D127" s="239" t="s">
        <v>175</v>
      </c>
      <c r="E127" s="240" t="s">
        <v>657</v>
      </c>
      <c r="F127" s="241" t="s">
        <v>658</v>
      </c>
      <c r="G127" s="242" t="s">
        <v>183</v>
      </c>
      <c r="H127" s="243">
        <v>60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0.00038000000000000002</v>
      </c>
      <c r="R127" s="235">
        <f>Q127*H127</f>
        <v>0.022800000000000001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189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189</v>
      </c>
      <c r="BM127" s="237" t="s">
        <v>1183</v>
      </c>
    </row>
    <row r="128" s="2" customFormat="1" ht="24.15" customHeight="1">
      <c r="A128" s="36"/>
      <c r="B128" s="37"/>
      <c r="C128" s="225" t="s">
        <v>349</v>
      </c>
      <c r="D128" s="225" t="s">
        <v>169</v>
      </c>
      <c r="E128" s="226" t="s">
        <v>1184</v>
      </c>
      <c r="F128" s="227" t="s">
        <v>1185</v>
      </c>
      <c r="G128" s="228" t="s">
        <v>258</v>
      </c>
      <c r="H128" s="229">
        <v>1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1186</v>
      </c>
    </row>
    <row r="129" s="2" customFormat="1" ht="14.4" customHeight="1">
      <c r="A129" s="36"/>
      <c r="B129" s="37"/>
      <c r="C129" s="239" t="s">
        <v>353</v>
      </c>
      <c r="D129" s="239" t="s">
        <v>175</v>
      </c>
      <c r="E129" s="240" t="s">
        <v>1187</v>
      </c>
      <c r="F129" s="241" t="s">
        <v>1188</v>
      </c>
      <c r="G129" s="242" t="s">
        <v>258</v>
      </c>
      <c r="H129" s="243">
        <v>1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0.00029999999999999997</v>
      </c>
      <c r="R129" s="235">
        <f>Q129*H129</f>
        <v>0.00029999999999999997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1189</v>
      </c>
    </row>
    <row r="130" s="2" customFormat="1" ht="24.15" customHeight="1">
      <c r="A130" s="36"/>
      <c r="B130" s="37"/>
      <c r="C130" s="225" t="s">
        <v>341</v>
      </c>
      <c r="D130" s="225" t="s">
        <v>169</v>
      </c>
      <c r="E130" s="226" t="s">
        <v>265</v>
      </c>
      <c r="F130" s="227" t="s">
        <v>266</v>
      </c>
      <c r="G130" s="228" t="s">
        <v>194</v>
      </c>
      <c r="H130" s="229">
        <v>2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1190</v>
      </c>
    </row>
    <row r="131" s="2" customFormat="1" ht="14.4" customHeight="1">
      <c r="A131" s="36"/>
      <c r="B131" s="37"/>
      <c r="C131" s="239" t="s">
        <v>345</v>
      </c>
      <c r="D131" s="239" t="s">
        <v>175</v>
      </c>
      <c r="E131" s="240" t="s">
        <v>269</v>
      </c>
      <c r="F131" s="241" t="s">
        <v>270</v>
      </c>
      <c r="G131" s="242" t="s">
        <v>194</v>
      </c>
      <c r="H131" s="243">
        <v>2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0.00040000000000000002</v>
      </c>
      <c r="R131" s="235">
        <f>Q131*H131</f>
        <v>0.00080000000000000004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1191</v>
      </c>
    </row>
    <row r="132" s="2" customFormat="1" ht="24.15" customHeight="1">
      <c r="A132" s="36"/>
      <c r="B132" s="37"/>
      <c r="C132" s="225" t="s">
        <v>389</v>
      </c>
      <c r="D132" s="225" t="s">
        <v>169</v>
      </c>
      <c r="E132" s="226" t="s">
        <v>273</v>
      </c>
      <c r="F132" s="227" t="s">
        <v>274</v>
      </c>
      <c r="G132" s="228" t="s">
        <v>194</v>
      </c>
      <c r="H132" s="229">
        <v>9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1192</v>
      </c>
    </row>
    <row r="133" s="2" customFormat="1" ht="24.15" customHeight="1">
      <c r="A133" s="36"/>
      <c r="B133" s="37"/>
      <c r="C133" s="225" t="s">
        <v>168</v>
      </c>
      <c r="D133" s="225" t="s">
        <v>169</v>
      </c>
      <c r="E133" s="226" t="s">
        <v>834</v>
      </c>
      <c r="F133" s="227" t="s">
        <v>835</v>
      </c>
      <c r="G133" s="228" t="s">
        <v>194</v>
      </c>
      <c r="H133" s="229">
        <v>8</v>
      </c>
      <c r="I133" s="230"/>
      <c r="J133" s="231">
        <f>ROUND(I133*H133,2)</f>
        <v>0</v>
      </c>
      <c r="K133" s="232"/>
      <c r="L133" s="42"/>
      <c r="M133" s="233" t="s">
        <v>1</v>
      </c>
      <c r="N133" s="234" t="s">
        <v>40</v>
      </c>
      <c r="O133" s="89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184</v>
      </c>
      <c r="AT133" s="237" t="s">
        <v>169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1193</v>
      </c>
    </row>
    <row r="134" s="2" customFormat="1" ht="14.4" customHeight="1">
      <c r="A134" s="36"/>
      <c r="B134" s="37"/>
      <c r="C134" s="239" t="s">
        <v>453</v>
      </c>
      <c r="D134" s="239" t="s">
        <v>175</v>
      </c>
      <c r="E134" s="240" t="s">
        <v>837</v>
      </c>
      <c r="F134" s="241" t="s">
        <v>838</v>
      </c>
      <c r="G134" s="242" t="s">
        <v>194</v>
      </c>
      <c r="H134" s="243">
        <v>8</v>
      </c>
      <c r="I134" s="244"/>
      <c r="J134" s="245">
        <f>ROUND(I134*H134,2)</f>
        <v>0</v>
      </c>
      <c r="K134" s="246"/>
      <c r="L134" s="247"/>
      <c r="M134" s="248" t="s">
        <v>1</v>
      </c>
      <c r="N134" s="249" t="s">
        <v>40</v>
      </c>
      <c r="O134" s="89"/>
      <c r="P134" s="235">
        <f>O134*H134</f>
        <v>0</v>
      </c>
      <c r="Q134" s="235">
        <v>3.0000000000000001E-05</v>
      </c>
      <c r="R134" s="235">
        <f>Q134*H134</f>
        <v>0.00024000000000000001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189</v>
      </c>
      <c r="AT134" s="237" t="s">
        <v>175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189</v>
      </c>
      <c r="BM134" s="237" t="s">
        <v>1194</v>
      </c>
    </row>
    <row r="135" s="2" customFormat="1" ht="24.15" customHeight="1">
      <c r="A135" s="36"/>
      <c r="B135" s="37"/>
      <c r="C135" s="225" t="s">
        <v>308</v>
      </c>
      <c r="D135" s="225" t="s">
        <v>169</v>
      </c>
      <c r="E135" s="226" t="s">
        <v>305</v>
      </c>
      <c r="F135" s="227" t="s">
        <v>306</v>
      </c>
      <c r="G135" s="228" t="s">
        <v>194</v>
      </c>
      <c r="H135" s="229">
        <v>1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40</v>
      </c>
      <c r="O135" s="89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173</v>
      </c>
      <c r="AT135" s="237" t="s">
        <v>169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173</v>
      </c>
      <c r="BM135" s="237" t="s">
        <v>1195</v>
      </c>
    </row>
    <row r="136" s="2" customFormat="1" ht="14.4" customHeight="1">
      <c r="A136" s="36"/>
      <c r="B136" s="37"/>
      <c r="C136" s="239" t="s">
        <v>329</v>
      </c>
      <c r="D136" s="239" t="s">
        <v>175</v>
      </c>
      <c r="E136" s="240" t="s">
        <v>309</v>
      </c>
      <c r="F136" s="241" t="s">
        <v>310</v>
      </c>
      <c r="G136" s="242" t="s">
        <v>194</v>
      </c>
      <c r="H136" s="243">
        <v>1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0.00010000000000000001</v>
      </c>
      <c r="R136" s="235">
        <f>Q136*H136</f>
        <v>0.00010000000000000001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311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173</v>
      </c>
      <c r="BM136" s="237" t="s">
        <v>1196</v>
      </c>
    </row>
    <row r="137" s="2" customFormat="1" ht="24.15" customHeight="1">
      <c r="A137" s="36"/>
      <c r="B137" s="37"/>
      <c r="C137" s="225" t="s">
        <v>264</v>
      </c>
      <c r="D137" s="225" t="s">
        <v>169</v>
      </c>
      <c r="E137" s="226" t="s">
        <v>986</v>
      </c>
      <c r="F137" s="227" t="s">
        <v>987</v>
      </c>
      <c r="G137" s="228" t="s">
        <v>194</v>
      </c>
      <c r="H137" s="229">
        <v>2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1197</v>
      </c>
    </row>
    <row r="138" s="2" customFormat="1" ht="24.15" customHeight="1">
      <c r="A138" s="36"/>
      <c r="B138" s="37"/>
      <c r="C138" s="239" t="s">
        <v>268</v>
      </c>
      <c r="D138" s="239" t="s">
        <v>175</v>
      </c>
      <c r="E138" s="240" t="s">
        <v>989</v>
      </c>
      <c r="F138" s="241" t="s">
        <v>990</v>
      </c>
      <c r="G138" s="242" t="s">
        <v>194</v>
      </c>
      <c r="H138" s="243">
        <v>2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203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1198</v>
      </c>
    </row>
    <row r="139" s="2" customFormat="1" ht="14.4" customHeight="1">
      <c r="A139" s="36"/>
      <c r="B139" s="37"/>
      <c r="C139" s="225" t="s">
        <v>457</v>
      </c>
      <c r="D139" s="225" t="s">
        <v>169</v>
      </c>
      <c r="E139" s="226" t="s">
        <v>322</v>
      </c>
      <c r="F139" s="227" t="s">
        <v>323</v>
      </c>
      <c r="G139" s="228" t="s">
        <v>194</v>
      </c>
      <c r="H139" s="229">
        <v>3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1199</v>
      </c>
    </row>
    <row r="140" s="2" customFormat="1" ht="24.15" customHeight="1">
      <c r="A140" s="36"/>
      <c r="B140" s="37"/>
      <c r="C140" s="239" t="s">
        <v>445</v>
      </c>
      <c r="D140" s="239" t="s">
        <v>175</v>
      </c>
      <c r="E140" s="240" t="s">
        <v>916</v>
      </c>
      <c r="F140" s="241" t="s">
        <v>872</v>
      </c>
      <c r="G140" s="242" t="s">
        <v>194</v>
      </c>
      <c r="H140" s="243">
        <v>3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0.00012999999999999999</v>
      </c>
      <c r="R140" s="235">
        <f>Q140*H140</f>
        <v>0.00038999999999999994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189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189</v>
      </c>
      <c r="BM140" s="237" t="s">
        <v>1200</v>
      </c>
    </row>
    <row r="141" s="2" customFormat="1" ht="14.4" customHeight="1">
      <c r="A141" s="36"/>
      <c r="B141" s="37"/>
      <c r="C141" s="225" t="s">
        <v>272</v>
      </c>
      <c r="D141" s="225" t="s">
        <v>169</v>
      </c>
      <c r="E141" s="226" t="s">
        <v>338</v>
      </c>
      <c r="F141" s="227" t="s">
        <v>1201</v>
      </c>
      <c r="G141" s="228" t="s">
        <v>194</v>
      </c>
      <c r="H141" s="229">
        <v>1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1202</v>
      </c>
    </row>
    <row r="142" s="2" customFormat="1" ht="14.4" customHeight="1">
      <c r="A142" s="36"/>
      <c r="B142" s="37"/>
      <c r="C142" s="225" t="s">
        <v>333</v>
      </c>
      <c r="D142" s="225" t="s">
        <v>169</v>
      </c>
      <c r="E142" s="226" t="s">
        <v>342</v>
      </c>
      <c r="F142" s="227" t="s">
        <v>343</v>
      </c>
      <c r="G142" s="228" t="s">
        <v>194</v>
      </c>
      <c r="H142" s="229">
        <v>1</v>
      </c>
      <c r="I142" s="230"/>
      <c r="J142" s="231">
        <f>ROUND(I142*H142,2)</f>
        <v>0</v>
      </c>
      <c r="K142" s="232"/>
      <c r="L142" s="42"/>
      <c r="M142" s="233" t="s">
        <v>1</v>
      </c>
      <c r="N142" s="234" t="s">
        <v>40</v>
      </c>
      <c r="O142" s="89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81</v>
      </c>
      <c r="AT142" s="237" t="s">
        <v>169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81</v>
      </c>
      <c r="BM142" s="237" t="s">
        <v>1203</v>
      </c>
    </row>
    <row r="143" s="2" customFormat="1" ht="24.15" customHeight="1">
      <c r="A143" s="36"/>
      <c r="B143" s="37"/>
      <c r="C143" s="239" t="s">
        <v>337</v>
      </c>
      <c r="D143" s="239" t="s">
        <v>175</v>
      </c>
      <c r="E143" s="240" t="s">
        <v>346</v>
      </c>
      <c r="F143" s="241" t="s">
        <v>347</v>
      </c>
      <c r="G143" s="242" t="s">
        <v>1</v>
      </c>
      <c r="H143" s="243">
        <v>1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85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81</v>
      </c>
      <c r="BM143" s="237" t="s">
        <v>1204</v>
      </c>
    </row>
    <row r="144" s="2" customFormat="1" ht="24.15" customHeight="1">
      <c r="A144" s="36"/>
      <c r="B144" s="37"/>
      <c r="C144" s="225" t="s">
        <v>177</v>
      </c>
      <c r="D144" s="225" t="s">
        <v>169</v>
      </c>
      <c r="E144" s="226" t="s">
        <v>366</v>
      </c>
      <c r="F144" s="227" t="s">
        <v>367</v>
      </c>
      <c r="G144" s="228" t="s">
        <v>183</v>
      </c>
      <c r="H144" s="229">
        <v>30</v>
      </c>
      <c r="I144" s="230"/>
      <c r="J144" s="231">
        <f>ROUND(I144*H144,2)</f>
        <v>0</v>
      </c>
      <c r="K144" s="232"/>
      <c r="L144" s="42"/>
      <c r="M144" s="233" t="s">
        <v>1</v>
      </c>
      <c r="N144" s="234" t="s">
        <v>40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184</v>
      </c>
      <c r="AT144" s="237" t="s">
        <v>169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1205</v>
      </c>
    </row>
    <row r="145" s="2" customFormat="1" ht="14.4" customHeight="1">
      <c r="A145" s="36"/>
      <c r="B145" s="37"/>
      <c r="C145" s="239" t="s">
        <v>173</v>
      </c>
      <c r="D145" s="239" t="s">
        <v>175</v>
      </c>
      <c r="E145" s="240" t="s">
        <v>370</v>
      </c>
      <c r="F145" s="241" t="s">
        <v>371</v>
      </c>
      <c r="G145" s="242" t="s">
        <v>253</v>
      </c>
      <c r="H145" s="243">
        <v>28.260000000000002</v>
      </c>
      <c r="I145" s="244"/>
      <c r="J145" s="245">
        <f>ROUND(I145*H145,2)</f>
        <v>0</v>
      </c>
      <c r="K145" s="246"/>
      <c r="L145" s="247"/>
      <c r="M145" s="248" t="s">
        <v>1</v>
      </c>
      <c r="N145" s="249" t="s">
        <v>40</v>
      </c>
      <c r="O145" s="89"/>
      <c r="P145" s="235">
        <f>O145*H145</f>
        <v>0</v>
      </c>
      <c r="Q145" s="235">
        <v>0.001</v>
      </c>
      <c r="R145" s="235">
        <f>Q145*H145</f>
        <v>0.028260000000000004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189</v>
      </c>
      <c r="AT145" s="237" t="s">
        <v>175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189</v>
      </c>
      <c r="BM145" s="237" t="s">
        <v>1206</v>
      </c>
    </row>
    <row r="146" s="2" customFormat="1" ht="24.15" customHeight="1">
      <c r="A146" s="36"/>
      <c r="B146" s="37"/>
      <c r="C146" s="225" t="s">
        <v>449</v>
      </c>
      <c r="D146" s="225" t="s">
        <v>169</v>
      </c>
      <c r="E146" s="226" t="s">
        <v>374</v>
      </c>
      <c r="F146" s="227" t="s">
        <v>375</v>
      </c>
      <c r="G146" s="228" t="s">
        <v>183</v>
      </c>
      <c r="H146" s="229">
        <v>20</v>
      </c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1207</v>
      </c>
    </row>
    <row r="147" s="2" customFormat="1" ht="14.4" customHeight="1">
      <c r="A147" s="36"/>
      <c r="B147" s="37"/>
      <c r="C147" s="239" t="s">
        <v>461</v>
      </c>
      <c r="D147" s="239" t="s">
        <v>175</v>
      </c>
      <c r="E147" s="240" t="s">
        <v>787</v>
      </c>
      <c r="F147" s="241" t="s">
        <v>788</v>
      </c>
      <c r="G147" s="242" t="s">
        <v>183</v>
      </c>
      <c r="H147" s="243">
        <v>20</v>
      </c>
      <c r="I147" s="244"/>
      <c r="J147" s="245">
        <f>ROUND(I147*H147,2)</f>
        <v>0</v>
      </c>
      <c r="K147" s="246"/>
      <c r="L147" s="247"/>
      <c r="M147" s="248" t="s">
        <v>1</v>
      </c>
      <c r="N147" s="249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203</v>
      </c>
      <c r="AT147" s="237" t="s">
        <v>175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1208</v>
      </c>
    </row>
    <row r="148" s="2" customFormat="1" ht="14.4" customHeight="1">
      <c r="A148" s="36"/>
      <c r="B148" s="37"/>
      <c r="C148" s="225" t="s">
        <v>465</v>
      </c>
      <c r="D148" s="225" t="s">
        <v>169</v>
      </c>
      <c r="E148" s="226" t="s">
        <v>402</v>
      </c>
      <c r="F148" s="227" t="s">
        <v>403</v>
      </c>
      <c r="G148" s="228" t="s">
        <v>194</v>
      </c>
      <c r="H148" s="229">
        <v>8</v>
      </c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1209</v>
      </c>
    </row>
    <row r="149" s="2" customFormat="1" ht="14.4" customHeight="1">
      <c r="A149" s="36"/>
      <c r="B149" s="37"/>
      <c r="C149" s="239" t="s">
        <v>184</v>
      </c>
      <c r="D149" s="239" t="s">
        <v>175</v>
      </c>
      <c r="E149" s="240" t="s">
        <v>406</v>
      </c>
      <c r="F149" s="241" t="s">
        <v>407</v>
      </c>
      <c r="G149" s="242" t="s">
        <v>194</v>
      </c>
      <c r="H149" s="243">
        <v>8</v>
      </c>
      <c r="I149" s="244"/>
      <c r="J149" s="245">
        <f>ROUND(I149*H149,2)</f>
        <v>0</v>
      </c>
      <c r="K149" s="246"/>
      <c r="L149" s="247"/>
      <c r="M149" s="248" t="s">
        <v>1</v>
      </c>
      <c r="N149" s="249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203</v>
      </c>
      <c r="AT149" s="237" t="s">
        <v>175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184</v>
      </c>
      <c r="BM149" s="237" t="s">
        <v>1210</v>
      </c>
    </row>
    <row r="150" s="2" customFormat="1" ht="14.4" customHeight="1">
      <c r="A150" s="36"/>
      <c r="B150" s="37"/>
      <c r="C150" s="225" t="s">
        <v>246</v>
      </c>
      <c r="D150" s="225" t="s">
        <v>169</v>
      </c>
      <c r="E150" s="226" t="s">
        <v>798</v>
      </c>
      <c r="F150" s="227" t="s">
        <v>799</v>
      </c>
      <c r="G150" s="228" t="s">
        <v>194</v>
      </c>
      <c r="H150" s="229">
        <v>8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1211</v>
      </c>
    </row>
    <row r="151" s="2" customFormat="1" ht="14.4" customHeight="1">
      <c r="A151" s="36"/>
      <c r="B151" s="37"/>
      <c r="C151" s="239" t="s">
        <v>250</v>
      </c>
      <c r="D151" s="239" t="s">
        <v>175</v>
      </c>
      <c r="E151" s="240" t="s">
        <v>1212</v>
      </c>
      <c r="F151" s="241" t="s">
        <v>1213</v>
      </c>
      <c r="G151" s="242" t="s">
        <v>194</v>
      </c>
      <c r="H151" s="243">
        <v>8</v>
      </c>
      <c r="I151" s="244"/>
      <c r="J151" s="245">
        <f>ROUND(I151*H151,2)</f>
        <v>0</v>
      </c>
      <c r="K151" s="246"/>
      <c r="L151" s="247"/>
      <c r="M151" s="248" t="s">
        <v>1</v>
      </c>
      <c r="N151" s="249" t="s">
        <v>40</v>
      </c>
      <c r="O151" s="89"/>
      <c r="P151" s="235">
        <f>O151*H151</f>
        <v>0</v>
      </c>
      <c r="Q151" s="235">
        <v>0.00016000000000000001</v>
      </c>
      <c r="R151" s="235">
        <f>Q151*H151</f>
        <v>0.0012800000000000001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189</v>
      </c>
      <c r="AT151" s="237" t="s">
        <v>175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189</v>
      </c>
      <c r="BM151" s="237" t="s">
        <v>1214</v>
      </c>
    </row>
    <row r="152" s="2" customFormat="1" ht="14.4" customHeight="1">
      <c r="A152" s="36"/>
      <c r="B152" s="37"/>
      <c r="C152" s="225" t="s">
        <v>126</v>
      </c>
      <c r="D152" s="225" t="s">
        <v>169</v>
      </c>
      <c r="E152" s="226" t="s">
        <v>410</v>
      </c>
      <c r="F152" s="227" t="s">
        <v>411</v>
      </c>
      <c r="G152" s="228" t="s">
        <v>194</v>
      </c>
      <c r="H152" s="229">
        <v>8</v>
      </c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1215</v>
      </c>
    </row>
    <row r="153" s="2" customFormat="1" ht="14.4" customHeight="1">
      <c r="A153" s="36"/>
      <c r="B153" s="37"/>
      <c r="C153" s="239" t="s">
        <v>117</v>
      </c>
      <c r="D153" s="239" t="s">
        <v>175</v>
      </c>
      <c r="E153" s="240" t="s">
        <v>414</v>
      </c>
      <c r="F153" s="241" t="s">
        <v>415</v>
      </c>
      <c r="G153" s="242" t="s">
        <v>194</v>
      </c>
      <c r="H153" s="243">
        <v>8</v>
      </c>
      <c r="I153" s="244"/>
      <c r="J153" s="245">
        <f>ROUND(I153*H153,2)</f>
        <v>0</v>
      </c>
      <c r="K153" s="246"/>
      <c r="L153" s="247"/>
      <c r="M153" s="248" t="s">
        <v>1</v>
      </c>
      <c r="N153" s="249" t="s">
        <v>40</v>
      </c>
      <c r="O153" s="89"/>
      <c r="P153" s="235">
        <f>O153*H153</f>
        <v>0</v>
      </c>
      <c r="Q153" s="235">
        <v>0.00021000000000000001</v>
      </c>
      <c r="R153" s="235">
        <f>Q153*H153</f>
        <v>0.0016800000000000001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189</v>
      </c>
      <c r="AT153" s="237" t="s">
        <v>175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189</v>
      </c>
      <c r="BM153" s="237" t="s">
        <v>1216</v>
      </c>
    </row>
    <row r="154" s="2" customFormat="1" ht="24.15" customHeight="1">
      <c r="A154" s="36"/>
      <c r="B154" s="37"/>
      <c r="C154" s="225" t="s">
        <v>417</v>
      </c>
      <c r="D154" s="225" t="s">
        <v>169</v>
      </c>
      <c r="E154" s="226" t="s">
        <v>418</v>
      </c>
      <c r="F154" s="227" t="s">
        <v>419</v>
      </c>
      <c r="G154" s="228" t="s">
        <v>194</v>
      </c>
      <c r="H154" s="229">
        <v>1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1217</v>
      </c>
    </row>
    <row r="155" s="2" customFormat="1" ht="24.15" customHeight="1">
      <c r="A155" s="36"/>
      <c r="B155" s="37"/>
      <c r="C155" s="239" t="s">
        <v>421</v>
      </c>
      <c r="D155" s="239" t="s">
        <v>175</v>
      </c>
      <c r="E155" s="240" t="s">
        <v>422</v>
      </c>
      <c r="F155" s="241" t="s">
        <v>423</v>
      </c>
      <c r="G155" s="242" t="s">
        <v>194</v>
      </c>
      <c r="H155" s="243">
        <v>1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40</v>
      </c>
      <c r="O155" s="89"/>
      <c r="P155" s="235">
        <f>O155*H155</f>
        <v>0</v>
      </c>
      <c r="Q155" s="235">
        <v>5.0000000000000002E-05</v>
      </c>
      <c r="R155" s="235">
        <f>Q155*H155</f>
        <v>5.0000000000000002E-05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175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1218</v>
      </c>
    </row>
    <row r="156" s="2" customFormat="1" ht="14.4" customHeight="1">
      <c r="A156" s="36"/>
      <c r="B156" s="37"/>
      <c r="C156" s="239" t="s">
        <v>425</v>
      </c>
      <c r="D156" s="239" t="s">
        <v>175</v>
      </c>
      <c r="E156" s="240" t="s">
        <v>426</v>
      </c>
      <c r="F156" s="241" t="s">
        <v>427</v>
      </c>
      <c r="G156" s="242" t="s">
        <v>194</v>
      </c>
      <c r="H156" s="243">
        <v>1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40</v>
      </c>
      <c r="O156" s="89"/>
      <c r="P156" s="235">
        <f>O156*H156</f>
        <v>0</v>
      </c>
      <c r="Q156" s="235">
        <v>0.00035</v>
      </c>
      <c r="R156" s="235">
        <f>Q156*H156</f>
        <v>0.00035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189</v>
      </c>
      <c r="AT156" s="237" t="s">
        <v>175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189</v>
      </c>
      <c r="BM156" s="237" t="s">
        <v>1219</v>
      </c>
    </row>
    <row r="157" s="2" customFormat="1" ht="14.4" customHeight="1">
      <c r="A157" s="36"/>
      <c r="B157" s="37"/>
      <c r="C157" s="225" t="s">
        <v>357</v>
      </c>
      <c r="D157" s="225" t="s">
        <v>169</v>
      </c>
      <c r="E157" s="226" t="s">
        <v>1220</v>
      </c>
      <c r="F157" s="227" t="s">
        <v>1221</v>
      </c>
      <c r="G157" s="228" t="s">
        <v>183</v>
      </c>
      <c r="H157" s="229">
        <v>30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1222</v>
      </c>
    </row>
    <row r="158" s="2" customFormat="1" ht="14.4" customHeight="1">
      <c r="A158" s="36"/>
      <c r="B158" s="37"/>
      <c r="C158" s="239" t="s">
        <v>361</v>
      </c>
      <c r="D158" s="239" t="s">
        <v>175</v>
      </c>
      <c r="E158" s="240" t="s">
        <v>442</v>
      </c>
      <c r="F158" s="241" t="s">
        <v>443</v>
      </c>
      <c r="G158" s="242" t="s">
        <v>183</v>
      </c>
      <c r="H158" s="243">
        <v>30</v>
      </c>
      <c r="I158" s="244"/>
      <c r="J158" s="245">
        <f>ROUND(I158*H158,2)</f>
        <v>0</v>
      </c>
      <c r="K158" s="246"/>
      <c r="L158" s="247"/>
      <c r="M158" s="248" t="s">
        <v>1</v>
      </c>
      <c r="N158" s="249" t="s">
        <v>40</v>
      </c>
      <c r="O158" s="89"/>
      <c r="P158" s="235">
        <f>O158*H158</f>
        <v>0</v>
      </c>
      <c r="Q158" s="235">
        <v>0.00013999999999999999</v>
      </c>
      <c r="R158" s="235">
        <f>Q158*H158</f>
        <v>0.0041999999999999997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189</v>
      </c>
      <c r="AT158" s="237" t="s">
        <v>175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189</v>
      </c>
      <c r="BM158" s="237" t="s">
        <v>1223</v>
      </c>
    </row>
    <row r="159" s="2" customFormat="1" ht="14.4" customHeight="1">
      <c r="A159" s="36"/>
      <c r="B159" s="37"/>
      <c r="C159" s="225" t="s">
        <v>381</v>
      </c>
      <c r="D159" s="225" t="s">
        <v>169</v>
      </c>
      <c r="E159" s="226" t="s">
        <v>1224</v>
      </c>
      <c r="F159" s="227" t="s">
        <v>1225</v>
      </c>
      <c r="G159" s="228" t="s">
        <v>183</v>
      </c>
      <c r="H159" s="229">
        <v>30</v>
      </c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1226</v>
      </c>
    </row>
    <row r="160" s="2" customFormat="1" ht="14.4" customHeight="1">
      <c r="A160" s="36"/>
      <c r="B160" s="37"/>
      <c r="C160" s="239" t="s">
        <v>385</v>
      </c>
      <c r="D160" s="239" t="s">
        <v>175</v>
      </c>
      <c r="E160" s="240" t="s">
        <v>1007</v>
      </c>
      <c r="F160" s="241" t="s">
        <v>1227</v>
      </c>
      <c r="G160" s="242" t="s">
        <v>183</v>
      </c>
      <c r="H160" s="243">
        <v>30</v>
      </c>
      <c r="I160" s="244"/>
      <c r="J160" s="245">
        <f>ROUND(I160*H160,2)</f>
        <v>0</v>
      </c>
      <c r="K160" s="246"/>
      <c r="L160" s="247"/>
      <c r="M160" s="248" t="s">
        <v>1</v>
      </c>
      <c r="N160" s="249" t="s">
        <v>40</v>
      </c>
      <c r="O160" s="89"/>
      <c r="P160" s="235">
        <f>O160*H160</f>
        <v>0</v>
      </c>
      <c r="Q160" s="235">
        <v>0.00019000000000000001</v>
      </c>
      <c r="R160" s="235">
        <f>Q160*H160</f>
        <v>0.0057000000000000002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189</v>
      </c>
      <c r="AT160" s="237" t="s">
        <v>175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189</v>
      </c>
      <c r="BM160" s="237" t="s">
        <v>1228</v>
      </c>
    </row>
    <row r="161" s="2" customFormat="1" ht="24.15" customHeight="1">
      <c r="A161" s="36"/>
      <c r="B161" s="37"/>
      <c r="C161" s="225" t="s">
        <v>180</v>
      </c>
      <c r="D161" s="225" t="s">
        <v>169</v>
      </c>
      <c r="E161" s="226" t="s">
        <v>853</v>
      </c>
      <c r="F161" s="227" t="s">
        <v>854</v>
      </c>
      <c r="G161" s="228" t="s">
        <v>183</v>
      </c>
      <c r="H161" s="229">
        <v>40</v>
      </c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40</v>
      </c>
      <c r="O161" s="89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184</v>
      </c>
      <c r="AT161" s="237" t="s">
        <v>169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184</v>
      </c>
      <c r="BM161" s="237" t="s">
        <v>1229</v>
      </c>
    </row>
    <row r="162" s="2" customFormat="1" ht="14.4" customHeight="1">
      <c r="A162" s="36"/>
      <c r="B162" s="37"/>
      <c r="C162" s="239" t="s">
        <v>186</v>
      </c>
      <c r="D162" s="239" t="s">
        <v>175</v>
      </c>
      <c r="E162" s="240" t="s">
        <v>856</v>
      </c>
      <c r="F162" s="241" t="s">
        <v>857</v>
      </c>
      <c r="G162" s="242" t="s">
        <v>183</v>
      </c>
      <c r="H162" s="243">
        <v>40</v>
      </c>
      <c r="I162" s="244"/>
      <c r="J162" s="245">
        <f>ROUND(I162*H162,2)</f>
        <v>0</v>
      </c>
      <c r="K162" s="246"/>
      <c r="L162" s="247"/>
      <c r="M162" s="248" t="s">
        <v>1</v>
      </c>
      <c r="N162" s="249" t="s">
        <v>40</v>
      </c>
      <c r="O162" s="89"/>
      <c r="P162" s="235">
        <f>O162*H162</f>
        <v>0</v>
      </c>
      <c r="Q162" s="235">
        <v>0.00114</v>
      </c>
      <c r="R162" s="235">
        <f>Q162*H162</f>
        <v>0.045600000000000002</v>
      </c>
      <c r="S162" s="235">
        <v>0</v>
      </c>
      <c r="T162" s="23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189</v>
      </c>
      <c r="AT162" s="237" t="s">
        <v>175</v>
      </c>
      <c r="AU162" s="237" t="s">
        <v>85</v>
      </c>
      <c r="AY162" s="15" t="s">
        <v>165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5" t="s">
        <v>85</v>
      </c>
      <c r="BK162" s="238">
        <f>ROUND(I162*H162,2)</f>
        <v>0</v>
      </c>
      <c r="BL162" s="15" t="s">
        <v>189</v>
      </c>
      <c r="BM162" s="237" t="s">
        <v>1230</v>
      </c>
    </row>
    <row r="163" s="2" customFormat="1" ht="14.4" customHeight="1">
      <c r="A163" s="36"/>
      <c r="B163" s="37"/>
      <c r="C163" s="225" t="s">
        <v>191</v>
      </c>
      <c r="D163" s="225" t="s">
        <v>169</v>
      </c>
      <c r="E163" s="226" t="s">
        <v>816</v>
      </c>
      <c r="F163" s="227" t="s">
        <v>817</v>
      </c>
      <c r="G163" s="228" t="s">
        <v>183</v>
      </c>
      <c r="H163" s="229">
        <v>60</v>
      </c>
      <c r="I163" s="230"/>
      <c r="J163" s="231">
        <f>ROUND(I163*H163,2)</f>
        <v>0</v>
      </c>
      <c r="K163" s="232"/>
      <c r="L163" s="42"/>
      <c r="M163" s="233" t="s">
        <v>1</v>
      </c>
      <c r="N163" s="234" t="s">
        <v>40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184</v>
      </c>
      <c r="AT163" s="237" t="s">
        <v>169</v>
      </c>
      <c r="AU163" s="237" t="s">
        <v>85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184</v>
      </c>
      <c r="BM163" s="237" t="s">
        <v>1231</v>
      </c>
    </row>
    <row r="164" s="2" customFormat="1" ht="14.4" customHeight="1">
      <c r="A164" s="36"/>
      <c r="B164" s="37"/>
      <c r="C164" s="225" t="s">
        <v>304</v>
      </c>
      <c r="D164" s="225" t="s">
        <v>169</v>
      </c>
      <c r="E164" s="226" t="s">
        <v>816</v>
      </c>
      <c r="F164" s="227" t="s">
        <v>817</v>
      </c>
      <c r="G164" s="228" t="s">
        <v>183</v>
      </c>
      <c r="H164" s="229">
        <v>130</v>
      </c>
      <c r="I164" s="230"/>
      <c r="J164" s="231">
        <f>ROUND(I164*H164,2)</f>
        <v>0</v>
      </c>
      <c r="K164" s="232"/>
      <c r="L164" s="42"/>
      <c r="M164" s="233" t="s">
        <v>1</v>
      </c>
      <c r="N164" s="234" t="s">
        <v>40</v>
      </c>
      <c r="O164" s="89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184</v>
      </c>
      <c r="AT164" s="237" t="s">
        <v>169</v>
      </c>
      <c r="AU164" s="237" t="s">
        <v>85</v>
      </c>
      <c r="AY164" s="15" t="s">
        <v>165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5" t="s">
        <v>85</v>
      </c>
      <c r="BK164" s="238">
        <f>ROUND(I164*H164,2)</f>
        <v>0</v>
      </c>
      <c r="BL164" s="15" t="s">
        <v>184</v>
      </c>
      <c r="BM164" s="237" t="s">
        <v>1232</v>
      </c>
    </row>
    <row r="165" s="2" customFormat="1" ht="14.4" customHeight="1">
      <c r="A165" s="36"/>
      <c r="B165" s="37"/>
      <c r="C165" s="225" t="s">
        <v>429</v>
      </c>
      <c r="D165" s="225" t="s">
        <v>169</v>
      </c>
      <c r="E165" s="226" t="s">
        <v>501</v>
      </c>
      <c r="F165" s="227" t="s">
        <v>502</v>
      </c>
      <c r="G165" s="228" t="s">
        <v>503</v>
      </c>
      <c r="H165" s="250"/>
      <c r="I165" s="230"/>
      <c r="J165" s="231">
        <f>ROUND(I165*H165,2)</f>
        <v>0</v>
      </c>
      <c r="K165" s="232"/>
      <c r="L165" s="42"/>
      <c r="M165" s="233" t="s">
        <v>1</v>
      </c>
      <c r="N165" s="234" t="s">
        <v>40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7" t="s">
        <v>184</v>
      </c>
      <c r="AT165" s="237" t="s">
        <v>169</v>
      </c>
      <c r="AU165" s="237" t="s">
        <v>85</v>
      </c>
      <c r="AY165" s="15" t="s">
        <v>165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5" t="s">
        <v>85</v>
      </c>
      <c r="BK165" s="238">
        <f>ROUND(I165*H165,2)</f>
        <v>0</v>
      </c>
      <c r="BL165" s="15" t="s">
        <v>184</v>
      </c>
      <c r="BM165" s="237" t="s">
        <v>1233</v>
      </c>
    </row>
    <row r="166" s="2" customFormat="1" ht="14.4" customHeight="1">
      <c r="A166" s="36"/>
      <c r="B166" s="37"/>
      <c r="C166" s="225" t="s">
        <v>433</v>
      </c>
      <c r="D166" s="225" t="s">
        <v>169</v>
      </c>
      <c r="E166" s="226" t="s">
        <v>506</v>
      </c>
      <c r="F166" s="227" t="s">
        <v>507</v>
      </c>
      <c r="G166" s="228" t="s">
        <v>503</v>
      </c>
      <c r="H166" s="250"/>
      <c r="I166" s="230"/>
      <c r="J166" s="231">
        <f>ROUND(I166*H166,2)</f>
        <v>0</v>
      </c>
      <c r="K166" s="232"/>
      <c r="L166" s="42"/>
      <c r="M166" s="233" t="s">
        <v>1</v>
      </c>
      <c r="N166" s="234" t="s">
        <v>40</v>
      </c>
      <c r="O166" s="89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7" t="s">
        <v>184</v>
      </c>
      <c r="AT166" s="237" t="s">
        <v>169</v>
      </c>
      <c r="AU166" s="237" t="s">
        <v>85</v>
      </c>
      <c r="AY166" s="15" t="s">
        <v>165</v>
      </c>
      <c r="BE166" s="238">
        <f>IF(N166="základná",J166,0)</f>
        <v>0</v>
      </c>
      <c r="BF166" s="238">
        <f>IF(N166="znížená",J166,0)</f>
        <v>0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5" t="s">
        <v>85</v>
      </c>
      <c r="BK166" s="238">
        <f>ROUND(I166*H166,2)</f>
        <v>0</v>
      </c>
      <c r="BL166" s="15" t="s">
        <v>184</v>
      </c>
      <c r="BM166" s="237" t="s">
        <v>1234</v>
      </c>
    </row>
    <row r="167" s="2" customFormat="1" ht="14.4" customHeight="1">
      <c r="A167" s="36"/>
      <c r="B167" s="37"/>
      <c r="C167" s="225" t="s">
        <v>437</v>
      </c>
      <c r="D167" s="225" t="s">
        <v>169</v>
      </c>
      <c r="E167" s="226" t="s">
        <v>510</v>
      </c>
      <c r="F167" s="227" t="s">
        <v>511</v>
      </c>
      <c r="G167" s="228" t="s">
        <v>503</v>
      </c>
      <c r="H167" s="250"/>
      <c r="I167" s="230"/>
      <c r="J167" s="231">
        <f>ROUND(I167*H167,2)</f>
        <v>0</v>
      </c>
      <c r="K167" s="232"/>
      <c r="L167" s="42"/>
      <c r="M167" s="233" t="s">
        <v>1</v>
      </c>
      <c r="N167" s="234" t="s">
        <v>40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7" t="s">
        <v>184</v>
      </c>
      <c r="AT167" s="237" t="s">
        <v>169</v>
      </c>
      <c r="AU167" s="237" t="s">
        <v>85</v>
      </c>
      <c r="AY167" s="15" t="s">
        <v>165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5" t="s">
        <v>85</v>
      </c>
      <c r="BK167" s="238">
        <f>ROUND(I167*H167,2)</f>
        <v>0</v>
      </c>
      <c r="BL167" s="15" t="s">
        <v>184</v>
      </c>
      <c r="BM167" s="237" t="s">
        <v>1235</v>
      </c>
    </row>
    <row r="168" s="2" customFormat="1" ht="14.4" customHeight="1">
      <c r="A168" s="36"/>
      <c r="B168" s="37"/>
      <c r="C168" s="225" t="s">
        <v>441</v>
      </c>
      <c r="D168" s="225" t="s">
        <v>169</v>
      </c>
      <c r="E168" s="226" t="s">
        <v>514</v>
      </c>
      <c r="F168" s="227" t="s">
        <v>515</v>
      </c>
      <c r="G168" s="228" t="s">
        <v>503</v>
      </c>
      <c r="H168" s="250"/>
      <c r="I168" s="230"/>
      <c r="J168" s="231">
        <f>ROUND(I168*H168,2)</f>
        <v>0</v>
      </c>
      <c r="K168" s="232"/>
      <c r="L168" s="42"/>
      <c r="M168" s="233" t="s">
        <v>1</v>
      </c>
      <c r="N168" s="234" t="s">
        <v>40</v>
      </c>
      <c r="O168" s="89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7" t="s">
        <v>189</v>
      </c>
      <c r="AT168" s="237" t="s">
        <v>169</v>
      </c>
      <c r="AU168" s="237" t="s">
        <v>85</v>
      </c>
      <c r="AY168" s="15" t="s">
        <v>165</v>
      </c>
      <c r="BE168" s="238">
        <f>IF(N168="základná",J168,0)</f>
        <v>0</v>
      </c>
      <c r="BF168" s="238">
        <f>IF(N168="znížená",J168,0)</f>
        <v>0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5" t="s">
        <v>85</v>
      </c>
      <c r="BK168" s="238">
        <f>ROUND(I168*H168,2)</f>
        <v>0</v>
      </c>
      <c r="BL168" s="15" t="s">
        <v>189</v>
      </c>
      <c r="BM168" s="237" t="s">
        <v>1236</v>
      </c>
    </row>
    <row r="169" s="2" customFormat="1" ht="14.4" customHeight="1">
      <c r="A169" s="36"/>
      <c r="B169" s="37"/>
      <c r="C169" s="225" t="s">
        <v>481</v>
      </c>
      <c r="D169" s="225" t="s">
        <v>169</v>
      </c>
      <c r="E169" s="226" t="s">
        <v>518</v>
      </c>
      <c r="F169" s="227" t="s">
        <v>519</v>
      </c>
      <c r="G169" s="228" t="s">
        <v>503</v>
      </c>
      <c r="H169" s="250"/>
      <c r="I169" s="230"/>
      <c r="J169" s="231">
        <f>ROUND(I169*H169,2)</f>
        <v>0</v>
      </c>
      <c r="K169" s="232"/>
      <c r="L169" s="42"/>
      <c r="M169" s="233" t="s">
        <v>1</v>
      </c>
      <c r="N169" s="234" t="s">
        <v>40</v>
      </c>
      <c r="O169" s="89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7" t="s">
        <v>184</v>
      </c>
      <c r="AT169" s="237" t="s">
        <v>169</v>
      </c>
      <c r="AU169" s="237" t="s">
        <v>85</v>
      </c>
      <c r="AY169" s="15" t="s">
        <v>165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5" t="s">
        <v>85</v>
      </c>
      <c r="BK169" s="238">
        <f>ROUND(I169*H169,2)</f>
        <v>0</v>
      </c>
      <c r="BL169" s="15" t="s">
        <v>184</v>
      </c>
      <c r="BM169" s="237" t="s">
        <v>1237</v>
      </c>
    </row>
    <row r="170" s="12" customFormat="1" ht="22.8" customHeight="1">
      <c r="A170" s="12"/>
      <c r="B170" s="209"/>
      <c r="C170" s="210"/>
      <c r="D170" s="211" t="s">
        <v>73</v>
      </c>
      <c r="E170" s="223" t="s">
        <v>521</v>
      </c>
      <c r="F170" s="223" t="s">
        <v>522</v>
      </c>
      <c r="G170" s="210"/>
      <c r="H170" s="210"/>
      <c r="I170" s="213"/>
      <c r="J170" s="224">
        <f>BK170</f>
        <v>0</v>
      </c>
      <c r="K170" s="210"/>
      <c r="L170" s="215"/>
      <c r="M170" s="216"/>
      <c r="N170" s="217"/>
      <c r="O170" s="217"/>
      <c r="P170" s="218">
        <f>SUM(P171:P180)</f>
        <v>0</v>
      </c>
      <c r="Q170" s="217"/>
      <c r="R170" s="218">
        <f>SUM(R171:R180)</f>
        <v>2.0926</v>
      </c>
      <c r="S170" s="217"/>
      <c r="T170" s="219">
        <f>SUM(T171:T180)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177</v>
      </c>
      <c r="AT170" s="221" t="s">
        <v>73</v>
      </c>
      <c r="AU170" s="221" t="s">
        <v>81</v>
      </c>
      <c r="AY170" s="220" t="s">
        <v>165</v>
      </c>
      <c r="BK170" s="222">
        <f>SUM(BK171:BK180)</f>
        <v>0</v>
      </c>
    </row>
    <row r="171" s="2" customFormat="1" ht="24.15" customHeight="1">
      <c r="A171" s="36"/>
      <c r="B171" s="37"/>
      <c r="C171" s="225" t="s">
        <v>196</v>
      </c>
      <c r="D171" s="225" t="s">
        <v>169</v>
      </c>
      <c r="E171" s="226" t="s">
        <v>523</v>
      </c>
      <c r="F171" s="227" t="s">
        <v>524</v>
      </c>
      <c r="G171" s="228" t="s">
        <v>183</v>
      </c>
      <c r="H171" s="229">
        <v>20</v>
      </c>
      <c r="I171" s="230"/>
      <c r="J171" s="231">
        <f>ROUND(I171*H171,2)</f>
        <v>0</v>
      </c>
      <c r="K171" s="232"/>
      <c r="L171" s="42"/>
      <c r="M171" s="233" t="s">
        <v>1</v>
      </c>
      <c r="N171" s="234" t="s">
        <v>40</v>
      </c>
      <c r="O171" s="89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7" t="s">
        <v>184</v>
      </c>
      <c r="AT171" s="237" t="s">
        <v>169</v>
      </c>
      <c r="AU171" s="237" t="s">
        <v>85</v>
      </c>
      <c r="AY171" s="15" t="s">
        <v>165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5" t="s">
        <v>85</v>
      </c>
      <c r="BK171" s="238">
        <f>ROUND(I171*H171,2)</f>
        <v>0</v>
      </c>
      <c r="BL171" s="15" t="s">
        <v>184</v>
      </c>
      <c r="BM171" s="237" t="s">
        <v>1238</v>
      </c>
    </row>
    <row r="172" s="2" customFormat="1" ht="24.15" customHeight="1">
      <c r="A172" s="36"/>
      <c r="B172" s="37"/>
      <c r="C172" s="225" t="s">
        <v>200</v>
      </c>
      <c r="D172" s="225" t="s">
        <v>169</v>
      </c>
      <c r="E172" s="226" t="s">
        <v>526</v>
      </c>
      <c r="F172" s="227" t="s">
        <v>527</v>
      </c>
      <c r="G172" s="228" t="s">
        <v>528</v>
      </c>
      <c r="H172" s="229">
        <v>6</v>
      </c>
      <c r="I172" s="230"/>
      <c r="J172" s="231">
        <f>ROUND(I172*H172,2)</f>
        <v>0</v>
      </c>
      <c r="K172" s="232"/>
      <c r="L172" s="42"/>
      <c r="M172" s="233" t="s">
        <v>1</v>
      </c>
      <c r="N172" s="234" t="s">
        <v>40</v>
      </c>
      <c r="O172" s="89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7" t="s">
        <v>184</v>
      </c>
      <c r="AT172" s="237" t="s">
        <v>169</v>
      </c>
      <c r="AU172" s="237" t="s">
        <v>85</v>
      </c>
      <c r="AY172" s="15" t="s">
        <v>165</v>
      </c>
      <c r="BE172" s="238">
        <f>IF(N172="základná",J172,0)</f>
        <v>0</v>
      </c>
      <c r="BF172" s="238">
        <f>IF(N172="znížená",J172,0)</f>
        <v>0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5" t="s">
        <v>85</v>
      </c>
      <c r="BK172" s="238">
        <f>ROUND(I172*H172,2)</f>
        <v>0</v>
      </c>
      <c r="BL172" s="15" t="s">
        <v>184</v>
      </c>
      <c r="BM172" s="237" t="s">
        <v>1239</v>
      </c>
    </row>
    <row r="173" s="2" customFormat="1" ht="24.15" customHeight="1">
      <c r="A173" s="36"/>
      <c r="B173" s="37"/>
      <c r="C173" s="225" t="s">
        <v>205</v>
      </c>
      <c r="D173" s="225" t="s">
        <v>169</v>
      </c>
      <c r="E173" s="226" t="s">
        <v>531</v>
      </c>
      <c r="F173" s="227" t="s">
        <v>532</v>
      </c>
      <c r="G173" s="228" t="s">
        <v>183</v>
      </c>
      <c r="H173" s="229">
        <v>20</v>
      </c>
      <c r="I173" s="230"/>
      <c r="J173" s="231">
        <f>ROUND(I173*H173,2)</f>
        <v>0</v>
      </c>
      <c r="K173" s="232"/>
      <c r="L173" s="42"/>
      <c r="M173" s="233" t="s">
        <v>1</v>
      </c>
      <c r="N173" s="234" t="s">
        <v>40</v>
      </c>
      <c r="O173" s="89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7" t="s">
        <v>184</v>
      </c>
      <c r="AT173" s="237" t="s">
        <v>169</v>
      </c>
      <c r="AU173" s="237" t="s">
        <v>85</v>
      </c>
      <c r="AY173" s="15" t="s">
        <v>165</v>
      </c>
      <c r="BE173" s="238">
        <f>IF(N173="základná",J173,0)</f>
        <v>0</v>
      </c>
      <c r="BF173" s="238">
        <f>IF(N173="znížená",J173,0)</f>
        <v>0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5" t="s">
        <v>85</v>
      </c>
      <c r="BK173" s="238">
        <f>ROUND(I173*H173,2)</f>
        <v>0</v>
      </c>
      <c r="BL173" s="15" t="s">
        <v>184</v>
      </c>
      <c r="BM173" s="237" t="s">
        <v>1240</v>
      </c>
    </row>
    <row r="174" s="2" customFormat="1" ht="14.4" customHeight="1">
      <c r="A174" s="36"/>
      <c r="B174" s="37"/>
      <c r="C174" s="239" t="s">
        <v>215</v>
      </c>
      <c r="D174" s="239" t="s">
        <v>175</v>
      </c>
      <c r="E174" s="240" t="s">
        <v>535</v>
      </c>
      <c r="F174" s="241" t="s">
        <v>536</v>
      </c>
      <c r="G174" s="242" t="s">
        <v>537</v>
      </c>
      <c r="H174" s="243">
        <v>2.0800000000000001</v>
      </c>
      <c r="I174" s="244"/>
      <c r="J174" s="245">
        <f>ROUND(I174*H174,2)</f>
        <v>0</v>
      </c>
      <c r="K174" s="246"/>
      <c r="L174" s="247"/>
      <c r="M174" s="248" t="s">
        <v>1</v>
      </c>
      <c r="N174" s="249" t="s">
        <v>40</v>
      </c>
      <c r="O174" s="89"/>
      <c r="P174" s="235">
        <f>O174*H174</f>
        <v>0</v>
      </c>
      <c r="Q174" s="235">
        <v>1</v>
      </c>
      <c r="R174" s="235">
        <f>Q174*H174</f>
        <v>2.0800000000000001</v>
      </c>
      <c r="S174" s="235">
        <v>0</v>
      </c>
      <c r="T174" s="23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7" t="s">
        <v>189</v>
      </c>
      <c r="AT174" s="237" t="s">
        <v>175</v>
      </c>
      <c r="AU174" s="237" t="s">
        <v>85</v>
      </c>
      <c r="AY174" s="15" t="s">
        <v>165</v>
      </c>
      <c r="BE174" s="238">
        <f>IF(N174="základná",J174,0)</f>
        <v>0</v>
      </c>
      <c r="BF174" s="238">
        <f>IF(N174="znížená",J174,0)</f>
        <v>0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5" t="s">
        <v>85</v>
      </c>
      <c r="BK174" s="238">
        <f>ROUND(I174*H174,2)</f>
        <v>0</v>
      </c>
      <c r="BL174" s="15" t="s">
        <v>189</v>
      </c>
      <c r="BM174" s="237" t="s">
        <v>1241</v>
      </c>
    </row>
    <row r="175" s="13" customFormat="1">
      <c r="A175" s="13"/>
      <c r="B175" s="251"/>
      <c r="C175" s="252"/>
      <c r="D175" s="253" t="s">
        <v>539</v>
      </c>
      <c r="E175" s="252"/>
      <c r="F175" s="254" t="s">
        <v>1242</v>
      </c>
      <c r="G175" s="252"/>
      <c r="H175" s="255">
        <v>2.0800000000000001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539</v>
      </c>
      <c r="AU175" s="261" t="s">
        <v>85</v>
      </c>
      <c r="AV175" s="13" t="s">
        <v>85</v>
      </c>
      <c r="AW175" s="13" t="s">
        <v>4</v>
      </c>
      <c r="AX175" s="13" t="s">
        <v>81</v>
      </c>
      <c r="AY175" s="261" t="s">
        <v>165</v>
      </c>
    </row>
    <row r="176" s="2" customFormat="1" ht="24.15" customHeight="1">
      <c r="A176" s="36"/>
      <c r="B176" s="37"/>
      <c r="C176" s="225" t="s">
        <v>7</v>
      </c>
      <c r="D176" s="225" t="s">
        <v>169</v>
      </c>
      <c r="E176" s="226" t="s">
        <v>542</v>
      </c>
      <c r="F176" s="227" t="s">
        <v>543</v>
      </c>
      <c r="G176" s="228" t="s">
        <v>183</v>
      </c>
      <c r="H176" s="229">
        <v>60</v>
      </c>
      <c r="I176" s="230"/>
      <c r="J176" s="231">
        <f>ROUND(I176*H176,2)</f>
        <v>0</v>
      </c>
      <c r="K176" s="232"/>
      <c r="L176" s="42"/>
      <c r="M176" s="233" t="s">
        <v>1</v>
      </c>
      <c r="N176" s="234" t="s">
        <v>40</v>
      </c>
      <c r="O176" s="89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7" t="s">
        <v>184</v>
      </c>
      <c r="AT176" s="237" t="s">
        <v>169</v>
      </c>
      <c r="AU176" s="237" t="s">
        <v>85</v>
      </c>
      <c r="AY176" s="15" t="s">
        <v>165</v>
      </c>
      <c r="BE176" s="238">
        <f>IF(N176="základná",J176,0)</f>
        <v>0</v>
      </c>
      <c r="BF176" s="238">
        <f>IF(N176="znížená",J176,0)</f>
        <v>0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5" t="s">
        <v>85</v>
      </c>
      <c r="BK176" s="238">
        <f>ROUND(I176*H176,2)</f>
        <v>0</v>
      </c>
      <c r="BL176" s="15" t="s">
        <v>184</v>
      </c>
      <c r="BM176" s="237" t="s">
        <v>1243</v>
      </c>
    </row>
    <row r="177" s="2" customFormat="1" ht="24.15" customHeight="1">
      <c r="A177" s="36"/>
      <c r="B177" s="37"/>
      <c r="C177" s="239" t="s">
        <v>222</v>
      </c>
      <c r="D177" s="239" t="s">
        <v>175</v>
      </c>
      <c r="E177" s="240" t="s">
        <v>545</v>
      </c>
      <c r="F177" s="241" t="s">
        <v>546</v>
      </c>
      <c r="G177" s="242" t="s">
        <v>183</v>
      </c>
      <c r="H177" s="243">
        <v>60</v>
      </c>
      <c r="I177" s="244"/>
      <c r="J177" s="245">
        <f>ROUND(I177*H177,2)</f>
        <v>0</v>
      </c>
      <c r="K177" s="246"/>
      <c r="L177" s="247"/>
      <c r="M177" s="248" t="s">
        <v>1</v>
      </c>
      <c r="N177" s="249" t="s">
        <v>40</v>
      </c>
      <c r="O177" s="89"/>
      <c r="P177" s="235">
        <f>O177*H177</f>
        <v>0</v>
      </c>
      <c r="Q177" s="235">
        <v>0.00021000000000000001</v>
      </c>
      <c r="R177" s="235">
        <f>Q177*H177</f>
        <v>0.0126</v>
      </c>
      <c r="S177" s="235">
        <v>0</v>
      </c>
      <c r="T177" s="23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7" t="s">
        <v>189</v>
      </c>
      <c r="AT177" s="237" t="s">
        <v>175</v>
      </c>
      <c r="AU177" s="237" t="s">
        <v>85</v>
      </c>
      <c r="AY177" s="15" t="s">
        <v>165</v>
      </c>
      <c r="BE177" s="238">
        <f>IF(N177="základná",J177,0)</f>
        <v>0</v>
      </c>
      <c r="BF177" s="238">
        <f>IF(N177="znížená",J177,0)</f>
        <v>0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5" t="s">
        <v>85</v>
      </c>
      <c r="BK177" s="238">
        <f>ROUND(I177*H177,2)</f>
        <v>0</v>
      </c>
      <c r="BL177" s="15" t="s">
        <v>189</v>
      </c>
      <c r="BM177" s="237" t="s">
        <v>1244</v>
      </c>
    </row>
    <row r="178" s="2" customFormat="1" ht="24.15" customHeight="1">
      <c r="A178" s="36"/>
      <c r="B178" s="37"/>
      <c r="C178" s="225" t="s">
        <v>226</v>
      </c>
      <c r="D178" s="225" t="s">
        <v>169</v>
      </c>
      <c r="E178" s="226" t="s">
        <v>548</v>
      </c>
      <c r="F178" s="227" t="s">
        <v>549</v>
      </c>
      <c r="G178" s="228" t="s">
        <v>183</v>
      </c>
      <c r="H178" s="229">
        <v>20</v>
      </c>
      <c r="I178" s="230"/>
      <c r="J178" s="231">
        <f>ROUND(I178*H178,2)</f>
        <v>0</v>
      </c>
      <c r="K178" s="232"/>
      <c r="L178" s="42"/>
      <c r="M178" s="233" t="s">
        <v>1</v>
      </c>
      <c r="N178" s="234" t="s">
        <v>40</v>
      </c>
      <c r="O178" s="89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7" t="s">
        <v>184</v>
      </c>
      <c r="AT178" s="237" t="s">
        <v>169</v>
      </c>
      <c r="AU178" s="237" t="s">
        <v>85</v>
      </c>
      <c r="AY178" s="15" t="s">
        <v>165</v>
      </c>
      <c r="BE178" s="238">
        <f>IF(N178="základná",J178,0)</f>
        <v>0</v>
      </c>
      <c r="BF178" s="238">
        <f>IF(N178="znížená",J178,0)</f>
        <v>0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5" t="s">
        <v>85</v>
      </c>
      <c r="BK178" s="238">
        <f>ROUND(I178*H178,2)</f>
        <v>0</v>
      </c>
      <c r="BL178" s="15" t="s">
        <v>184</v>
      </c>
      <c r="BM178" s="237" t="s">
        <v>1245</v>
      </c>
    </row>
    <row r="179" s="2" customFormat="1" ht="24.15" customHeight="1">
      <c r="A179" s="36"/>
      <c r="B179" s="37"/>
      <c r="C179" s="225" t="s">
        <v>230</v>
      </c>
      <c r="D179" s="225" t="s">
        <v>169</v>
      </c>
      <c r="E179" s="226" t="s">
        <v>552</v>
      </c>
      <c r="F179" s="227" t="s">
        <v>553</v>
      </c>
      <c r="G179" s="228" t="s">
        <v>258</v>
      </c>
      <c r="H179" s="229">
        <v>20</v>
      </c>
      <c r="I179" s="230"/>
      <c r="J179" s="231">
        <f>ROUND(I179*H179,2)</f>
        <v>0</v>
      </c>
      <c r="K179" s="232"/>
      <c r="L179" s="42"/>
      <c r="M179" s="233" t="s">
        <v>1</v>
      </c>
      <c r="N179" s="234" t="s">
        <v>40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7" t="s">
        <v>184</v>
      </c>
      <c r="AT179" s="237" t="s">
        <v>169</v>
      </c>
      <c r="AU179" s="237" t="s">
        <v>85</v>
      </c>
      <c r="AY179" s="15" t="s">
        <v>165</v>
      </c>
      <c r="BE179" s="238">
        <f>IF(N179="základná",J179,0)</f>
        <v>0</v>
      </c>
      <c r="BF179" s="238">
        <f>IF(N179="znížená",J179,0)</f>
        <v>0</v>
      </c>
      <c r="BG179" s="238">
        <f>IF(N179="zákl. prenesená",J179,0)</f>
        <v>0</v>
      </c>
      <c r="BH179" s="238">
        <f>IF(N179="zníž. prenesená",J179,0)</f>
        <v>0</v>
      </c>
      <c r="BI179" s="238">
        <f>IF(N179="nulová",J179,0)</f>
        <v>0</v>
      </c>
      <c r="BJ179" s="15" t="s">
        <v>85</v>
      </c>
      <c r="BK179" s="238">
        <f>ROUND(I179*H179,2)</f>
        <v>0</v>
      </c>
      <c r="BL179" s="15" t="s">
        <v>184</v>
      </c>
      <c r="BM179" s="237" t="s">
        <v>1246</v>
      </c>
    </row>
    <row r="180" s="2" customFormat="1" ht="14.4" customHeight="1">
      <c r="A180" s="36"/>
      <c r="B180" s="37"/>
      <c r="C180" s="225" t="s">
        <v>477</v>
      </c>
      <c r="D180" s="225" t="s">
        <v>169</v>
      </c>
      <c r="E180" s="226" t="s">
        <v>518</v>
      </c>
      <c r="F180" s="227" t="s">
        <v>519</v>
      </c>
      <c r="G180" s="228" t="s">
        <v>503</v>
      </c>
      <c r="H180" s="250"/>
      <c r="I180" s="230"/>
      <c r="J180" s="231">
        <f>ROUND(I180*H180,2)</f>
        <v>0</v>
      </c>
      <c r="K180" s="232"/>
      <c r="L180" s="42"/>
      <c r="M180" s="233" t="s">
        <v>1</v>
      </c>
      <c r="N180" s="234" t="s">
        <v>40</v>
      </c>
      <c r="O180" s="89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7" t="s">
        <v>184</v>
      </c>
      <c r="AT180" s="237" t="s">
        <v>169</v>
      </c>
      <c r="AU180" s="237" t="s">
        <v>85</v>
      </c>
      <c r="AY180" s="15" t="s">
        <v>165</v>
      </c>
      <c r="BE180" s="238">
        <f>IF(N180="základná",J180,0)</f>
        <v>0</v>
      </c>
      <c r="BF180" s="238">
        <f>IF(N180="znížená",J180,0)</f>
        <v>0</v>
      </c>
      <c r="BG180" s="238">
        <f>IF(N180="zákl. prenesená",J180,0)</f>
        <v>0</v>
      </c>
      <c r="BH180" s="238">
        <f>IF(N180="zníž. prenesená",J180,0)</f>
        <v>0</v>
      </c>
      <c r="BI180" s="238">
        <f>IF(N180="nulová",J180,0)</f>
        <v>0</v>
      </c>
      <c r="BJ180" s="15" t="s">
        <v>85</v>
      </c>
      <c r="BK180" s="238">
        <f>ROUND(I180*H180,2)</f>
        <v>0</v>
      </c>
      <c r="BL180" s="15" t="s">
        <v>184</v>
      </c>
      <c r="BM180" s="237" t="s">
        <v>1247</v>
      </c>
    </row>
    <row r="181" s="12" customFormat="1" ht="22.8" customHeight="1">
      <c r="A181" s="12"/>
      <c r="B181" s="209"/>
      <c r="C181" s="210"/>
      <c r="D181" s="211" t="s">
        <v>73</v>
      </c>
      <c r="E181" s="223" t="s">
        <v>557</v>
      </c>
      <c r="F181" s="223" t="s">
        <v>558</v>
      </c>
      <c r="G181" s="210"/>
      <c r="H181" s="210"/>
      <c r="I181" s="213"/>
      <c r="J181" s="224">
        <f>BK181</f>
        <v>0</v>
      </c>
      <c r="K181" s="210"/>
      <c r="L181" s="215"/>
      <c r="M181" s="216"/>
      <c r="N181" s="217"/>
      <c r="O181" s="217"/>
      <c r="P181" s="218">
        <f>P182</f>
        <v>0</v>
      </c>
      <c r="Q181" s="217"/>
      <c r="R181" s="218">
        <f>R182</f>
        <v>0</v>
      </c>
      <c r="S181" s="217"/>
      <c r="T181" s="21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0" t="s">
        <v>177</v>
      </c>
      <c r="AT181" s="221" t="s">
        <v>73</v>
      </c>
      <c r="AU181" s="221" t="s">
        <v>81</v>
      </c>
      <c r="AY181" s="220" t="s">
        <v>165</v>
      </c>
      <c r="BK181" s="222">
        <f>BK182</f>
        <v>0</v>
      </c>
    </row>
    <row r="182" s="2" customFormat="1" ht="24.15" customHeight="1">
      <c r="A182" s="36"/>
      <c r="B182" s="37"/>
      <c r="C182" s="225" t="s">
        <v>238</v>
      </c>
      <c r="D182" s="225" t="s">
        <v>169</v>
      </c>
      <c r="E182" s="226" t="s">
        <v>559</v>
      </c>
      <c r="F182" s="227" t="s">
        <v>560</v>
      </c>
      <c r="G182" s="228" t="s">
        <v>194</v>
      </c>
      <c r="H182" s="229">
        <v>1</v>
      </c>
      <c r="I182" s="230"/>
      <c r="J182" s="231">
        <f>ROUND(I182*H182,2)</f>
        <v>0</v>
      </c>
      <c r="K182" s="232"/>
      <c r="L182" s="42"/>
      <c r="M182" s="233" t="s">
        <v>1</v>
      </c>
      <c r="N182" s="234" t="s">
        <v>40</v>
      </c>
      <c r="O182" s="89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7" t="s">
        <v>184</v>
      </c>
      <c r="AT182" s="237" t="s">
        <v>169</v>
      </c>
      <c r="AU182" s="237" t="s">
        <v>85</v>
      </c>
      <c r="AY182" s="15" t="s">
        <v>165</v>
      </c>
      <c r="BE182" s="238">
        <f>IF(N182="základná",J182,0)</f>
        <v>0</v>
      </c>
      <c r="BF182" s="238">
        <f>IF(N182="znížená",J182,0)</f>
        <v>0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5" t="s">
        <v>85</v>
      </c>
      <c r="BK182" s="238">
        <f>ROUND(I182*H182,2)</f>
        <v>0</v>
      </c>
      <c r="BL182" s="15" t="s">
        <v>184</v>
      </c>
      <c r="BM182" s="237" t="s">
        <v>1248</v>
      </c>
    </row>
    <row r="183" s="12" customFormat="1" ht="25.92" customHeight="1">
      <c r="A183" s="12"/>
      <c r="B183" s="209"/>
      <c r="C183" s="210"/>
      <c r="D183" s="211" t="s">
        <v>73</v>
      </c>
      <c r="E183" s="212" t="s">
        <v>901</v>
      </c>
      <c r="F183" s="212" t="s">
        <v>902</v>
      </c>
      <c r="G183" s="210"/>
      <c r="H183" s="210"/>
      <c r="I183" s="213"/>
      <c r="J183" s="214">
        <f>BK183</f>
        <v>0</v>
      </c>
      <c r="K183" s="210"/>
      <c r="L183" s="215"/>
      <c r="M183" s="216"/>
      <c r="N183" s="217"/>
      <c r="O183" s="217"/>
      <c r="P183" s="218">
        <f>P184</f>
        <v>0</v>
      </c>
      <c r="Q183" s="217"/>
      <c r="R183" s="218">
        <f>R184</f>
        <v>0</v>
      </c>
      <c r="S183" s="217"/>
      <c r="T183" s="219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530</v>
      </c>
      <c r="AT183" s="221" t="s">
        <v>73</v>
      </c>
      <c r="AU183" s="221" t="s">
        <v>74</v>
      </c>
      <c r="AY183" s="220" t="s">
        <v>165</v>
      </c>
      <c r="BK183" s="222">
        <f>BK184</f>
        <v>0</v>
      </c>
    </row>
    <row r="184" s="2" customFormat="1" ht="37.8" customHeight="1">
      <c r="A184" s="36"/>
      <c r="B184" s="37"/>
      <c r="C184" s="225" t="s">
        <v>242</v>
      </c>
      <c r="D184" s="225" t="s">
        <v>169</v>
      </c>
      <c r="E184" s="226" t="s">
        <v>903</v>
      </c>
      <c r="F184" s="227" t="s">
        <v>904</v>
      </c>
      <c r="G184" s="228" t="s">
        <v>905</v>
      </c>
      <c r="H184" s="229">
        <v>1</v>
      </c>
      <c r="I184" s="230"/>
      <c r="J184" s="231">
        <f>ROUND(I184*H184,2)</f>
        <v>0</v>
      </c>
      <c r="K184" s="232"/>
      <c r="L184" s="42"/>
      <c r="M184" s="262" t="s">
        <v>1</v>
      </c>
      <c r="N184" s="263" t="s">
        <v>40</v>
      </c>
      <c r="O184" s="264"/>
      <c r="P184" s="265">
        <f>O184*H184</f>
        <v>0</v>
      </c>
      <c r="Q184" s="265">
        <v>0</v>
      </c>
      <c r="R184" s="265">
        <f>Q184*H184</f>
        <v>0</v>
      </c>
      <c r="S184" s="265">
        <v>0</v>
      </c>
      <c r="T184" s="26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7" t="s">
        <v>906</v>
      </c>
      <c r="AT184" s="237" t="s">
        <v>169</v>
      </c>
      <c r="AU184" s="237" t="s">
        <v>81</v>
      </c>
      <c r="AY184" s="15" t="s">
        <v>165</v>
      </c>
      <c r="BE184" s="238">
        <f>IF(N184="základná",J184,0)</f>
        <v>0</v>
      </c>
      <c r="BF184" s="238">
        <f>IF(N184="znížená",J184,0)</f>
        <v>0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5" t="s">
        <v>85</v>
      </c>
      <c r="BK184" s="238">
        <f>ROUND(I184*H184,2)</f>
        <v>0</v>
      </c>
      <c r="BL184" s="15" t="s">
        <v>906</v>
      </c>
      <c r="BM184" s="237" t="s">
        <v>1249</v>
      </c>
    </row>
    <row r="185" s="2" customFormat="1" ht="6.96" customHeight="1">
      <c r="A185" s="36"/>
      <c r="B185" s="64"/>
      <c r="C185" s="65"/>
      <c r="D185" s="65"/>
      <c r="E185" s="65"/>
      <c r="F185" s="65"/>
      <c r="G185" s="65"/>
      <c r="H185" s="65"/>
      <c r="I185" s="65"/>
      <c r="J185" s="65"/>
      <c r="K185" s="65"/>
      <c r="L185" s="42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sheet="1" autoFilter="0" formatColumns="0" formatRows="0" objects="1" scenarios="1" spinCount="100000" saltValue="VDLIfGZfYEm/lNb7J4vQFuhwRcF374bSJXAGs0KhD+glHnYjvvEGjzVJadsTIuyqKS5GnuQ9Ts91VSl3DGFmjA==" hashValue="PVeEnrzPxUVSt1AcPwKFf1t94zdHi4maVgD0VRi849agBaU27r/Ngg5ljn5n98Zz/cK7ur/ZAYGgZytlE2j4TQ==" algorithmName="SHA-512" password="CC35"/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16.5" customHeight="1">
      <c r="A9" s="36"/>
      <c r="B9" s="42"/>
      <c r="C9" s="36"/>
      <c r="D9" s="36"/>
      <c r="E9" s="149" t="s">
        <v>1179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1250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ROUND((SUM(BE122:BE135)),  2)</f>
        <v>0</v>
      </c>
      <c r="G35" s="36"/>
      <c r="H35" s="36"/>
      <c r="I35" s="162">
        <v>0.20000000000000001</v>
      </c>
      <c r="J35" s="161">
        <f>ROUND(((SUM(BE122:BE135))*I35),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ROUND((SUM(BF122:BF135)),  2)</f>
        <v>0</v>
      </c>
      <c r="G36" s="36"/>
      <c r="H36" s="36"/>
      <c r="I36" s="162">
        <v>0.20000000000000001</v>
      </c>
      <c r="J36" s="161">
        <f>ROUND(((SUM(BF122:BF135))*I36),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ROUND((SUM(BG122:BG135)),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ROUND((SUM(BH122:BH135)),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ROUND((SUM(BI122:BI135)),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1179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RS7 - Rozvádzač RS7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1179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RS7 - Rozvádzač RS7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0.0049700000000000005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0.0049700000000000005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SUM(P125:P135)</f>
        <v>0</v>
      </c>
      <c r="Q124" s="217"/>
      <c r="R124" s="218">
        <f>SUM(R125:R135)</f>
        <v>0.0049700000000000005</v>
      </c>
      <c r="S124" s="217"/>
      <c r="T124" s="219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SUM(BK125:BK135)</f>
        <v>0</v>
      </c>
    </row>
    <row r="125" s="2" customFormat="1" ht="14.4" customHeight="1">
      <c r="A125" s="36"/>
      <c r="B125" s="37"/>
      <c r="C125" s="225" t="s">
        <v>81</v>
      </c>
      <c r="D125" s="225" t="s">
        <v>169</v>
      </c>
      <c r="E125" s="226" t="s">
        <v>567</v>
      </c>
      <c r="F125" s="227" t="s">
        <v>568</v>
      </c>
      <c r="G125" s="228" t="s">
        <v>194</v>
      </c>
      <c r="H125" s="229">
        <v>2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184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1251</v>
      </c>
    </row>
    <row r="126" s="2" customFormat="1" ht="24.15" customHeight="1">
      <c r="A126" s="36"/>
      <c r="B126" s="37"/>
      <c r="C126" s="239" t="s">
        <v>85</v>
      </c>
      <c r="D126" s="239" t="s">
        <v>175</v>
      </c>
      <c r="E126" s="240" t="s">
        <v>570</v>
      </c>
      <c r="F126" s="241" t="s">
        <v>571</v>
      </c>
      <c r="G126" s="242" t="s">
        <v>194</v>
      </c>
      <c r="H126" s="243">
        <v>2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40</v>
      </c>
      <c r="O126" s="89"/>
      <c r="P126" s="235">
        <f>O126*H126</f>
        <v>0</v>
      </c>
      <c r="Q126" s="235">
        <v>0.00014999999999999999</v>
      </c>
      <c r="R126" s="235">
        <f>Q126*H126</f>
        <v>0.00029999999999999997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203</v>
      </c>
      <c r="AT126" s="237" t="s">
        <v>175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1252</v>
      </c>
    </row>
    <row r="127" s="2" customFormat="1" ht="14.4" customHeight="1">
      <c r="A127" s="36"/>
      <c r="B127" s="37"/>
      <c r="C127" s="225" t="s">
        <v>177</v>
      </c>
      <c r="D127" s="225" t="s">
        <v>169</v>
      </c>
      <c r="E127" s="226" t="s">
        <v>567</v>
      </c>
      <c r="F127" s="227" t="s">
        <v>568</v>
      </c>
      <c r="G127" s="228" t="s">
        <v>194</v>
      </c>
      <c r="H127" s="229">
        <v>1</v>
      </c>
      <c r="I127" s="230"/>
      <c r="J127" s="231">
        <f>ROUND(I127*H127,2)</f>
        <v>0</v>
      </c>
      <c r="K127" s="232"/>
      <c r="L127" s="42"/>
      <c r="M127" s="233" t="s">
        <v>1</v>
      </c>
      <c r="N127" s="234" t="s">
        <v>40</v>
      </c>
      <c r="O127" s="89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184</v>
      </c>
      <c r="AT127" s="237" t="s">
        <v>169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1253</v>
      </c>
    </row>
    <row r="128" s="2" customFormat="1" ht="24.15" customHeight="1">
      <c r="A128" s="36"/>
      <c r="B128" s="37"/>
      <c r="C128" s="239" t="s">
        <v>173</v>
      </c>
      <c r="D128" s="239" t="s">
        <v>175</v>
      </c>
      <c r="E128" s="240" t="s">
        <v>574</v>
      </c>
      <c r="F128" s="241" t="s">
        <v>575</v>
      </c>
      <c r="G128" s="242" t="s">
        <v>194</v>
      </c>
      <c r="H128" s="243">
        <v>1</v>
      </c>
      <c r="I128" s="244"/>
      <c r="J128" s="245">
        <f>ROUND(I128*H128,2)</f>
        <v>0</v>
      </c>
      <c r="K128" s="246"/>
      <c r="L128" s="247"/>
      <c r="M128" s="248" t="s">
        <v>1</v>
      </c>
      <c r="N128" s="249" t="s">
        <v>40</v>
      </c>
      <c r="O128" s="89"/>
      <c r="P128" s="235">
        <f>O128*H128</f>
        <v>0</v>
      </c>
      <c r="Q128" s="235">
        <v>0.00014999999999999999</v>
      </c>
      <c r="R128" s="235">
        <f>Q128*H128</f>
        <v>0.00014999999999999999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203</v>
      </c>
      <c r="AT128" s="237" t="s">
        <v>175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1254</v>
      </c>
    </row>
    <row r="129" s="2" customFormat="1" ht="14.4" customHeight="1">
      <c r="A129" s="36"/>
      <c r="B129" s="37"/>
      <c r="C129" s="225" t="s">
        <v>530</v>
      </c>
      <c r="D129" s="225" t="s">
        <v>169</v>
      </c>
      <c r="E129" s="226" t="s">
        <v>577</v>
      </c>
      <c r="F129" s="227" t="s">
        <v>578</v>
      </c>
      <c r="G129" s="228" t="s">
        <v>194</v>
      </c>
      <c r="H129" s="229">
        <v>1</v>
      </c>
      <c r="I129" s="230"/>
      <c r="J129" s="231">
        <f>ROUND(I129*H129,2)</f>
        <v>0</v>
      </c>
      <c r="K129" s="232"/>
      <c r="L129" s="42"/>
      <c r="M129" s="233" t="s">
        <v>1</v>
      </c>
      <c r="N129" s="234" t="s">
        <v>40</v>
      </c>
      <c r="O129" s="89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184</v>
      </c>
      <c r="AT129" s="237" t="s">
        <v>169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1255</v>
      </c>
    </row>
    <row r="130" s="2" customFormat="1" ht="14.4" customHeight="1">
      <c r="A130" s="36"/>
      <c r="B130" s="37"/>
      <c r="C130" s="239" t="s">
        <v>534</v>
      </c>
      <c r="D130" s="239" t="s">
        <v>175</v>
      </c>
      <c r="E130" s="240" t="s">
        <v>580</v>
      </c>
      <c r="F130" s="241" t="s">
        <v>581</v>
      </c>
      <c r="G130" s="242" t="s">
        <v>194</v>
      </c>
      <c r="H130" s="243">
        <v>1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40</v>
      </c>
      <c r="O130" s="89"/>
      <c r="P130" s="235">
        <f>O130*H130</f>
        <v>0</v>
      </c>
      <c r="Q130" s="235">
        <v>0.00031</v>
      </c>
      <c r="R130" s="235">
        <f>Q130*H130</f>
        <v>0.00031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203</v>
      </c>
      <c r="AT130" s="237" t="s">
        <v>175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1256</v>
      </c>
    </row>
    <row r="131" s="2" customFormat="1" ht="14.4" customHeight="1">
      <c r="A131" s="36"/>
      <c r="B131" s="37"/>
      <c r="C131" s="225" t="s">
        <v>541</v>
      </c>
      <c r="D131" s="225" t="s">
        <v>169</v>
      </c>
      <c r="E131" s="226" t="s">
        <v>583</v>
      </c>
      <c r="F131" s="227" t="s">
        <v>584</v>
      </c>
      <c r="G131" s="228" t="s">
        <v>194</v>
      </c>
      <c r="H131" s="229">
        <v>3</v>
      </c>
      <c r="I131" s="230"/>
      <c r="J131" s="231">
        <f>ROUND(I131*H131,2)</f>
        <v>0</v>
      </c>
      <c r="K131" s="232"/>
      <c r="L131" s="42"/>
      <c r="M131" s="233" t="s">
        <v>1</v>
      </c>
      <c r="N131" s="234" t="s">
        <v>40</v>
      </c>
      <c r="O131" s="89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184</v>
      </c>
      <c r="AT131" s="237" t="s">
        <v>169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1257</v>
      </c>
    </row>
    <row r="132" s="2" customFormat="1" ht="24.15" customHeight="1">
      <c r="A132" s="36"/>
      <c r="B132" s="37"/>
      <c r="C132" s="239" t="s">
        <v>311</v>
      </c>
      <c r="D132" s="239" t="s">
        <v>175</v>
      </c>
      <c r="E132" s="240" t="s">
        <v>586</v>
      </c>
      <c r="F132" s="241" t="s">
        <v>587</v>
      </c>
      <c r="G132" s="242" t="s">
        <v>194</v>
      </c>
      <c r="H132" s="243">
        <v>3</v>
      </c>
      <c r="I132" s="244"/>
      <c r="J132" s="245">
        <f>ROUND(I132*H132,2)</f>
        <v>0</v>
      </c>
      <c r="K132" s="246"/>
      <c r="L132" s="247"/>
      <c r="M132" s="248" t="s">
        <v>1</v>
      </c>
      <c r="N132" s="249" t="s">
        <v>40</v>
      </c>
      <c r="O132" s="89"/>
      <c r="P132" s="235">
        <f>O132*H132</f>
        <v>0</v>
      </c>
      <c r="Q132" s="235">
        <v>0.00021000000000000001</v>
      </c>
      <c r="R132" s="235">
        <f>Q132*H132</f>
        <v>0.00063000000000000003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203</v>
      </c>
      <c r="AT132" s="237" t="s">
        <v>175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1258</v>
      </c>
    </row>
    <row r="133" s="2" customFormat="1" ht="24.15" customHeight="1">
      <c r="A133" s="36"/>
      <c r="B133" s="37"/>
      <c r="C133" s="225" t="s">
        <v>166</v>
      </c>
      <c r="D133" s="225" t="s">
        <v>169</v>
      </c>
      <c r="E133" s="226" t="s">
        <v>589</v>
      </c>
      <c r="F133" s="227" t="s">
        <v>590</v>
      </c>
      <c r="G133" s="228" t="s">
        <v>194</v>
      </c>
      <c r="H133" s="229">
        <v>1</v>
      </c>
      <c r="I133" s="230"/>
      <c r="J133" s="231">
        <f>ROUND(I133*H133,2)</f>
        <v>0</v>
      </c>
      <c r="K133" s="232"/>
      <c r="L133" s="42"/>
      <c r="M133" s="233" t="s">
        <v>1</v>
      </c>
      <c r="N133" s="234" t="s">
        <v>40</v>
      </c>
      <c r="O133" s="89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184</v>
      </c>
      <c r="AT133" s="237" t="s">
        <v>169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1259</v>
      </c>
    </row>
    <row r="134" s="2" customFormat="1" ht="24.15" customHeight="1">
      <c r="A134" s="36"/>
      <c r="B134" s="37"/>
      <c r="C134" s="239" t="s">
        <v>551</v>
      </c>
      <c r="D134" s="239" t="s">
        <v>175</v>
      </c>
      <c r="E134" s="240" t="s">
        <v>592</v>
      </c>
      <c r="F134" s="241" t="s">
        <v>593</v>
      </c>
      <c r="G134" s="242" t="s">
        <v>194</v>
      </c>
      <c r="H134" s="243">
        <v>1</v>
      </c>
      <c r="I134" s="244"/>
      <c r="J134" s="245">
        <f>ROUND(I134*H134,2)</f>
        <v>0</v>
      </c>
      <c r="K134" s="246"/>
      <c r="L134" s="247"/>
      <c r="M134" s="248" t="s">
        <v>1</v>
      </c>
      <c r="N134" s="249" t="s">
        <v>40</v>
      </c>
      <c r="O134" s="89"/>
      <c r="P134" s="235">
        <f>O134*H134</f>
        <v>0</v>
      </c>
      <c r="Q134" s="235">
        <v>0.00055000000000000003</v>
      </c>
      <c r="R134" s="235">
        <f>Q134*H134</f>
        <v>0.00055000000000000003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189</v>
      </c>
      <c r="AT134" s="237" t="s">
        <v>175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189</v>
      </c>
      <c r="BM134" s="237" t="s">
        <v>1260</v>
      </c>
    </row>
    <row r="135" s="2" customFormat="1" ht="49.05" customHeight="1">
      <c r="A135" s="36"/>
      <c r="B135" s="37"/>
      <c r="C135" s="239" t="s">
        <v>126</v>
      </c>
      <c r="D135" s="239" t="s">
        <v>175</v>
      </c>
      <c r="E135" s="240" t="s">
        <v>1028</v>
      </c>
      <c r="F135" s="241" t="s">
        <v>1029</v>
      </c>
      <c r="G135" s="242" t="s">
        <v>194</v>
      </c>
      <c r="H135" s="243">
        <v>1</v>
      </c>
      <c r="I135" s="244"/>
      <c r="J135" s="245">
        <f>ROUND(I135*H135,2)</f>
        <v>0</v>
      </c>
      <c r="K135" s="246"/>
      <c r="L135" s="247"/>
      <c r="M135" s="267" t="s">
        <v>1</v>
      </c>
      <c r="N135" s="268" t="s">
        <v>40</v>
      </c>
      <c r="O135" s="264"/>
      <c r="P135" s="265">
        <f>O135*H135</f>
        <v>0</v>
      </c>
      <c r="Q135" s="265">
        <v>0.0030300000000000001</v>
      </c>
      <c r="R135" s="265">
        <f>Q135*H135</f>
        <v>0.0030300000000000001</v>
      </c>
      <c r="S135" s="265">
        <v>0</v>
      </c>
      <c r="T135" s="26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203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1261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KEzWMbCZjxV4YEqTt9jzrg0IdDpEJo03soIbyH2NjQiME3l13A5mHE3e2aFljfT+7uBE+V1/1q+4lkuYyU3G4g==" hashValue="KTC2/V+6HkdWbXJ7TuayALRwARMrfjErTKL6lpAkzWvbxfMKkjrMzNrkeQsIAkOswulSmDFlhLGIfWA3effu5g==" algorithmName="SHA-512" password="CC35"/>
  <autoFilter ref="C121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139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ROUND((SUM(BE122:BE225)),  2)</f>
        <v>0</v>
      </c>
      <c r="G33" s="36"/>
      <c r="H33" s="36"/>
      <c r="I33" s="162">
        <v>0.20000000000000001</v>
      </c>
      <c r="J33" s="161">
        <f>ROUND(((SUM(BE122:BE225))*I33),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ROUND((SUM(BF122:BF225)),  2)</f>
        <v>0</v>
      </c>
      <c r="G34" s="36"/>
      <c r="H34" s="36"/>
      <c r="I34" s="162">
        <v>0.20000000000000001</v>
      </c>
      <c r="J34" s="161">
        <f>ROUND(((SUM(BF122:BF225))*I34),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ROUND((SUM(BG122:BG225)),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ROUND((SUM(BH122:BH225)),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ROUND((SUM(BI122:BI225)),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01 - SO01 Relaxačný bazén - Elektroinštalácia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145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146</v>
      </c>
      <c r="E98" s="194"/>
      <c r="F98" s="194"/>
      <c r="G98" s="194"/>
      <c r="H98" s="194"/>
      <c r="I98" s="194"/>
      <c r="J98" s="195">
        <f>J124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149</v>
      </c>
      <c r="E101" s="194"/>
      <c r="F101" s="194"/>
      <c r="G101" s="194"/>
      <c r="H101" s="194"/>
      <c r="I101" s="194"/>
      <c r="J101" s="195">
        <f>J213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150</v>
      </c>
      <c r="E102" s="194"/>
      <c r="F102" s="194"/>
      <c r="G102" s="194"/>
      <c r="H102" s="194"/>
      <c r="I102" s="194"/>
      <c r="J102" s="195">
        <f>J224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151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3.25" customHeight="1">
      <c r="A112" s="36"/>
      <c r="B112" s="37"/>
      <c r="C112" s="38"/>
      <c r="D112" s="38"/>
      <c r="E112" s="181" t="str">
        <f>E7</f>
        <v>Rekonštrukcia plážového kúpaliska Morské oko v Tornali - 1.etapa - ELEKTROINŠTALÁCIA - Projekt pre stavené povolenie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138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01 - SO01 Relaxačný bazén - Elektroinštalácia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F12</f>
        <v>Tornaľa</v>
      </c>
      <c r="G116" s="38"/>
      <c r="H116" s="38"/>
      <c r="I116" s="30" t="s">
        <v>21</v>
      </c>
      <c r="J116" s="77" t="str">
        <f>IF(J12="","",J12)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E15</f>
        <v>Mesto Tornaľa, Mierová č. 14, Tornaľa, PSČ 982 01</v>
      </c>
      <c r="G118" s="38"/>
      <c r="H118" s="38"/>
      <c r="I118" s="30" t="s">
        <v>29</v>
      </c>
      <c r="J118" s="34" t="str">
        <f>E21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32</v>
      </c>
      <c r="J119" s="34" t="str">
        <f>E24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P123+P126</f>
        <v>0</v>
      </c>
      <c r="Q122" s="102"/>
      <c r="R122" s="206">
        <f>R123+R126</f>
        <v>4.7659900000000004</v>
      </c>
      <c r="S122" s="102"/>
      <c r="T122" s="207">
        <f>T123+T126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BK123+BK126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163</v>
      </c>
      <c r="F123" s="212" t="s">
        <v>164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81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166</v>
      </c>
      <c r="F124" s="223" t="s">
        <v>167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P125</f>
        <v>0</v>
      </c>
      <c r="Q124" s="217"/>
      <c r="R124" s="218">
        <f>R125</f>
        <v>0</v>
      </c>
      <c r="S124" s="217"/>
      <c r="T124" s="21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81</v>
      </c>
      <c r="AT124" s="221" t="s">
        <v>73</v>
      </c>
      <c r="AU124" s="221" t="s">
        <v>81</v>
      </c>
      <c r="AY124" s="220" t="s">
        <v>165</v>
      </c>
      <c r="BK124" s="222">
        <f>BK125</f>
        <v>0</v>
      </c>
    </row>
    <row r="125" s="2" customFormat="1" ht="24.15" customHeight="1">
      <c r="A125" s="36"/>
      <c r="B125" s="37"/>
      <c r="C125" s="225" t="s">
        <v>168</v>
      </c>
      <c r="D125" s="225" t="s">
        <v>169</v>
      </c>
      <c r="E125" s="226" t="s">
        <v>170</v>
      </c>
      <c r="F125" s="227" t="s">
        <v>171</v>
      </c>
      <c r="G125" s="228" t="s">
        <v>172</v>
      </c>
      <c r="H125" s="229">
        <v>60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173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173</v>
      </c>
      <c r="BM125" s="237" t="s">
        <v>174</v>
      </c>
    </row>
    <row r="126" s="12" customFormat="1" ht="25.92" customHeight="1">
      <c r="A126" s="12"/>
      <c r="B126" s="209"/>
      <c r="C126" s="210"/>
      <c r="D126" s="211" t="s">
        <v>73</v>
      </c>
      <c r="E126" s="212" t="s">
        <v>175</v>
      </c>
      <c r="F126" s="212" t="s">
        <v>176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P127+P213+P224</f>
        <v>0</v>
      </c>
      <c r="Q126" s="217"/>
      <c r="R126" s="218">
        <f>R127+R213+R224</f>
        <v>4.7659900000000004</v>
      </c>
      <c r="S126" s="217"/>
      <c r="T126" s="219">
        <f>T127+T213+T224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177</v>
      </c>
      <c r="AT126" s="221" t="s">
        <v>73</v>
      </c>
      <c r="AU126" s="221" t="s">
        <v>74</v>
      </c>
      <c r="AY126" s="220" t="s">
        <v>165</v>
      </c>
      <c r="BK126" s="222">
        <f>BK127+BK213+BK224</f>
        <v>0</v>
      </c>
    </row>
    <row r="127" s="12" customFormat="1" ht="22.8" customHeight="1">
      <c r="A127" s="12"/>
      <c r="B127" s="209"/>
      <c r="C127" s="210"/>
      <c r="D127" s="211" t="s">
        <v>73</v>
      </c>
      <c r="E127" s="223" t="s">
        <v>178</v>
      </c>
      <c r="F127" s="223" t="s">
        <v>179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SUM(P128:P212)</f>
        <v>0</v>
      </c>
      <c r="Q127" s="217"/>
      <c r="R127" s="218">
        <f>SUM(R128:R212)</f>
        <v>0.59758999999999995</v>
      </c>
      <c r="S127" s="217"/>
      <c r="T127" s="219">
        <f>SUM(T128:T212)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177</v>
      </c>
      <c r="AT127" s="221" t="s">
        <v>73</v>
      </c>
      <c r="AU127" s="221" t="s">
        <v>81</v>
      </c>
      <c r="AY127" s="220" t="s">
        <v>165</v>
      </c>
      <c r="BK127" s="222">
        <f>SUM(BK128:BK212)</f>
        <v>0</v>
      </c>
    </row>
    <row r="128" s="2" customFormat="1" ht="24.15" customHeight="1">
      <c r="A128" s="36"/>
      <c r="B128" s="37"/>
      <c r="C128" s="225" t="s">
        <v>180</v>
      </c>
      <c r="D128" s="225" t="s">
        <v>169</v>
      </c>
      <c r="E128" s="226" t="s">
        <v>181</v>
      </c>
      <c r="F128" s="227" t="s">
        <v>182</v>
      </c>
      <c r="G128" s="228" t="s">
        <v>183</v>
      </c>
      <c r="H128" s="229">
        <v>50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185</v>
      </c>
    </row>
    <row r="129" s="2" customFormat="1" ht="14.4" customHeight="1">
      <c r="A129" s="36"/>
      <c r="B129" s="37"/>
      <c r="C129" s="239" t="s">
        <v>186</v>
      </c>
      <c r="D129" s="239" t="s">
        <v>175</v>
      </c>
      <c r="E129" s="240" t="s">
        <v>187</v>
      </c>
      <c r="F129" s="241" t="s">
        <v>188</v>
      </c>
      <c r="G129" s="242" t="s">
        <v>183</v>
      </c>
      <c r="H129" s="243">
        <v>50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0.00017000000000000001</v>
      </c>
      <c r="R129" s="235">
        <f>Q129*H129</f>
        <v>0.0085000000000000006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190</v>
      </c>
    </row>
    <row r="130" s="2" customFormat="1" ht="14.4" customHeight="1">
      <c r="A130" s="36"/>
      <c r="B130" s="37"/>
      <c r="C130" s="239" t="s">
        <v>191</v>
      </c>
      <c r="D130" s="239" t="s">
        <v>175</v>
      </c>
      <c r="E130" s="240" t="s">
        <v>192</v>
      </c>
      <c r="F130" s="241" t="s">
        <v>193</v>
      </c>
      <c r="G130" s="242" t="s">
        <v>194</v>
      </c>
      <c r="H130" s="243">
        <v>50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40</v>
      </c>
      <c r="O130" s="89"/>
      <c r="P130" s="235">
        <f>O130*H130</f>
        <v>0</v>
      </c>
      <c r="Q130" s="235">
        <v>2.0000000000000002E-05</v>
      </c>
      <c r="R130" s="235">
        <f>Q130*H130</f>
        <v>0.001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189</v>
      </c>
      <c r="AT130" s="237" t="s">
        <v>175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189</v>
      </c>
      <c r="BM130" s="237" t="s">
        <v>195</v>
      </c>
    </row>
    <row r="131" s="2" customFormat="1" ht="24.15" customHeight="1">
      <c r="A131" s="36"/>
      <c r="B131" s="37"/>
      <c r="C131" s="225" t="s">
        <v>196</v>
      </c>
      <c r="D131" s="225" t="s">
        <v>169</v>
      </c>
      <c r="E131" s="226" t="s">
        <v>197</v>
      </c>
      <c r="F131" s="227" t="s">
        <v>198</v>
      </c>
      <c r="G131" s="228" t="s">
        <v>183</v>
      </c>
      <c r="H131" s="229">
        <v>30</v>
      </c>
      <c r="I131" s="230"/>
      <c r="J131" s="231">
        <f>ROUND(I131*H131,2)</f>
        <v>0</v>
      </c>
      <c r="K131" s="232"/>
      <c r="L131" s="42"/>
      <c r="M131" s="233" t="s">
        <v>1</v>
      </c>
      <c r="N131" s="234" t="s">
        <v>40</v>
      </c>
      <c r="O131" s="89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184</v>
      </c>
      <c r="AT131" s="237" t="s">
        <v>169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199</v>
      </c>
    </row>
    <row r="132" s="2" customFormat="1" ht="14.4" customHeight="1">
      <c r="A132" s="36"/>
      <c r="B132" s="37"/>
      <c r="C132" s="239" t="s">
        <v>200</v>
      </c>
      <c r="D132" s="239" t="s">
        <v>175</v>
      </c>
      <c r="E132" s="240" t="s">
        <v>201</v>
      </c>
      <c r="F132" s="241" t="s">
        <v>202</v>
      </c>
      <c r="G132" s="242" t="s">
        <v>194</v>
      </c>
      <c r="H132" s="243">
        <v>30</v>
      </c>
      <c r="I132" s="244"/>
      <c r="J132" s="245">
        <f>ROUND(I132*H132,2)</f>
        <v>0</v>
      </c>
      <c r="K132" s="246"/>
      <c r="L132" s="247"/>
      <c r="M132" s="248" t="s">
        <v>1</v>
      </c>
      <c r="N132" s="249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203</v>
      </c>
      <c r="AT132" s="237" t="s">
        <v>175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204</v>
      </c>
    </row>
    <row r="133" s="2" customFormat="1" ht="14.4" customHeight="1">
      <c r="A133" s="36"/>
      <c r="B133" s="37"/>
      <c r="C133" s="239" t="s">
        <v>205</v>
      </c>
      <c r="D133" s="239" t="s">
        <v>175</v>
      </c>
      <c r="E133" s="240" t="s">
        <v>206</v>
      </c>
      <c r="F133" s="241" t="s">
        <v>207</v>
      </c>
      <c r="G133" s="242" t="s">
        <v>183</v>
      </c>
      <c r="H133" s="243">
        <v>30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0.00013999999999999999</v>
      </c>
      <c r="R133" s="235">
        <f>Q133*H133</f>
        <v>0.0041999999999999997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208</v>
      </c>
    </row>
    <row r="134" s="2" customFormat="1" ht="24.15" customHeight="1">
      <c r="A134" s="36"/>
      <c r="B134" s="37"/>
      <c r="C134" s="225" t="s">
        <v>81</v>
      </c>
      <c r="D134" s="225" t="s">
        <v>169</v>
      </c>
      <c r="E134" s="226" t="s">
        <v>209</v>
      </c>
      <c r="F134" s="227" t="s">
        <v>210</v>
      </c>
      <c r="G134" s="228" t="s">
        <v>183</v>
      </c>
      <c r="H134" s="229">
        <v>60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211</v>
      </c>
    </row>
    <row r="135" s="2" customFormat="1" ht="24.15" customHeight="1">
      <c r="A135" s="36"/>
      <c r="B135" s="37"/>
      <c r="C135" s="239" t="s">
        <v>85</v>
      </c>
      <c r="D135" s="239" t="s">
        <v>175</v>
      </c>
      <c r="E135" s="240" t="s">
        <v>212</v>
      </c>
      <c r="F135" s="241" t="s">
        <v>213</v>
      </c>
      <c r="G135" s="242" t="s">
        <v>183</v>
      </c>
      <c r="H135" s="243">
        <v>60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0.00016000000000000001</v>
      </c>
      <c r="R135" s="235">
        <f>Q135*H135</f>
        <v>0.0096000000000000009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214</v>
      </c>
    </row>
    <row r="136" s="2" customFormat="1" ht="24.15" customHeight="1">
      <c r="A136" s="36"/>
      <c r="B136" s="37"/>
      <c r="C136" s="225" t="s">
        <v>215</v>
      </c>
      <c r="D136" s="225" t="s">
        <v>169</v>
      </c>
      <c r="E136" s="226" t="s">
        <v>216</v>
      </c>
      <c r="F136" s="227" t="s">
        <v>217</v>
      </c>
      <c r="G136" s="228" t="s">
        <v>194</v>
      </c>
      <c r="H136" s="229">
        <v>2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218</v>
      </c>
    </row>
    <row r="137" s="2" customFormat="1" ht="14.4" customHeight="1">
      <c r="A137" s="36"/>
      <c r="B137" s="37"/>
      <c r="C137" s="239" t="s">
        <v>7</v>
      </c>
      <c r="D137" s="239" t="s">
        <v>175</v>
      </c>
      <c r="E137" s="240" t="s">
        <v>219</v>
      </c>
      <c r="F137" s="241" t="s">
        <v>220</v>
      </c>
      <c r="G137" s="242" t="s">
        <v>1</v>
      </c>
      <c r="H137" s="243">
        <v>2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203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221</v>
      </c>
    </row>
    <row r="138" s="2" customFormat="1" ht="24.15" customHeight="1">
      <c r="A138" s="36"/>
      <c r="B138" s="37"/>
      <c r="C138" s="225" t="s">
        <v>222</v>
      </c>
      <c r="D138" s="225" t="s">
        <v>169</v>
      </c>
      <c r="E138" s="226" t="s">
        <v>223</v>
      </c>
      <c r="F138" s="227" t="s">
        <v>224</v>
      </c>
      <c r="G138" s="228" t="s">
        <v>194</v>
      </c>
      <c r="H138" s="229">
        <v>150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184</v>
      </c>
      <c r="AT138" s="237" t="s">
        <v>169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225</v>
      </c>
    </row>
    <row r="139" s="2" customFormat="1" ht="24.15" customHeight="1">
      <c r="A139" s="36"/>
      <c r="B139" s="37"/>
      <c r="C139" s="239" t="s">
        <v>226</v>
      </c>
      <c r="D139" s="239" t="s">
        <v>175</v>
      </c>
      <c r="E139" s="240" t="s">
        <v>227</v>
      </c>
      <c r="F139" s="241" t="s">
        <v>228</v>
      </c>
      <c r="G139" s="242" t="s">
        <v>194</v>
      </c>
      <c r="H139" s="243">
        <v>150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189</v>
      </c>
      <c r="AT139" s="237" t="s">
        <v>175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189</v>
      </c>
      <c r="BM139" s="237" t="s">
        <v>229</v>
      </c>
    </row>
    <row r="140" s="2" customFormat="1" ht="24.15" customHeight="1">
      <c r="A140" s="36"/>
      <c r="B140" s="37"/>
      <c r="C140" s="225" t="s">
        <v>230</v>
      </c>
      <c r="D140" s="225" t="s">
        <v>169</v>
      </c>
      <c r="E140" s="226" t="s">
        <v>231</v>
      </c>
      <c r="F140" s="227" t="s">
        <v>232</v>
      </c>
      <c r="G140" s="228" t="s">
        <v>183</v>
      </c>
      <c r="H140" s="229">
        <v>75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233</v>
      </c>
    </row>
    <row r="141" s="2" customFormat="1" ht="24.15" customHeight="1">
      <c r="A141" s="36"/>
      <c r="B141" s="37"/>
      <c r="C141" s="239" t="s">
        <v>234</v>
      </c>
      <c r="D141" s="239" t="s">
        <v>175</v>
      </c>
      <c r="E141" s="240" t="s">
        <v>235</v>
      </c>
      <c r="F141" s="241" t="s">
        <v>236</v>
      </c>
      <c r="G141" s="242" t="s">
        <v>183</v>
      </c>
      <c r="H141" s="243">
        <v>75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0.00083000000000000001</v>
      </c>
      <c r="R141" s="235">
        <f>Q141*H141</f>
        <v>0.06225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203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237</v>
      </c>
    </row>
    <row r="142" s="2" customFormat="1" ht="14.4" customHeight="1">
      <c r="A142" s="36"/>
      <c r="B142" s="37"/>
      <c r="C142" s="239" t="s">
        <v>238</v>
      </c>
      <c r="D142" s="239" t="s">
        <v>175</v>
      </c>
      <c r="E142" s="240" t="s">
        <v>239</v>
      </c>
      <c r="F142" s="241" t="s">
        <v>240</v>
      </c>
      <c r="G142" s="242" t="s">
        <v>194</v>
      </c>
      <c r="H142" s="243">
        <v>75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3.0000000000000001E-05</v>
      </c>
      <c r="R142" s="235">
        <f>Q142*H142</f>
        <v>0.0022500000000000003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203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241</v>
      </c>
    </row>
    <row r="143" s="2" customFormat="1" ht="24.15" customHeight="1">
      <c r="A143" s="36"/>
      <c r="B143" s="37"/>
      <c r="C143" s="239" t="s">
        <v>242</v>
      </c>
      <c r="D143" s="239" t="s">
        <v>175</v>
      </c>
      <c r="E143" s="240" t="s">
        <v>243</v>
      </c>
      <c r="F143" s="241" t="s">
        <v>244</v>
      </c>
      <c r="G143" s="242" t="s">
        <v>194</v>
      </c>
      <c r="H143" s="243">
        <v>75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5.0000000000000002E-05</v>
      </c>
      <c r="R143" s="235">
        <f>Q143*H143</f>
        <v>0.0037500000000000003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203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245</v>
      </c>
    </row>
    <row r="144" s="2" customFormat="1" ht="24.15" customHeight="1">
      <c r="A144" s="36"/>
      <c r="B144" s="37"/>
      <c r="C144" s="239" t="s">
        <v>246</v>
      </c>
      <c r="D144" s="239" t="s">
        <v>175</v>
      </c>
      <c r="E144" s="240" t="s">
        <v>247</v>
      </c>
      <c r="F144" s="241" t="s">
        <v>248</v>
      </c>
      <c r="G144" s="242" t="s">
        <v>194</v>
      </c>
      <c r="H144" s="243">
        <v>75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2.0000000000000002E-05</v>
      </c>
      <c r="R144" s="235">
        <f>Q144*H144</f>
        <v>0.0015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203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249</v>
      </c>
    </row>
    <row r="145" s="2" customFormat="1" ht="24.15" customHeight="1">
      <c r="A145" s="36"/>
      <c r="B145" s="37"/>
      <c r="C145" s="225" t="s">
        <v>250</v>
      </c>
      <c r="D145" s="225" t="s">
        <v>169</v>
      </c>
      <c r="E145" s="226" t="s">
        <v>251</v>
      </c>
      <c r="F145" s="227" t="s">
        <v>252</v>
      </c>
      <c r="G145" s="228" t="s">
        <v>253</v>
      </c>
      <c r="H145" s="229">
        <v>200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254</v>
      </c>
    </row>
    <row r="146" s="2" customFormat="1" ht="14.4" customHeight="1">
      <c r="A146" s="36"/>
      <c r="B146" s="37"/>
      <c r="C146" s="225" t="s">
        <v>255</v>
      </c>
      <c r="D146" s="225" t="s">
        <v>169</v>
      </c>
      <c r="E146" s="226" t="s">
        <v>256</v>
      </c>
      <c r="F146" s="227" t="s">
        <v>257</v>
      </c>
      <c r="G146" s="228" t="s">
        <v>258</v>
      </c>
      <c r="H146" s="229">
        <v>0.10000000000000001</v>
      </c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259</v>
      </c>
    </row>
    <row r="147" s="2" customFormat="1" ht="24.15" customHeight="1">
      <c r="A147" s="36"/>
      <c r="B147" s="37"/>
      <c r="C147" s="239" t="s">
        <v>260</v>
      </c>
      <c r="D147" s="239" t="s">
        <v>175</v>
      </c>
      <c r="E147" s="240" t="s">
        <v>261</v>
      </c>
      <c r="F147" s="241" t="s">
        <v>262</v>
      </c>
      <c r="G147" s="242" t="s">
        <v>258</v>
      </c>
      <c r="H147" s="243">
        <v>0.10000000000000001</v>
      </c>
      <c r="I147" s="244"/>
      <c r="J147" s="245">
        <f>ROUND(I147*H147,2)</f>
        <v>0</v>
      </c>
      <c r="K147" s="246"/>
      <c r="L147" s="247"/>
      <c r="M147" s="248" t="s">
        <v>1</v>
      </c>
      <c r="N147" s="249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203</v>
      </c>
      <c r="AT147" s="237" t="s">
        <v>175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263</v>
      </c>
    </row>
    <row r="148" s="2" customFormat="1" ht="24.15" customHeight="1">
      <c r="A148" s="36"/>
      <c r="B148" s="37"/>
      <c r="C148" s="225" t="s">
        <v>264</v>
      </c>
      <c r="D148" s="225" t="s">
        <v>169</v>
      </c>
      <c r="E148" s="226" t="s">
        <v>265</v>
      </c>
      <c r="F148" s="227" t="s">
        <v>266</v>
      </c>
      <c r="G148" s="228" t="s">
        <v>194</v>
      </c>
      <c r="H148" s="229">
        <v>5</v>
      </c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267</v>
      </c>
    </row>
    <row r="149" s="2" customFormat="1" ht="14.4" customHeight="1">
      <c r="A149" s="36"/>
      <c r="B149" s="37"/>
      <c r="C149" s="239" t="s">
        <v>268</v>
      </c>
      <c r="D149" s="239" t="s">
        <v>175</v>
      </c>
      <c r="E149" s="240" t="s">
        <v>269</v>
      </c>
      <c r="F149" s="241" t="s">
        <v>270</v>
      </c>
      <c r="G149" s="242" t="s">
        <v>194</v>
      </c>
      <c r="H149" s="243">
        <v>5</v>
      </c>
      <c r="I149" s="244"/>
      <c r="J149" s="245">
        <f>ROUND(I149*H149,2)</f>
        <v>0</v>
      </c>
      <c r="K149" s="246"/>
      <c r="L149" s="247"/>
      <c r="M149" s="248" t="s">
        <v>1</v>
      </c>
      <c r="N149" s="249" t="s">
        <v>40</v>
      </c>
      <c r="O149" s="89"/>
      <c r="P149" s="235">
        <f>O149*H149</f>
        <v>0</v>
      </c>
      <c r="Q149" s="235">
        <v>0.00040000000000000002</v>
      </c>
      <c r="R149" s="235">
        <f>Q149*H149</f>
        <v>0.002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189</v>
      </c>
      <c r="AT149" s="237" t="s">
        <v>175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189</v>
      </c>
      <c r="BM149" s="237" t="s">
        <v>271</v>
      </c>
    </row>
    <row r="150" s="2" customFormat="1" ht="24.15" customHeight="1">
      <c r="A150" s="36"/>
      <c r="B150" s="37"/>
      <c r="C150" s="225" t="s">
        <v>272</v>
      </c>
      <c r="D150" s="225" t="s">
        <v>169</v>
      </c>
      <c r="E150" s="226" t="s">
        <v>273</v>
      </c>
      <c r="F150" s="227" t="s">
        <v>274</v>
      </c>
      <c r="G150" s="228" t="s">
        <v>194</v>
      </c>
      <c r="H150" s="229">
        <v>25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275</v>
      </c>
    </row>
    <row r="151" s="2" customFormat="1" ht="24.15" customHeight="1">
      <c r="A151" s="36"/>
      <c r="B151" s="37"/>
      <c r="C151" s="225" t="s">
        <v>276</v>
      </c>
      <c r="D151" s="225" t="s">
        <v>169</v>
      </c>
      <c r="E151" s="226" t="s">
        <v>277</v>
      </c>
      <c r="F151" s="227" t="s">
        <v>278</v>
      </c>
      <c r="G151" s="228" t="s">
        <v>194</v>
      </c>
      <c r="H151" s="229">
        <v>8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173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173</v>
      </c>
      <c r="BM151" s="237" t="s">
        <v>279</v>
      </c>
    </row>
    <row r="152" s="2" customFormat="1" ht="24.15" customHeight="1">
      <c r="A152" s="36"/>
      <c r="B152" s="37"/>
      <c r="C152" s="225" t="s">
        <v>280</v>
      </c>
      <c r="D152" s="225" t="s">
        <v>169</v>
      </c>
      <c r="E152" s="226" t="s">
        <v>281</v>
      </c>
      <c r="F152" s="227" t="s">
        <v>282</v>
      </c>
      <c r="G152" s="228" t="s">
        <v>194</v>
      </c>
      <c r="H152" s="229">
        <v>10</v>
      </c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283</v>
      </c>
    </row>
    <row r="153" s="2" customFormat="1" ht="24.15" customHeight="1">
      <c r="A153" s="36"/>
      <c r="B153" s="37"/>
      <c r="C153" s="225" t="s">
        <v>284</v>
      </c>
      <c r="D153" s="225" t="s">
        <v>169</v>
      </c>
      <c r="E153" s="226" t="s">
        <v>285</v>
      </c>
      <c r="F153" s="227" t="s">
        <v>286</v>
      </c>
      <c r="G153" s="228" t="s">
        <v>194</v>
      </c>
      <c r="H153" s="229">
        <v>10</v>
      </c>
      <c r="I153" s="230"/>
      <c r="J153" s="231">
        <f>ROUND(I153*H153,2)</f>
        <v>0</v>
      </c>
      <c r="K153" s="232"/>
      <c r="L153" s="42"/>
      <c r="M153" s="233" t="s">
        <v>1</v>
      </c>
      <c r="N153" s="234" t="s">
        <v>40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184</v>
      </c>
      <c r="AT153" s="237" t="s">
        <v>169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184</v>
      </c>
      <c r="BM153" s="237" t="s">
        <v>287</v>
      </c>
    </row>
    <row r="154" s="2" customFormat="1" ht="14.4" customHeight="1">
      <c r="A154" s="36"/>
      <c r="B154" s="37"/>
      <c r="C154" s="239" t="s">
        <v>288</v>
      </c>
      <c r="D154" s="239" t="s">
        <v>175</v>
      </c>
      <c r="E154" s="240" t="s">
        <v>289</v>
      </c>
      <c r="F154" s="241" t="s">
        <v>290</v>
      </c>
      <c r="G154" s="242" t="s">
        <v>194</v>
      </c>
      <c r="H154" s="243">
        <v>10</v>
      </c>
      <c r="I154" s="244"/>
      <c r="J154" s="245">
        <f>ROUND(I154*H154,2)</f>
        <v>0</v>
      </c>
      <c r="K154" s="246"/>
      <c r="L154" s="247"/>
      <c r="M154" s="248" t="s">
        <v>1</v>
      </c>
      <c r="N154" s="249" t="s">
        <v>40</v>
      </c>
      <c r="O154" s="89"/>
      <c r="P154" s="235">
        <f>O154*H154</f>
        <v>0</v>
      </c>
      <c r="Q154" s="235">
        <v>1.0000000000000001E-05</v>
      </c>
      <c r="R154" s="235">
        <f>Q154*H154</f>
        <v>0.00010000000000000001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189</v>
      </c>
      <c r="AT154" s="237" t="s">
        <v>175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189</v>
      </c>
      <c r="BM154" s="237" t="s">
        <v>291</v>
      </c>
    </row>
    <row r="155" s="2" customFormat="1" ht="24.15" customHeight="1">
      <c r="A155" s="36"/>
      <c r="B155" s="37"/>
      <c r="C155" s="225" t="s">
        <v>292</v>
      </c>
      <c r="D155" s="225" t="s">
        <v>169</v>
      </c>
      <c r="E155" s="226" t="s">
        <v>285</v>
      </c>
      <c r="F155" s="227" t="s">
        <v>286</v>
      </c>
      <c r="G155" s="228" t="s">
        <v>194</v>
      </c>
      <c r="H155" s="229">
        <v>20</v>
      </c>
      <c r="I155" s="230"/>
      <c r="J155" s="231">
        <f>ROUND(I155*H155,2)</f>
        <v>0</v>
      </c>
      <c r="K155" s="232"/>
      <c r="L155" s="42"/>
      <c r="M155" s="233" t="s">
        <v>1</v>
      </c>
      <c r="N155" s="234" t="s">
        <v>40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184</v>
      </c>
      <c r="AT155" s="237" t="s">
        <v>169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184</v>
      </c>
      <c r="BM155" s="237" t="s">
        <v>293</v>
      </c>
    </row>
    <row r="156" s="2" customFormat="1" ht="14.4" customHeight="1">
      <c r="A156" s="36"/>
      <c r="B156" s="37"/>
      <c r="C156" s="239" t="s">
        <v>294</v>
      </c>
      <c r="D156" s="239" t="s">
        <v>175</v>
      </c>
      <c r="E156" s="240" t="s">
        <v>289</v>
      </c>
      <c r="F156" s="241" t="s">
        <v>290</v>
      </c>
      <c r="G156" s="242" t="s">
        <v>194</v>
      </c>
      <c r="H156" s="243">
        <v>20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40</v>
      </c>
      <c r="O156" s="89"/>
      <c r="P156" s="235">
        <f>O156*H156</f>
        <v>0</v>
      </c>
      <c r="Q156" s="235">
        <v>1.0000000000000001E-05</v>
      </c>
      <c r="R156" s="235">
        <f>Q156*H156</f>
        <v>0.00020000000000000001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189</v>
      </c>
      <c r="AT156" s="237" t="s">
        <v>175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189</v>
      </c>
      <c r="BM156" s="237" t="s">
        <v>295</v>
      </c>
    </row>
    <row r="157" s="2" customFormat="1" ht="24.15" customHeight="1">
      <c r="A157" s="36"/>
      <c r="B157" s="37"/>
      <c r="C157" s="225" t="s">
        <v>296</v>
      </c>
      <c r="D157" s="225" t="s">
        <v>169</v>
      </c>
      <c r="E157" s="226" t="s">
        <v>297</v>
      </c>
      <c r="F157" s="227" t="s">
        <v>298</v>
      </c>
      <c r="G157" s="228" t="s">
        <v>194</v>
      </c>
      <c r="H157" s="229">
        <v>8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299</v>
      </c>
    </row>
    <row r="158" s="2" customFormat="1" ht="14.4" customHeight="1">
      <c r="A158" s="36"/>
      <c r="B158" s="37"/>
      <c r="C158" s="239" t="s">
        <v>300</v>
      </c>
      <c r="D158" s="239" t="s">
        <v>175</v>
      </c>
      <c r="E158" s="240" t="s">
        <v>301</v>
      </c>
      <c r="F158" s="241" t="s">
        <v>302</v>
      </c>
      <c r="G158" s="242" t="s">
        <v>194</v>
      </c>
      <c r="H158" s="243">
        <v>8</v>
      </c>
      <c r="I158" s="244"/>
      <c r="J158" s="245">
        <f>ROUND(I158*H158,2)</f>
        <v>0</v>
      </c>
      <c r="K158" s="246"/>
      <c r="L158" s="247"/>
      <c r="M158" s="248" t="s">
        <v>1</v>
      </c>
      <c r="N158" s="249" t="s">
        <v>40</v>
      </c>
      <c r="O158" s="89"/>
      <c r="P158" s="235">
        <f>O158*H158</f>
        <v>0</v>
      </c>
      <c r="Q158" s="235">
        <v>0.00011</v>
      </c>
      <c r="R158" s="235">
        <f>Q158*H158</f>
        <v>0.00088000000000000003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189</v>
      </c>
      <c r="AT158" s="237" t="s">
        <v>175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189</v>
      </c>
      <c r="BM158" s="237" t="s">
        <v>303</v>
      </c>
    </row>
    <row r="159" s="2" customFormat="1" ht="24.15" customHeight="1">
      <c r="A159" s="36"/>
      <c r="B159" s="37"/>
      <c r="C159" s="225" t="s">
        <v>304</v>
      </c>
      <c r="D159" s="225" t="s">
        <v>169</v>
      </c>
      <c r="E159" s="226" t="s">
        <v>305</v>
      </c>
      <c r="F159" s="227" t="s">
        <v>306</v>
      </c>
      <c r="G159" s="228" t="s">
        <v>194</v>
      </c>
      <c r="H159" s="229">
        <v>2</v>
      </c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173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173</v>
      </c>
      <c r="BM159" s="237" t="s">
        <v>307</v>
      </c>
    </row>
    <row r="160" s="2" customFormat="1" ht="14.4" customHeight="1">
      <c r="A160" s="36"/>
      <c r="B160" s="37"/>
      <c r="C160" s="239" t="s">
        <v>308</v>
      </c>
      <c r="D160" s="239" t="s">
        <v>175</v>
      </c>
      <c r="E160" s="240" t="s">
        <v>309</v>
      </c>
      <c r="F160" s="241" t="s">
        <v>310</v>
      </c>
      <c r="G160" s="242" t="s">
        <v>194</v>
      </c>
      <c r="H160" s="243">
        <v>2</v>
      </c>
      <c r="I160" s="244"/>
      <c r="J160" s="245">
        <f>ROUND(I160*H160,2)</f>
        <v>0</v>
      </c>
      <c r="K160" s="246"/>
      <c r="L160" s="247"/>
      <c r="M160" s="248" t="s">
        <v>1</v>
      </c>
      <c r="N160" s="249" t="s">
        <v>40</v>
      </c>
      <c r="O160" s="89"/>
      <c r="P160" s="235">
        <f>O160*H160</f>
        <v>0</v>
      </c>
      <c r="Q160" s="235">
        <v>0.00010000000000000001</v>
      </c>
      <c r="R160" s="235">
        <f>Q160*H160</f>
        <v>0.00020000000000000001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311</v>
      </c>
      <c r="AT160" s="237" t="s">
        <v>175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173</v>
      </c>
      <c r="BM160" s="237" t="s">
        <v>312</v>
      </c>
    </row>
    <row r="161" s="2" customFormat="1" ht="24.15" customHeight="1">
      <c r="A161" s="36"/>
      <c r="B161" s="37"/>
      <c r="C161" s="225" t="s">
        <v>313</v>
      </c>
      <c r="D161" s="225" t="s">
        <v>169</v>
      </c>
      <c r="E161" s="226" t="s">
        <v>314</v>
      </c>
      <c r="F161" s="227" t="s">
        <v>315</v>
      </c>
      <c r="G161" s="228" t="s">
        <v>194</v>
      </c>
      <c r="H161" s="229">
        <v>6</v>
      </c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40</v>
      </c>
      <c r="O161" s="89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184</v>
      </c>
      <c r="AT161" s="237" t="s">
        <v>169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184</v>
      </c>
      <c r="BM161" s="237" t="s">
        <v>316</v>
      </c>
    </row>
    <row r="162" s="2" customFormat="1" ht="24.15" customHeight="1">
      <c r="A162" s="36"/>
      <c r="B162" s="37"/>
      <c r="C162" s="239" t="s">
        <v>317</v>
      </c>
      <c r="D162" s="239" t="s">
        <v>175</v>
      </c>
      <c r="E162" s="240" t="s">
        <v>318</v>
      </c>
      <c r="F162" s="241" t="s">
        <v>319</v>
      </c>
      <c r="G162" s="242" t="s">
        <v>194</v>
      </c>
      <c r="H162" s="243">
        <v>6</v>
      </c>
      <c r="I162" s="244"/>
      <c r="J162" s="245">
        <f>ROUND(I162*H162,2)</f>
        <v>0</v>
      </c>
      <c r="K162" s="246"/>
      <c r="L162" s="247"/>
      <c r="M162" s="248" t="s">
        <v>1</v>
      </c>
      <c r="N162" s="249" t="s">
        <v>40</v>
      </c>
      <c r="O162" s="89"/>
      <c r="P162" s="235">
        <f>O162*H162</f>
        <v>0</v>
      </c>
      <c r="Q162" s="235">
        <v>6.9999999999999994E-05</v>
      </c>
      <c r="R162" s="235">
        <f>Q162*H162</f>
        <v>0.00041999999999999996</v>
      </c>
      <c r="S162" s="235">
        <v>0</v>
      </c>
      <c r="T162" s="23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189</v>
      </c>
      <c r="AT162" s="237" t="s">
        <v>175</v>
      </c>
      <c r="AU162" s="237" t="s">
        <v>85</v>
      </c>
      <c r="AY162" s="15" t="s">
        <v>165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5" t="s">
        <v>85</v>
      </c>
      <c r="BK162" s="238">
        <f>ROUND(I162*H162,2)</f>
        <v>0</v>
      </c>
      <c r="BL162" s="15" t="s">
        <v>189</v>
      </c>
      <c r="BM162" s="237" t="s">
        <v>320</v>
      </c>
    </row>
    <row r="163" s="2" customFormat="1" ht="14.4" customHeight="1">
      <c r="A163" s="36"/>
      <c r="B163" s="37"/>
      <c r="C163" s="225" t="s">
        <v>321</v>
      </c>
      <c r="D163" s="225" t="s">
        <v>169</v>
      </c>
      <c r="E163" s="226" t="s">
        <v>322</v>
      </c>
      <c r="F163" s="227" t="s">
        <v>323</v>
      </c>
      <c r="G163" s="228" t="s">
        <v>194</v>
      </c>
      <c r="H163" s="229">
        <v>3</v>
      </c>
      <c r="I163" s="230"/>
      <c r="J163" s="231">
        <f>ROUND(I163*H163,2)</f>
        <v>0</v>
      </c>
      <c r="K163" s="232"/>
      <c r="L163" s="42"/>
      <c r="M163" s="233" t="s">
        <v>1</v>
      </c>
      <c r="N163" s="234" t="s">
        <v>40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173</v>
      </c>
      <c r="AT163" s="237" t="s">
        <v>169</v>
      </c>
      <c r="AU163" s="237" t="s">
        <v>85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173</v>
      </c>
      <c r="BM163" s="237" t="s">
        <v>324</v>
      </c>
    </row>
    <row r="164" s="2" customFormat="1" ht="24.15" customHeight="1">
      <c r="A164" s="36"/>
      <c r="B164" s="37"/>
      <c r="C164" s="239" t="s">
        <v>325</v>
      </c>
      <c r="D164" s="239" t="s">
        <v>175</v>
      </c>
      <c r="E164" s="240" t="s">
        <v>326</v>
      </c>
      <c r="F164" s="241" t="s">
        <v>327</v>
      </c>
      <c r="G164" s="242" t="s">
        <v>194</v>
      </c>
      <c r="H164" s="243">
        <v>3</v>
      </c>
      <c r="I164" s="244"/>
      <c r="J164" s="245">
        <f>ROUND(I164*H164,2)</f>
        <v>0</v>
      </c>
      <c r="K164" s="246"/>
      <c r="L164" s="247"/>
      <c r="M164" s="248" t="s">
        <v>1</v>
      </c>
      <c r="N164" s="249" t="s">
        <v>40</v>
      </c>
      <c r="O164" s="89"/>
      <c r="P164" s="235">
        <f>O164*H164</f>
        <v>0</v>
      </c>
      <c r="Q164" s="235">
        <v>0.00012999999999999999</v>
      </c>
      <c r="R164" s="235">
        <f>Q164*H164</f>
        <v>0.00038999999999999994</v>
      </c>
      <c r="S164" s="235">
        <v>0</v>
      </c>
      <c r="T164" s="23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311</v>
      </c>
      <c r="AT164" s="237" t="s">
        <v>175</v>
      </c>
      <c r="AU164" s="237" t="s">
        <v>85</v>
      </c>
      <c r="AY164" s="15" t="s">
        <v>165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5" t="s">
        <v>85</v>
      </c>
      <c r="BK164" s="238">
        <f>ROUND(I164*H164,2)</f>
        <v>0</v>
      </c>
      <c r="BL164" s="15" t="s">
        <v>173</v>
      </c>
      <c r="BM164" s="237" t="s">
        <v>328</v>
      </c>
    </row>
    <row r="165" s="2" customFormat="1" ht="14.4" customHeight="1">
      <c r="A165" s="36"/>
      <c r="B165" s="37"/>
      <c r="C165" s="225" t="s">
        <v>329</v>
      </c>
      <c r="D165" s="225" t="s">
        <v>169</v>
      </c>
      <c r="E165" s="226" t="s">
        <v>330</v>
      </c>
      <c r="F165" s="227" t="s">
        <v>331</v>
      </c>
      <c r="G165" s="228" t="s">
        <v>194</v>
      </c>
      <c r="H165" s="229">
        <v>1</v>
      </c>
      <c r="I165" s="230"/>
      <c r="J165" s="231">
        <f>ROUND(I165*H165,2)</f>
        <v>0</v>
      </c>
      <c r="K165" s="232"/>
      <c r="L165" s="42"/>
      <c r="M165" s="233" t="s">
        <v>1</v>
      </c>
      <c r="N165" s="234" t="s">
        <v>40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7" t="s">
        <v>173</v>
      </c>
      <c r="AT165" s="237" t="s">
        <v>169</v>
      </c>
      <c r="AU165" s="237" t="s">
        <v>85</v>
      </c>
      <c r="AY165" s="15" t="s">
        <v>165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5" t="s">
        <v>85</v>
      </c>
      <c r="BK165" s="238">
        <f>ROUND(I165*H165,2)</f>
        <v>0</v>
      </c>
      <c r="BL165" s="15" t="s">
        <v>173</v>
      </c>
      <c r="BM165" s="237" t="s">
        <v>332</v>
      </c>
    </row>
    <row r="166" s="2" customFormat="1" ht="14.4" customHeight="1">
      <c r="A166" s="36"/>
      <c r="B166" s="37"/>
      <c r="C166" s="239" t="s">
        <v>333</v>
      </c>
      <c r="D166" s="239" t="s">
        <v>175</v>
      </c>
      <c r="E166" s="240" t="s">
        <v>334</v>
      </c>
      <c r="F166" s="241" t="s">
        <v>335</v>
      </c>
      <c r="G166" s="242" t="s">
        <v>194</v>
      </c>
      <c r="H166" s="243">
        <v>1</v>
      </c>
      <c r="I166" s="244"/>
      <c r="J166" s="245">
        <f>ROUND(I166*H166,2)</f>
        <v>0</v>
      </c>
      <c r="K166" s="246"/>
      <c r="L166" s="247"/>
      <c r="M166" s="248" t="s">
        <v>1</v>
      </c>
      <c r="N166" s="249" t="s">
        <v>40</v>
      </c>
      <c r="O166" s="89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7" t="s">
        <v>311</v>
      </c>
      <c r="AT166" s="237" t="s">
        <v>175</v>
      </c>
      <c r="AU166" s="237" t="s">
        <v>85</v>
      </c>
      <c r="AY166" s="15" t="s">
        <v>165</v>
      </c>
      <c r="BE166" s="238">
        <f>IF(N166="základná",J166,0)</f>
        <v>0</v>
      </c>
      <c r="BF166" s="238">
        <f>IF(N166="znížená",J166,0)</f>
        <v>0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5" t="s">
        <v>85</v>
      </c>
      <c r="BK166" s="238">
        <f>ROUND(I166*H166,2)</f>
        <v>0</v>
      </c>
      <c r="BL166" s="15" t="s">
        <v>173</v>
      </c>
      <c r="BM166" s="237" t="s">
        <v>336</v>
      </c>
    </row>
    <row r="167" s="2" customFormat="1" ht="14.4" customHeight="1">
      <c r="A167" s="36"/>
      <c r="B167" s="37"/>
      <c r="C167" s="225" t="s">
        <v>337</v>
      </c>
      <c r="D167" s="225" t="s">
        <v>169</v>
      </c>
      <c r="E167" s="226" t="s">
        <v>338</v>
      </c>
      <c r="F167" s="227" t="s">
        <v>339</v>
      </c>
      <c r="G167" s="228" t="s">
        <v>194</v>
      </c>
      <c r="H167" s="229">
        <v>2</v>
      </c>
      <c r="I167" s="230"/>
      <c r="J167" s="231">
        <f>ROUND(I167*H167,2)</f>
        <v>0</v>
      </c>
      <c r="K167" s="232"/>
      <c r="L167" s="42"/>
      <c r="M167" s="233" t="s">
        <v>1</v>
      </c>
      <c r="N167" s="234" t="s">
        <v>40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7" t="s">
        <v>184</v>
      </c>
      <c r="AT167" s="237" t="s">
        <v>169</v>
      </c>
      <c r="AU167" s="237" t="s">
        <v>85</v>
      </c>
      <c r="AY167" s="15" t="s">
        <v>165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5" t="s">
        <v>85</v>
      </c>
      <c r="BK167" s="238">
        <f>ROUND(I167*H167,2)</f>
        <v>0</v>
      </c>
      <c r="BL167" s="15" t="s">
        <v>184</v>
      </c>
      <c r="BM167" s="237" t="s">
        <v>340</v>
      </c>
    </row>
    <row r="168" s="2" customFormat="1" ht="14.4" customHeight="1">
      <c r="A168" s="36"/>
      <c r="B168" s="37"/>
      <c r="C168" s="225" t="s">
        <v>341</v>
      </c>
      <c r="D168" s="225" t="s">
        <v>169</v>
      </c>
      <c r="E168" s="226" t="s">
        <v>342</v>
      </c>
      <c r="F168" s="227" t="s">
        <v>343</v>
      </c>
      <c r="G168" s="228" t="s">
        <v>194</v>
      </c>
      <c r="H168" s="229">
        <v>2</v>
      </c>
      <c r="I168" s="230"/>
      <c r="J168" s="231">
        <f>ROUND(I168*H168,2)</f>
        <v>0</v>
      </c>
      <c r="K168" s="232"/>
      <c r="L168" s="42"/>
      <c r="M168" s="233" t="s">
        <v>1</v>
      </c>
      <c r="N168" s="234" t="s">
        <v>40</v>
      </c>
      <c r="O168" s="89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7" t="s">
        <v>81</v>
      </c>
      <c r="AT168" s="237" t="s">
        <v>169</v>
      </c>
      <c r="AU168" s="237" t="s">
        <v>85</v>
      </c>
      <c r="AY168" s="15" t="s">
        <v>165</v>
      </c>
      <c r="BE168" s="238">
        <f>IF(N168="základná",J168,0)</f>
        <v>0</v>
      </c>
      <c r="BF168" s="238">
        <f>IF(N168="znížená",J168,0)</f>
        <v>0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5" t="s">
        <v>85</v>
      </c>
      <c r="BK168" s="238">
        <f>ROUND(I168*H168,2)</f>
        <v>0</v>
      </c>
      <c r="BL168" s="15" t="s">
        <v>81</v>
      </c>
      <c r="BM168" s="237" t="s">
        <v>344</v>
      </c>
    </row>
    <row r="169" s="2" customFormat="1" ht="24.15" customHeight="1">
      <c r="A169" s="36"/>
      <c r="B169" s="37"/>
      <c r="C169" s="239" t="s">
        <v>345</v>
      </c>
      <c r="D169" s="239" t="s">
        <v>175</v>
      </c>
      <c r="E169" s="240" t="s">
        <v>346</v>
      </c>
      <c r="F169" s="241" t="s">
        <v>347</v>
      </c>
      <c r="G169" s="242" t="s">
        <v>1</v>
      </c>
      <c r="H169" s="243">
        <v>2</v>
      </c>
      <c r="I169" s="244"/>
      <c r="J169" s="245">
        <f>ROUND(I169*H169,2)</f>
        <v>0</v>
      </c>
      <c r="K169" s="246"/>
      <c r="L169" s="247"/>
      <c r="M169" s="248" t="s">
        <v>1</v>
      </c>
      <c r="N169" s="249" t="s">
        <v>40</v>
      </c>
      <c r="O169" s="89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7" t="s">
        <v>85</v>
      </c>
      <c r="AT169" s="237" t="s">
        <v>175</v>
      </c>
      <c r="AU169" s="237" t="s">
        <v>85</v>
      </c>
      <c r="AY169" s="15" t="s">
        <v>165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5" t="s">
        <v>85</v>
      </c>
      <c r="BK169" s="238">
        <f>ROUND(I169*H169,2)</f>
        <v>0</v>
      </c>
      <c r="BL169" s="15" t="s">
        <v>81</v>
      </c>
      <c r="BM169" s="237" t="s">
        <v>348</v>
      </c>
    </row>
    <row r="170" s="2" customFormat="1" ht="24.15" customHeight="1">
      <c r="A170" s="36"/>
      <c r="B170" s="37"/>
      <c r="C170" s="225" t="s">
        <v>349</v>
      </c>
      <c r="D170" s="225" t="s">
        <v>169</v>
      </c>
      <c r="E170" s="226" t="s">
        <v>350</v>
      </c>
      <c r="F170" s="227" t="s">
        <v>351</v>
      </c>
      <c r="G170" s="228" t="s">
        <v>194</v>
      </c>
      <c r="H170" s="229">
        <v>6</v>
      </c>
      <c r="I170" s="230"/>
      <c r="J170" s="231">
        <f>ROUND(I170*H170,2)</f>
        <v>0</v>
      </c>
      <c r="K170" s="232"/>
      <c r="L170" s="42"/>
      <c r="M170" s="233" t="s">
        <v>1</v>
      </c>
      <c r="N170" s="234" t="s">
        <v>40</v>
      </c>
      <c r="O170" s="89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7" t="s">
        <v>184</v>
      </c>
      <c r="AT170" s="237" t="s">
        <v>169</v>
      </c>
      <c r="AU170" s="237" t="s">
        <v>85</v>
      </c>
      <c r="AY170" s="15" t="s">
        <v>165</v>
      </c>
      <c r="BE170" s="238">
        <f>IF(N170="základná",J170,0)</f>
        <v>0</v>
      </c>
      <c r="BF170" s="238">
        <f>IF(N170="znížená",J170,0)</f>
        <v>0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5" t="s">
        <v>85</v>
      </c>
      <c r="BK170" s="238">
        <f>ROUND(I170*H170,2)</f>
        <v>0</v>
      </c>
      <c r="BL170" s="15" t="s">
        <v>184</v>
      </c>
      <c r="BM170" s="237" t="s">
        <v>352</v>
      </c>
    </row>
    <row r="171" s="2" customFormat="1" ht="24.15" customHeight="1">
      <c r="A171" s="36"/>
      <c r="B171" s="37"/>
      <c r="C171" s="239" t="s">
        <v>353</v>
      </c>
      <c r="D171" s="239" t="s">
        <v>175</v>
      </c>
      <c r="E171" s="240" t="s">
        <v>354</v>
      </c>
      <c r="F171" s="241" t="s">
        <v>355</v>
      </c>
      <c r="G171" s="242" t="s">
        <v>194</v>
      </c>
      <c r="H171" s="243">
        <v>6</v>
      </c>
      <c r="I171" s="244"/>
      <c r="J171" s="245">
        <f>ROUND(I171*H171,2)</f>
        <v>0</v>
      </c>
      <c r="K171" s="246"/>
      <c r="L171" s="247"/>
      <c r="M171" s="248" t="s">
        <v>1</v>
      </c>
      <c r="N171" s="249" t="s">
        <v>40</v>
      </c>
      <c r="O171" s="89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7" t="s">
        <v>203</v>
      </c>
      <c r="AT171" s="237" t="s">
        <v>175</v>
      </c>
      <c r="AU171" s="237" t="s">
        <v>85</v>
      </c>
      <c r="AY171" s="15" t="s">
        <v>165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5" t="s">
        <v>85</v>
      </c>
      <c r="BK171" s="238">
        <f>ROUND(I171*H171,2)</f>
        <v>0</v>
      </c>
      <c r="BL171" s="15" t="s">
        <v>184</v>
      </c>
      <c r="BM171" s="237" t="s">
        <v>356</v>
      </c>
    </row>
    <row r="172" s="2" customFormat="1" ht="14.4" customHeight="1">
      <c r="A172" s="36"/>
      <c r="B172" s="37"/>
      <c r="C172" s="225" t="s">
        <v>357</v>
      </c>
      <c r="D172" s="225" t="s">
        <v>169</v>
      </c>
      <c r="E172" s="226" t="s">
        <v>358</v>
      </c>
      <c r="F172" s="227" t="s">
        <v>359</v>
      </c>
      <c r="G172" s="228" t="s">
        <v>194</v>
      </c>
      <c r="H172" s="229">
        <v>6</v>
      </c>
      <c r="I172" s="230"/>
      <c r="J172" s="231">
        <f>ROUND(I172*H172,2)</f>
        <v>0</v>
      </c>
      <c r="K172" s="232"/>
      <c r="L172" s="42"/>
      <c r="M172" s="233" t="s">
        <v>1</v>
      </c>
      <c r="N172" s="234" t="s">
        <v>40</v>
      </c>
      <c r="O172" s="89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7" t="s">
        <v>184</v>
      </c>
      <c r="AT172" s="237" t="s">
        <v>169</v>
      </c>
      <c r="AU172" s="237" t="s">
        <v>85</v>
      </c>
      <c r="AY172" s="15" t="s">
        <v>165</v>
      </c>
      <c r="BE172" s="238">
        <f>IF(N172="základná",J172,0)</f>
        <v>0</v>
      </c>
      <c r="BF172" s="238">
        <f>IF(N172="znížená",J172,0)</f>
        <v>0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5" t="s">
        <v>85</v>
      </c>
      <c r="BK172" s="238">
        <f>ROUND(I172*H172,2)</f>
        <v>0</v>
      </c>
      <c r="BL172" s="15" t="s">
        <v>184</v>
      </c>
      <c r="BM172" s="237" t="s">
        <v>360</v>
      </c>
    </row>
    <row r="173" s="2" customFormat="1" ht="14.4" customHeight="1">
      <c r="A173" s="36"/>
      <c r="B173" s="37"/>
      <c r="C173" s="225" t="s">
        <v>361</v>
      </c>
      <c r="D173" s="225" t="s">
        <v>169</v>
      </c>
      <c r="E173" s="226" t="s">
        <v>362</v>
      </c>
      <c r="F173" s="227" t="s">
        <v>363</v>
      </c>
      <c r="G173" s="228" t="s">
        <v>194</v>
      </c>
      <c r="H173" s="229">
        <v>2</v>
      </c>
      <c r="I173" s="230"/>
      <c r="J173" s="231">
        <f>ROUND(I173*H173,2)</f>
        <v>0</v>
      </c>
      <c r="K173" s="232"/>
      <c r="L173" s="42"/>
      <c r="M173" s="233" t="s">
        <v>1</v>
      </c>
      <c r="N173" s="234" t="s">
        <v>40</v>
      </c>
      <c r="O173" s="89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7" t="s">
        <v>184</v>
      </c>
      <c r="AT173" s="237" t="s">
        <v>169</v>
      </c>
      <c r="AU173" s="237" t="s">
        <v>85</v>
      </c>
      <c r="AY173" s="15" t="s">
        <v>165</v>
      </c>
      <c r="BE173" s="238">
        <f>IF(N173="základná",J173,0)</f>
        <v>0</v>
      </c>
      <c r="BF173" s="238">
        <f>IF(N173="znížená",J173,0)</f>
        <v>0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5" t="s">
        <v>85</v>
      </c>
      <c r="BK173" s="238">
        <f>ROUND(I173*H173,2)</f>
        <v>0</v>
      </c>
      <c r="BL173" s="15" t="s">
        <v>184</v>
      </c>
      <c r="BM173" s="237" t="s">
        <v>364</v>
      </c>
    </row>
    <row r="174" s="2" customFormat="1" ht="24.15" customHeight="1">
      <c r="A174" s="36"/>
      <c r="B174" s="37"/>
      <c r="C174" s="225" t="s">
        <v>365</v>
      </c>
      <c r="D174" s="225" t="s">
        <v>169</v>
      </c>
      <c r="E174" s="226" t="s">
        <v>366</v>
      </c>
      <c r="F174" s="227" t="s">
        <v>367</v>
      </c>
      <c r="G174" s="228" t="s">
        <v>183</v>
      </c>
      <c r="H174" s="229">
        <v>80</v>
      </c>
      <c r="I174" s="230"/>
      <c r="J174" s="231">
        <f>ROUND(I174*H174,2)</f>
        <v>0</v>
      </c>
      <c r="K174" s="232"/>
      <c r="L174" s="42"/>
      <c r="M174" s="233" t="s">
        <v>1</v>
      </c>
      <c r="N174" s="234" t="s">
        <v>40</v>
      </c>
      <c r="O174" s="89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7" t="s">
        <v>184</v>
      </c>
      <c r="AT174" s="237" t="s">
        <v>169</v>
      </c>
      <c r="AU174" s="237" t="s">
        <v>85</v>
      </c>
      <c r="AY174" s="15" t="s">
        <v>165</v>
      </c>
      <c r="BE174" s="238">
        <f>IF(N174="základná",J174,0)</f>
        <v>0</v>
      </c>
      <c r="BF174" s="238">
        <f>IF(N174="znížená",J174,0)</f>
        <v>0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5" t="s">
        <v>85</v>
      </c>
      <c r="BK174" s="238">
        <f>ROUND(I174*H174,2)</f>
        <v>0</v>
      </c>
      <c r="BL174" s="15" t="s">
        <v>184</v>
      </c>
      <c r="BM174" s="237" t="s">
        <v>368</v>
      </c>
    </row>
    <row r="175" s="2" customFormat="1" ht="14.4" customHeight="1">
      <c r="A175" s="36"/>
      <c r="B175" s="37"/>
      <c r="C175" s="239" t="s">
        <v>369</v>
      </c>
      <c r="D175" s="239" t="s">
        <v>175</v>
      </c>
      <c r="E175" s="240" t="s">
        <v>370</v>
      </c>
      <c r="F175" s="241" t="s">
        <v>371</v>
      </c>
      <c r="G175" s="242" t="s">
        <v>253</v>
      </c>
      <c r="H175" s="243">
        <v>80</v>
      </c>
      <c r="I175" s="244"/>
      <c r="J175" s="245">
        <f>ROUND(I175*H175,2)</f>
        <v>0</v>
      </c>
      <c r="K175" s="246"/>
      <c r="L175" s="247"/>
      <c r="M175" s="248" t="s">
        <v>1</v>
      </c>
      <c r="N175" s="249" t="s">
        <v>40</v>
      </c>
      <c r="O175" s="89"/>
      <c r="P175" s="235">
        <f>O175*H175</f>
        <v>0</v>
      </c>
      <c r="Q175" s="235">
        <v>0.001</v>
      </c>
      <c r="R175" s="235">
        <f>Q175*H175</f>
        <v>0.080000000000000002</v>
      </c>
      <c r="S175" s="235">
        <v>0</v>
      </c>
      <c r="T175" s="23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7" t="s">
        <v>189</v>
      </c>
      <c r="AT175" s="237" t="s">
        <v>175</v>
      </c>
      <c r="AU175" s="237" t="s">
        <v>85</v>
      </c>
      <c r="AY175" s="15" t="s">
        <v>165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5" t="s">
        <v>85</v>
      </c>
      <c r="BK175" s="238">
        <f>ROUND(I175*H175,2)</f>
        <v>0</v>
      </c>
      <c r="BL175" s="15" t="s">
        <v>189</v>
      </c>
      <c r="BM175" s="237" t="s">
        <v>372</v>
      </c>
    </row>
    <row r="176" s="2" customFormat="1" ht="24.15" customHeight="1">
      <c r="A176" s="36"/>
      <c r="B176" s="37"/>
      <c r="C176" s="225" t="s">
        <v>373</v>
      </c>
      <c r="D176" s="225" t="s">
        <v>169</v>
      </c>
      <c r="E176" s="226" t="s">
        <v>374</v>
      </c>
      <c r="F176" s="227" t="s">
        <v>375</v>
      </c>
      <c r="G176" s="228" t="s">
        <v>183</v>
      </c>
      <c r="H176" s="229">
        <v>50</v>
      </c>
      <c r="I176" s="230"/>
      <c r="J176" s="231">
        <f>ROUND(I176*H176,2)</f>
        <v>0</v>
      </c>
      <c r="K176" s="232"/>
      <c r="L176" s="42"/>
      <c r="M176" s="233" t="s">
        <v>1</v>
      </c>
      <c r="N176" s="234" t="s">
        <v>40</v>
      </c>
      <c r="O176" s="89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7" t="s">
        <v>184</v>
      </c>
      <c r="AT176" s="237" t="s">
        <v>169</v>
      </c>
      <c r="AU176" s="237" t="s">
        <v>85</v>
      </c>
      <c r="AY176" s="15" t="s">
        <v>165</v>
      </c>
      <c r="BE176" s="238">
        <f>IF(N176="základná",J176,0)</f>
        <v>0</v>
      </c>
      <c r="BF176" s="238">
        <f>IF(N176="znížená",J176,0)</f>
        <v>0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5" t="s">
        <v>85</v>
      </c>
      <c r="BK176" s="238">
        <f>ROUND(I176*H176,2)</f>
        <v>0</v>
      </c>
      <c r="BL176" s="15" t="s">
        <v>184</v>
      </c>
      <c r="BM176" s="237" t="s">
        <v>376</v>
      </c>
    </row>
    <row r="177" s="2" customFormat="1" ht="14.4" customHeight="1">
      <c r="A177" s="36"/>
      <c r="B177" s="37"/>
      <c r="C177" s="239" t="s">
        <v>377</v>
      </c>
      <c r="D177" s="239" t="s">
        <v>175</v>
      </c>
      <c r="E177" s="240" t="s">
        <v>378</v>
      </c>
      <c r="F177" s="241" t="s">
        <v>379</v>
      </c>
      <c r="G177" s="242" t="s">
        <v>183</v>
      </c>
      <c r="H177" s="243">
        <v>50</v>
      </c>
      <c r="I177" s="244"/>
      <c r="J177" s="245">
        <f>ROUND(I177*H177,2)</f>
        <v>0</v>
      </c>
      <c r="K177" s="246"/>
      <c r="L177" s="247"/>
      <c r="M177" s="248" t="s">
        <v>1</v>
      </c>
      <c r="N177" s="249" t="s">
        <v>40</v>
      </c>
      <c r="O177" s="89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7" t="s">
        <v>203</v>
      </c>
      <c r="AT177" s="237" t="s">
        <v>175</v>
      </c>
      <c r="AU177" s="237" t="s">
        <v>85</v>
      </c>
      <c r="AY177" s="15" t="s">
        <v>165</v>
      </c>
      <c r="BE177" s="238">
        <f>IF(N177="základná",J177,0)</f>
        <v>0</v>
      </c>
      <c r="BF177" s="238">
        <f>IF(N177="znížená",J177,0)</f>
        <v>0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5" t="s">
        <v>85</v>
      </c>
      <c r="BK177" s="238">
        <f>ROUND(I177*H177,2)</f>
        <v>0</v>
      </c>
      <c r="BL177" s="15" t="s">
        <v>184</v>
      </c>
      <c r="BM177" s="237" t="s">
        <v>380</v>
      </c>
    </row>
    <row r="178" s="2" customFormat="1" ht="14.4" customHeight="1">
      <c r="A178" s="36"/>
      <c r="B178" s="37"/>
      <c r="C178" s="225" t="s">
        <v>381</v>
      </c>
      <c r="D178" s="225" t="s">
        <v>169</v>
      </c>
      <c r="E178" s="226" t="s">
        <v>382</v>
      </c>
      <c r="F178" s="227" t="s">
        <v>383</v>
      </c>
      <c r="G178" s="228" t="s">
        <v>194</v>
      </c>
      <c r="H178" s="229">
        <v>20</v>
      </c>
      <c r="I178" s="230"/>
      <c r="J178" s="231">
        <f>ROUND(I178*H178,2)</f>
        <v>0</v>
      </c>
      <c r="K178" s="232"/>
      <c r="L178" s="42"/>
      <c r="M178" s="233" t="s">
        <v>1</v>
      </c>
      <c r="N178" s="234" t="s">
        <v>40</v>
      </c>
      <c r="O178" s="89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7" t="s">
        <v>81</v>
      </c>
      <c r="AT178" s="237" t="s">
        <v>169</v>
      </c>
      <c r="AU178" s="237" t="s">
        <v>85</v>
      </c>
      <c r="AY178" s="15" t="s">
        <v>165</v>
      </c>
      <c r="BE178" s="238">
        <f>IF(N178="základná",J178,0)</f>
        <v>0</v>
      </c>
      <c r="BF178" s="238">
        <f>IF(N178="znížená",J178,0)</f>
        <v>0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5" t="s">
        <v>85</v>
      </c>
      <c r="BK178" s="238">
        <f>ROUND(I178*H178,2)</f>
        <v>0</v>
      </c>
      <c r="BL178" s="15" t="s">
        <v>81</v>
      </c>
      <c r="BM178" s="237" t="s">
        <v>384</v>
      </c>
    </row>
    <row r="179" s="2" customFormat="1" ht="14.4" customHeight="1">
      <c r="A179" s="36"/>
      <c r="B179" s="37"/>
      <c r="C179" s="239" t="s">
        <v>385</v>
      </c>
      <c r="D179" s="239" t="s">
        <v>175</v>
      </c>
      <c r="E179" s="240" t="s">
        <v>386</v>
      </c>
      <c r="F179" s="241" t="s">
        <v>387</v>
      </c>
      <c r="G179" s="242" t="s">
        <v>194</v>
      </c>
      <c r="H179" s="243">
        <v>20</v>
      </c>
      <c r="I179" s="244"/>
      <c r="J179" s="245">
        <f>ROUND(I179*H179,2)</f>
        <v>0</v>
      </c>
      <c r="K179" s="246"/>
      <c r="L179" s="247"/>
      <c r="M179" s="248" t="s">
        <v>1</v>
      </c>
      <c r="N179" s="249" t="s">
        <v>40</v>
      </c>
      <c r="O179" s="89"/>
      <c r="P179" s="235">
        <f>O179*H179</f>
        <v>0</v>
      </c>
      <c r="Q179" s="235">
        <v>0.00010000000000000001</v>
      </c>
      <c r="R179" s="235">
        <f>Q179*H179</f>
        <v>0.002</v>
      </c>
      <c r="S179" s="235">
        <v>0</v>
      </c>
      <c r="T179" s="23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7" t="s">
        <v>85</v>
      </c>
      <c r="AT179" s="237" t="s">
        <v>175</v>
      </c>
      <c r="AU179" s="237" t="s">
        <v>85</v>
      </c>
      <c r="AY179" s="15" t="s">
        <v>165</v>
      </c>
      <c r="BE179" s="238">
        <f>IF(N179="základná",J179,0)</f>
        <v>0</v>
      </c>
      <c r="BF179" s="238">
        <f>IF(N179="znížená",J179,0)</f>
        <v>0</v>
      </c>
      <c r="BG179" s="238">
        <f>IF(N179="zákl. prenesená",J179,0)</f>
        <v>0</v>
      </c>
      <c r="BH179" s="238">
        <f>IF(N179="zníž. prenesená",J179,0)</f>
        <v>0</v>
      </c>
      <c r="BI179" s="238">
        <f>IF(N179="nulová",J179,0)</f>
        <v>0</v>
      </c>
      <c r="BJ179" s="15" t="s">
        <v>85</v>
      </c>
      <c r="BK179" s="238">
        <f>ROUND(I179*H179,2)</f>
        <v>0</v>
      </c>
      <c r="BL179" s="15" t="s">
        <v>81</v>
      </c>
      <c r="BM179" s="237" t="s">
        <v>388</v>
      </c>
    </row>
    <row r="180" s="2" customFormat="1" ht="24.15" customHeight="1">
      <c r="A180" s="36"/>
      <c r="B180" s="37"/>
      <c r="C180" s="239" t="s">
        <v>389</v>
      </c>
      <c r="D180" s="239" t="s">
        <v>175</v>
      </c>
      <c r="E180" s="240" t="s">
        <v>390</v>
      </c>
      <c r="F180" s="241" t="s">
        <v>391</v>
      </c>
      <c r="G180" s="242" t="s">
        <v>194</v>
      </c>
      <c r="H180" s="243">
        <v>20</v>
      </c>
      <c r="I180" s="244"/>
      <c r="J180" s="245">
        <f>ROUND(I180*H180,2)</f>
        <v>0</v>
      </c>
      <c r="K180" s="246"/>
      <c r="L180" s="247"/>
      <c r="M180" s="248" t="s">
        <v>1</v>
      </c>
      <c r="N180" s="249" t="s">
        <v>40</v>
      </c>
      <c r="O180" s="89"/>
      <c r="P180" s="235">
        <f>O180*H180</f>
        <v>0</v>
      </c>
      <c r="Q180" s="235">
        <v>3.0000000000000001E-05</v>
      </c>
      <c r="R180" s="235">
        <f>Q180*H180</f>
        <v>0.00060000000000000006</v>
      </c>
      <c r="S180" s="235">
        <v>0</v>
      </c>
      <c r="T180" s="23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7" t="s">
        <v>85</v>
      </c>
      <c r="AT180" s="237" t="s">
        <v>175</v>
      </c>
      <c r="AU180" s="237" t="s">
        <v>85</v>
      </c>
      <c r="AY180" s="15" t="s">
        <v>165</v>
      </c>
      <c r="BE180" s="238">
        <f>IF(N180="základná",J180,0)</f>
        <v>0</v>
      </c>
      <c r="BF180" s="238">
        <f>IF(N180="znížená",J180,0)</f>
        <v>0</v>
      </c>
      <c r="BG180" s="238">
        <f>IF(N180="zákl. prenesená",J180,0)</f>
        <v>0</v>
      </c>
      <c r="BH180" s="238">
        <f>IF(N180="zníž. prenesená",J180,0)</f>
        <v>0</v>
      </c>
      <c r="BI180" s="238">
        <f>IF(N180="nulová",J180,0)</f>
        <v>0</v>
      </c>
      <c r="BJ180" s="15" t="s">
        <v>85</v>
      </c>
      <c r="BK180" s="238">
        <f>ROUND(I180*H180,2)</f>
        <v>0</v>
      </c>
      <c r="BL180" s="15" t="s">
        <v>81</v>
      </c>
      <c r="BM180" s="237" t="s">
        <v>392</v>
      </c>
    </row>
    <row r="181" s="2" customFormat="1" ht="14.4" customHeight="1">
      <c r="A181" s="36"/>
      <c r="B181" s="37"/>
      <c r="C181" s="225" t="s">
        <v>393</v>
      </c>
      <c r="D181" s="225" t="s">
        <v>169</v>
      </c>
      <c r="E181" s="226" t="s">
        <v>394</v>
      </c>
      <c r="F181" s="227" t="s">
        <v>395</v>
      </c>
      <c r="G181" s="228" t="s">
        <v>194</v>
      </c>
      <c r="H181" s="229">
        <v>20</v>
      </c>
      <c r="I181" s="230"/>
      <c r="J181" s="231">
        <f>ROUND(I181*H181,2)</f>
        <v>0</v>
      </c>
      <c r="K181" s="232"/>
      <c r="L181" s="42"/>
      <c r="M181" s="233" t="s">
        <v>1</v>
      </c>
      <c r="N181" s="234" t="s">
        <v>40</v>
      </c>
      <c r="O181" s="89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7" t="s">
        <v>184</v>
      </c>
      <c r="AT181" s="237" t="s">
        <v>169</v>
      </c>
      <c r="AU181" s="237" t="s">
        <v>85</v>
      </c>
      <c r="AY181" s="15" t="s">
        <v>165</v>
      </c>
      <c r="BE181" s="238">
        <f>IF(N181="základná",J181,0)</f>
        <v>0</v>
      </c>
      <c r="BF181" s="238">
        <f>IF(N181="znížená",J181,0)</f>
        <v>0</v>
      </c>
      <c r="BG181" s="238">
        <f>IF(N181="zákl. prenesená",J181,0)</f>
        <v>0</v>
      </c>
      <c r="BH181" s="238">
        <f>IF(N181="zníž. prenesená",J181,0)</f>
        <v>0</v>
      </c>
      <c r="BI181" s="238">
        <f>IF(N181="nulová",J181,0)</f>
        <v>0</v>
      </c>
      <c r="BJ181" s="15" t="s">
        <v>85</v>
      </c>
      <c r="BK181" s="238">
        <f>ROUND(I181*H181,2)</f>
        <v>0</v>
      </c>
      <c r="BL181" s="15" t="s">
        <v>184</v>
      </c>
      <c r="BM181" s="237" t="s">
        <v>396</v>
      </c>
    </row>
    <row r="182" s="2" customFormat="1" ht="14.4" customHeight="1">
      <c r="A182" s="36"/>
      <c r="B182" s="37"/>
      <c r="C182" s="239" t="s">
        <v>397</v>
      </c>
      <c r="D182" s="239" t="s">
        <v>175</v>
      </c>
      <c r="E182" s="240" t="s">
        <v>398</v>
      </c>
      <c r="F182" s="241" t="s">
        <v>399</v>
      </c>
      <c r="G182" s="242" t="s">
        <v>194</v>
      </c>
      <c r="H182" s="243">
        <v>20</v>
      </c>
      <c r="I182" s="244"/>
      <c r="J182" s="245">
        <f>ROUND(I182*H182,2)</f>
        <v>0</v>
      </c>
      <c r="K182" s="246"/>
      <c r="L182" s="247"/>
      <c r="M182" s="248" t="s">
        <v>1</v>
      </c>
      <c r="N182" s="249" t="s">
        <v>40</v>
      </c>
      <c r="O182" s="89"/>
      <c r="P182" s="235">
        <f>O182*H182</f>
        <v>0</v>
      </c>
      <c r="Q182" s="235">
        <v>0.00022000000000000001</v>
      </c>
      <c r="R182" s="235">
        <f>Q182*H182</f>
        <v>0.0044000000000000003</v>
      </c>
      <c r="S182" s="235">
        <v>0</v>
      </c>
      <c r="T182" s="23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7" t="s">
        <v>189</v>
      </c>
      <c r="AT182" s="237" t="s">
        <v>175</v>
      </c>
      <c r="AU182" s="237" t="s">
        <v>85</v>
      </c>
      <c r="AY182" s="15" t="s">
        <v>165</v>
      </c>
      <c r="BE182" s="238">
        <f>IF(N182="základná",J182,0)</f>
        <v>0</v>
      </c>
      <c r="BF182" s="238">
        <f>IF(N182="znížená",J182,0)</f>
        <v>0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5" t="s">
        <v>85</v>
      </c>
      <c r="BK182" s="238">
        <f>ROUND(I182*H182,2)</f>
        <v>0</v>
      </c>
      <c r="BL182" s="15" t="s">
        <v>189</v>
      </c>
      <c r="BM182" s="237" t="s">
        <v>400</v>
      </c>
    </row>
    <row r="183" s="2" customFormat="1" ht="14.4" customHeight="1">
      <c r="A183" s="36"/>
      <c r="B183" s="37"/>
      <c r="C183" s="225" t="s">
        <v>401</v>
      </c>
      <c r="D183" s="225" t="s">
        <v>169</v>
      </c>
      <c r="E183" s="226" t="s">
        <v>402</v>
      </c>
      <c r="F183" s="227" t="s">
        <v>403</v>
      </c>
      <c r="G183" s="228" t="s">
        <v>194</v>
      </c>
      <c r="H183" s="229">
        <v>20</v>
      </c>
      <c r="I183" s="230"/>
      <c r="J183" s="231">
        <f>ROUND(I183*H183,2)</f>
        <v>0</v>
      </c>
      <c r="K183" s="232"/>
      <c r="L183" s="42"/>
      <c r="M183" s="233" t="s">
        <v>1</v>
      </c>
      <c r="N183" s="234" t="s">
        <v>40</v>
      </c>
      <c r="O183" s="89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7" t="s">
        <v>184</v>
      </c>
      <c r="AT183" s="237" t="s">
        <v>169</v>
      </c>
      <c r="AU183" s="237" t="s">
        <v>85</v>
      </c>
      <c r="AY183" s="15" t="s">
        <v>165</v>
      </c>
      <c r="BE183" s="238">
        <f>IF(N183="základná",J183,0)</f>
        <v>0</v>
      </c>
      <c r="BF183" s="238">
        <f>IF(N183="znížená",J183,0)</f>
        <v>0</v>
      </c>
      <c r="BG183" s="238">
        <f>IF(N183="zákl. prenesená",J183,0)</f>
        <v>0</v>
      </c>
      <c r="BH183" s="238">
        <f>IF(N183="zníž. prenesená",J183,0)</f>
        <v>0</v>
      </c>
      <c r="BI183" s="238">
        <f>IF(N183="nulová",J183,0)</f>
        <v>0</v>
      </c>
      <c r="BJ183" s="15" t="s">
        <v>85</v>
      </c>
      <c r="BK183" s="238">
        <f>ROUND(I183*H183,2)</f>
        <v>0</v>
      </c>
      <c r="BL183" s="15" t="s">
        <v>184</v>
      </c>
      <c r="BM183" s="237" t="s">
        <v>404</v>
      </c>
    </row>
    <row r="184" s="2" customFormat="1" ht="14.4" customHeight="1">
      <c r="A184" s="36"/>
      <c r="B184" s="37"/>
      <c r="C184" s="239" t="s">
        <v>405</v>
      </c>
      <c r="D184" s="239" t="s">
        <v>175</v>
      </c>
      <c r="E184" s="240" t="s">
        <v>406</v>
      </c>
      <c r="F184" s="241" t="s">
        <v>407</v>
      </c>
      <c r="G184" s="242" t="s">
        <v>194</v>
      </c>
      <c r="H184" s="243">
        <v>20</v>
      </c>
      <c r="I184" s="244"/>
      <c r="J184" s="245">
        <f>ROUND(I184*H184,2)</f>
        <v>0</v>
      </c>
      <c r="K184" s="246"/>
      <c r="L184" s="247"/>
      <c r="M184" s="248" t="s">
        <v>1</v>
      </c>
      <c r="N184" s="249" t="s">
        <v>40</v>
      </c>
      <c r="O184" s="89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7" t="s">
        <v>203</v>
      </c>
      <c r="AT184" s="237" t="s">
        <v>175</v>
      </c>
      <c r="AU184" s="237" t="s">
        <v>85</v>
      </c>
      <c r="AY184" s="15" t="s">
        <v>165</v>
      </c>
      <c r="BE184" s="238">
        <f>IF(N184="základná",J184,0)</f>
        <v>0</v>
      </c>
      <c r="BF184" s="238">
        <f>IF(N184="znížená",J184,0)</f>
        <v>0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5" t="s">
        <v>85</v>
      </c>
      <c r="BK184" s="238">
        <f>ROUND(I184*H184,2)</f>
        <v>0</v>
      </c>
      <c r="BL184" s="15" t="s">
        <v>184</v>
      </c>
      <c r="BM184" s="237" t="s">
        <v>408</v>
      </c>
    </row>
    <row r="185" s="2" customFormat="1" ht="14.4" customHeight="1">
      <c r="A185" s="36"/>
      <c r="B185" s="37"/>
      <c r="C185" s="225" t="s">
        <v>409</v>
      </c>
      <c r="D185" s="225" t="s">
        <v>169</v>
      </c>
      <c r="E185" s="226" t="s">
        <v>410</v>
      </c>
      <c r="F185" s="227" t="s">
        <v>411</v>
      </c>
      <c r="G185" s="228" t="s">
        <v>194</v>
      </c>
      <c r="H185" s="229">
        <v>20</v>
      </c>
      <c r="I185" s="230"/>
      <c r="J185" s="231">
        <f>ROUND(I185*H185,2)</f>
        <v>0</v>
      </c>
      <c r="K185" s="232"/>
      <c r="L185" s="42"/>
      <c r="M185" s="233" t="s">
        <v>1</v>
      </c>
      <c r="N185" s="234" t="s">
        <v>40</v>
      </c>
      <c r="O185" s="89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7" t="s">
        <v>184</v>
      </c>
      <c r="AT185" s="237" t="s">
        <v>169</v>
      </c>
      <c r="AU185" s="237" t="s">
        <v>85</v>
      </c>
      <c r="AY185" s="15" t="s">
        <v>165</v>
      </c>
      <c r="BE185" s="238">
        <f>IF(N185="základná",J185,0)</f>
        <v>0</v>
      </c>
      <c r="BF185" s="238">
        <f>IF(N185="znížená",J185,0)</f>
        <v>0</v>
      </c>
      <c r="BG185" s="238">
        <f>IF(N185="zákl. prenesená",J185,0)</f>
        <v>0</v>
      </c>
      <c r="BH185" s="238">
        <f>IF(N185="zníž. prenesená",J185,0)</f>
        <v>0</v>
      </c>
      <c r="BI185" s="238">
        <f>IF(N185="nulová",J185,0)</f>
        <v>0</v>
      </c>
      <c r="BJ185" s="15" t="s">
        <v>85</v>
      </c>
      <c r="BK185" s="238">
        <f>ROUND(I185*H185,2)</f>
        <v>0</v>
      </c>
      <c r="BL185" s="15" t="s">
        <v>184</v>
      </c>
      <c r="BM185" s="237" t="s">
        <v>412</v>
      </c>
    </row>
    <row r="186" s="2" customFormat="1" ht="14.4" customHeight="1">
      <c r="A186" s="36"/>
      <c r="B186" s="37"/>
      <c r="C186" s="239" t="s">
        <v>413</v>
      </c>
      <c r="D186" s="239" t="s">
        <v>175</v>
      </c>
      <c r="E186" s="240" t="s">
        <v>414</v>
      </c>
      <c r="F186" s="241" t="s">
        <v>415</v>
      </c>
      <c r="G186" s="242" t="s">
        <v>194</v>
      </c>
      <c r="H186" s="243">
        <v>20</v>
      </c>
      <c r="I186" s="244"/>
      <c r="J186" s="245">
        <f>ROUND(I186*H186,2)</f>
        <v>0</v>
      </c>
      <c r="K186" s="246"/>
      <c r="L186" s="247"/>
      <c r="M186" s="248" t="s">
        <v>1</v>
      </c>
      <c r="N186" s="249" t="s">
        <v>40</v>
      </c>
      <c r="O186" s="89"/>
      <c r="P186" s="235">
        <f>O186*H186</f>
        <v>0</v>
      </c>
      <c r="Q186" s="235">
        <v>0.00021000000000000001</v>
      </c>
      <c r="R186" s="235">
        <f>Q186*H186</f>
        <v>0.0042000000000000006</v>
      </c>
      <c r="S186" s="235">
        <v>0</v>
      </c>
      <c r="T186" s="23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7" t="s">
        <v>189</v>
      </c>
      <c r="AT186" s="237" t="s">
        <v>175</v>
      </c>
      <c r="AU186" s="237" t="s">
        <v>85</v>
      </c>
      <c r="AY186" s="15" t="s">
        <v>165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5" t="s">
        <v>85</v>
      </c>
      <c r="BK186" s="238">
        <f>ROUND(I186*H186,2)</f>
        <v>0</v>
      </c>
      <c r="BL186" s="15" t="s">
        <v>189</v>
      </c>
      <c r="BM186" s="237" t="s">
        <v>416</v>
      </c>
    </row>
    <row r="187" s="2" customFormat="1" ht="24.15" customHeight="1">
      <c r="A187" s="36"/>
      <c r="B187" s="37"/>
      <c r="C187" s="225" t="s">
        <v>417</v>
      </c>
      <c r="D187" s="225" t="s">
        <v>169</v>
      </c>
      <c r="E187" s="226" t="s">
        <v>418</v>
      </c>
      <c r="F187" s="227" t="s">
        <v>419</v>
      </c>
      <c r="G187" s="228" t="s">
        <v>194</v>
      </c>
      <c r="H187" s="229">
        <v>2</v>
      </c>
      <c r="I187" s="230"/>
      <c r="J187" s="231">
        <f>ROUND(I187*H187,2)</f>
        <v>0</v>
      </c>
      <c r="K187" s="232"/>
      <c r="L187" s="42"/>
      <c r="M187" s="233" t="s">
        <v>1</v>
      </c>
      <c r="N187" s="234" t="s">
        <v>40</v>
      </c>
      <c r="O187" s="89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7" t="s">
        <v>184</v>
      </c>
      <c r="AT187" s="237" t="s">
        <v>169</v>
      </c>
      <c r="AU187" s="237" t="s">
        <v>85</v>
      </c>
      <c r="AY187" s="15" t="s">
        <v>165</v>
      </c>
      <c r="BE187" s="238">
        <f>IF(N187="základná",J187,0)</f>
        <v>0</v>
      </c>
      <c r="BF187" s="238">
        <f>IF(N187="znížená",J187,0)</f>
        <v>0</v>
      </c>
      <c r="BG187" s="238">
        <f>IF(N187="zákl. prenesená",J187,0)</f>
        <v>0</v>
      </c>
      <c r="BH187" s="238">
        <f>IF(N187="zníž. prenesená",J187,0)</f>
        <v>0</v>
      </c>
      <c r="BI187" s="238">
        <f>IF(N187="nulová",J187,0)</f>
        <v>0</v>
      </c>
      <c r="BJ187" s="15" t="s">
        <v>85</v>
      </c>
      <c r="BK187" s="238">
        <f>ROUND(I187*H187,2)</f>
        <v>0</v>
      </c>
      <c r="BL187" s="15" t="s">
        <v>184</v>
      </c>
      <c r="BM187" s="237" t="s">
        <v>420</v>
      </c>
    </row>
    <row r="188" s="2" customFormat="1" ht="24.15" customHeight="1">
      <c r="A188" s="36"/>
      <c r="B188" s="37"/>
      <c r="C188" s="239" t="s">
        <v>421</v>
      </c>
      <c r="D188" s="239" t="s">
        <v>175</v>
      </c>
      <c r="E188" s="240" t="s">
        <v>422</v>
      </c>
      <c r="F188" s="241" t="s">
        <v>423</v>
      </c>
      <c r="G188" s="242" t="s">
        <v>194</v>
      </c>
      <c r="H188" s="243">
        <v>2</v>
      </c>
      <c r="I188" s="244"/>
      <c r="J188" s="245">
        <f>ROUND(I188*H188,2)</f>
        <v>0</v>
      </c>
      <c r="K188" s="246"/>
      <c r="L188" s="247"/>
      <c r="M188" s="248" t="s">
        <v>1</v>
      </c>
      <c r="N188" s="249" t="s">
        <v>40</v>
      </c>
      <c r="O188" s="89"/>
      <c r="P188" s="235">
        <f>O188*H188</f>
        <v>0</v>
      </c>
      <c r="Q188" s="235">
        <v>5.0000000000000002E-05</v>
      </c>
      <c r="R188" s="235">
        <f>Q188*H188</f>
        <v>0.00010000000000000001</v>
      </c>
      <c r="S188" s="235">
        <v>0</v>
      </c>
      <c r="T188" s="23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7" t="s">
        <v>189</v>
      </c>
      <c r="AT188" s="237" t="s">
        <v>175</v>
      </c>
      <c r="AU188" s="237" t="s">
        <v>85</v>
      </c>
      <c r="AY188" s="15" t="s">
        <v>165</v>
      </c>
      <c r="BE188" s="238">
        <f>IF(N188="základná",J188,0)</f>
        <v>0</v>
      </c>
      <c r="BF188" s="238">
        <f>IF(N188="znížená",J188,0)</f>
        <v>0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5" t="s">
        <v>85</v>
      </c>
      <c r="BK188" s="238">
        <f>ROUND(I188*H188,2)</f>
        <v>0</v>
      </c>
      <c r="BL188" s="15" t="s">
        <v>189</v>
      </c>
      <c r="BM188" s="237" t="s">
        <v>424</v>
      </c>
    </row>
    <row r="189" s="2" customFormat="1" ht="14.4" customHeight="1">
      <c r="A189" s="36"/>
      <c r="B189" s="37"/>
      <c r="C189" s="239" t="s">
        <v>425</v>
      </c>
      <c r="D189" s="239" t="s">
        <v>175</v>
      </c>
      <c r="E189" s="240" t="s">
        <v>426</v>
      </c>
      <c r="F189" s="241" t="s">
        <v>427</v>
      </c>
      <c r="G189" s="242" t="s">
        <v>194</v>
      </c>
      <c r="H189" s="243">
        <v>2</v>
      </c>
      <c r="I189" s="244"/>
      <c r="J189" s="245">
        <f>ROUND(I189*H189,2)</f>
        <v>0</v>
      </c>
      <c r="K189" s="246"/>
      <c r="L189" s="247"/>
      <c r="M189" s="248" t="s">
        <v>1</v>
      </c>
      <c r="N189" s="249" t="s">
        <v>40</v>
      </c>
      <c r="O189" s="89"/>
      <c r="P189" s="235">
        <f>O189*H189</f>
        <v>0</v>
      </c>
      <c r="Q189" s="235">
        <v>0.00035</v>
      </c>
      <c r="R189" s="235">
        <f>Q189*H189</f>
        <v>0.00069999999999999999</v>
      </c>
      <c r="S189" s="235">
        <v>0</v>
      </c>
      <c r="T189" s="23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7" t="s">
        <v>189</v>
      </c>
      <c r="AT189" s="237" t="s">
        <v>175</v>
      </c>
      <c r="AU189" s="237" t="s">
        <v>85</v>
      </c>
      <c r="AY189" s="15" t="s">
        <v>165</v>
      </c>
      <c r="BE189" s="238">
        <f>IF(N189="základná",J189,0)</f>
        <v>0</v>
      </c>
      <c r="BF189" s="238">
        <f>IF(N189="znížená",J189,0)</f>
        <v>0</v>
      </c>
      <c r="BG189" s="238">
        <f>IF(N189="zákl. prenesená",J189,0)</f>
        <v>0</v>
      </c>
      <c r="BH189" s="238">
        <f>IF(N189="zníž. prenesená",J189,0)</f>
        <v>0</v>
      </c>
      <c r="BI189" s="238">
        <f>IF(N189="nulová",J189,0)</f>
        <v>0</v>
      </c>
      <c r="BJ189" s="15" t="s">
        <v>85</v>
      </c>
      <c r="BK189" s="238">
        <f>ROUND(I189*H189,2)</f>
        <v>0</v>
      </c>
      <c r="BL189" s="15" t="s">
        <v>189</v>
      </c>
      <c r="BM189" s="237" t="s">
        <v>428</v>
      </c>
    </row>
    <row r="190" s="2" customFormat="1" ht="24.15" customHeight="1">
      <c r="A190" s="36"/>
      <c r="B190" s="37"/>
      <c r="C190" s="225" t="s">
        <v>429</v>
      </c>
      <c r="D190" s="225" t="s">
        <v>169</v>
      </c>
      <c r="E190" s="226" t="s">
        <v>430</v>
      </c>
      <c r="F190" s="227" t="s">
        <v>431</v>
      </c>
      <c r="G190" s="228" t="s">
        <v>183</v>
      </c>
      <c r="H190" s="229">
        <v>30</v>
      </c>
      <c r="I190" s="230"/>
      <c r="J190" s="231">
        <f>ROUND(I190*H190,2)</f>
        <v>0</v>
      </c>
      <c r="K190" s="232"/>
      <c r="L190" s="42"/>
      <c r="M190" s="233" t="s">
        <v>1</v>
      </c>
      <c r="N190" s="234" t="s">
        <v>40</v>
      </c>
      <c r="O190" s="89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7" t="s">
        <v>184</v>
      </c>
      <c r="AT190" s="237" t="s">
        <v>169</v>
      </c>
      <c r="AU190" s="237" t="s">
        <v>85</v>
      </c>
      <c r="AY190" s="15" t="s">
        <v>165</v>
      </c>
      <c r="BE190" s="238">
        <f>IF(N190="základná",J190,0)</f>
        <v>0</v>
      </c>
      <c r="BF190" s="238">
        <f>IF(N190="znížená",J190,0)</f>
        <v>0</v>
      </c>
      <c r="BG190" s="238">
        <f>IF(N190="zákl. prenesená",J190,0)</f>
        <v>0</v>
      </c>
      <c r="BH190" s="238">
        <f>IF(N190="zníž. prenesená",J190,0)</f>
        <v>0</v>
      </c>
      <c r="BI190" s="238">
        <f>IF(N190="nulová",J190,0)</f>
        <v>0</v>
      </c>
      <c r="BJ190" s="15" t="s">
        <v>85</v>
      </c>
      <c r="BK190" s="238">
        <f>ROUND(I190*H190,2)</f>
        <v>0</v>
      </c>
      <c r="BL190" s="15" t="s">
        <v>184</v>
      </c>
      <c r="BM190" s="237" t="s">
        <v>432</v>
      </c>
    </row>
    <row r="191" s="2" customFormat="1" ht="14.4" customHeight="1">
      <c r="A191" s="36"/>
      <c r="B191" s="37"/>
      <c r="C191" s="239" t="s">
        <v>433</v>
      </c>
      <c r="D191" s="239" t="s">
        <v>175</v>
      </c>
      <c r="E191" s="240" t="s">
        <v>434</v>
      </c>
      <c r="F191" s="241" t="s">
        <v>435</v>
      </c>
      <c r="G191" s="242" t="s">
        <v>183</v>
      </c>
      <c r="H191" s="243">
        <v>30</v>
      </c>
      <c r="I191" s="244"/>
      <c r="J191" s="245">
        <f>ROUND(I191*H191,2)</f>
        <v>0</v>
      </c>
      <c r="K191" s="246"/>
      <c r="L191" s="247"/>
      <c r="M191" s="248" t="s">
        <v>1</v>
      </c>
      <c r="N191" s="249" t="s">
        <v>40</v>
      </c>
      <c r="O191" s="89"/>
      <c r="P191" s="235">
        <f>O191*H191</f>
        <v>0</v>
      </c>
      <c r="Q191" s="235">
        <v>5.0000000000000002E-05</v>
      </c>
      <c r="R191" s="235">
        <f>Q191*H191</f>
        <v>0.0015</v>
      </c>
      <c r="S191" s="235">
        <v>0</v>
      </c>
      <c r="T191" s="23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7" t="s">
        <v>189</v>
      </c>
      <c r="AT191" s="237" t="s">
        <v>175</v>
      </c>
      <c r="AU191" s="237" t="s">
        <v>85</v>
      </c>
      <c r="AY191" s="15" t="s">
        <v>165</v>
      </c>
      <c r="BE191" s="238">
        <f>IF(N191="základná",J191,0)</f>
        <v>0</v>
      </c>
      <c r="BF191" s="238">
        <f>IF(N191="znížená",J191,0)</f>
        <v>0</v>
      </c>
      <c r="BG191" s="238">
        <f>IF(N191="zákl. prenesená",J191,0)</f>
        <v>0</v>
      </c>
      <c r="BH191" s="238">
        <f>IF(N191="zníž. prenesená",J191,0)</f>
        <v>0</v>
      </c>
      <c r="BI191" s="238">
        <f>IF(N191="nulová",J191,0)</f>
        <v>0</v>
      </c>
      <c r="BJ191" s="15" t="s">
        <v>85</v>
      </c>
      <c r="BK191" s="238">
        <f>ROUND(I191*H191,2)</f>
        <v>0</v>
      </c>
      <c r="BL191" s="15" t="s">
        <v>189</v>
      </c>
      <c r="BM191" s="237" t="s">
        <v>436</v>
      </c>
    </row>
    <row r="192" s="2" customFormat="1" ht="14.4" customHeight="1">
      <c r="A192" s="36"/>
      <c r="B192" s="37"/>
      <c r="C192" s="225" t="s">
        <v>437</v>
      </c>
      <c r="D192" s="225" t="s">
        <v>169</v>
      </c>
      <c r="E192" s="226" t="s">
        <v>438</v>
      </c>
      <c r="F192" s="227" t="s">
        <v>439</v>
      </c>
      <c r="G192" s="228" t="s">
        <v>183</v>
      </c>
      <c r="H192" s="229">
        <v>35</v>
      </c>
      <c r="I192" s="230"/>
      <c r="J192" s="231">
        <f>ROUND(I192*H192,2)</f>
        <v>0</v>
      </c>
      <c r="K192" s="232"/>
      <c r="L192" s="42"/>
      <c r="M192" s="233" t="s">
        <v>1</v>
      </c>
      <c r="N192" s="234" t="s">
        <v>40</v>
      </c>
      <c r="O192" s="89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7" t="s">
        <v>184</v>
      </c>
      <c r="AT192" s="237" t="s">
        <v>169</v>
      </c>
      <c r="AU192" s="237" t="s">
        <v>85</v>
      </c>
      <c r="AY192" s="15" t="s">
        <v>165</v>
      </c>
      <c r="BE192" s="238">
        <f>IF(N192="základná",J192,0)</f>
        <v>0</v>
      </c>
      <c r="BF192" s="238">
        <f>IF(N192="znížená",J192,0)</f>
        <v>0</v>
      </c>
      <c r="BG192" s="238">
        <f>IF(N192="zákl. prenesená",J192,0)</f>
        <v>0</v>
      </c>
      <c r="BH192" s="238">
        <f>IF(N192="zníž. prenesená",J192,0)</f>
        <v>0</v>
      </c>
      <c r="BI192" s="238">
        <f>IF(N192="nulová",J192,0)</f>
        <v>0</v>
      </c>
      <c r="BJ192" s="15" t="s">
        <v>85</v>
      </c>
      <c r="BK192" s="238">
        <f>ROUND(I192*H192,2)</f>
        <v>0</v>
      </c>
      <c r="BL192" s="15" t="s">
        <v>184</v>
      </c>
      <c r="BM192" s="237" t="s">
        <v>440</v>
      </c>
    </row>
    <row r="193" s="2" customFormat="1" ht="14.4" customHeight="1">
      <c r="A193" s="36"/>
      <c r="B193" s="37"/>
      <c r="C193" s="239" t="s">
        <v>441</v>
      </c>
      <c r="D193" s="239" t="s">
        <v>175</v>
      </c>
      <c r="E193" s="240" t="s">
        <v>442</v>
      </c>
      <c r="F193" s="241" t="s">
        <v>443</v>
      </c>
      <c r="G193" s="242" t="s">
        <v>183</v>
      </c>
      <c r="H193" s="243">
        <v>35</v>
      </c>
      <c r="I193" s="244"/>
      <c r="J193" s="245">
        <f>ROUND(I193*H193,2)</f>
        <v>0</v>
      </c>
      <c r="K193" s="246"/>
      <c r="L193" s="247"/>
      <c r="M193" s="248" t="s">
        <v>1</v>
      </c>
      <c r="N193" s="249" t="s">
        <v>40</v>
      </c>
      <c r="O193" s="89"/>
      <c r="P193" s="235">
        <f>O193*H193</f>
        <v>0</v>
      </c>
      <c r="Q193" s="235">
        <v>0.00013999999999999999</v>
      </c>
      <c r="R193" s="235">
        <f>Q193*H193</f>
        <v>0.0048999999999999998</v>
      </c>
      <c r="S193" s="235">
        <v>0</v>
      </c>
      <c r="T193" s="23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7" t="s">
        <v>189</v>
      </c>
      <c r="AT193" s="237" t="s">
        <v>175</v>
      </c>
      <c r="AU193" s="237" t="s">
        <v>85</v>
      </c>
      <c r="AY193" s="15" t="s">
        <v>165</v>
      </c>
      <c r="BE193" s="238">
        <f>IF(N193="základná",J193,0)</f>
        <v>0</v>
      </c>
      <c r="BF193" s="238">
        <f>IF(N193="znížená",J193,0)</f>
        <v>0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5" t="s">
        <v>85</v>
      </c>
      <c r="BK193" s="238">
        <f>ROUND(I193*H193,2)</f>
        <v>0</v>
      </c>
      <c r="BL193" s="15" t="s">
        <v>189</v>
      </c>
      <c r="BM193" s="237" t="s">
        <v>444</v>
      </c>
    </row>
    <row r="194" s="2" customFormat="1" ht="14.4" customHeight="1">
      <c r="A194" s="36"/>
      <c r="B194" s="37"/>
      <c r="C194" s="225" t="s">
        <v>445</v>
      </c>
      <c r="D194" s="225" t="s">
        <v>169</v>
      </c>
      <c r="E194" s="226" t="s">
        <v>446</v>
      </c>
      <c r="F194" s="227" t="s">
        <v>447</v>
      </c>
      <c r="G194" s="228" t="s">
        <v>183</v>
      </c>
      <c r="H194" s="229">
        <v>30</v>
      </c>
      <c r="I194" s="230"/>
      <c r="J194" s="231">
        <f>ROUND(I194*H194,2)</f>
        <v>0</v>
      </c>
      <c r="K194" s="232"/>
      <c r="L194" s="42"/>
      <c r="M194" s="233" t="s">
        <v>1</v>
      </c>
      <c r="N194" s="234" t="s">
        <v>40</v>
      </c>
      <c r="O194" s="89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7" t="s">
        <v>184</v>
      </c>
      <c r="AT194" s="237" t="s">
        <v>169</v>
      </c>
      <c r="AU194" s="237" t="s">
        <v>85</v>
      </c>
      <c r="AY194" s="15" t="s">
        <v>165</v>
      </c>
      <c r="BE194" s="238">
        <f>IF(N194="základná",J194,0)</f>
        <v>0</v>
      </c>
      <c r="BF194" s="238">
        <f>IF(N194="znížená",J194,0)</f>
        <v>0</v>
      </c>
      <c r="BG194" s="238">
        <f>IF(N194="zákl. prenesená",J194,0)</f>
        <v>0</v>
      </c>
      <c r="BH194" s="238">
        <f>IF(N194="zníž. prenesená",J194,0)</f>
        <v>0</v>
      </c>
      <c r="BI194" s="238">
        <f>IF(N194="nulová",J194,0)</f>
        <v>0</v>
      </c>
      <c r="BJ194" s="15" t="s">
        <v>85</v>
      </c>
      <c r="BK194" s="238">
        <f>ROUND(I194*H194,2)</f>
        <v>0</v>
      </c>
      <c r="BL194" s="15" t="s">
        <v>184</v>
      </c>
      <c r="BM194" s="237" t="s">
        <v>448</v>
      </c>
    </row>
    <row r="195" s="2" customFormat="1" ht="14.4" customHeight="1">
      <c r="A195" s="36"/>
      <c r="B195" s="37"/>
      <c r="C195" s="239" t="s">
        <v>449</v>
      </c>
      <c r="D195" s="239" t="s">
        <v>175</v>
      </c>
      <c r="E195" s="240" t="s">
        <v>450</v>
      </c>
      <c r="F195" s="241" t="s">
        <v>451</v>
      </c>
      <c r="G195" s="242" t="s">
        <v>183</v>
      </c>
      <c r="H195" s="243">
        <v>30</v>
      </c>
      <c r="I195" s="244"/>
      <c r="J195" s="245">
        <f>ROUND(I195*H195,2)</f>
        <v>0</v>
      </c>
      <c r="K195" s="246"/>
      <c r="L195" s="247"/>
      <c r="M195" s="248" t="s">
        <v>1</v>
      </c>
      <c r="N195" s="249" t="s">
        <v>40</v>
      </c>
      <c r="O195" s="89"/>
      <c r="P195" s="235">
        <f>O195*H195</f>
        <v>0</v>
      </c>
      <c r="Q195" s="235">
        <v>0.00027999999999999998</v>
      </c>
      <c r="R195" s="235">
        <f>Q195*H195</f>
        <v>0.0083999999999999995</v>
      </c>
      <c r="S195" s="235">
        <v>0</v>
      </c>
      <c r="T195" s="23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7" t="s">
        <v>189</v>
      </c>
      <c r="AT195" s="237" t="s">
        <v>175</v>
      </c>
      <c r="AU195" s="237" t="s">
        <v>85</v>
      </c>
      <c r="AY195" s="15" t="s">
        <v>165</v>
      </c>
      <c r="BE195" s="238">
        <f>IF(N195="základná",J195,0)</f>
        <v>0</v>
      </c>
      <c r="BF195" s="238">
        <f>IF(N195="znížená",J195,0)</f>
        <v>0</v>
      </c>
      <c r="BG195" s="238">
        <f>IF(N195="zákl. prenesená",J195,0)</f>
        <v>0</v>
      </c>
      <c r="BH195" s="238">
        <f>IF(N195="zníž. prenesená",J195,0)</f>
        <v>0</v>
      </c>
      <c r="BI195" s="238">
        <f>IF(N195="nulová",J195,0)</f>
        <v>0</v>
      </c>
      <c r="BJ195" s="15" t="s">
        <v>85</v>
      </c>
      <c r="BK195" s="238">
        <f>ROUND(I195*H195,2)</f>
        <v>0</v>
      </c>
      <c r="BL195" s="15" t="s">
        <v>189</v>
      </c>
      <c r="BM195" s="237" t="s">
        <v>452</v>
      </c>
    </row>
    <row r="196" s="2" customFormat="1" ht="14.4" customHeight="1">
      <c r="A196" s="36"/>
      <c r="B196" s="37"/>
      <c r="C196" s="225" t="s">
        <v>453</v>
      </c>
      <c r="D196" s="225" t="s">
        <v>169</v>
      </c>
      <c r="E196" s="226" t="s">
        <v>454</v>
      </c>
      <c r="F196" s="227" t="s">
        <v>455</v>
      </c>
      <c r="G196" s="228" t="s">
        <v>183</v>
      </c>
      <c r="H196" s="229">
        <v>5</v>
      </c>
      <c r="I196" s="230"/>
      <c r="J196" s="231">
        <f>ROUND(I196*H196,2)</f>
        <v>0</v>
      </c>
      <c r="K196" s="232"/>
      <c r="L196" s="42"/>
      <c r="M196" s="233" t="s">
        <v>1</v>
      </c>
      <c r="N196" s="234" t="s">
        <v>40</v>
      </c>
      <c r="O196" s="89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7" t="s">
        <v>184</v>
      </c>
      <c r="AT196" s="237" t="s">
        <v>169</v>
      </c>
      <c r="AU196" s="237" t="s">
        <v>85</v>
      </c>
      <c r="AY196" s="15" t="s">
        <v>165</v>
      </c>
      <c r="BE196" s="238">
        <f>IF(N196="základná",J196,0)</f>
        <v>0</v>
      </c>
      <c r="BF196" s="238">
        <f>IF(N196="znížená",J196,0)</f>
        <v>0</v>
      </c>
      <c r="BG196" s="238">
        <f>IF(N196="zákl. prenesená",J196,0)</f>
        <v>0</v>
      </c>
      <c r="BH196" s="238">
        <f>IF(N196="zníž. prenesená",J196,0)</f>
        <v>0</v>
      </c>
      <c r="BI196" s="238">
        <f>IF(N196="nulová",J196,0)</f>
        <v>0</v>
      </c>
      <c r="BJ196" s="15" t="s">
        <v>85</v>
      </c>
      <c r="BK196" s="238">
        <f>ROUND(I196*H196,2)</f>
        <v>0</v>
      </c>
      <c r="BL196" s="15" t="s">
        <v>184</v>
      </c>
      <c r="BM196" s="237" t="s">
        <v>456</v>
      </c>
    </row>
    <row r="197" s="2" customFormat="1" ht="14.4" customHeight="1">
      <c r="A197" s="36"/>
      <c r="B197" s="37"/>
      <c r="C197" s="239" t="s">
        <v>457</v>
      </c>
      <c r="D197" s="239" t="s">
        <v>175</v>
      </c>
      <c r="E197" s="240" t="s">
        <v>458</v>
      </c>
      <c r="F197" s="241" t="s">
        <v>459</v>
      </c>
      <c r="G197" s="242" t="s">
        <v>183</v>
      </c>
      <c r="H197" s="243">
        <v>5</v>
      </c>
      <c r="I197" s="244"/>
      <c r="J197" s="245">
        <f>ROUND(I197*H197,2)</f>
        <v>0</v>
      </c>
      <c r="K197" s="246"/>
      <c r="L197" s="247"/>
      <c r="M197" s="248" t="s">
        <v>1</v>
      </c>
      <c r="N197" s="249" t="s">
        <v>40</v>
      </c>
      <c r="O197" s="89"/>
      <c r="P197" s="235">
        <f>O197*H197</f>
        <v>0</v>
      </c>
      <c r="Q197" s="235">
        <v>0.00048000000000000001</v>
      </c>
      <c r="R197" s="235">
        <f>Q197*H197</f>
        <v>0.0024000000000000002</v>
      </c>
      <c r="S197" s="235">
        <v>0</v>
      </c>
      <c r="T197" s="23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7" t="s">
        <v>189</v>
      </c>
      <c r="AT197" s="237" t="s">
        <v>175</v>
      </c>
      <c r="AU197" s="237" t="s">
        <v>85</v>
      </c>
      <c r="AY197" s="15" t="s">
        <v>165</v>
      </c>
      <c r="BE197" s="238">
        <f>IF(N197="základná",J197,0)</f>
        <v>0</v>
      </c>
      <c r="BF197" s="238">
        <f>IF(N197="znížená",J197,0)</f>
        <v>0</v>
      </c>
      <c r="BG197" s="238">
        <f>IF(N197="zákl. prenesená",J197,0)</f>
        <v>0</v>
      </c>
      <c r="BH197" s="238">
        <f>IF(N197="zníž. prenesená",J197,0)</f>
        <v>0</v>
      </c>
      <c r="BI197" s="238">
        <f>IF(N197="nulová",J197,0)</f>
        <v>0</v>
      </c>
      <c r="BJ197" s="15" t="s">
        <v>85</v>
      </c>
      <c r="BK197" s="238">
        <f>ROUND(I197*H197,2)</f>
        <v>0</v>
      </c>
      <c r="BL197" s="15" t="s">
        <v>189</v>
      </c>
      <c r="BM197" s="237" t="s">
        <v>460</v>
      </c>
    </row>
    <row r="198" s="2" customFormat="1" ht="14.4" customHeight="1">
      <c r="A198" s="36"/>
      <c r="B198" s="37"/>
      <c r="C198" s="225" t="s">
        <v>461</v>
      </c>
      <c r="D198" s="225" t="s">
        <v>169</v>
      </c>
      <c r="E198" s="226" t="s">
        <v>462</v>
      </c>
      <c r="F198" s="227" t="s">
        <v>463</v>
      </c>
      <c r="G198" s="228" t="s">
        <v>183</v>
      </c>
      <c r="H198" s="229">
        <v>60</v>
      </c>
      <c r="I198" s="230"/>
      <c r="J198" s="231">
        <f>ROUND(I198*H198,2)</f>
        <v>0</v>
      </c>
      <c r="K198" s="232"/>
      <c r="L198" s="42"/>
      <c r="M198" s="233" t="s">
        <v>1</v>
      </c>
      <c r="N198" s="234" t="s">
        <v>40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7" t="s">
        <v>184</v>
      </c>
      <c r="AT198" s="237" t="s">
        <v>169</v>
      </c>
      <c r="AU198" s="237" t="s">
        <v>85</v>
      </c>
      <c r="AY198" s="15" t="s">
        <v>165</v>
      </c>
      <c r="BE198" s="238">
        <f>IF(N198="základná",J198,0)</f>
        <v>0</v>
      </c>
      <c r="BF198" s="238">
        <f>IF(N198="znížená",J198,0)</f>
        <v>0</v>
      </c>
      <c r="BG198" s="238">
        <f>IF(N198="zákl. prenesená",J198,0)</f>
        <v>0</v>
      </c>
      <c r="BH198" s="238">
        <f>IF(N198="zníž. prenesená",J198,0)</f>
        <v>0</v>
      </c>
      <c r="BI198" s="238">
        <f>IF(N198="nulová",J198,0)</f>
        <v>0</v>
      </c>
      <c r="BJ198" s="15" t="s">
        <v>85</v>
      </c>
      <c r="BK198" s="238">
        <f>ROUND(I198*H198,2)</f>
        <v>0</v>
      </c>
      <c r="BL198" s="15" t="s">
        <v>184</v>
      </c>
      <c r="BM198" s="237" t="s">
        <v>464</v>
      </c>
    </row>
    <row r="199" s="2" customFormat="1" ht="14.4" customHeight="1">
      <c r="A199" s="36"/>
      <c r="B199" s="37"/>
      <c r="C199" s="239" t="s">
        <v>465</v>
      </c>
      <c r="D199" s="239" t="s">
        <v>175</v>
      </c>
      <c r="E199" s="240" t="s">
        <v>466</v>
      </c>
      <c r="F199" s="241" t="s">
        <v>467</v>
      </c>
      <c r="G199" s="242" t="s">
        <v>183</v>
      </c>
      <c r="H199" s="243">
        <v>60</v>
      </c>
      <c r="I199" s="244"/>
      <c r="J199" s="245">
        <f>ROUND(I199*H199,2)</f>
        <v>0</v>
      </c>
      <c r="K199" s="246"/>
      <c r="L199" s="247"/>
      <c r="M199" s="248" t="s">
        <v>1</v>
      </c>
      <c r="N199" s="249" t="s">
        <v>40</v>
      </c>
      <c r="O199" s="89"/>
      <c r="P199" s="235">
        <f>O199*H199</f>
        <v>0</v>
      </c>
      <c r="Q199" s="235">
        <v>0.00073999999999999999</v>
      </c>
      <c r="R199" s="235">
        <f>Q199*H199</f>
        <v>0.044400000000000002</v>
      </c>
      <c r="S199" s="235">
        <v>0</v>
      </c>
      <c r="T199" s="23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7" t="s">
        <v>189</v>
      </c>
      <c r="AT199" s="237" t="s">
        <v>175</v>
      </c>
      <c r="AU199" s="237" t="s">
        <v>85</v>
      </c>
      <c r="AY199" s="15" t="s">
        <v>165</v>
      </c>
      <c r="BE199" s="238">
        <f>IF(N199="základná",J199,0)</f>
        <v>0</v>
      </c>
      <c r="BF199" s="238">
        <f>IF(N199="znížená",J199,0)</f>
        <v>0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5" t="s">
        <v>85</v>
      </c>
      <c r="BK199" s="238">
        <f>ROUND(I199*H199,2)</f>
        <v>0</v>
      </c>
      <c r="BL199" s="15" t="s">
        <v>189</v>
      </c>
      <c r="BM199" s="237" t="s">
        <v>468</v>
      </c>
    </row>
    <row r="200" s="2" customFormat="1" ht="14.4" customHeight="1">
      <c r="A200" s="36"/>
      <c r="B200" s="37"/>
      <c r="C200" s="225" t="s">
        <v>469</v>
      </c>
      <c r="D200" s="225" t="s">
        <v>169</v>
      </c>
      <c r="E200" s="226" t="s">
        <v>470</v>
      </c>
      <c r="F200" s="227" t="s">
        <v>471</v>
      </c>
      <c r="G200" s="228" t="s">
        <v>183</v>
      </c>
      <c r="H200" s="229">
        <v>15</v>
      </c>
      <c r="I200" s="230"/>
      <c r="J200" s="231">
        <f>ROUND(I200*H200,2)</f>
        <v>0</v>
      </c>
      <c r="K200" s="232"/>
      <c r="L200" s="42"/>
      <c r="M200" s="233" t="s">
        <v>1</v>
      </c>
      <c r="N200" s="234" t="s">
        <v>40</v>
      </c>
      <c r="O200" s="89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7" t="s">
        <v>184</v>
      </c>
      <c r="AT200" s="237" t="s">
        <v>169</v>
      </c>
      <c r="AU200" s="237" t="s">
        <v>85</v>
      </c>
      <c r="AY200" s="15" t="s">
        <v>165</v>
      </c>
      <c r="BE200" s="238">
        <f>IF(N200="základná",J200,0)</f>
        <v>0</v>
      </c>
      <c r="BF200" s="238">
        <f>IF(N200="znížená",J200,0)</f>
        <v>0</v>
      </c>
      <c r="BG200" s="238">
        <f>IF(N200="zákl. prenesená",J200,0)</f>
        <v>0</v>
      </c>
      <c r="BH200" s="238">
        <f>IF(N200="zníž. prenesená",J200,0)</f>
        <v>0</v>
      </c>
      <c r="BI200" s="238">
        <f>IF(N200="nulová",J200,0)</f>
        <v>0</v>
      </c>
      <c r="BJ200" s="15" t="s">
        <v>85</v>
      </c>
      <c r="BK200" s="238">
        <f>ROUND(I200*H200,2)</f>
        <v>0</v>
      </c>
      <c r="BL200" s="15" t="s">
        <v>184</v>
      </c>
      <c r="BM200" s="237" t="s">
        <v>472</v>
      </c>
    </row>
    <row r="201" s="2" customFormat="1" ht="14.4" customHeight="1">
      <c r="A201" s="36"/>
      <c r="B201" s="37"/>
      <c r="C201" s="239" t="s">
        <v>473</v>
      </c>
      <c r="D201" s="239" t="s">
        <v>175</v>
      </c>
      <c r="E201" s="240" t="s">
        <v>474</v>
      </c>
      <c r="F201" s="241" t="s">
        <v>475</v>
      </c>
      <c r="G201" s="242" t="s">
        <v>183</v>
      </c>
      <c r="H201" s="243">
        <v>15</v>
      </c>
      <c r="I201" s="244"/>
      <c r="J201" s="245">
        <f>ROUND(I201*H201,2)</f>
        <v>0</v>
      </c>
      <c r="K201" s="246"/>
      <c r="L201" s="247"/>
      <c r="M201" s="248" t="s">
        <v>1</v>
      </c>
      <c r="N201" s="249" t="s">
        <v>40</v>
      </c>
      <c r="O201" s="89"/>
      <c r="P201" s="235">
        <f>O201*H201</f>
        <v>0</v>
      </c>
      <c r="Q201" s="235">
        <v>0.0010499999999999999</v>
      </c>
      <c r="R201" s="235">
        <f>Q201*H201</f>
        <v>0.01575</v>
      </c>
      <c r="S201" s="235">
        <v>0</v>
      </c>
      <c r="T201" s="23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7" t="s">
        <v>189</v>
      </c>
      <c r="AT201" s="237" t="s">
        <v>175</v>
      </c>
      <c r="AU201" s="237" t="s">
        <v>85</v>
      </c>
      <c r="AY201" s="15" t="s">
        <v>165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5" t="s">
        <v>85</v>
      </c>
      <c r="BK201" s="238">
        <f>ROUND(I201*H201,2)</f>
        <v>0</v>
      </c>
      <c r="BL201" s="15" t="s">
        <v>189</v>
      </c>
      <c r="BM201" s="237" t="s">
        <v>476</v>
      </c>
    </row>
    <row r="202" s="2" customFormat="1" ht="24.15" customHeight="1">
      <c r="A202" s="36"/>
      <c r="B202" s="37"/>
      <c r="C202" s="225" t="s">
        <v>477</v>
      </c>
      <c r="D202" s="225" t="s">
        <v>169</v>
      </c>
      <c r="E202" s="226" t="s">
        <v>478</v>
      </c>
      <c r="F202" s="227" t="s">
        <v>479</v>
      </c>
      <c r="G202" s="228" t="s">
        <v>183</v>
      </c>
      <c r="H202" s="229">
        <v>80</v>
      </c>
      <c r="I202" s="230"/>
      <c r="J202" s="231">
        <f>ROUND(I202*H202,2)</f>
        <v>0</v>
      </c>
      <c r="K202" s="232"/>
      <c r="L202" s="42"/>
      <c r="M202" s="233" t="s">
        <v>1</v>
      </c>
      <c r="N202" s="234" t="s">
        <v>40</v>
      </c>
      <c r="O202" s="89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7" t="s">
        <v>184</v>
      </c>
      <c r="AT202" s="237" t="s">
        <v>169</v>
      </c>
      <c r="AU202" s="237" t="s">
        <v>85</v>
      </c>
      <c r="AY202" s="15" t="s">
        <v>165</v>
      </c>
      <c r="BE202" s="238">
        <f>IF(N202="základná",J202,0)</f>
        <v>0</v>
      </c>
      <c r="BF202" s="238">
        <f>IF(N202="znížená",J202,0)</f>
        <v>0</v>
      </c>
      <c r="BG202" s="238">
        <f>IF(N202="zákl. prenesená",J202,0)</f>
        <v>0</v>
      </c>
      <c r="BH202" s="238">
        <f>IF(N202="zníž. prenesená",J202,0)</f>
        <v>0</v>
      </c>
      <c r="BI202" s="238">
        <f>IF(N202="nulová",J202,0)</f>
        <v>0</v>
      </c>
      <c r="BJ202" s="15" t="s">
        <v>85</v>
      </c>
      <c r="BK202" s="238">
        <f>ROUND(I202*H202,2)</f>
        <v>0</v>
      </c>
      <c r="BL202" s="15" t="s">
        <v>184</v>
      </c>
      <c r="BM202" s="237" t="s">
        <v>480</v>
      </c>
    </row>
    <row r="203" s="2" customFormat="1" ht="14.4" customHeight="1">
      <c r="A203" s="36"/>
      <c r="B203" s="37"/>
      <c r="C203" s="239" t="s">
        <v>481</v>
      </c>
      <c r="D203" s="239" t="s">
        <v>175</v>
      </c>
      <c r="E203" s="240" t="s">
        <v>482</v>
      </c>
      <c r="F203" s="241" t="s">
        <v>483</v>
      </c>
      <c r="G203" s="242" t="s">
        <v>183</v>
      </c>
      <c r="H203" s="243">
        <v>80</v>
      </c>
      <c r="I203" s="244"/>
      <c r="J203" s="245">
        <f>ROUND(I203*H203,2)</f>
        <v>0</v>
      </c>
      <c r="K203" s="246"/>
      <c r="L203" s="247"/>
      <c r="M203" s="248" t="s">
        <v>1</v>
      </c>
      <c r="N203" s="249" t="s">
        <v>40</v>
      </c>
      <c r="O203" s="89"/>
      <c r="P203" s="235">
        <f>O203*H203</f>
        <v>0</v>
      </c>
      <c r="Q203" s="235">
        <v>0.00024000000000000001</v>
      </c>
      <c r="R203" s="235">
        <f>Q203*H203</f>
        <v>0.019200000000000002</v>
      </c>
      <c r="S203" s="235">
        <v>0</v>
      </c>
      <c r="T203" s="23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7" t="s">
        <v>189</v>
      </c>
      <c r="AT203" s="237" t="s">
        <v>175</v>
      </c>
      <c r="AU203" s="237" t="s">
        <v>85</v>
      </c>
      <c r="AY203" s="15" t="s">
        <v>165</v>
      </c>
      <c r="BE203" s="238">
        <f>IF(N203="základná",J203,0)</f>
        <v>0</v>
      </c>
      <c r="BF203" s="238">
        <f>IF(N203="znížená",J203,0)</f>
        <v>0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5" t="s">
        <v>85</v>
      </c>
      <c r="BK203" s="238">
        <f>ROUND(I203*H203,2)</f>
        <v>0</v>
      </c>
      <c r="BL203" s="15" t="s">
        <v>189</v>
      </c>
      <c r="BM203" s="237" t="s">
        <v>484</v>
      </c>
    </row>
    <row r="204" s="2" customFormat="1" ht="24.15" customHeight="1">
      <c r="A204" s="36"/>
      <c r="B204" s="37"/>
      <c r="C204" s="225" t="s">
        <v>184</v>
      </c>
      <c r="D204" s="225" t="s">
        <v>169</v>
      </c>
      <c r="E204" s="226" t="s">
        <v>485</v>
      </c>
      <c r="F204" s="227" t="s">
        <v>486</v>
      </c>
      <c r="G204" s="228" t="s">
        <v>183</v>
      </c>
      <c r="H204" s="229">
        <v>60</v>
      </c>
      <c r="I204" s="230"/>
      <c r="J204" s="231">
        <f>ROUND(I204*H204,2)</f>
        <v>0</v>
      </c>
      <c r="K204" s="232"/>
      <c r="L204" s="42"/>
      <c r="M204" s="233" t="s">
        <v>1</v>
      </c>
      <c r="N204" s="234" t="s">
        <v>40</v>
      </c>
      <c r="O204" s="89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7" t="s">
        <v>184</v>
      </c>
      <c r="AT204" s="237" t="s">
        <v>169</v>
      </c>
      <c r="AU204" s="237" t="s">
        <v>85</v>
      </c>
      <c r="AY204" s="15" t="s">
        <v>165</v>
      </c>
      <c r="BE204" s="238">
        <f>IF(N204="základná",J204,0)</f>
        <v>0</v>
      </c>
      <c r="BF204" s="238">
        <f>IF(N204="znížená",J204,0)</f>
        <v>0</v>
      </c>
      <c r="BG204" s="238">
        <f>IF(N204="zákl. prenesená",J204,0)</f>
        <v>0</v>
      </c>
      <c r="BH204" s="238">
        <f>IF(N204="zníž. prenesená",J204,0)</f>
        <v>0</v>
      </c>
      <c r="BI204" s="238">
        <f>IF(N204="nulová",J204,0)</f>
        <v>0</v>
      </c>
      <c r="BJ204" s="15" t="s">
        <v>85</v>
      </c>
      <c r="BK204" s="238">
        <f>ROUND(I204*H204,2)</f>
        <v>0</v>
      </c>
      <c r="BL204" s="15" t="s">
        <v>184</v>
      </c>
      <c r="BM204" s="237" t="s">
        <v>487</v>
      </c>
    </row>
    <row r="205" s="2" customFormat="1" ht="14.4" customHeight="1">
      <c r="A205" s="36"/>
      <c r="B205" s="37"/>
      <c r="C205" s="239" t="s">
        <v>488</v>
      </c>
      <c r="D205" s="239" t="s">
        <v>175</v>
      </c>
      <c r="E205" s="240" t="s">
        <v>489</v>
      </c>
      <c r="F205" s="241" t="s">
        <v>490</v>
      </c>
      <c r="G205" s="242" t="s">
        <v>183</v>
      </c>
      <c r="H205" s="243">
        <v>60</v>
      </c>
      <c r="I205" s="244"/>
      <c r="J205" s="245">
        <f>ROUND(I205*H205,2)</f>
        <v>0</v>
      </c>
      <c r="K205" s="246"/>
      <c r="L205" s="247"/>
      <c r="M205" s="248" t="s">
        <v>1</v>
      </c>
      <c r="N205" s="249" t="s">
        <v>40</v>
      </c>
      <c r="O205" s="89"/>
      <c r="P205" s="235">
        <f>O205*H205</f>
        <v>0</v>
      </c>
      <c r="Q205" s="235">
        <v>0.0045399999999999998</v>
      </c>
      <c r="R205" s="235">
        <f>Q205*H205</f>
        <v>0.27239999999999998</v>
      </c>
      <c r="S205" s="235">
        <v>0</v>
      </c>
      <c r="T205" s="23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7" t="s">
        <v>189</v>
      </c>
      <c r="AT205" s="237" t="s">
        <v>175</v>
      </c>
      <c r="AU205" s="237" t="s">
        <v>85</v>
      </c>
      <c r="AY205" s="15" t="s">
        <v>165</v>
      </c>
      <c r="BE205" s="238">
        <f>IF(N205="základná",J205,0)</f>
        <v>0</v>
      </c>
      <c r="BF205" s="238">
        <f>IF(N205="znížená",J205,0)</f>
        <v>0</v>
      </c>
      <c r="BG205" s="238">
        <f>IF(N205="zákl. prenesená",J205,0)</f>
        <v>0</v>
      </c>
      <c r="BH205" s="238">
        <f>IF(N205="zníž. prenesená",J205,0)</f>
        <v>0</v>
      </c>
      <c r="BI205" s="238">
        <f>IF(N205="nulová",J205,0)</f>
        <v>0</v>
      </c>
      <c r="BJ205" s="15" t="s">
        <v>85</v>
      </c>
      <c r="BK205" s="238">
        <f>ROUND(I205*H205,2)</f>
        <v>0</v>
      </c>
      <c r="BL205" s="15" t="s">
        <v>189</v>
      </c>
      <c r="BM205" s="237" t="s">
        <v>491</v>
      </c>
    </row>
    <row r="206" s="2" customFormat="1" ht="24.15" customHeight="1">
      <c r="A206" s="36"/>
      <c r="B206" s="37"/>
      <c r="C206" s="225" t="s">
        <v>492</v>
      </c>
      <c r="D206" s="225" t="s">
        <v>169</v>
      </c>
      <c r="E206" s="226" t="s">
        <v>493</v>
      </c>
      <c r="F206" s="227" t="s">
        <v>494</v>
      </c>
      <c r="G206" s="228" t="s">
        <v>183</v>
      </c>
      <c r="H206" s="229">
        <v>20</v>
      </c>
      <c r="I206" s="230"/>
      <c r="J206" s="231">
        <f>ROUND(I206*H206,2)</f>
        <v>0</v>
      </c>
      <c r="K206" s="232"/>
      <c r="L206" s="42"/>
      <c r="M206" s="233" t="s">
        <v>1</v>
      </c>
      <c r="N206" s="234" t="s">
        <v>40</v>
      </c>
      <c r="O206" s="89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7" t="s">
        <v>184</v>
      </c>
      <c r="AT206" s="237" t="s">
        <v>169</v>
      </c>
      <c r="AU206" s="237" t="s">
        <v>85</v>
      </c>
      <c r="AY206" s="15" t="s">
        <v>165</v>
      </c>
      <c r="BE206" s="238">
        <f>IF(N206="základná",J206,0)</f>
        <v>0</v>
      </c>
      <c r="BF206" s="238">
        <f>IF(N206="znížená",J206,0)</f>
        <v>0</v>
      </c>
      <c r="BG206" s="238">
        <f>IF(N206="zákl. prenesená",J206,0)</f>
        <v>0</v>
      </c>
      <c r="BH206" s="238">
        <f>IF(N206="zníž. prenesená",J206,0)</f>
        <v>0</v>
      </c>
      <c r="BI206" s="238">
        <f>IF(N206="nulová",J206,0)</f>
        <v>0</v>
      </c>
      <c r="BJ206" s="15" t="s">
        <v>85</v>
      </c>
      <c r="BK206" s="238">
        <f>ROUND(I206*H206,2)</f>
        <v>0</v>
      </c>
      <c r="BL206" s="15" t="s">
        <v>184</v>
      </c>
      <c r="BM206" s="237" t="s">
        <v>495</v>
      </c>
    </row>
    <row r="207" s="2" customFormat="1" ht="14.4" customHeight="1">
      <c r="A207" s="36"/>
      <c r="B207" s="37"/>
      <c r="C207" s="239" t="s">
        <v>496</v>
      </c>
      <c r="D207" s="239" t="s">
        <v>175</v>
      </c>
      <c r="E207" s="240" t="s">
        <v>497</v>
      </c>
      <c r="F207" s="241" t="s">
        <v>498</v>
      </c>
      <c r="G207" s="242" t="s">
        <v>183</v>
      </c>
      <c r="H207" s="243">
        <v>20</v>
      </c>
      <c r="I207" s="244"/>
      <c r="J207" s="245">
        <f>ROUND(I207*H207,2)</f>
        <v>0</v>
      </c>
      <c r="K207" s="246"/>
      <c r="L207" s="247"/>
      <c r="M207" s="248" t="s">
        <v>1</v>
      </c>
      <c r="N207" s="249" t="s">
        <v>40</v>
      </c>
      <c r="O207" s="89"/>
      <c r="P207" s="235">
        <f>O207*H207</f>
        <v>0</v>
      </c>
      <c r="Q207" s="235">
        <v>0.00197</v>
      </c>
      <c r="R207" s="235">
        <f>Q207*H207</f>
        <v>0.039399999999999998</v>
      </c>
      <c r="S207" s="235">
        <v>0</v>
      </c>
      <c r="T207" s="23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7" t="s">
        <v>189</v>
      </c>
      <c r="AT207" s="237" t="s">
        <v>175</v>
      </c>
      <c r="AU207" s="237" t="s">
        <v>85</v>
      </c>
      <c r="AY207" s="15" t="s">
        <v>165</v>
      </c>
      <c r="BE207" s="238">
        <f>IF(N207="základná",J207,0)</f>
        <v>0</v>
      </c>
      <c r="BF207" s="238">
        <f>IF(N207="znížená",J207,0)</f>
        <v>0</v>
      </c>
      <c r="BG207" s="238">
        <f>IF(N207="zákl. prenesená",J207,0)</f>
        <v>0</v>
      </c>
      <c r="BH207" s="238">
        <f>IF(N207="zníž. prenesená",J207,0)</f>
        <v>0</v>
      </c>
      <c r="BI207" s="238">
        <f>IF(N207="nulová",J207,0)</f>
        <v>0</v>
      </c>
      <c r="BJ207" s="15" t="s">
        <v>85</v>
      </c>
      <c r="BK207" s="238">
        <f>ROUND(I207*H207,2)</f>
        <v>0</v>
      </c>
      <c r="BL207" s="15" t="s">
        <v>189</v>
      </c>
      <c r="BM207" s="237" t="s">
        <v>499</v>
      </c>
    </row>
    <row r="208" s="2" customFormat="1" ht="14.4" customHeight="1">
      <c r="A208" s="36"/>
      <c r="B208" s="37"/>
      <c r="C208" s="225" t="s">
        <v>500</v>
      </c>
      <c r="D208" s="225" t="s">
        <v>169</v>
      </c>
      <c r="E208" s="226" t="s">
        <v>501</v>
      </c>
      <c r="F208" s="227" t="s">
        <v>502</v>
      </c>
      <c r="G208" s="228" t="s">
        <v>503</v>
      </c>
      <c r="H208" s="250"/>
      <c r="I208" s="230"/>
      <c r="J208" s="231">
        <f>ROUND(I208*H208,2)</f>
        <v>0</v>
      </c>
      <c r="K208" s="232"/>
      <c r="L208" s="42"/>
      <c r="M208" s="233" t="s">
        <v>1</v>
      </c>
      <c r="N208" s="234" t="s">
        <v>40</v>
      </c>
      <c r="O208" s="89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7" t="s">
        <v>184</v>
      </c>
      <c r="AT208" s="237" t="s">
        <v>169</v>
      </c>
      <c r="AU208" s="237" t="s">
        <v>85</v>
      </c>
      <c r="AY208" s="15" t="s">
        <v>165</v>
      </c>
      <c r="BE208" s="238">
        <f>IF(N208="základná",J208,0)</f>
        <v>0</v>
      </c>
      <c r="BF208" s="238">
        <f>IF(N208="znížená",J208,0)</f>
        <v>0</v>
      </c>
      <c r="BG208" s="238">
        <f>IF(N208="zákl. prenesená",J208,0)</f>
        <v>0</v>
      </c>
      <c r="BH208" s="238">
        <f>IF(N208="zníž. prenesená",J208,0)</f>
        <v>0</v>
      </c>
      <c r="BI208" s="238">
        <f>IF(N208="nulová",J208,0)</f>
        <v>0</v>
      </c>
      <c r="BJ208" s="15" t="s">
        <v>85</v>
      </c>
      <c r="BK208" s="238">
        <f>ROUND(I208*H208,2)</f>
        <v>0</v>
      </c>
      <c r="BL208" s="15" t="s">
        <v>184</v>
      </c>
      <c r="BM208" s="237" t="s">
        <v>504</v>
      </c>
    </row>
    <row r="209" s="2" customFormat="1" ht="14.4" customHeight="1">
      <c r="A209" s="36"/>
      <c r="B209" s="37"/>
      <c r="C209" s="225" t="s">
        <v>505</v>
      </c>
      <c r="D209" s="225" t="s">
        <v>169</v>
      </c>
      <c r="E209" s="226" t="s">
        <v>506</v>
      </c>
      <c r="F209" s="227" t="s">
        <v>507</v>
      </c>
      <c r="G209" s="228" t="s">
        <v>503</v>
      </c>
      <c r="H209" s="250"/>
      <c r="I209" s="230"/>
      <c r="J209" s="231">
        <f>ROUND(I209*H209,2)</f>
        <v>0</v>
      </c>
      <c r="K209" s="232"/>
      <c r="L209" s="42"/>
      <c r="M209" s="233" t="s">
        <v>1</v>
      </c>
      <c r="N209" s="234" t="s">
        <v>40</v>
      </c>
      <c r="O209" s="89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7" t="s">
        <v>184</v>
      </c>
      <c r="AT209" s="237" t="s">
        <v>169</v>
      </c>
      <c r="AU209" s="237" t="s">
        <v>85</v>
      </c>
      <c r="AY209" s="15" t="s">
        <v>165</v>
      </c>
      <c r="BE209" s="238">
        <f>IF(N209="základná",J209,0)</f>
        <v>0</v>
      </c>
      <c r="BF209" s="238">
        <f>IF(N209="znížená",J209,0)</f>
        <v>0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5" t="s">
        <v>85</v>
      </c>
      <c r="BK209" s="238">
        <f>ROUND(I209*H209,2)</f>
        <v>0</v>
      </c>
      <c r="BL209" s="15" t="s">
        <v>184</v>
      </c>
      <c r="BM209" s="237" t="s">
        <v>508</v>
      </c>
    </row>
    <row r="210" s="2" customFormat="1" ht="14.4" customHeight="1">
      <c r="A210" s="36"/>
      <c r="B210" s="37"/>
      <c r="C210" s="225" t="s">
        <v>509</v>
      </c>
      <c r="D210" s="225" t="s">
        <v>169</v>
      </c>
      <c r="E210" s="226" t="s">
        <v>510</v>
      </c>
      <c r="F210" s="227" t="s">
        <v>511</v>
      </c>
      <c r="G210" s="228" t="s">
        <v>503</v>
      </c>
      <c r="H210" s="250"/>
      <c r="I210" s="230"/>
      <c r="J210" s="231">
        <f>ROUND(I210*H210,2)</f>
        <v>0</v>
      </c>
      <c r="K210" s="232"/>
      <c r="L210" s="42"/>
      <c r="M210" s="233" t="s">
        <v>1</v>
      </c>
      <c r="N210" s="234" t="s">
        <v>40</v>
      </c>
      <c r="O210" s="89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7" t="s">
        <v>184</v>
      </c>
      <c r="AT210" s="237" t="s">
        <v>169</v>
      </c>
      <c r="AU210" s="237" t="s">
        <v>85</v>
      </c>
      <c r="AY210" s="15" t="s">
        <v>165</v>
      </c>
      <c r="BE210" s="238">
        <f>IF(N210="základná",J210,0)</f>
        <v>0</v>
      </c>
      <c r="BF210" s="238">
        <f>IF(N210="znížená",J210,0)</f>
        <v>0</v>
      </c>
      <c r="BG210" s="238">
        <f>IF(N210="zákl. prenesená",J210,0)</f>
        <v>0</v>
      </c>
      <c r="BH210" s="238">
        <f>IF(N210="zníž. prenesená",J210,0)</f>
        <v>0</v>
      </c>
      <c r="BI210" s="238">
        <f>IF(N210="nulová",J210,0)</f>
        <v>0</v>
      </c>
      <c r="BJ210" s="15" t="s">
        <v>85</v>
      </c>
      <c r="BK210" s="238">
        <f>ROUND(I210*H210,2)</f>
        <v>0</v>
      </c>
      <c r="BL210" s="15" t="s">
        <v>184</v>
      </c>
      <c r="BM210" s="237" t="s">
        <v>512</v>
      </c>
    </row>
    <row r="211" s="2" customFormat="1" ht="14.4" customHeight="1">
      <c r="A211" s="36"/>
      <c r="B211" s="37"/>
      <c r="C211" s="225" t="s">
        <v>513</v>
      </c>
      <c r="D211" s="225" t="s">
        <v>169</v>
      </c>
      <c r="E211" s="226" t="s">
        <v>514</v>
      </c>
      <c r="F211" s="227" t="s">
        <v>515</v>
      </c>
      <c r="G211" s="228" t="s">
        <v>503</v>
      </c>
      <c r="H211" s="250"/>
      <c r="I211" s="230"/>
      <c r="J211" s="231">
        <f>ROUND(I211*H211,2)</f>
        <v>0</v>
      </c>
      <c r="K211" s="232"/>
      <c r="L211" s="42"/>
      <c r="M211" s="233" t="s">
        <v>1</v>
      </c>
      <c r="N211" s="234" t="s">
        <v>40</v>
      </c>
      <c r="O211" s="89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7" t="s">
        <v>189</v>
      </c>
      <c r="AT211" s="237" t="s">
        <v>169</v>
      </c>
      <c r="AU211" s="237" t="s">
        <v>85</v>
      </c>
      <c r="AY211" s="15" t="s">
        <v>165</v>
      </c>
      <c r="BE211" s="238">
        <f>IF(N211="základná",J211,0)</f>
        <v>0</v>
      </c>
      <c r="BF211" s="238">
        <f>IF(N211="znížená",J211,0)</f>
        <v>0</v>
      </c>
      <c r="BG211" s="238">
        <f>IF(N211="zákl. prenesená",J211,0)</f>
        <v>0</v>
      </c>
      <c r="BH211" s="238">
        <f>IF(N211="zníž. prenesená",J211,0)</f>
        <v>0</v>
      </c>
      <c r="BI211" s="238">
        <f>IF(N211="nulová",J211,0)</f>
        <v>0</v>
      </c>
      <c r="BJ211" s="15" t="s">
        <v>85</v>
      </c>
      <c r="BK211" s="238">
        <f>ROUND(I211*H211,2)</f>
        <v>0</v>
      </c>
      <c r="BL211" s="15" t="s">
        <v>189</v>
      </c>
      <c r="BM211" s="237" t="s">
        <v>516</v>
      </c>
    </row>
    <row r="212" s="2" customFormat="1" ht="14.4" customHeight="1">
      <c r="A212" s="36"/>
      <c r="B212" s="37"/>
      <c r="C212" s="225" t="s">
        <v>517</v>
      </c>
      <c r="D212" s="225" t="s">
        <v>169</v>
      </c>
      <c r="E212" s="226" t="s">
        <v>518</v>
      </c>
      <c r="F212" s="227" t="s">
        <v>519</v>
      </c>
      <c r="G212" s="228" t="s">
        <v>503</v>
      </c>
      <c r="H212" s="250"/>
      <c r="I212" s="230"/>
      <c r="J212" s="231">
        <f>ROUND(I212*H212,2)</f>
        <v>0</v>
      </c>
      <c r="K212" s="232"/>
      <c r="L212" s="42"/>
      <c r="M212" s="233" t="s">
        <v>1</v>
      </c>
      <c r="N212" s="234" t="s">
        <v>40</v>
      </c>
      <c r="O212" s="89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7" t="s">
        <v>184</v>
      </c>
      <c r="AT212" s="237" t="s">
        <v>169</v>
      </c>
      <c r="AU212" s="237" t="s">
        <v>85</v>
      </c>
      <c r="AY212" s="15" t="s">
        <v>165</v>
      </c>
      <c r="BE212" s="238">
        <f>IF(N212="základná",J212,0)</f>
        <v>0</v>
      </c>
      <c r="BF212" s="238">
        <f>IF(N212="znížená",J212,0)</f>
        <v>0</v>
      </c>
      <c r="BG212" s="238">
        <f>IF(N212="zákl. prenesená",J212,0)</f>
        <v>0</v>
      </c>
      <c r="BH212" s="238">
        <f>IF(N212="zníž. prenesená",J212,0)</f>
        <v>0</v>
      </c>
      <c r="BI212" s="238">
        <f>IF(N212="nulová",J212,0)</f>
        <v>0</v>
      </c>
      <c r="BJ212" s="15" t="s">
        <v>85</v>
      </c>
      <c r="BK212" s="238">
        <f>ROUND(I212*H212,2)</f>
        <v>0</v>
      </c>
      <c r="BL212" s="15" t="s">
        <v>184</v>
      </c>
      <c r="BM212" s="237" t="s">
        <v>520</v>
      </c>
    </row>
    <row r="213" s="12" customFormat="1" ht="22.8" customHeight="1">
      <c r="A213" s="12"/>
      <c r="B213" s="209"/>
      <c r="C213" s="210"/>
      <c r="D213" s="211" t="s">
        <v>73</v>
      </c>
      <c r="E213" s="223" t="s">
        <v>521</v>
      </c>
      <c r="F213" s="223" t="s">
        <v>522</v>
      </c>
      <c r="G213" s="210"/>
      <c r="H213" s="210"/>
      <c r="I213" s="213"/>
      <c r="J213" s="224">
        <f>BK213</f>
        <v>0</v>
      </c>
      <c r="K213" s="210"/>
      <c r="L213" s="215"/>
      <c r="M213" s="216"/>
      <c r="N213" s="217"/>
      <c r="O213" s="217"/>
      <c r="P213" s="218">
        <f>SUM(P214:P223)</f>
        <v>0</v>
      </c>
      <c r="Q213" s="217"/>
      <c r="R213" s="218">
        <f>SUM(R214:R223)</f>
        <v>4.1684000000000001</v>
      </c>
      <c r="S213" s="217"/>
      <c r="T213" s="219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0" t="s">
        <v>177</v>
      </c>
      <c r="AT213" s="221" t="s">
        <v>73</v>
      </c>
      <c r="AU213" s="221" t="s">
        <v>81</v>
      </c>
      <c r="AY213" s="220" t="s">
        <v>165</v>
      </c>
      <c r="BK213" s="222">
        <f>SUM(BK214:BK223)</f>
        <v>0</v>
      </c>
    </row>
    <row r="214" s="2" customFormat="1" ht="24.15" customHeight="1">
      <c r="A214" s="36"/>
      <c r="B214" s="37"/>
      <c r="C214" s="225" t="s">
        <v>177</v>
      </c>
      <c r="D214" s="225" t="s">
        <v>169</v>
      </c>
      <c r="E214" s="226" t="s">
        <v>523</v>
      </c>
      <c r="F214" s="227" t="s">
        <v>524</v>
      </c>
      <c r="G214" s="228" t="s">
        <v>183</v>
      </c>
      <c r="H214" s="229">
        <v>40</v>
      </c>
      <c r="I214" s="230"/>
      <c r="J214" s="231">
        <f>ROUND(I214*H214,2)</f>
        <v>0</v>
      </c>
      <c r="K214" s="232"/>
      <c r="L214" s="42"/>
      <c r="M214" s="233" t="s">
        <v>1</v>
      </c>
      <c r="N214" s="234" t="s">
        <v>40</v>
      </c>
      <c r="O214" s="89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7" t="s">
        <v>184</v>
      </c>
      <c r="AT214" s="237" t="s">
        <v>169</v>
      </c>
      <c r="AU214" s="237" t="s">
        <v>85</v>
      </c>
      <c r="AY214" s="15" t="s">
        <v>165</v>
      </c>
      <c r="BE214" s="238">
        <f>IF(N214="základná",J214,0)</f>
        <v>0</v>
      </c>
      <c r="BF214" s="238">
        <f>IF(N214="znížená",J214,0)</f>
        <v>0</v>
      </c>
      <c r="BG214" s="238">
        <f>IF(N214="zákl. prenesená",J214,0)</f>
        <v>0</v>
      </c>
      <c r="BH214" s="238">
        <f>IF(N214="zníž. prenesená",J214,0)</f>
        <v>0</v>
      </c>
      <c r="BI214" s="238">
        <f>IF(N214="nulová",J214,0)</f>
        <v>0</v>
      </c>
      <c r="BJ214" s="15" t="s">
        <v>85</v>
      </c>
      <c r="BK214" s="238">
        <f>ROUND(I214*H214,2)</f>
        <v>0</v>
      </c>
      <c r="BL214" s="15" t="s">
        <v>184</v>
      </c>
      <c r="BM214" s="237" t="s">
        <v>525</v>
      </c>
    </row>
    <row r="215" s="2" customFormat="1" ht="24.15" customHeight="1">
      <c r="A215" s="36"/>
      <c r="B215" s="37"/>
      <c r="C215" s="225" t="s">
        <v>173</v>
      </c>
      <c r="D215" s="225" t="s">
        <v>169</v>
      </c>
      <c r="E215" s="226" t="s">
        <v>526</v>
      </c>
      <c r="F215" s="227" t="s">
        <v>527</v>
      </c>
      <c r="G215" s="228" t="s">
        <v>528</v>
      </c>
      <c r="H215" s="229">
        <v>12</v>
      </c>
      <c r="I215" s="230"/>
      <c r="J215" s="231">
        <f>ROUND(I215*H215,2)</f>
        <v>0</v>
      </c>
      <c r="K215" s="232"/>
      <c r="L215" s="42"/>
      <c r="M215" s="233" t="s">
        <v>1</v>
      </c>
      <c r="N215" s="234" t="s">
        <v>40</v>
      </c>
      <c r="O215" s="89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7" t="s">
        <v>184</v>
      </c>
      <c r="AT215" s="237" t="s">
        <v>169</v>
      </c>
      <c r="AU215" s="237" t="s">
        <v>85</v>
      </c>
      <c r="AY215" s="15" t="s">
        <v>165</v>
      </c>
      <c r="BE215" s="238">
        <f>IF(N215="základná",J215,0)</f>
        <v>0</v>
      </c>
      <c r="BF215" s="238">
        <f>IF(N215="znížená",J215,0)</f>
        <v>0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5" t="s">
        <v>85</v>
      </c>
      <c r="BK215" s="238">
        <f>ROUND(I215*H215,2)</f>
        <v>0</v>
      </c>
      <c r="BL215" s="15" t="s">
        <v>184</v>
      </c>
      <c r="BM215" s="237" t="s">
        <v>529</v>
      </c>
    </row>
    <row r="216" s="2" customFormat="1" ht="24.15" customHeight="1">
      <c r="A216" s="36"/>
      <c r="B216" s="37"/>
      <c r="C216" s="225" t="s">
        <v>530</v>
      </c>
      <c r="D216" s="225" t="s">
        <v>169</v>
      </c>
      <c r="E216" s="226" t="s">
        <v>531</v>
      </c>
      <c r="F216" s="227" t="s">
        <v>532</v>
      </c>
      <c r="G216" s="228" t="s">
        <v>183</v>
      </c>
      <c r="H216" s="229">
        <v>40</v>
      </c>
      <c r="I216" s="230"/>
      <c r="J216" s="231">
        <f>ROUND(I216*H216,2)</f>
        <v>0</v>
      </c>
      <c r="K216" s="232"/>
      <c r="L216" s="42"/>
      <c r="M216" s="233" t="s">
        <v>1</v>
      </c>
      <c r="N216" s="234" t="s">
        <v>40</v>
      </c>
      <c r="O216" s="89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7" t="s">
        <v>184</v>
      </c>
      <c r="AT216" s="237" t="s">
        <v>169</v>
      </c>
      <c r="AU216" s="237" t="s">
        <v>85</v>
      </c>
      <c r="AY216" s="15" t="s">
        <v>165</v>
      </c>
      <c r="BE216" s="238">
        <f>IF(N216="základná",J216,0)</f>
        <v>0</v>
      </c>
      <c r="BF216" s="238">
        <f>IF(N216="znížená",J216,0)</f>
        <v>0</v>
      </c>
      <c r="BG216" s="238">
        <f>IF(N216="zákl. prenesená",J216,0)</f>
        <v>0</v>
      </c>
      <c r="BH216" s="238">
        <f>IF(N216="zníž. prenesená",J216,0)</f>
        <v>0</v>
      </c>
      <c r="BI216" s="238">
        <f>IF(N216="nulová",J216,0)</f>
        <v>0</v>
      </c>
      <c r="BJ216" s="15" t="s">
        <v>85</v>
      </c>
      <c r="BK216" s="238">
        <f>ROUND(I216*H216,2)</f>
        <v>0</v>
      </c>
      <c r="BL216" s="15" t="s">
        <v>184</v>
      </c>
      <c r="BM216" s="237" t="s">
        <v>533</v>
      </c>
    </row>
    <row r="217" s="2" customFormat="1" ht="14.4" customHeight="1">
      <c r="A217" s="36"/>
      <c r="B217" s="37"/>
      <c r="C217" s="239" t="s">
        <v>534</v>
      </c>
      <c r="D217" s="239" t="s">
        <v>175</v>
      </c>
      <c r="E217" s="240" t="s">
        <v>535</v>
      </c>
      <c r="F217" s="241" t="s">
        <v>536</v>
      </c>
      <c r="G217" s="242" t="s">
        <v>537</v>
      </c>
      <c r="H217" s="243">
        <v>4.1600000000000001</v>
      </c>
      <c r="I217" s="244"/>
      <c r="J217" s="245">
        <f>ROUND(I217*H217,2)</f>
        <v>0</v>
      </c>
      <c r="K217" s="246"/>
      <c r="L217" s="247"/>
      <c r="M217" s="248" t="s">
        <v>1</v>
      </c>
      <c r="N217" s="249" t="s">
        <v>40</v>
      </c>
      <c r="O217" s="89"/>
      <c r="P217" s="235">
        <f>O217*H217</f>
        <v>0</v>
      </c>
      <c r="Q217" s="235">
        <v>1</v>
      </c>
      <c r="R217" s="235">
        <f>Q217*H217</f>
        <v>4.1600000000000001</v>
      </c>
      <c r="S217" s="235">
        <v>0</v>
      </c>
      <c r="T217" s="23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7" t="s">
        <v>189</v>
      </c>
      <c r="AT217" s="237" t="s">
        <v>175</v>
      </c>
      <c r="AU217" s="237" t="s">
        <v>85</v>
      </c>
      <c r="AY217" s="15" t="s">
        <v>165</v>
      </c>
      <c r="BE217" s="238">
        <f>IF(N217="základná",J217,0)</f>
        <v>0</v>
      </c>
      <c r="BF217" s="238">
        <f>IF(N217="znížená",J217,0)</f>
        <v>0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5" t="s">
        <v>85</v>
      </c>
      <c r="BK217" s="238">
        <f>ROUND(I217*H217,2)</f>
        <v>0</v>
      </c>
      <c r="BL217" s="15" t="s">
        <v>189</v>
      </c>
      <c r="BM217" s="237" t="s">
        <v>538</v>
      </c>
    </row>
    <row r="218" s="13" customFormat="1">
      <c r="A218" s="13"/>
      <c r="B218" s="251"/>
      <c r="C218" s="252"/>
      <c r="D218" s="253" t="s">
        <v>539</v>
      </c>
      <c r="E218" s="252"/>
      <c r="F218" s="254" t="s">
        <v>540</v>
      </c>
      <c r="G218" s="252"/>
      <c r="H218" s="255">
        <v>4.1600000000000001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539</v>
      </c>
      <c r="AU218" s="261" t="s">
        <v>85</v>
      </c>
      <c r="AV218" s="13" t="s">
        <v>85</v>
      </c>
      <c r="AW218" s="13" t="s">
        <v>4</v>
      </c>
      <c r="AX218" s="13" t="s">
        <v>81</v>
      </c>
      <c r="AY218" s="261" t="s">
        <v>165</v>
      </c>
    </row>
    <row r="219" s="2" customFormat="1" ht="24.15" customHeight="1">
      <c r="A219" s="36"/>
      <c r="B219" s="37"/>
      <c r="C219" s="225" t="s">
        <v>541</v>
      </c>
      <c r="D219" s="225" t="s">
        <v>169</v>
      </c>
      <c r="E219" s="226" t="s">
        <v>542</v>
      </c>
      <c r="F219" s="227" t="s">
        <v>543</v>
      </c>
      <c r="G219" s="228" t="s">
        <v>183</v>
      </c>
      <c r="H219" s="229">
        <v>40</v>
      </c>
      <c r="I219" s="230"/>
      <c r="J219" s="231">
        <f>ROUND(I219*H219,2)</f>
        <v>0</v>
      </c>
      <c r="K219" s="232"/>
      <c r="L219" s="42"/>
      <c r="M219" s="233" t="s">
        <v>1</v>
      </c>
      <c r="N219" s="234" t="s">
        <v>40</v>
      </c>
      <c r="O219" s="89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7" t="s">
        <v>184</v>
      </c>
      <c r="AT219" s="237" t="s">
        <v>169</v>
      </c>
      <c r="AU219" s="237" t="s">
        <v>85</v>
      </c>
      <c r="AY219" s="15" t="s">
        <v>165</v>
      </c>
      <c r="BE219" s="238">
        <f>IF(N219="základná",J219,0)</f>
        <v>0</v>
      </c>
      <c r="BF219" s="238">
        <f>IF(N219="znížená",J219,0)</f>
        <v>0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5" t="s">
        <v>85</v>
      </c>
      <c r="BK219" s="238">
        <f>ROUND(I219*H219,2)</f>
        <v>0</v>
      </c>
      <c r="BL219" s="15" t="s">
        <v>184</v>
      </c>
      <c r="BM219" s="237" t="s">
        <v>544</v>
      </c>
    </row>
    <row r="220" s="2" customFormat="1" ht="24.15" customHeight="1">
      <c r="A220" s="36"/>
      <c r="B220" s="37"/>
      <c r="C220" s="239" t="s">
        <v>311</v>
      </c>
      <c r="D220" s="239" t="s">
        <v>175</v>
      </c>
      <c r="E220" s="240" t="s">
        <v>545</v>
      </c>
      <c r="F220" s="241" t="s">
        <v>546</v>
      </c>
      <c r="G220" s="242" t="s">
        <v>183</v>
      </c>
      <c r="H220" s="243">
        <v>40</v>
      </c>
      <c r="I220" s="244"/>
      <c r="J220" s="245">
        <f>ROUND(I220*H220,2)</f>
        <v>0</v>
      </c>
      <c r="K220" s="246"/>
      <c r="L220" s="247"/>
      <c r="M220" s="248" t="s">
        <v>1</v>
      </c>
      <c r="N220" s="249" t="s">
        <v>40</v>
      </c>
      <c r="O220" s="89"/>
      <c r="P220" s="235">
        <f>O220*H220</f>
        <v>0</v>
      </c>
      <c r="Q220" s="235">
        <v>0.00021000000000000001</v>
      </c>
      <c r="R220" s="235">
        <f>Q220*H220</f>
        <v>0.0084000000000000012</v>
      </c>
      <c r="S220" s="235">
        <v>0</v>
      </c>
      <c r="T220" s="23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7" t="s">
        <v>189</v>
      </c>
      <c r="AT220" s="237" t="s">
        <v>175</v>
      </c>
      <c r="AU220" s="237" t="s">
        <v>85</v>
      </c>
      <c r="AY220" s="15" t="s">
        <v>165</v>
      </c>
      <c r="BE220" s="238">
        <f>IF(N220="základná",J220,0)</f>
        <v>0</v>
      </c>
      <c r="BF220" s="238">
        <f>IF(N220="znížená",J220,0)</f>
        <v>0</v>
      </c>
      <c r="BG220" s="238">
        <f>IF(N220="zákl. prenesená",J220,0)</f>
        <v>0</v>
      </c>
      <c r="BH220" s="238">
        <f>IF(N220="zníž. prenesená",J220,0)</f>
        <v>0</v>
      </c>
      <c r="BI220" s="238">
        <f>IF(N220="nulová",J220,0)</f>
        <v>0</v>
      </c>
      <c r="BJ220" s="15" t="s">
        <v>85</v>
      </c>
      <c r="BK220" s="238">
        <f>ROUND(I220*H220,2)</f>
        <v>0</v>
      </c>
      <c r="BL220" s="15" t="s">
        <v>189</v>
      </c>
      <c r="BM220" s="237" t="s">
        <v>547</v>
      </c>
    </row>
    <row r="221" s="2" customFormat="1" ht="24.15" customHeight="1">
      <c r="A221" s="36"/>
      <c r="B221" s="37"/>
      <c r="C221" s="225" t="s">
        <v>166</v>
      </c>
      <c r="D221" s="225" t="s">
        <v>169</v>
      </c>
      <c r="E221" s="226" t="s">
        <v>548</v>
      </c>
      <c r="F221" s="227" t="s">
        <v>549</v>
      </c>
      <c r="G221" s="228" t="s">
        <v>183</v>
      </c>
      <c r="H221" s="229">
        <v>40</v>
      </c>
      <c r="I221" s="230"/>
      <c r="J221" s="231">
        <f>ROUND(I221*H221,2)</f>
        <v>0</v>
      </c>
      <c r="K221" s="232"/>
      <c r="L221" s="42"/>
      <c r="M221" s="233" t="s">
        <v>1</v>
      </c>
      <c r="N221" s="234" t="s">
        <v>40</v>
      </c>
      <c r="O221" s="89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7" t="s">
        <v>184</v>
      </c>
      <c r="AT221" s="237" t="s">
        <v>169</v>
      </c>
      <c r="AU221" s="237" t="s">
        <v>85</v>
      </c>
      <c r="AY221" s="15" t="s">
        <v>165</v>
      </c>
      <c r="BE221" s="238">
        <f>IF(N221="základná",J221,0)</f>
        <v>0</v>
      </c>
      <c r="BF221" s="238">
        <f>IF(N221="znížená",J221,0)</f>
        <v>0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5" t="s">
        <v>85</v>
      </c>
      <c r="BK221" s="238">
        <f>ROUND(I221*H221,2)</f>
        <v>0</v>
      </c>
      <c r="BL221" s="15" t="s">
        <v>184</v>
      </c>
      <c r="BM221" s="237" t="s">
        <v>550</v>
      </c>
    </row>
    <row r="222" s="2" customFormat="1" ht="24.15" customHeight="1">
      <c r="A222" s="36"/>
      <c r="B222" s="37"/>
      <c r="C222" s="225" t="s">
        <v>551</v>
      </c>
      <c r="D222" s="225" t="s">
        <v>169</v>
      </c>
      <c r="E222" s="226" t="s">
        <v>552</v>
      </c>
      <c r="F222" s="227" t="s">
        <v>553</v>
      </c>
      <c r="G222" s="228" t="s">
        <v>258</v>
      </c>
      <c r="H222" s="229">
        <v>40</v>
      </c>
      <c r="I222" s="230"/>
      <c r="J222" s="231">
        <f>ROUND(I222*H222,2)</f>
        <v>0</v>
      </c>
      <c r="K222" s="232"/>
      <c r="L222" s="42"/>
      <c r="M222" s="233" t="s">
        <v>1</v>
      </c>
      <c r="N222" s="234" t="s">
        <v>40</v>
      </c>
      <c r="O222" s="89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7" t="s">
        <v>184</v>
      </c>
      <c r="AT222" s="237" t="s">
        <v>169</v>
      </c>
      <c r="AU222" s="237" t="s">
        <v>85</v>
      </c>
      <c r="AY222" s="15" t="s">
        <v>165</v>
      </c>
      <c r="BE222" s="238">
        <f>IF(N222="základná",J222,0)</f>
        <v>0</v>
      </c>
      <c r="BF222" s="238">
        <f>IF(N222="znížená",J222,0)</f>
        <v>0</v>
      </c>
      <c r="BG222" s="238">
        <f>IF(N222="zákl. prenesená",J222,0)</f>
        <v>0</v>
      </c>
      <c r="BH222" s="238">
        <f>IF(N222="zníž. prenesená",J222,0)</f>
        <v>0</v>
      </c>
      <c r="BI222" s="238">
        <f>IF(N222="nulová",J222,0)</f>
        <v>0</v>
      </c>
      <c r="BJ222" s="15" t="s">
        <v>85</v>
      </c>
      <c r="BK222" s="238">
        <f>ROUND(I222*H222,2)</f>
        <v>0</v>
      </c>
      <c r="BL222" s="15" t="s">
        <v>184</v>
      </c>
      <c r="BM222" s="237" t="s">
        <v>554</v>
      </c>
    </row>
    <row r="223" s="2" customFormat="1" ht="14.4" customHeight="1">
      <c r="A223" s="36"/>
      <c r="B223" s="37"/>
      <c r="C223" s="225" t="s">
        <v>555</v>
      </c>
      <c r="D223" s="225" t="s">
        <v>169</v>
      </c>
      <c r="E223" s="226" t="s">
        <v>518</v>
      </c>
      <c r="F223" s="227" t="s">
        <v>519</v>
      </c>
      <c r="G223" s="228" t="s">
        <v>503</v>
      </c>
      <c r="H223" s="250"/>
      <c r="I223" s="230"/>
      <c r="J223" s="231">
        <f>ROUND(I223*H223,2)</f>
        <v>0</v>
      </c>
      <c r="K223" s="232"/>
      <c r="L223" s="42"/>
      <c r="M223" s="233" t="s">
        <v>1</v>
      </c>
      <c r="N223" s="234" t="s">
        <v>40</v>
      </c>
      <c r="O223" s="89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7" t="s">
        <v>184</v>
      </c>
      <c r="AT223" s="237" t="s">
        <v>169</v>
      </c>
      <c r="AU223" s="237" t="s">
        <v>85</v>
      </c>
      <c r="AY223" s="15" t="s">
        <v>165</v>
      </c>
      <c r="BE223" s="238">
        <f>IF(N223="základná",J223,0)</f>
        <v>0</v>
      </c>
      <c r="BF223" s="238">
        <f>IF(N223="znížená",J223,0)</f>
        <v>0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5" t="s">
        <v>85</v>
      </c>
      <c r="BK223" s="238">
        <f>ROUND(I223*H223,2)</f>
        <v>0</v>
      </c>
      <c r="BL223" s="15" t="s">
        <v>184</v>
      </c>
      <c r="BM223" s="237" t="s">
        <v>556</v>
      </c>
    </row>
    <row r="224" s="12" customFormat="1" ht="22.8" customHeight="1">
      <c r="A224" s="12"/>
      <c r="B224" s="209"/>
      <c r="C224" s="210"/>
      <c r="D224" s="211" t="s">
        <v>73</v>
      </c>
      <c r="E224" s="223" t="s">
        <v>557</v>
      </c>
      <c r="F224" s="223" t="s">
        <v>558</v>
      </c>
      <c r="G224" s="210"/>
      <c r="H224" s="210"/>
      <c r="I224" s="213"/>
      <c r="J224" s="224">
        <f>BK224</f>
        <v>0</v>
      </c>
      <c r="K224" s="210"/>
      <c r="L224" s="215"/>
      <c r="M224" s="216"/>
      <c r="N224" s="217"/>
      <c r="O224" s="217"/>
      <c r="P224" s="218">
        <f>P225</f>
        <v>0</v>
      </c>
      <c r="Q224" s="217"/>
      <c r="R224" s="218">
        <f>R225</f>
        <v>0</v>
      </c>
      <c r="S224" s="217"/>
      <c r="T224" s="219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0" t="s">
        <v>177</v>
      </c>
      <c r="AT224" s="221" t="s">
        <v>73</v>
      </c>
      <c r="AU224" s="221" t="s">
        <v>81</v>
      </c>
      <c r="AY224" s="220" t="s">
        <v>165</v>
      </c>
      <c r="BK224" s="222">
        <f>BK225</f>
        <v>0</v>
      </c>
    </row>
    <row r="225" s="2" customFormat="1" ht="24.15" customHeight="1">
      <c r="A225" s="36"/>
      <c r="B225" s="37"/>
      <c r="C225" s="225" t="s">
        <v>117</v>
      </c>
      <c r="D225" s="225" t="s">
        <v>169</v>
      </c>
      <c r="E225" s="226" t="s">
        <v>559</v>
      </c>
      <c r="F225" s="227" t="s">
        <v>560</v>
      </c>
      <c r="G225" s="228" t="s">
        <v>194</v>
      </c>
      <c r="H225" s="229">
        <v>1</v>
      </c>
      <c r="I225" s="230"/>
      <c r="J225" s="231">
        <f>ROUND(I225*H225,2)</f>
        <v>0</v>
      </c>
      <c r="K225" s="232"/>
      <c r="L225" s="42"/>
      <c r="M225" s="262" t="s">
        <v>1</v>
      </c>
      <c r="N225" s="263" t="s">
        <v>40</v>
      </c>
      <c r="O225" s="264"/>
      <c r="P225" s="265">
        <f>O225*H225</f>
        <v>0</v>
      </c>
      <c r="Q225" s="265">
        <v>0</v>
      </c>
      <c r="R225" s="265">
        <f>Q225*H225</f>
        <v>0</v>
      </c>
      <c r="S225" s="265">
        <v>0</v>
      </c>
      <c r="T225" s="26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7" t="s">
        <v>184</v>
      </c>
      <c r="AT225" s="237" t="s">
        <v>169</v>
      </c>
      <c r="AU225" s="237" t="s">
        <v>85</v>
      </c>
      <c r="AY225" s="15" t="s">
        <v>165</v>
      </c>
      <c r="BE225" s="238">
        <f>IF(N225="základná",J225,0)</f>
        <v>0</v>
      </c>
      <c r="BF225" s="238">
        <f>IF(N225="znížená",J225,0)</f>
        <v>0</v>
      </c>
      <c r="BG225" s="238">
        <f>IF(N225="zákl. prenesená",J225,0)</f>
        <v>0</v>
      </c>
      <c r="BH225" s="238">
        <f>IF(N225="zníž. prenesená",J225,0)</f>
        <v>0</v>
      </c>
      <c r="BI225" s="238">
        <f>IF(N225="nulová",J225,0)</f>
        <v>0</v>
      </c>
      <c r="BJ225" s="15" t="s">
        <v>85</v>
      </c>
      <c r="BK225" s="238">
        <f>ROUND(I225*H225,2)</f>
        <v>0</v>
      </c>
      <c r="BL225" s="15" t="s">
        <v>184</v>
      </c>
      <c r="BM225" s="237" t="s">
        <v>561</v>
      </c>
    </row>
    <row r="226" s="2" customFormat="1" ht="6.96" customHeight="1">
      <c r="A226" s="36"/>
      <c r="B226" s="64"/>
      <c r="C226" s="65"/>
      <c r="D226" s="65"/>
      <c r="E226" s="65"/>
      <c r="F226" s="65"/>
      <c r="G226" s="65"/>
      <c r="H226" s="65"/>
      <c r="I226" s="65"/>
      <c r="J226" s="65"/>
      <c r="K226" s="65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HwbI2G0gIb7FFLCGy9ZRTyWl5p0clZw2XH+8l3LpZ2gfmTRhCYwWlJ71+Dnz6lWTTFJY/zeVOVE4X6Yl4Q3DSw==" hashValue="JeEu2j278RnCcaEUqWdT8ioN2sIrbtdyx+heUf/wjJ1ymLeJmpDrvQgq4ji6g8REnv/XXJlPEeZ9LvBiPtjiWg==" algorithmName="SHA-512" password="CC35"/>
  <autoFilter ref="C121:K22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16.5" customHeight="1">
      <c r="A9" s="36"/>
      <c r="B9" s="42"/>
      <c r="C9" s="36"/>
      <c r="D9" s="36"/>
      <c r="E9" s="149" t="s">
        <v>139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563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ROUND((SUM(BE122:BE135)),  2)</f>
        <v>0</v>
      </c>
      <c r="G35" s="36"/>
      <c r="H35" s="36"/>
      <c r="I35" s="162">
        <v>0.20000000000000001</v>
      </c>
      <c r="J35" s="161">
        <f>ROUND(((SUM(BE122:BE135))*I35),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ROUND((SUM(BF122:BF135)),  2)</f>
        <v>0</v>
      </c>
      <c r="G36" s="36"/>
      <c r="H36" s="36"/>
      <c r="I36" s="162">
        <v>0.20000000000000001</v>
      </c>
      <c r="J36" s="161">
        <f>ROUND(((SUM(BF122:BF135))*I36),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ROUND((SUM(BG122:BG135)),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ROUND((SUM(BH122:BH135)),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ROUND((SUM(BI122:BI135)),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RS_BAR - Rozvádzač RS_BAR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139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RS_BAR - Rozvádzač RS_BAR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0.0049199999999999999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0.0049199999999999999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SUM(P125:P135)</f>
        <v>0</v>
      </c>
      <c r="Q124" s="217"/>
      <c r="R124" s="218">
        <f>SUM(R125:R135)</f>
        <v>0.0049199999999999999</v>
      </c>
      <c r="S124" s="217"/>
      <c r="T124" s="219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SUM(BK125:BK135)</f>
        <v>0</v>
      </c>
    </row>
    <row r="125" s="2" customFormat="1" ht="49.05" customHeight="1">
      <c r="A125" s="36"/>
      <c r="B125" s="37"/>
      <c r="C125" s="239" t="s">
        <v>180</v>
      </c>
      <c r="D125" s="239" t="s">
        <v>175</v>
      </c>
      <c r="E125" s="240" t="s">
        <v>564</v>
      </c>
      <c r="F125" s="241" t="s">
        <v>565</v>
      </c>
      <c r="G125" s="242" t="s">
        <v>194</v>
      </c>
      <c r="H125" s="243">
        <v>1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0.0022599999999999999</v>
      </c>
      <c r="R125" s="235">
        <f>Q125*H125</f>
        <v>0.0022599999999999999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203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566</v>
      </c>
    </row>
    <row r="126" s="2" customFormat="1" ht="14.4" customHeight="1">
      <c r="A126" s="36"/>
      <c r="B126" s="37"/>
      <c r="C126" s="225" t="s">
        <v>81</v>
      </c>
      <c r="D126" s="225" t="s">
        <v>169</v>
      </c>
      <c r="E126" s="226" t="s">
        <v>567</v>
      </c>
      <c r="F126" s="227" t="s">
        <v>568</v>
      </c>
      <c r="G126" s="228" t="s">
        <v>194</v>
      </c>
      <c r="H126" s="229">
        <v>4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569</v>
      </c>
    </row>
    <row r="127" s="2" customFormat="1" ht="24.15" customHeight="1">
      <c r="A127" s="36"/>
      <c r="B127" s="37"/>
      <c r="C127" s="239" t="s">
        <v>85</v>
      </c>
      <c r="D127" s="239" t="s">
        <v>175</v>
      </c>
      <c r="E127" s="240" t="s">
        <v>570</v>
      </c>
      <c r="F127" s="241" t="s">
        <v>571</v>
      </c>
      <c r="G127" s="242" t="s">
        <v>194</v>
      </c>
      <c r="H127" s="243">
        <v>4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0.00014999999999999999</v>
      </c>
      <c r="R127" s="235">
        <f>Q127*H127</f>
        <v>0.00059999999999999995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203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572</v>
      </c>
    </row>
    <row r="128" s="2" customFormat="1" ht="14.4" customHeight="1">
      <c r="A128" s="36"/>
      <c r="B128" s="37"/>
      <c r="C128" s="225" t="s">
        <v>541</v>
      </c>
      <c r="D128" s="225" t="s">
        <v>169</v>
      </c>
      <c r="E128" s="226" t="s">
        <v>567</v>
      </c>
      <c r="F128" s="227" t="s">
        <v>568</v>
      </c>
      <c r="G128" s="228" t="s">
        <v>194</v>
      </c>
      <c r="H128" s="229">
        <v>1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573</v>
      </c>
    </row>
    <row r="129" s="2" customFormat="1" ht="24.15" customHeight="1">
      <c r="A129" s="36"/>
      <c r="B129" s="37"/>
      <c r="C129" s="239" t="s">
        <v>311</v>
      </c>
      <c r="D129" s="239" t="s">
        <v>175</v>
      </c>
      <c r="E129" s="240" t="s">
        <v>574</v>
      </c>
      <c r="F129" s="241" t="s">
        <v>575</v>
      </c>
      <c r="G129" s="242" t="s">
        <v>194</v>
      </c>
      <c r="H129" s="243">
        <v>1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0.00014999999999999999</v>
      </c>
      <c r="R129" s="235">
        <f>Q129*H129</f>
        <v>0.00014999999999999999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203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576</v>
      </c>
    </row>
    <row r="130" s="2" customFormat="1" ht="14.4" customHeight="1">
      <c r="A130" s="36"/>
      <c r="B130" s="37"/>
      <c r="C130" s="225" t="s">
        <v>126</v>
      </c>
      <c r="D130" s="225" t="s">
        <v>169</v>
      </c>
      <c r="E130" s="226" t="s">
        <v>577</v>
      </c>
      <c r="F130" s="227" t="s">
        <v>578</v>
      </c>
      <c r="G130" s="228" t="s">
        <v>194</v>
      </c>
      <c r="H130" s="229">
        <v>1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579</v>
      </c>
    </row>
    <row r="131" s="2" customFormat="1" ht="14.4" customHeight="1">
      <c r="A131" s="36"/>
      <c r="B131" s="37"/>
      <c r="C131" s="239" t="s">
        <v>117</v>
      </c>
      <c r="D131" s="239" t="s">
        <v>175</v>
      </c>
      <c r="E131" s="240" t="s">
        <v>580</v>
      </c>
      <c r="F131" s="241" t="s">
        <v>581</v>
      </c>
      <c r="G131" s="242" t="s">
        <v>194</v>
      </c>
      <c r="H131" s="243">
        <v>1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0.00031</v>
      </c>
      <c r="R131" s="235">
        <f>Q131*H131</f>
        <v>0.00031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582</v>
      </c>
    </row>
    <row r="132" s="2" customFormat="1" ht="14.4" customHeight="1">
      <c r="A132" s="36"/>
      <c r="B132" s="37"/>
      <c r="C132" s="225" t="s">
        <v>166</v>
      </c>
      <c r="D132" s="225" t="s">
        <v>169</v>
      </c>
      <c r="E132" s="226" t="s">
        <v>583</v>
      </c>
      <c r="F132" s="227" t="s">
        <v>584</v>
      </c>
      <c r="G132" s="228" t="s">
        <v>194</v>
      </c>
      <c r="H132" s="229">
        <v>5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585</v>
      </c>
    </row>
    <row r="133" s="2" customFormat="1" ht="24.15" customHeight="1">
      <c r="A133" s="36"/>
      <c r="B133" s="37"/>
      <c r="C133" s="239" t="s">
        <v>551</v>
      </c>
      <c r="D133" s="239" t="s">
        <v>175</v>
      </c>
      <c r="E133" s="240" t="s">
        <v>586</v>
      </c>
      <c r="F133" s="241" t="s">
        <v>587</v>
      </c>
      <c r="G133" s="242" t="s">
        <v>194</v>
      </c>
      <c r="H133" s="243">
        <v>5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0.00021000000000000001</v>
      </c>
      <c r="R133" s="235">
        <f>Q133*H133</f>
        <v>0.0010500000000000002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203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588</v>
      </c>
    </row>
    <row r="134" s="2" customFormat="1" ht="24.15" customHeight="1">
      <c r="A134" s="36"/>
      <c r="B134" s="37"/>
      <c r="C134" s="225" t="s">
        <v>530</v>
      </c>
      <c r="D134" s="225" t="s">
        <v>169</v>
      </c>
      <c r="E134" s="226" t="s">
        <v>589</v>
      </c>
      <c r="F134" s="227" t="s">
        <v>590</v>
      </c>
      <c r="G134" s="228" t="s">
        <v>194</v>
      </c>
      <c r="H134" s="229">
        <v>1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591</v>
      </c>
    </row>
    <row r="135" s="2" customFormat="1" ht="24.15" customHeight="1">
      <c r="A135" s="36"/>
      <c r="B135" s="37"/>
      <c r="C135" s="239" t="s">
        <v>534</v>
      </c>
      <c r="D135" s="239" t="s">
        <v>175</v>
      </c>
      <c r="E135" s="240" t="s">
        <v>592</v>
      </c>
      <c r="F135" s="241" t="s">
        <v>593</v>
      </c>
      <c r="G135" s="242" t="s">
        <v>194</v>
      </c>
      <c r="H135" s="243">
        <v>1</v>
      </c>
      <c r="I135" s="244"/>
      <c r="J135" s="245">
        <f>ROUND(I135*H135,2)</f>
        <v>0</v>
      </c>
      <c r="K135" s="246"/>
      <c r="L135" s="247"/>
      <c r="M135" s="267" t="s">
        <v>1</v>
      </c>
      <c r="N135" s="268" t="s">
        <v>40</v>
      </c>
      <c r="O135" s="264"/>
      <c r="P135" s="265">
        <f>O135*H135</f>
        <v>0</v>
      </c>
      <c r="Q135" s="265">
        <v>0.00055000000000000003</v>
      </c>
      <c r="R135" s="265">
        <f>Q135*H135</f>
        <v>0.00055000000000000003</v>
      </c>
      <c r="S135" s="265">
        <v>0</v>
      </c>
      <c r="T135" s="26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594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3ZPQj/+I1WHoMEjSEVNJ8Pkl60dks7eGnDERTHlssdUnKhLL6DBjq+n0H8BcHs1aEppZGuB10B5/kpf+ch6qMQ==" hashValue="VTc9F62sdKDoOY/+jOYXjfgLtFfLAi3bPxO2vCVjfMYRsKtlTsT5oSO9l2RrVQdpztBu8/sOfU5S80KiWVCK0g==" algorithmName="SHA-512" password="CC35"/>
  <autoFilter ref="C121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16.5" customHeight="1">
      <c r="A9" s="36"/>
      <c r="B9" s="42"/>
      <c r="C9" s="36"/>
      <c r="D9" s="36"/>
      <c r="E9" s="149" t="s">
        <v>139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595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ROUND((SUM(BE122:BE146)),  2)</f>
        <v>0</v>
      </c>
      <c r="G35" s="36"/>
      <c r="H35" s="36"/>
      <c r="I35" s="162">
        <v>0.20000000000000001</v>
      </c>
      <c r="J35" s="161">
        <f>ROUND(((SUM(BE122:BE146))*I35),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ROUND((SUM(BF122:BF146)),  2)</f>
        <v>0</v>
      </c>
      <c r="G36" s="36"/>
      <c r="H36" s="36"/>
      <c r="I36" s="162">
        <v>0.20000000000000001</v>
      </c>
      <c r="J36" s="161">
        <f>ROUND(((SUM(BF122:BF146))*I36),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ROUND((SUM(BG122:BG146)),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ROUND((SUM(BH122:BH146)),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ROUND((SUM(BI122:BI146)),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RMS1 - Rozvádzač RMS1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139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RMS1 - Rozvádzač RMS1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0.097920000000000007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0.097920000000000007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SUM(P125:P146)</f>
        <v>0</v>
      </c>
      <c r="Q124" s="217"/>
      <c r="R124" s="218">
        <f>SUM(R125:R146)</f>
        <v>0.097920000000000007</v>
      </c>
      <c r="S124" s="217"/>
      <c r="T124" s="219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SUM(BK125:BK146)</f>
        <v>0</v>
      </c>
    </row>
    <row r="125" s="2" customFormat="1" ht="37.8" customHeight="1">
      <c r="A125" s="36"/>
      <c r="B125" s="37"/>
      <c r="C125" s="239" t="s">
        <v>200</v>
      </c>
      <c r="D125" s="239" t="s">
        <v>175</v>
      </c>
      <c r="E125" s="240" t="s">
        <v>596</v>
      </c>
      <c r="F125" s="241" t="s">
        <v>597</v>
      </c>
      <c r="G125" s="242" t="s">
        <v>194</v>
      </c>
      <c r="H125" s="243">
        <v>1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0.088739999999999999</v>
      </c>
      <c r="R125" s="235">
        <f>Q125*H125</f>
        <v>0.088739999999999999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203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598</v>
      </c>
    </row>
    <row r="126" s="2" customFormat="1" ht="14.4" customHeight="1">
      <c r="A126" s="36"/>
      <c r="B126" s="37"/>
      <c r="C126" s="225" t="s">
        <v>177</v>
      </c>
      <c r="D126" s="225" t="s">
        <v>169</v>
      </c>
      <c r="E126" s="226" t="s">
        <v>567</v>
      </c>
      <c r="F126" s="227" t="s">
        <v>568</v>
      </c>
      <c r="G126" s="228" t="s">
        <v>194</v>
      </c>
      <c r="H126" s="229">
        <v>1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599</v>
      </c>
    </row>
    <row r="127" s="2" customFormat="1" ht="24.15" customHeight="1">
      <c r="A127" s="36"/>
      <c r="B127" s="37"/>
      <c r="C127" s="239" t="s">
        <v>173</v>
      </c>
      <c r="D127" s="239" t="s">
        <v>175</v>
      </c>
      <c r="E127" s="240" t="s">
        <v>574</v>
      </c>
      <c r="F127" s="241" t="s">
        <v>575</v>
      </c>
      <c r="G127" s="242" t="s">
        <v>194</v>
      </c>
      <c r="H127" s="243">
        <v>1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0.00014999999999999999</v>
      </c>
      <c r="R127" s="235">
        <f>Q127*H127</f>
        <v>0.00014999999999999999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203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600</v>
      </c>
    </row>
    <row r="128" s="2" customFormat="1" ht="14.4" customHeight="1">
      <c r="A128" s="36"/>
      <c r="B128" s="37"/>
      <c r="C128" s="225" t="s">
        <v>530</v>
      </c>
      <c r="D128" s="225" t="s">
        <v>169</v>
      </c>
      <c r="E128" s="226" t="s">
        <v>577</v>
      </c>
      <c r="F128" s="227" t="s">
        <v>578</v>
      </c>
      <c r="G128" s="228" t="s">
        <v>194</v>
      </c>
      <c r="H128" s="229">
        <v>5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601</v>
      </c>
    </row>
    <row r="129" s="2" customFormat="1" ht="24.15" customHeight="1">
      <c r="A129" s="36"/>
      <c r="B129" s="37"/>
      <c r="C129" s="239" t="s">
        <v>534</v>
      </c>
      <c r="D129" s="239" t="s">
        <v>175</v>
      </c>
      <c r="E129" s="240" t="s">
        <v>602</v>
      </c>
      <c r="F129" s="241" t="s">
        <v>603</v>
      </c>
      <c r="G129" s="242" t="s">
        <v>194</v>
      </c>
      <c r="H129" s="243">
        <v>5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0.00046999999999999999</v>
      </c>
      <c r="R129" s="235">
        <f>Q129*H129</f>
        <v>0.0023500000000000001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203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604</v>
      </c>
    </row>
    <row r="130" s="2" customFormat="1" ht="14.4" customHeight="1">
      <c r="A130" s="36"/>
      <c r="B130" s="37"/>
      <c r="C130" s="225" t="s">
        <v>541</v>
      </c>
      <c r="D130" s="225" t="s">
        <v>169</v>
      </c>
      <c r="E130" s="226" t="s">
        <v>577</v>
      </c>
      <c r="F130" s="227" t="s">
        <v>578</v>
      </c>
      <c r="G130" s="228" t="s">
        <v>194</v>
      </c>
      <c r="H130" s="229">
        <v>1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605</v>
      </c>
    </row>
    <row r="131" s="2" customFormat="1" ht="24.15" customHeight="1">
      <c r="A131" s="36"/>
      <c r="B131" s="37"/>
      <c r="C131" s="239" t="s">
        <v>311</v>
      </c>
      <c r="D131" s="239" t="s">
        <v>175</v>
      </c>
      <c r="E131" s="240" t="s">
        <v>606</v>
      </c>
      <c r="F131" s="241" t="s">
        <v>607</v>
      </c>
      <c r="G131" s="242" t="s">
        <v>194</v>
      </c>
      <c r="H131" s="243">
        <v>1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0.00048999999999999998</v>
      </c>
      <c r="R131" s="235">
        <f>Q131*H131</f>
        <v>0.00048999999999999998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608</v>
      </c>
    </row>
    <row r="132" s="2" customFormat="1" ht="14.4" customHeight="1">
      <c r="A132" s="36"/>
      <c r="B132" s="37"/>
      <c r="C132" s="225" t="s">
        <v>166</v>
      </c>
      <c r="D132" s="225" t="s">
        <v>169</v>
      </c>
      <c r="E132" s="226" t="s">
        <v>577</v>
      </c>
      <c r="F132" s="227" t="s">
        <v>578</v>
      </c>
      <c r="G132" s="228" t="s">
        <v>194</v>
      </c>
      <c r="H132" s="229">
        <v>1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609</v>
      </c>
    </row>
    <row r="133" s="2" customFormat="1" ht="24.15" customHeight="1">
      <c r="A133" s="36"/>
      <c r="B133" s="37"/>
      <c r="C133" s="239" t="s">
        <v>551</v>
      </c>
      <c r="D133" s="239" t="s">
        <v>175</v>
      </c>
      <c r="E133" s="240" t="s">
        <v>610</v>
      </c>
      <c r="F133" s="241" t="s">
        <v>611</v>
      </c>
      <c r="G133" s="242" t="s">
        <v>194</v>
      </c>
      <c r="H133" s="243">
        <v>1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0.00051000000000000004</v>
      </c>
      <c r="R133" s="235">
        <f>Q133*H133</f>
        <v>0.00051000000000000004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203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612</v>
      </c>
    </row>
    <row r="134" s="2" customFormat="1" ht="14.4" customHeight="1">
      <c r="A134" s="36"/>
      <c r="B134" s="37"/>
      <c r="C134" s="225" t="s">
        <v>126</v>
      </c>
      <c r="D134" s="225" t="s">
        <v>169</v>
      </c>
      <c r="E134" s="226" t="s">
        <v>613</v>
      </c>
      <c r="F134" s="227" t="s">
        <v>614</v>
      </c>
      <c r="G134" s="228" t="s">
        <v>194</v>
      </c>
      <c r="H134" s="229">
        <v>1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615</v>
      </c>
    </row>
    <row r="135" s="2" customFormat="1" ht="24.15" customHeight="1">
      <c r="A135" s="36"/>
      <c r="B135" s="37"/>
      <c r="C135" s="239" t="s">
        <v>117</v>
      </c>
      <c r="D135" s="239" t="s">
        <v>175</v>
      </c>
      <c r="E135" s="240" t="s">
        <v>616</v>
      </c>
      <c r="F135" s="241" t="s">
        <v>617</v>
      </c>
      <c r="G135" s="242" t="s">
        <v>194</v>
      </c>
      <c r="H135" s="243">
        <v>1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0.00050000000000000001</v>
      </c>
      <c r="R135" s="235">
        <f>Q135*H135</f>
        <v>0.00050000000000000001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203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618</v>
      </c>
    </row>
    <row r="136" s="2" customFormat="1" ht="14.4" customHeight="1">
      <c r="A136" s="36"/>
      <c r="B136" s="37"/>
      <c r="C136" s="225" t="s">
        <v>81</v>
      </c>
      <c r="D136" s="225" t="s">
        <v>169</v>
      </c>
      <c r="E136" s="226" t="s">
        <v>583</v>
      </c>
      <c r="F136" s="227" t="s">
        <v>584</v>
      </c>
      <c r="G136" s="228" t="s">
        <v>194</v>
      </c>
      <c r="H136" s="229">
        <v>1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619</v>
      </c>
    </row>
    <row r="137" s="2" customFormat="1" ht="24.15" customHeight="1">
      <c r="A137" s="36"/>
      <c r="B137" s="37"/>
      <c r="C137" s="239" t="s">
        <v>85</v>
      </c>
      <c r="D137" s="239" t="s">
        <v>175</v>
      </c>
      <c r="E137" s="240" t="s">
        <v>586</v>
      </c>
      <c r="F137" s="241" t="s">
        <v>587</v>
      </c>
      <c r="G137" s="242" t="s">
        <v>194</v>
      </c>
      <c r="H137" s="243">
        <v>1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0.00021000000000000001</v>
      </c>
      <c r="R137" s="235">
        <f>Q137*H137</f>
        <v>0.00021000000000000001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203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620</v>
      </c>
    </row>
    <row r="138" s="2" customFormat="1" ht="24.15" customHeight="1">
      <c r="A138" s="36"/>
      <c r="B138" s="37"/>
      <c r="C138" s="225" t="s">
        <v>191</v>
      </c>
      <c r="D138" s="225" t="s">
        <v>169</v>
      </c>
      <c r="E138" s="226" t="s">
        <v>589</v>
      </c>
      <c r="F138" s="227" t="s">
        <v>590</v>
      </c>
      <c r="G138" s="228" t="s">
        <v>194</v>
      </c>
      <c r="H138" s="229">
        <v>1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184</v>
      </c>
      <c r="AT138" s="237" t="s">
        <v>169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621</v>
      </c>
    </row>
    <row r="139" s="2" customFormat="1" ht="37.8" customHeight="1">
      <c r="A139" s="36"/>
      <c r="B139" s="37"/>
      <c r="C139" s="239" t="s">
        <v>196</v>
      </c>
      <c r="D139" s="239" t="s">
        <v>175</v>
      </c>
      <c r="E139" s="240" t="s">
        <v>622</v>
      </c>
      <c r="F139" s="241" t="s">
        <v>623</v>
      </c>
      <c r="G139" s="242" t="s">
        <v>194</v>
      </c>
      <c r="H139" s="243">
        <v>1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40</v>
      </c>
      <c r="O139" s="89"/>
      <c r="P139" s="235">
        <f>O139*H139</f>
        <v>0</v>
      </c>
      <c r="Q139" s="235">
        <v>0.0010399999999999999</v>
      </c>
      <c r="R139" s="235">
        <f>Q139*H139</f>
        <v>0.0010399999999999999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203</v>
      </c>
      <c r="AT139" s="237" t="s">
        <v>175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624</v>
      </c>
    </row>
    <row r="140" s="2" customFormat="1" ht="14.4" customHeight="1">
      <c r="A140" s="36"/>
      <c r="B140" s="37"/>
      <c r="C140" s="225" t="s">
        <v>205</v>
      </c>
      <c r="D140" s="225" t="s">
        <v>169</v>
      </c>
      <c r="E140" s="226" t="s">
        <v>625</v>
      </c>
      <c r="F140" s="227" t="s">
        <v>626</v>
      </c>
      <c r="G140" s="228" t="s">
        <v>194</v>
      </c>
      <c r="H140" s="229">
        <v>1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627</v>
      </c>
    </row>
    <row r="141" s="2" customFormat="1" ht="24.15" customHeight="1">
      <c r="A141" s="36"/>
      <c r="B141" s="37"/>
      <c r="C141" s="239" t="s">
        <v>215</v>
      </c>
      <c r="D141" s="239" t="s">
        <v>175</v>
      </c>
      <c r="E141" s="240" t="s">
        <v>628</v>
      </c>
      <c r="F141" s="241" t="s">
        <v>629</v>
      </c>
      <c r="G141" s="242" t="s">
        <v>194</v>
      </c>
      <c r="H141" s="243">
        <v>1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0.0033300000000000001</v>
      </c>
      <c r="R141" s="235">
        <f>Q141*H141</f>
        <v>0.0033300000000000001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203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630</v>
      </c>
    </row>
    <row r="142" s="2" customFormat="1" ht="14.4" customHeight="1">
      <c r="A142" s="36"/>
      <c r="B142" s="37"/>
      <c r="C142" s="239" t="s">
        <v>7</v>
      </c>
      <c r="D142" s="239" t="s">
        <v>175</v>
      </c>
      <c r="E142" s="240" t="s">
        <v>631</v>
      </c>
      <c r="F142" s="241" t="s">
        <v>632</v>
      </c>
      <c r="G142" s="242" t="s">
        <v>194</v>
      </c>
      <c r="H142" s="243">
        <v>1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0.00022000000000000001</v>
      </c>
      <c r="R142" s="235">
        <f>Q142*H142</f>
        <v>0.00022000000000000001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203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633</v>
      </c>
    </row>
    <row r="143" s="2" customFormat="1" ht="24.15" customHeight="1">
      <c r="A143" s="36"/>
      <c r="B143" s="37"/>
      <c r="C143" s="239" t="s">
        <v>222</v>
      </c>
      <c r="D143" s="239" t="s">
        <v>175</v>
      </c>
      <c r="E143" s="240" t="s">
        <v>634</v>
      </c>
      <c r="F143" s="241" t="s">
        <v>635</v>
      </c>
      <c r="G143" s="242" t="s">
        <v>194</v>
      </c>
      <c r="H143" s="243">
        <v>1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4.0000000000000003E-05</v>
      </c>
      <c r="R143" s="235">
        <f>Q143*H143</f>
        <v>4.0000000000000003E-05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203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636</v>
      </c>
    </row>
    <row r="144" s="2" customFormat="1" ht="24.15" customHeight="1">
      <c r="A144" s="36"/>
      <c r="B144" s="37"/>
      <c r="C144" s="239" t="s">
        <v>226</v>
      </c>
      <c r="D144" s="239" t="s">
        <v>175</v>
      </c>
      <c r="E144" s="240" t="s">
        <v>637</v>
      </c>
      <c r="F144" s="241" t="s">
        <v>638</v>
      </c>
      <c r="G144" s="242" t="s">
        <v>194</v>
      </c>
      <c r="H144" s="243">
        <v>1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0.00013999999999999999</v>
      </c>
      <c r="R144" s="235">
        <f>Q144*H144</f>
        <v>0.00013999999999999999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203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639</v>
      </c>
    </row>
    <row r="145" s="2" customFormat="1" ht="14.4" customHeight="1">
      <c r="A145" s="36"/>
      <c r="B145" s="37"/>
      <c r="C145" s="225" t="s">
        <v>180</v>
      </c>
      <c r="D145" s="225" t="s">
        <v>169</v>
      </c>
      <c r="E145" s="226" t="s">
        <v>640</v>
      </c>
      <c r="F145" s="227" t="s">
        <v>641</v>
      </c>
      <c r="G145" s="228" t="s">
        <v>194</v>
      </c>
      <c r="H145" s="229">
        <v>2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642</v>
      </c>
    </row>
    <row r="146" s="2" customFormat="1" ht="14.4" customHeight="1">
      <c r="A146" s="36"/>
      <c r="B146" s="37"/>
      <c r="C146" s="239" t="s">
        <v>186</v>
      </c>
      <c r="D146" s="239" t="s">
        <v>175</v>
      </c>
      <c r="E146" s="240" t="s">
        <v>643</v>
      </c>
      <c r="F146" s="241" t="s">
        <v>644</v>
      </c>
      <c r="G146" s="242" t="s">
        <v>194</v>
      </c>
      <c r="H146" s="243">
        <v>2</v>
      </c>
      <c r="I146" s="244"/>
      <c r="J146" s="245">
        <f>ROUND(I146*H146,2)</f>
        <v>0</v>
      </c>
      <c r="K146" s="246"/>
      <c r="L146" s="247"/>
      <c r="M146" s="267" t="s">
        <v>1</v>
      </c>
      <c r="N146" s="268" t="s">
        <v>40</v>
      </c>
      <c r="O146" s="264"/>
      <c r="P146" s="265">
        <f>O146*H146</f>
        <v>0</v>
      </c>
      <c r="Q146" s="265">
        <v>0.00010000000000000001</v>
      </c>
      <c r="R146" s="265">
        <f>Q146*H146</f>
        <v>0.00020000000000000001</v>
      </c>
      <c r="S146" s="265">
        <v>0</v>
      </c>
      <c r="T146" s="26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189</v>
      </c>
      <c r="AT146" s="237" t="s">
        <v>175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189</v>
      </c>
      <c r="BM146" s="237" t="s">
        <v>645</v>
      </c>
    </row>
    <row r="147" s="2" customFormat="1" ht="6.96" customHeight="1">
      <c r="A147" s="36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+K2oRHeqMlwPbuVgQDjyLWyPVfAmOtBtQW7myLfKrz+ZqcqzBBVEa+95/nhG2l6UUsU9cvvdLSJsqVKeZSWwrg==" hashValue="NTE27rHjoo8d4gktLOzASTb5inouADxgiGuB1AmuUeeX48QpjC48apmy834LLMU/dZoy91nVngq5G8cSRovENg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646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ROUND((SUM(BE122:BE212)),  2)</f>
        <v>0</v>
      </c>
      <c r="G33" s="36"/>
      <c r="H33" s="36"/>
      <c r="I33" s="162">
        <v>0.20000000000000001</v>
      </c>
      <c r="J33" s="161">
        <f>ROUND(((SUM(BE122:BE212))*I33),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ROUND((SUM(BF122:BF212)),  2)</f>
        <v>0</v>
      </c>
      <c r="G34" s="36"/>
      <c r="H34" s="36"/>
      <c r="I34" s="162">
        <v>0.20000000000000001</v>
      </c>
      <c r="J34" s="161">
        <f>ROUND(((SUM(BF122:BF212))*I34),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ROUND((SUM(BG122:BG212)),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ROUND((SUM(BH122:BH212)),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ROUND((SUM(BI122:BI212)),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02 - SO02 Detský bazén- Elektroinštalácia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145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146</v>
      </c>
      <c r="E98" s="194"/>
      <c r="F98" s="194"/>
      <c r="G98" s="194"/>
      <c r="H98" s="194"/>
      <c r="I98" s="194"/>
      <c r="J98" s="195">
        <f>J124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149</v>
      </c>
      <c r="E101" s="194"/>
      <c r="F101" s="194"/>
      <c r="G101" s="194"/>
      <c r="H101" s="194"/>
      <c r="I101" s="194"/>
      <c r="J101" s="195">
        <f>J200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150</v>
      </c>
      <c r="E102" s="194"/>
      <c r="F102" s="194"/>
      <c r="G102" s="194"/>
      <c r="H102" s="194"/>
      <c r="I102" s="194"/>
      <c r="J102" s="195">
        <f>J211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151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3.25" customHeight="1">
      <c r="A112" s="36"/>
      <c r="B112" s="37"/>
      <c r="C112" s="38"/>
      <c r="D112" s="38"/>
      <c r="E112" s="181" t="str">
        <f>E7</f>
        <v>Rekonštrukcia plážového kúpaliska Morské oko v Tornali - 1.etapa - ELEKTROINŠTALÁCIA - Projekt pre stavené povolenie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138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02 - SO02 Detský bazén- Elektroinštalácia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F12</f>
        <v>Tornaľa</v>
      </c>
      <c r="G116" s="38"/>
      <c r="H116" s="38"/>
      <c r="I116" s="30" t="s">
        <v>21</v>
      </c>
      <c r="J116" s="77" t="str">
        <f>IF(J12="","",J12)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E15</f>
        <v>Mesto Tornaľa, Mierová č. 14, Tornaľa, PSČ 982 01</v>
      </c>
      <c r="G118" s="38"/>
      <c r="H118" s="38"/>
      <c r="I118" s="30" t="s">
        <v>29</v>
      </c>
      <c r="J118" s="34" t="str">
        <f>E21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32</v>
      </c>
      <c r="J119" s="34" t="str">
        <f>E24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P123+P126</f>
        <v>0</v>
      </c>
      <c r="Q122" s="102"/>
      <c r="R122" s="206">
        <f>R123+R126</f>
        <v>15.027400000000002</v>
      </c>
      <c r="S122" s="102"/>
      <c r="T122" s="207">
        <f>T123+T126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BK123+BK126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163</v>
      </c>
      <c r="F123" s="212" t="s">
        <v>164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81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166</v>
      </c>
      <c r="F124" s="223" t="s">
        <v>167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P125</f>
        <v>0</v>
      </c>
      <c r="Q124" s="217"/>
      <c r="R124" s="218">
        <f>R125</f>
        <v>0</v>
      </c>
      <c r="S124" s="217"/>
      <c r="T124" s="21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81</v>
      </c>
      <c r="AT124" s="221" t="s">
        <v>73</v>
      </c>
      <c r="AU124" s="221" t="s">
        <v>81</v>
      </c>
      <c r="AY124" s="220" t="s">
        <v>165</v>
      </c>
      <c r="BK124" s="222">
        <f>BK125</f>
        <v>0</v>
      </c>
    </row>
    <row r="125" s="2" customFormat="1" ht="24.15" customHeight="1">
      <c r="A125" s="36"/>
      <c r="B125" s="37"/>
      <c r="C125" s="225" t="s">
        <v>513</v>
      </c>
      <c r="D125" s="225" t="s">
        <v>169</v>
      </c>
      <c r="E125" s="226" t="s">
        <v>170</v>
      </c>
      <c r="F125" s="227" t="s">
        <v>171</v>
      </c>
      <c r="G125" s="228" t="s">
        <v>172</v>
      </c>
      <c r="H125" s="229">
        <v>60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173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173</v>
      </c>
      <c r="BM125" s="237" t="s">
        <v>647</v>
      </c>
    </row>
    <row r="126" s="12" customFormat="1" ht="25.92" customHeight="1">
      <c r="A126" s="12"/>
      <c r="B126" s="209"/>
      <c r="C126" s="210"/>
      <c r="D126" s="211" t="s">
        <v>73</v>
      </c>
      <c r="E126" s="212" t="s">
        <v>175</v>
      </c>
      <c r="F126" s="212" t="s">
        <v>176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P127+P200+P211</f>
        <v>0</v>
      </c>
      <c r="Q126" s="217"/>
      <c r="R126" s="218">
        <f>R127+R200+R211</f>
        <v>15.027400000000002</v>
      </c>
      <c r="S126" s="217"/>
      <c r="T126" s="219">
        <f>T127+T200+T211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177</v>
      </c>
      <c r="AT126" s="221" t="s">
        <v>73</v>
      </c>
      <c r="AU126" s="221" t="s">
        <v>74</v>
      </c>
      <c r="AY126" s="220" t="s">
        <v>165</v>
      </c>
      <c r="BK126" s="222">
        <f>BK127+BK200+BK211</f>
        <v>0</v>
      </c>
    </row>
    <row r="127" s="12" customFormat="1" ht="22.8" customHeight="1">
      <c r="A127" s="12"/>
      <c r="B127" s="209"/>
      <c r="C127" s="210"/>
      <c r="D127" s="211" t="s">
        <v>73</v>
      </c>
      <c r="E127" s="223" t="s">
        <v>178</v>
      </c>
      <c r="F127" s="223" t="s">
        <v>179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SUM(P128:P199)</f>
        <v>0</v>
      </c>
      <c r="Q127" s="217"/>
      <c r="R127" s="218">
        <f>SUM(R128:R199)</f>
        <v>0.43800000000000006</v>
      </c>
      <c r="S127" s="217"/>
      <c r="T127" s="219">
        <f>SUM(T128:T199)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177</v>
      </c>
      <c r="AT127" s="221" t="s">
        <v>73</v>
      </c>
      <c r="AU127" s="221" t="s">
        <v>81</v>
      </c>
      <c r="AY127" s="220" t="s">
        <v>165</v>
      </c>
      <c r="BK127" s="222">
        <f>SUM(BK128:BK199)</f>
        <v>0</v>
      </c>
    </row>
    <row r="128" s="2" customFormat="1" ht="24.15" customHeight="1">
      <c r="A128" s="36"/>
      <c r="B128" s="37"/>
      <c r="C128" s="225" t="s">
        <v>361</v>
      </c>
      <c r="D128" s="225" t="s">
        <v>169</v>
      </c>
      <c r="E128" s="226" t="s">
        <v>181</v>
      </c>
      <c r="F128" s="227" t="s">
        <v>182</v>
      </c>
      <c r="G128" s="228" t="s">
        <v>183</v>
      </c>
      <c r="H128" s="229">
        <v>2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648</v>
      </c>
    </row>
    <row r="129" s="2" customFormat="1" ht="14.4" customHeight="1">
      <c r="A129" s="36"/>
      <c r="B129" s="37"/>
      <c r="C129" s="239" t="s">
        <v>381</v>
      </c>
      <c r="D129" s="239" t="s">
        <v>175</v>
      </c>
      <c r="E129" s="240" t="s">
        <v>187</v>
      </c>
      <c r="F129" s="241" t="s">
        <v>188</v>
      </c>
      <c r="G129" s="242" t="s">
        <v>183</v>
      </c>
      <c r="H129" s="243">
        <v>2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0.00017000000000000001</v>
      </c>
      <c r="R129" s="235">
        <f>Q129*H129</f>
        <v>0.00034000000000000002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649</v>
      </c>
    </row>
    <row r="130" s="2" customFormat="1" ht="14.4" customHeight="1">
      <c r="A130" s="36"/>
      <c r="B130" s="37"/>
      <c r="C130" s="239" t="s">
        <v>385</v>
      </c>
      <c r="D130" s="239" t="s">
        <v>175</v>
      </c>
      <c r="E130" s="240" t="s">
        <v>192</v>
      </c>
      <c r="F130" s="241" t="s">
        <v>193</v>
      </c>
      <c r="G130" s="242" t="s">
        <v>194</v>
      </c>
      <c r="H130" s="243">
        <v>2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40</v>
      </c>
      <c r="O130" s="89"/>
      <c r="P130" s="235">
        <f>O130*H130</f>
        <v>0</v>
      </c>
      <c r="Q130" s="235">
        <v>2.0000000000000002E-05</v>
      </c>
      <c r="R130" s="235">
        <f>Q130*H130</f>
        <v>4.0000000000000003E-05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189</v>
      </c>
      <c r="AT130" s="237" t="s">
        <v>175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189</v>
      </c>
      <c r="BM130" s="237" t="s">
        <v>650</v>
      </c>
    </row>
    <row r="131" s="2" customFormat="1" ht="24.15" customHeight="1">
      <c r="A131" s="36"/>
      <c r="B131" s="37"/>
      <c r="C131" s="225" t="s">
        <v>389</v>
      </c>
      <c r="D131" s="225" t="s">
        <v>169</v>
      </c>
      <c r="E131" s="226" t="s">
        <v>197</v>
      </c>
      <c r="F131" s="227" t="s">
        <v>198</v>
      </c>
      <c r="G131" s="228" t="s">
        <v>183</v>
      </c>
      <c r="H131" s="229">
        <v>5</v>
      </c>
      <c r="I131" s="230"/>
      <c r="J131" s="231">
        <f>ROUND(I131*H131,2)</f>
        <v>0</v>
      </c>
      <c r="K131" s="232"/>
      <c r="L131" s="42"/>
      <c r="M131" s="233" t="s">
        <v>1</v>
      </c>
      <c r="N131" s="234" t="s">
        <v>40</v>
      </c>
      <c r="O131" s="89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184</v>
      </c>
      <c r="AT131" s="237" t="s">
        <v>169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651</v>
      </c>
    </row>
    <row r="132" s="2" customFormat="1" ht="14.4" customHeight="1">
      <c r="A132" s="36"/>
      <c r="B132" s="37"/>
      <c r="C132" s="239" t="s">
        <v>417</v>
      </c>
      <c r="D132" s="239" t="s">
        <v>175</v>
      </c>
      <c r="E132" s="240" t="s">
        <v>201</v>
      </c>
      <c r="F132" s="241" t="s">
        <v>202</v>
      </c>
      <c r="G132" s="242" t="s">
        <v>194</v>
      </c>
      <c r="H132" s="243">
        <v>5</v>
      </c>
      <c r="I132" s="244"/>
      <c r="J132" s="245">
        <f>ROUND(I132*H132,2)</f>
        <v>0</v>
      </c>
      <c r="K132" s="246"/>
      <c r="L132" s="247"/>
      <c r="M132" s="248" t="s">
        <v>1</v>
      </c>
      <c r="N132" s="249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203</v>
      </c>
      <c r="AT132" s="237" t="s">
        <v>175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652</v>
      </c>
    </row>
    <row r="133" s="2" customFormat="1" ht="14.4" customHeight="1">
      <c r="A133" s="36"/>
      <c r="B133" s="37"/>
      <c r="C133" s="239" t="s">
        <v>421</v>
      </c>
      <c r="D133" s="239" t="s">
        <v>175</v>
      </c>
      <c r="E133" s="240" t="s">
        <v>206</v>
      </c>
      <c r="F133" s="241" t="s">
        <v>207</v>
      </c>
      <c r="G133" s="242" t="s">
        <v>183</v>
      </c>
      <c r="H133" s="243">
        <v>5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0.00013999999999999999</v>
      </c>
      <c r="R133" s="235">
        <f>Q133*H133</f>
        <v>0.00069999999999999988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653</v>
      </c>
    </row>
    <row r="134" s="2" customFormat="1" ht="24.15" customHeight="1">
      <c r="A134" s="36"/>
      <c r="B134" s="37"/>
      <c r="C134" s="225" t="s">
        <v>85</v>
      </c>
      <c r="D134" s="225" t="s">
        <v>169</v>
      </c>
      <c r="E134" s="226" t="s">
        <v>654</v>
      </c>
      <c r="F134" s="227" t="s">
        <v>655</v>
      </c>
      <c r="G134" s="228" t="s">
        <v>183</v>
      </c>
      <c r="H134" s="229">
        <v>140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656</v>
      </c>
    </row>
    <row r="135" s="2" customFormat="1" ht="24.15" customHeight="1">
      <c r="A135" s="36"/>
      <c r="B135" s="37"/>
      <c r="C135" s="239" t="s">
        <v>177</v>
      </c>
      <c r="D135" s="239" t="s">
        <v>175</v>
      </c>
      <c r="E135" s="240" t="s">
        <v>657</v>
      </c>
      <c r="F135" s="241" t="s">
        <v>658</v>
      </c>
      <c r="G135" s="242" t="s">
        <v>183</v>
      </c>
      <c r="H135" s="243">
        <v>140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0.00038000000000000002</v>
      </c>
      <c r="R135" s="235">
        <f>Q135*H135</f>
        <v>0.053200000000000004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659</v>
      </c>
    </row>
    <row r="136" s="2" customFormat="1" ht="24.15" customHeight="1">
      <c r="A136" s="36"/>
      <c r="B136" s="37"/>
      <c r="C136" s="225" t="s">
        <v>425</v>
      </c>
      <c r="D136" s="225" t="s">
        <v>169</v>
      </c>
      <c r="E136" s="226" t="s">
        <v>216</v>
      </c>
      <c r="F136" s="227" t="s">
        <v>217</v>
      </c>
      <c r="G136" s="228" t="s">
        <v>194</v>
      </c>
      <c r="H136" s="229">
        <v>2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660</v>
      </c>
    </row>
    <row r="137" s="2" customFormat="1" ht="14.4" customHeight="1">
      <c r="A137" s="36"/>
      <c r="B137" s="37"/>
      <c r="C137" s="239" t="s">
        <v>429</v>
      </c>
      <c r="D137" s="239" t="s">
        <v>175</v>
      </c>
      <c r="E137" s="240" t="s">
        <v>219</v>
      </c>
      <c r="F137" s="241" t="s">
        <v>220</v>
      </c>
      <c r="G137" s="242" t="s">
        <v>1</v>
      </c>
      <c r="H137" s="243">
        <v>2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203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661</v>
      </c>
    </row>
    <row r="138" s="2" customFormat="1" ht="24.15" customHeight="1">
      <c r="A138" s="36"/>
      <c r="B138" s="37"/>
      <c r="C138" s="225" t="s">
        <v>433</v>
      </c>
      <c r="D138" s="225" t="s">
        <v>169</v>
      </c>
      <c r="E138" s="226" t="s">
        <v>223</v>
      </c>
      <c r="F138" s="227" t="s">
        <v>224</v>
      </c>
      <c r="G138" s="228" t="s">
        <v>194</v>
      </c>
      <c r="H138" s="229">
        <v>50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184</v>
      </c>
      <c r="AT138" s="237" t="s">
        <v>169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662</v>
      </c>
    </row>
    <row r="139" s="2" customFormat="1" ht="24.15" customHeight="1">
      <c r="A139" s="36"/>
      <c r="B139" s="37"/>
      <c r="C139" s="239" t="s">
        <v>437</v>
      </c>
      <c r="D139" s="239" t="s">
        <v>175</v>
      </c>
      <c r="E139" s="240" t="s">
        <v>227</v>
      </c>
      <c r="F139" s="241" t="s">
        <v>228</v>
      </c>
      <c r="G139" s="242" t="s">
        <v>194</v>
      </c>
      <c r="H139" s="243">
        <v>50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189</v>
      </c>
      <c r="AT139" s="237" t="s">
        <v>175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189</v>
      </c>
      <c r="BM139" s="237" t="s">
        <v>663</v>
      </c>
    </row>
    <row r="140" s="2" customFormat="1" ht="24.15" customHeight="1">
      <c r="A140" s="36"/>
      <c r="B140" s="37"/>
      <c r="C140" s="225" t="s">
        <v>329</v>
      </c>
      <c r="D140" s="225" t="s">
        <v>169</v>
      </c>
      <c r="E140" s="226" t="s">
        <v>231</v>
      </c>
      <c r="F140" s="227" t="s">
        <v>232</v>
      </c>
      <c r="G140" s="228" t="s">
        <v>183</v>
      </c>
      <c r="H140" s="229">
        <v>4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184</v>
      </c>
      <c r="AT140" s="237" t="s">
        <v>169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664</v>
      </c>
    </row>
    <row r="141" s="2" customFormat="1" ht="24.15" customHeight="1">
      <c r="A141" s="36"/>
      <c r="B141" s="37"/>
      <c r="C141" s="239" t="s">
        <v>333</v>
      </c>
      <c r="D141" s="239" t="s">
        <v>175</v>
      </c>
      <c r="E141" s="240" t="s">
        <v>235</v>
      </c>
      <c r="F141" s="241" t="s">
        <v>236</v>
      </c>
      <c r="G141" s="242" t="s">
        <v>183</v>
      </c>
      <c r="H141" s="243">
        <v>4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40</v>
      </c>
      <c r="O141" s="89"/>
      <c r="P141" s="235">
        <f>O141*H141</f>
        <v>0</v>
      </c>
      <c r="Q141" s="235">
        <v>0.00083000000000000001</v>
      </c>
      <c r="R141" s="235">
        <f>Q141*H141</f>
        <v>0.00332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203</v>
      </c>
      <c r="AT141" s="237" t="s">
        <v>175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665</v>
      </c>
    </row>
    <row r="142" s="2" customFormat="1" ht="14.4" customHeight="1">
      <c r="A142" s="36"/>
      <c r="B142" s="37"/>
      <c r="C142" s="239" t="s">
        <v>337</v>
      </c>
      <c r="D142" s="239" t="s">
        <v>175</v>
      </c>
      <c r="E142" s="240" t="s">
        <v>239</v>
      </c>
      <c r="F142" s="241" t="s">
        <v>240</v>
      </c>
      <c r="G142" s="242" t="s">
        <v>194</v>
      </c>
      <c r="H142" s="243">
        <v>4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3.0000000000000001E-05</v>
      </c>
      <c r="R142" s="235">
        <f>Q142*H142</f>
        <v>0.00012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203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666</v>
      </c>
    </row>
    <row r="143" s="2" customFormat="1" ht="24.15" customHeight="1">
      <c r="A143" s="36"/>
      <c r="B143" s="37"/>
      <c r="C143" s="239" t="s">
        <v>341</v>
      </c>
      <c r="D143" s="239" t="s">
        <v>175</v>
      </c>
      <c r="E143" s="240" t="s">
        <v>243</v>
      </c>
      <c r="F143" s="241" t="s">
        <v>244</v>
      </c>
      <c r="G143" s="242" t="s">
        <v>194</v>
      </c>
      <c r="H143" s="243">
        <v>4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40</v>
      </c>
      <c r="O143" s="89"/>
      <c r="P143" s="235">
        <f>O143*H143</f>
        <v>0</v>
      </c>
      <c r="Q143" s="235">
        <v>5.0000000000000002E-05</v>
      </c>
      <c r="R143" s="235">
        <f>Q143*H143</f>
        <v>0.00020000000000000001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203</v>
      </c>
      <c r="AT143" s="237" t="s">
        <v>175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667</v>
      </c>
    </row>
    <row r="144" s="2" customFormat="1" ht="24.15" customHeight="1">
      <c r="A144" s="36"/>
      <c r="B144" s="37"/>
      <c r="C144" s="239" t="s">
        <v>345</v>
      </c>
      <c r="D144" s="239" t="s">
        <v>175</v>
      </c>
      <c r="E144" s="240" t="s">
        <v>247</v>
      </c>
      <c r="F144" s="241" t="s">
        <v>248</v>
      </c>
      <c r="G144" s="242" t="s">
        <v>194</v>
      </c>
      <c r="H144" s="243">
        <v>4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2.0000000000000002E-05</v>
      </c>
      <c r="R144" s="235">
        <f>Q144*H144</f>
        <v>8.0000000000000007E-05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203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668</v>
      </c>
    </row>
    <row r="145" s="2" customFormat="1" ht="24.15" customHeight="1">
      <c r="A145" s="36"/>
      <c r="B145" s="37"/>
      <c r="C145" s="225" t="s">
        <v>349</v>
      </c>
      <c r="D145" s="225" t="s">
        <v>169</v>
      </c>
      <c r="E145" s="226" t="s">
        <v>251</v>
      </c>
      <c r="F145" s="227" t="s">
        <v>252</v>
      </c>
      <c r="G145" s="228" t="s">
        <v>253</v>
      </c>
      <c r="H145" s="229">
        <v>50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669</v>
      </c>
    </row>
    <row r="146" s="2" customFormat="1" ht="14.4" customHeight="1">
      <c r="A146" s="36"/>
      <c r="B146" s="37"/>
      <c r="C146" s="225" t="s">
        <v>488</v>
      </c>
      <c r="D146" s="225" t="s">
        <v>169</v>
      </c>
      <c r="E146" s="226" t="s">
        <v>256</v>
      </c>
      <c r="F146" s="227" t="s">
        <v>257</v>
      </c>
      <c r="G146" s="228" t="s">
        <v>258</v>
      </c>
      <c r="H146" s="229">
        <v>0.10000000000000001</v>
      </c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670</v>
      </c>
    </row>
    <row r="147" s="2" customFormat="1" ht="24.15" customHeight="1">
      <c r="A147" s="36"/>
      <c r="B147" s="37"/>
      <c r="C147" s="239" t="s">
        <v>492</v>
      </c>
      <c r="D147" s="239" t="s">
        <v>175</v>
      </c>
      <c r="E147" s="240" t="s">
        <v>261</v>
      </c>
      <c r="F147" s="241" t="s">
        <v>262</v>
      </c>
      <c r="G147" s="242" t="s">
        <v>258</v>
      </c>
      <c r="H147" s="243">
        <v>0.10000000000000001</v>
      </c>
      <c r="I147" s="244"/>
      <c r="J147" s="245">
        <f>ROUND(I147*H147,2)</f>
        <v>0</v>
      </c>
      <c r="K147" s="246"/>
      <c r="L147" s="247"/>
      <c r="M147" s="248" t="s">
        <v>1</v>
      </c>
      <c r="N147" s="249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203</v>
      </c>
      <c r="AT147" s="237" t="s">
        <v>175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671</v>
      </c>
    </row>
    <row r="148" s="2" customFormat="1" ht="24.15" customHeight="1">
      <c r="A148" s="36"/>
      <c r="B148" s="37"/>
      <c r="C148" s="225" t="s">
        <v>441</v>
      </c>
      <c r="D148" s="225" t="s">
        <v>169</v>
      </c>
      <c r="E148" s="226" t="s">
        <v>265</v>
      </c>
      <c r="F148" s="227" t="s">
        <v>266</v>
      </c>
      <c r="G148" s="228" t="s">
        <v>194</v>
      </c>
      <c r="H148" s="229">
        <v>2</v>
      </c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672</v>
      </c>
    </row>
    <row r="149" s="2" customFormat="1" ht="14.4" customHeight="1">
      <c r="A149" s="36"/>
      <c r="B149" s="37"/>
      <c r="C149" s="239" t="s">
        <v>477</v>
      </c>
      <c r="D149" s="239" t="s">
        <v>175</v>
      </c>
      <c r="E149" s="240" t="s">
        <v>269</v>
      </c>
      <c r="F149" s="241" t="s">
        <v>270</v>
      </c>
      <c r="G149" s="242" t="s">
        <v>194</v>
      </c>
      <c r="H149" s="243">
        <v>2</v>
      </c>
      <c r="I149" s="244"/>
      <c r="J149" s="245">
        <f>ROUND(I149*H149,2)</f>
        <v>0</v>
      </c>
      <c r="K149" s="246"/>
      <c r="L149" s="247"/>
      <c r="M149" s="248" t="s">
        <v>1</v>
      </c>
      <c r="N149" s="249" t="s">
        <v>40</v>
      </c>
      <c r="O149" s="89"/>
      <c r="P149" s="235">
        <f>O149*H149</f>
        <v>0</v>
      </c>
      <c r="Q149" s="235">
        <v>0.00040000000000000002</v>
      </c>
      <c r="R149" s="235">
        <f>Q149*H149</f>
        <v>0.00080000000000000004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189</v>
      </c>
      <c r="AT149" s="237" t="s">
        <v>175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189</v>
      </c>
      <c r="BM149" s="237" t="s">
        <v>673</v>
      </c>
    </row>
    <row r="150" s="2" customFormat="1" ht="24.15" customHeight="1">
      <c r="A150" s="36"/>
      <c r="B150" s="37"/>
      <c r="C150" s="225" t="s">
        <v>481</v>
      </c>
      <c r="D150" s="225" t="s">
        <v>169</v>
      </c>
      <c r="E150" s="226" t="s">
        <v>273</v>
      </c>
      <c r="F150" s="227" t="s">
        <v>274</v>
      </c>
      <c r="G150" s="228" t="s">
        <v>194</v>
      </c>
      <c r="H150" s="229">
        <v>10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674</v>
      </c>
    </row>
    <row r="151" s="2" customFormat="1" ht="24.15" customHeight="1">
      <c r="A151" s="36"/>
      <c r="B151" s="37"/>
      <c r="C151" s="225" t="s">
        <v>168</v>
      </c>
      <c r="D151" s="225" t="s">
        <v>169</v>
      </c>
      <c r="E151" s="226" t="s">
        <v>305</v>
      </c>
      <c r="F151" s="227" t="s">
        <v>306</v>
      </c>
      <c r="G151" s="228" t="s">
        <v>194</v>
      </c>
      <c r="H151" s="229">
        <v>2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173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173</v>
      </c>
      <c r="BM151" s="237" t="s">
        <v>675</v>
      </c>
    </row>
    <row r="152" s="2" customFormat="1" ht="14.4" customHeight="1">
      <c r="A152" s="36"/>
      <c r="B152" s="37"/>
      <c r="C152" s="239" t="s">
        <v>453</v>
      </c>
      <c r="D152" s="239" t="s">
        <v>175</v>
      </c>
      <c r="E152" s="240" t="s">
        <v>309</v>
      </c>
      <c r="F152" s="241" t="s">
        <v>310</v>
      </c>
      <c r="G152" s="242" t="s">
        <v>194</v>
      </c>
      <c r="H152" s="243">
        <v>2</v>
      </c>
      <c r="I152" s="244"/>
      <c r="J152" s="245">
        <f>ROUND(I152*H152,2)</f>
        <v>0</v>
      </c>
      <c r="K152" s="246"/>
      <c r="L152" s="247"/>
      <c r="M152" s="248" t="s">
        <v>1</v>
      </c>
      <c r="N152" s="249" t="s">
        <v>40</v>
      </c>
      <c r="O152" s="89"/>
      <c r="P152" s="235">
        <f>O152*H152</f>
        <v>0</v>
      </c>
      <c r="Q152" s="235">
        <v>0.00010000000000000001</v>
      </c>
      <c r="R152" s="235">
        <f>Q152*H152</f>
        <v>0.00020000000000000001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311</v>
      </c>
      <c r="AT152" s="237" t="s">
        <v>175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173</v>
      </c>
      <c r="BM152" s="237" t="s">
        <v>676</v>
      </c>
    </row>
    <row r="153" s="2" customFormat="1" ht="14.4" customHeight="1">
      <c r="A153" s="36"/>
      <c r="B153" s="37"/>
      <c r="C153" s="225" t="s">
        <v>353</v>
      </c>
      <c r="D153" s="225" t="s">
        <v>169</v>
      </c>
      <c r="E153" s="226" t="s">
        <v>330</v>
      </c>
      <c r="F153" s="227" t="s">
        <v>331</v>
      </c>
      <c r="G153" s="228" t="s">
        <v>194</v>
      </c>
      <c r="H153" s="229">
        <v>2</v>
      </c>
      <c r="I153" s="230"/>
      <c r="J153" s="231">
        <f>ROUND(I153*H153,2)</f>
        <v>0</v>
      </c>
      <c r="K153" s="232"/>
      <c r="L153" s="42"/>
      <c r="M153" s="233" t="s">
        <v>1</v>
      </c>
      <c r="N153" s="234" t="s">
        <v>40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173</v>
      </c>
      <c r="AT153" s="237" t="s">
        <v>169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173</v>
      </c>
      <c r="BM153" s="237" t="s">
        <v>677</v>
      </c>
    </row>
    <row r="154" s="2" customFormat="1" ht="14.4" customHeight="1">
      <c r="A154" s="36"/>
      <c r="B154" s="37"/>
      <c r="C154" s="239" t="s">
        <v>357</v>
      </c>
      <c r="D154" s="239" t="s">
        <v>175</v>
      </c>
      <c r="E154" s="240" t="s">
        <v>334</v>
      </c>
      <c r="F154" s="241" t="s">
        <v>335</v>
      </c>
      <c r="G154" s="242" t="s">
        <v>194</v>
      </c>
      <c r="H154" s="243">
        <v>2</v>
      </c>
      <c r="I154" s="244"/>
      <c r="J154" s="245">
        <f>ROUND(I154*H154,2)</f>
        <v>0</v>
      </c>
      <c r="K154" s="246"/>
      <c r="L154" s="247"/>
      <c r="M154" s="248" t="s">
        <v>1</v>
      </c>
      <c r="N154" s="249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311</v>
      </c>
      <c r="AT154" s="237" t="s">
        <v>175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173</v>
      </c>
      <c r="BM154" s="237" t="s">
        <v>678</v>
      </c>
    </row>
    <row r="155" s="2" customFormat="1" ht="14.4" customHeight="1">
      <c r="A155" s="36"/>
      <c r="B155" s="37"/>
      <c r="C155" s="225" t="s">
        <v>81</v>
      </c>
      <c r="D155" s="225" t="s">
        <v>169</v>
      </c>
      <c r="E155" s="226" t="s">
        <v>338</v>
      </c>
      <c r="F155" s="227" t="s">
        <v>679</v>
      </c>
      <c r="G155" s="228" t="s">
        <v>194</v>
      </c>
      <c r="H155" s="229">
        <v>1</v>
      </c>
      <c r="I155" s="230"/>
      <c r="J155" s="231">
        <f>ROUND(I155*H155,2)</f>
        <v>0</v>
      </c>
      <c r="K155" s="232"/>
      <c r="L155" s="42"/>
      <c r="M155" s="233" t="s">
        <v>1</v>
      </c>
      <c r="N155" s="234" t="s">
        <v>40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184</v>
      </c>
      <c r="AT155" s="237" t="s">
        <v>169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184</v>
      </c>
      <c r="BM155" s="237" t="s">
        <v>680</v>
      </c>
    </row>
    <row r="156" s="2" customFormat="1" ht="14.4" customHeight="1">
      <c r="A156" s="36"/>
      <c r="B156" s="37"/>
      <c r="C156" s="225" t="s">
        <v>496</v>
      </c>
      <c r="D156" s="225" t="s">
        <v>169</v>
      </c>
      <c r="E156" s="226" t="s">
        <v>342</v>
      </c>
      <c r="F156" s="227" t="s">
        <v>343</v>
      </c>
      <c r="G156" s="228" t="s">
        <v>194</v>
      </c>
      <c r="H156" s="229">
        <v>1</v>
      </c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81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81</v>
      </c>
      <c r="BM156" s="237" t="s">
        <v>681</v>
      </c>
    </row>
    <row r="157" s="2" customFormat="1" ht="24.15" customHeight="1">
      <c r="A157" s="36"/>
      <c r="B157" s="37"/>
      <c r="C157" s="239" t="s">
        <v>469</v>
      </c>
      <c r="D157" s="239" t="s">
        <v>175</v>
      </c>
      <c r="E157" s="240" t="s">
        <v>346</v>
      </c>
      <c r="F157" s="241" t="s">
        <v>347</v>
      </c>
      <c r="G157" s="242" t="s">
        <v>1</v>
      </c>
      <c r="H157" s="243">
        <v>1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85</v>
      </c>
      <c r="AT157" s="237" t="s">
        <v>175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81</v>
      </c>
      <c r="BM157" s="237" t="s">
        <v>682</v>
      </c>
    </row>
    <row r="158" s="2" customFormat="1" ht="24.15" customHeight="1">
      <c r="A158" s="36"/>
      <c r="B158" s="37"/>
      <c r="C158" s="225" t="s">
        <v>457</v>
      </c>
      <c r="D158" s="225" t="s">
        <v>169</v>
      </c>
      <c r="E158" s="226" t="s">
        <v>350</v>
      </c>
      <c r="F158" s="227" t="s">
        <v>351</v>
      </c>
      <c r="G158" s="228" t="s">
        <v>194</v>
      </c>
      <c r="H158" s="229">
        <v>1</v>
      </c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683</v>
      </c>
    </row>
    <row r="159" s="2" customFormat="1" ht="24.15" customHeight="1">
      <c r="A159" s="36"/>
      <c r="B159" s="37"/>
      <c r="C159" s="239" t="s">
        <v>445</v>
      </c>
      <c r="D159" s="239" t="s">
        <v>175</v>
      </c>
      <c r="E159" s="240" t="s">
        <v>354</v>
      </c>
      <c r="F159" s="241" t="s">
        <v>355</v>
      </c>
      <c r="G159" s="242" t="s">
        <v>194</v>
      </c>
      <c r="H159" s="243">
        <v>1</v>
      </c>
      <c r="I159" s="244"/>
      <c r="J159" s="245">
        <f>ROUND(I159*H159,2)</f>
        <v>0</v>
      </c>
      <c r="K159" s="246"/>
      <c r="L159" s="247"/>
      <c r="M159" s="248" t="s">
        <v>1</v>
      </c>
      <c r="N159" s="249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203</v>
      </c>
      <c r="AT159" s="237" t="s">
        <v>175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684</v>
      </c>
    </row>
    <row r="160" s="2" customFormat="1" ht="14.4" customHeight="1">
      <c r="A160" s="36"/>
      <c r="B160" s="37"/>
      <c r="C160" s="225" t="s">
        <v>449</v>
      </c>
      <c r="D160" s="225" t="s">
        <v>169</v>
      </c>
      <c r="E160" s="226" t="s">
        <v>358</v>
      </c>
      <c r="F160" s="227" t="s">
        <v>359</v>
      </c>
      <c r="G160" s="228" t="s">
        <v>194</v>
      </c>
      <c r="H160" s="229">
        <v>1</v>
      </c>
      <c r="I160" s="230"/>
      <c r="J160" s="231">
        <f>ROUND(I160*H160,2)</f>
        <v>0</v>
      </c>
      <c r="K160" s="232"/>
      <c r="L160" s="42"/>
      <c r="M160" s="233" t="s">
        <v>1</v>
      </c>
      <c r="N160" s="234" t="s">
        <v>40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685</v>
      </c>
    </row>
    <row r="161" s="2" customFormat="1" ht="14.4" customHeight="1">
      <c r="A161" s="36"/>
      <c r="B161" s="37"/>
      <c r="C161" s="225" t="s">
        <v>473</v>
      </c>
      <c r="D161" s="225" t="s">
        <v>169</v>
      </c>
      <c r="E161" s="226" t="s">
        <v>362</v>
      </c>
      <c r="F161" s="227" t="s">
        <v>363</v>
      </c>
      <c r="G161" s="228" t="s">
        <v>194</v>
      </c>
      <c r="H161" s="229">
        <v>1</v>
      </c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40</v>
      </c>
      <c r="O161" s="89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184</v>
      </c>
      <c r="AT161" s="237" t="s">
        <v>169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184</v>
      </c>
      <c r="BM161" s="237" t="s">
        <v>686</v>
      </c>
    </row>
    <row r="162" s="2" customFormat="1" ht="24.15" customHeight="1">
      <c r="A162" s="36"/>
      <c r="B162" s="37"/>
      <c r="C162" s="225" t="s">
        <v>173</v>
      </c>
      <c r="D162" s="225" t="s">
        <v>169</v>
      </c>
      <c r="E162" s="226" t="s">
        <v>366</v>
      </c>
      <c r="F162" s="227" t="s">
        <v>367</v>
      </c>
      <c r="G162" s="228" t="s">
        <v>183</v>
      </c>
      <c r="H162" s="229">
        <v>70</v>
      </c>
      <c r="I162" s="230"/>
      <c r="J162" s="231">
        <f>ROUND(I162*H162,2)</f>
        <v>0</v>
      </c>
      <c r="K162" s="232"/>
      <c r="L162" s="42"/>
      <c r="M162" s="233" t="s">
        <v>1</v>
      </c>
      <c r="N162" s="234" t="s">
        <v>40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184</v>
      </c>
      <c r="AT162" s="237" t="s">
        <v>169</v>
      </c>
      <c r="AU162" s="237" t="s">
        <v>85</v>
      </c>
      <c r="AY162" s="15" t="s">
        <v>165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5" t="s">
        <v>85</v>
      </c>
      <c r="BK162" s="238">
        <f>ROUND(I162*H162,2)</f>
        <v>0</v>
      </c>
      <c r="BL162" s="15" t="s">
        <v>184</v>
      </c>
      <c r="BM162" s="237" t="s">
        <v>687</v>
      </c>
    </row>
    <row r="163" s="2" customFormat="1" ht="14.4" customHeight="1">
      <c r="A163" s="36"/>
      <c r="B163" s="37"/>
      <c r="C163" s="239" t="s">
        <v>530</v>
      </c>
      <c r="D163" s="239" t="s">
        <v>175</v>
      </c>
      <c r="E163" s="240" t="s">
        <v>370</v>
      </c>
      <c r="F163" s="241" t="s">
        <v>371</v>
      </c>
      <c r="G163" s="242" t="s">
        <v>253</v>
      </c>
      <c r="H163" s="243">
        <v>65.939999999999998</v>
      </c>
      <c r="I163" s="244"/>
      <c r="J163" s="245">
        <f>ROUND(I163*H163,2)</f>
        <v>0</v>
      </c>
      <c r="K163" s="246"/>
      <c r="L163" s="247"/>
      <c r="M163" s="248" t="s">
        <v>1</v>
      </c>
      <c r="N163" s="249" t="s">
        <v>40</v>
      </c>
      <c r="O163" s="89"/>
      <c r="P163" s="235">
        <f>O163*H163</f>
        <v>0</v>
      </c>
      <c r="Q163" s="235">
        <v>0.001</v>
      </c>
      <c r="R163" s="235">
        <f>Q163*H163</f>
        <v>0.065939999999999999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189</v>
      </c>
      <c r="AT163" s="237" t="s">
        <v>175</v>
      </c>
      <c r="AU163" s="237" t="s">
        <v>85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189</v>
      </c>
      <c r="BM163" s="237" t="s">
        <v>688</v>
      </c>
    </row>
    <row r="164" s="2" customFormat="1" ht="24.15" customHeight="1">
      <c r="A164" s="36"/>
      <c r="B164" s="37"/>
      <c r="C164" s="225" t="s">
        <v>534</v>
      </c>
      <c r="D164" s="225" t="s">
        <v>169</v>
      </c>
      <c r="E164" s="226" t="s">
        <v>374</v>
      </c>
      <c r="F164" s="227" t="s">
        <v>375</v>
      </c>
      <c r="G164" s="228" t="s">
        <v>183</v>
      </c>
      <c r="H164" s="229">
        <v>20</v>
      </c>
      <c r="I164" s="230"/>
      <c r="J164" s="231">
        <f>ROUND(I164*H164,2)</f>
        <v>0</v>
      </c>
      <c r="K164" s="232"/>
      <c r="L164" s="42"/>
      <c r="M164" s="233" t="s">
        <v>1</v>
      </c>
      <c r="N164" s="234" t="s">
        <v>40</v>
      </c>
      <c r="O164" s="89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184</v>
      </c>
      <c r="AT164" s="237" t="s">
        <v>169</v>
      </c>
      <c r="AU164" s="237" t="s">
        <v>85</v>
      </c>
      <c r="AY164" s="15" t="s">
        <v>165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5" t="s">
        <v>85</v>
      </c>
      <c r="BK164" s="238">
        <f>ROUND(I164*H164,2)</f>
        <v>0</v>
      </c>
      <c r="BL164" s="15" t="s">
        <v>184</v>
      </c>
      <c r="BM164" s="237" t="s">
        <v>689</v>
      </c>
    </row>
    <row r="165" s="2" customFormat="1" ht="14.4" customHeight="1">
      <c r="A165" s="36"/>
      <c r="B165" s="37"/>
      <c r="C165" s="239" t="s">
        <v>541</v>
      </c>
      <c r="D165" s="239" t="s">
        <v>175</v>
      </c>
      <c r="E165" s="240" t="s">
        <v>690</v>
      </c>
      <c r="F165" s="241" t="s">
        <v>691</v>
      </c>
      <c r="G165" s="242" t="s">
        <v>253</v>
      </c>
      <c r="H165" s="243">
        <v>12.5</v>
      </c>
      <c r="I165" s="244"/>
      <c r="J165" s="245">
        <f>ROUND(I165*H165,2)</f>
        <v>0</v>
      </c>
      <c r="K165" s="246"/>
      <c r="L165" s="247"/>
      <c r="M165" s="248" t="s">
        <v>1</v>
      </c>
      <c r="N165" s="249" t="s">
        <v>40</v>
      </c>
      <c r="O165" s="89"/>
      <c r="P165" s="235">
        <f>O165*H165</f>
        <v>0</v>
      </c>
      <c r="Q165" s="235">
        <v>0.001</v>
      </c>
      <c r="R165" s="235">
        <f>Q165*H165</f>
        <v>0.012500000000000001</v>
      </c>
      <c r="S165" s="235">
        <v>0</v>
      </c>
      <c r="T165" s="23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7" t="s">
        <v>189</v>
      </c>
      <c r="AT165" s="237" t="s">
        <v>175</v>
      </c>
      <c r="AU165" s="237" t="s">
        <v>85</v>
      </c>
      <c r="AY165" s="15" t="s">
        <v>165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5" t="s">
        <v>85</v>
      </c>
      <c r="BK165" s="238">
        <f>ROUND(I165*H165,2)</f>
        <v>0</v>
      </c>
      <c r="BL165" s="15" t="s">
        <v>189</v>
      </c>
      <c r="BM165" s="237" t="s">
        <v>692</v>
      </c>
    </row>
    <row r="166" s="13" customFormat="1">
      <c r="A166" s="13"/>
      <c r="B166" s="251"/>
      <c r="C166" s="252"/>
      <c r="D166" s="253" t="s">
        <v>539</v>
      </c>
      <c r="E166" s="252"/>
      <c r="F166" s="254" t="s">
        <v>693</v>
      </c>
      <c r="G166" s="252"/>
      <c r="H166" s="255">
        <v>12.5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539</v>
      </c>
      <c r="AU166" s="261" t="s">
        <v>85</v>
      </c>
      <c r="AV166" s="13" t="s">
        <v>85</v>
      </c>
      <c r="AW166" s="13" t="s">
        <v>4</v>
      </c>
      <c r="AX166" s="13" t="s">
        <v>81</v>
      </c>
      <c r="AY166" s="261" t="s">
        <v>165</v>
      </c>
    </row>
    <row r="167" s="2" customFormat="1" ht="24.15" customHeight="1">
      <c r="A167" s="36"/>
      <c r="B167" s="37"/>
      <c r="C167" s="225" t="s">
        <v>397</v>
      </c>
      <c r="D167" s="225" t="s">
        <v>169</v>
      </c>
      <c r="E167" s="226" t="s">
        <v>374</v>
      </c>
      <c r="F167" s="227" t="s">
        <v>375</v>
      </c>
      <c r="G167" s="228" t="s">
        <v>183</v>
      </c>
      <c r="H167" s="229">
        <v>40</v>
      </c>
      <c r="I167" s="230"/>
      <c r="J167" s="231">
        <f>ROUND(I167*H167,2)</f>
        <v>0</v>
      </c>
      <c r="K167" s="232"/>
      <c r="L167" s="42"/>
      <c r="M167" s="233" t="s">
        <v>1</v>
      </c>
      <c r="N167" s="234" t="s">
        <v>40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7" t="s">
        <v>184</v>
      </c>
      <c r="AT167" s="237" t="s">
        <v>169</v>
      </c>
      <c r="AU167" s="237" t="s">
        <v>85</v>
      </c>
      <c r="AY167" s="15" t="s">
        <v>165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5" t="s">
        <v>85</v>
      </c>
      <c r="BK167" s="238">
        <f>ROUND(I167*H167,2)</f>
        <v>0</v>
      </c>
      <c r="BL167" s="15" t="s">
        <v>184</v>
      </c>
      <c r="BM167" s="237" t="s">
        <v>694</v>
      </c>
    </row>
    <row r="168" s="2" customFormat="1" ht="14.4" customHeight="1">
      <c r="A168" s="36"/>
      <c r="B168" s="37"/>
      <c r="C168" s="239" t="s">
        <v>401</v>
      </c>
      <c r="D168" s="239" t="s">
        <v>175</v>
      </c>
      <c r="E168" s="240" t="s">
        <v>378</v>
      </c>
      <c r="F168" s="241" t="s">
        <v>379</v>
      </c>
      <c r="G168" s="242" t="s">
        <v>183</v>
      </c>
      <c r="H168" s="243">
        <v>40</v>
      </c>
      <c r="I168" s="244"/>
      <c r="J168" s="245">
        <f>ROUND(I168*H168,2)</f>
        <v>0</v>
      </c>
      <c r="K168" s="246"/>
      <c r="L168" s="247"/>
      <c r="M168" s="248" t="s">
        <v>1</v>
      </c>
      <c r="N168" s="249" t="s">
        <v>40</v>
      </c>
      <c r="O168" s="89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7" t="s">
        <v>203</v>
      </c>
      <c r="AT168" s="237" t="s">
        <v>175</v>
      </c>
      <c r="AU168" s="237" t="s">
        <v>85</v>
      </c>
      <c r="AY168" s="15" t="s">
        <v>165</v>
      </c>
      <c r="BE168" s="238">
        <f>IF(N168="základná",J168,0)</f>
        <v>0</v>
      </c>
      <c r="BF168" s="238">
        <f>IF(N168="znížená",J168,0)</f>
        <v>0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5" t="s">
        <v>85</v>
      </c>
      <c r="BK168" s="238">
        <f>ROUND(I168*H168,2)</f>
        <v>0</v>
      </c>
      <c r="BL168" s="15" t="s">
        <v>184</v>
      </c>
      <c r="BM168" s="237" t="s">
        <v>695</v>
      </c>
    </row>
    <row r="169" s="2" customFormat="1" ht="14.4" customHeight="1">
      <c r="A169" s="36"/>
      <c r="B169" s="37"/>
      <c r="C169" s="225" t="s">
        <v>365</v>
      </c>
      <c r="D169" s="225" t="s">
        <v>169</v>
      </c>
      <c r="E169" s="226" t="s">
        <v>382</v>
      </c>
      <c r="F169" s="227" t="s">
        <v>383</v>
      </c>
      <c r="G169" s="228" t="s">
        <v>194</v>
      </c>
      <c r="H169" s="229">
        <v>20</v>
      </c>
      <c r="I169" s="230"/>
      <c r="J169" s="231">
        <f>ROUND(I169*H169,2)</f>
        <v>0</v>
      </c>
      <c r="K169" s="232"/>
      <c r="L169" s="42"/>
      <c r="M169" s="233" t="s">
        <v>1</v>
      </c>
      <c r="N169" s="234" t="s">
        <v>40</v>
      </c>
      <c r="O169" s="89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7" t="s">
        <v>81</v>
      </c>
      <c r="AT169" s="237" t="s">
        <v>169</v>
      </c>
      <c r="AU169" s="237" t="s">
        <v>85</v>
      </c>
      <c r="AY169" s="15" t="s">
        <v>165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5" t="s">
        <v>85</v>
      </c>
      <c r="BK169" s="238">
        <f>ROUND(I169*H169,2)</f>
        <v>0</v>
      </c>
      <c r="BL169" s="15" t="s">
        <v>81</v>
      </c>
      <c r="BM169" s="237" t="s">
        <v>696</v>
      </c>
    </row>
    <row r="170" s="2" customFormat="1" ht="14.4" customHeight="1">
      <c r="A170" s="36"/>
      <c r="B170" s="37"/>
      <c r="C170" s="239" t="s">
        <v>369</v>
      </c>
      <c r="D170" s="239" t="s">
        <v>175</v>
      </c>
      <c r="E170" s="240" t="s">
        <v>386</v>
      </c>
      <c r="F170" s="241" t="s">
        <v>387</v>
      </c>
      <c r="G170" s="242" t="s">
        <v>194</v>
      </c>
      <c r="H170" s="243">
        <v>20</v>
      </c>
      <c r="I170" s="244"/>
      <c r="J170" s="245">
        <f>ROUND(I170*H170,2)</f>
        <v>0</v>
      </c>
      <c r="K170" s="246"/>
      <c r="L170" s="247"/>
      <c r="M170" s="248" t="s">
        <v>1</v>
      </c>
      <c r="N170" s="249" t="s">
        <v>40</v>
      </c>
      <c r="O170" s="89"/>
      <c r="P170" s="235">
        <f>O170*H170</f>
        <v>0</v>
      </c>
      <c r="Q170" s="235">
        <v>0.00010000000000000001</v>
      </c>
      <c r="R170" s="235">
        <f>Q170*H170</f>
        <v>0.002</v>
      </c>
      <c r="S170" s="235">
        <v>0</v>
      </c>
      <c r="T170" s="23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7" t="s">
        <v>85</v>
      </c>
      <c r="AT170" s="237" t="s">
        <v>175</v>
      </c>
      <c r="AU170" s="237" t="s">
        <v>85</v>
      </c>
      <c r="AY170" s="15" t="s">
        <v>165</v>
      </c>
      <c r="BE170" s="238">
        <f>IF(N170="základná",J170,0)</f>
        <v>0</v>
      </c>
      <c r="BF170" s="238">
        <f>IF(N170="znížená",J170,0)</f>
        <v>0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5" t="s">
        <v>85</v>
      </c>
      <c r="BK170" s="238">
        <f>ROUND(I170*H170,2)</f>
        <v>0</v>
      </c>
      <c r="BL170" s="15" t="s">
        <v>81</v>
      </c>
      <c r="BM170" s="237" t="s">
        <v>697</v>
      </c>
    </row>
    <row r="171" s="2" customFormat="1" ht="24.15" customHeight="1">
      <c r="A171" s="36"/>
      <c r="B171" s="37"/>
      <c r="C171" s="239" t="s">
        <v>373</v>
      </c>
      <c r="D171" s="239" t="s">
        <v>175</v>
      </c>
      <c r="E171" s="240" t="s">
        <v>390</v>
      </c>
      <c r="F171" s="241" t="s">
        <v>391</v>
      </c>
      <c r="G171" s="242" t="s">
        <v>194</v>
      </c>
      <c r="H171" s="243">
        <v>20</v>
      </c>
      <c r="I171" s="244"/>
      <c r="J171" s="245">
        <f>ROUND(I171*H171,2)</f>
        <v>0</v>
      </c>
      <c r="K171" s="246"/>
      <c r="L171" s="247"/>
      <c r="M171" s="248" t="s">
        <v>1</v>
      </c>
      <c r="N171" s="249" t="s">
        <v>40</v>
      </c>
      <c r="O171" s="89"/>
      <c r="P171" s="235">
        <f>O171*H171</f>
        <v>0</v>
      </c>
      <c r="Q171" s="235">
        <v>3.0000000000000001E-05</v>
      </c>
      <c r="R171" s="235">
        <f>Q171*H171</f>
        <v>0.00060000000000000006</v>
      </c>
      <c r="S171" s="235">
        <v>0</v>
      </c>
      <c r="T171" s="23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7" t="s">
        <v>85</v>
      </c>
      <c r="AT171" s="237" t="s">
        <v>175</v>
      </c>
      <c r="AU171" s="237" t="s">
        <v>85</v>
      </c>
      <c r="AY171" s="15" t="s">
        <v>165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5" t="s">
        <v>85</v>
      </c>
      <c r="BK171" s="238">
        <f>ROUND(I171*H171,2)</f>
        <v>0</v>
      </c>
      <c r="BL171" s="15" t="s">
        <v>81</v>
      </c>
      <c r="BM171" s="237" t="s">
        <v>698</v>
      </c>
    </row>
    <row r="172" s="2" customFormat="1" ht="14.4" customHeight="1">
      <c r="A172" s="36"/>
      <c r="B172" s="37"/>
      <c r="C172" s="225" t="s">
        <v>311</v>
      </c>
      <c r="D172" s="225" t="s">
        <v>169</v>
      </c>
      <c r="E172" s="226" t="s">
        <v>394</v>
      </c>
      <c r="F172" s="227" t="s">
        <v>395</v>
      </c>
      <c r="G172" s="228" t="s">
        <v>194</v>
      </c>
      <c r="H172" s="229">
        <v>20</v>
      </c>
      <c r="I172" s="230"/>
      <c r="J172" s="231">
        <f>ROUND(I172*H172,2)</f>
        <v>0</v>
      </c>
      <c r="K172" s="232"/>
      <c r="L172" s="42"/>
      <c r="M172" s="233" t="s">
        <v>1</v>
      </c>
      <c r="N172" s="234" t="s">
        <v>40</v>
      </c>
      <c r="O172" s="89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7" t="s">
        <v>184</v>
      </c>
      <c r="AT172" s="237" t="s">
        <v>169</v>
      </c>
      <c r="AU172" s="237" t="s">
        <v>85</v>
      </c>
      <c r="AY172" s="15" t="s">
        <v>165</v>
      </c>
      <c r="BE172" s="238">
        <f>IF(N172="základná",J172,0)</f>
        <v>0</v>
      </c>
      <c r="BF172" s="238">
        <f>IF(N172="znížená",J172,0)</f>
        <v>0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5" t="s">
        <v>85</v>
      </c>
      <c r="BK172" s="238">
        <f>ROUND(I172*H172,2)</f>
        <v>0</v>
      </c>
      <c r="BL172" s="15" t="s">
        <v>184</v>
      </c>
      <c r="BM172" s="237" t="s">
        <v>699</v>
      </c>
    </row>
    <row r="173" s="2" customFormat="1" ht="14.4" customHeight="1">
      <c r="A173" s="36"/>
      <c r="B173" s="37"/>
      <c r="C173" s="239" t="s">
        <v>166</v>
      </c>
      <c r="D173" s="239" t="s">
        <v>175</v>
      </c>
      <c r="E173" s="240" t="s">
        <v>398</v>
      </c>
      <c r="F173" s="241" t="s">
        <v>399</v>
      </c>
      <c r="G173" s="242" t="s">
        <v>194</v>
      </c>
      <c r="H173" s="243">
        <v>20</v>
      </c>
      <c r="I173" s="244"/>
      <c r="J173" s="245">
        <f>ROUND(I173*H173,2)</f>
        <v>0</v>
      </c>
      <c r="K173" s="246"/>
      <c r="L173" s="247"/>
      <c r="M173" s="248" t="s">
        <v>1</v>
      </c>
      <c r="N173" s="249" t="s">
        <v>40</v>
      </c>
      <c r="O173" s="89"/>
      <c r="P173" s="235">
        <f>O173*H173</f>
        <v>0</v>
      </c>
      <c r="Q173" s="235">
        <v>0.00022000000000000001</v>
      </c>
      <c r="R173" s="235">
        <f>Q173*H173</f>
        <v>0.0044000000000000003</v>
      </c>
      <c r="S173" s="235">
        <v>0</v>
      </c>
      <c r="T173" s="23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7" t="s">
        <v>189</v>
      </c>
      <c r="AT173" s="237" t="s">
        <v>175</v>
      </c>
      <c r="AU173" s="237" t="s">
        <v>85</v>
      </c>
      <c r="AY173" s="15" t="s">
        <v>165</v>
      </c>
      <c r="BE173" s="238">
        <f>IF(N173="základná",J173,0)</f>
        <v>0</v>
      </c>
      <c r="BF173" s="238">
        <f>IF(N173="znížená",J173,0)</f>
        <v>0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5" t="s">
        <v>85</v>
      </c>
      <c r="BK173" s="238">
        <f>ROUND(I173*H173,2)</f>
        <v>0</v>
      </c>
      <c r="BL173" s="15" t="s">
        <v>189</v>
      </c>
      <c r="BM173" s="237" t="s">
        <v>700</v>
      </c>
    </row>
    <row r="174" s="2" customFormat="1" ht="14.4" customHeight="1">
      <c r="A174" s="36"/>
      <c r="B174" s="37"/>
      <c r="C174" s="225" t="s">
        <v>405</v>
      </c>
      <c r="D174" s="225" t="s">
        <v>169</v>
      </c>
      <c r="E174" s="226" t="s">
        <v>402</v>
      </c>
      <c r="F174" s="227" t="s">
        <v>403</v>
      </c>
      <c r="G174" s="228" t="s">
        <v>194</v>
      </c>
      <c r="H174" s="229">
        <v>20</v>
      </c>
      <c r="I174" s="230"/>
      <c r="J174" s="231">
        <f>ROUND(I174*H174,2)</f>
        <v>0</v>
      </c>
      <c r="K174" s="232"/>
      <c r="L174" s="42"/>
      <c r="M174" s="233" t="s">
        <v>1</v>
      </c>
      <c r="N174" s="234" t="s">
        <v>40</v>
      </c>
      <c r="O174" s="89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7" t="s">
        <v>184</v>
      </c>
      <c r="AT174" s="237" t="s">
        <v>169</v>
      </c>
      <c r="AU174" s="237" t="s">
        <v>85</v>
      </c>
      <c r="AY174" s="15" t="s">
        <v>165</v>
      </c>
      <c r="BE174" s="238">
        <f>IF(N174="základná",J174,0)</f>
        <v>0</v>
      </c>
      <c r="BF174" s="238">
        <f>IF(N174="znížená",J174,0)</f>
        <v>0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5" t="s">
        <v>85</v>
      </c>
      <c r="BK174" s="238">
        <f>ROUND(I174*H174,2)</f>
        <v>0</v>
      </c>
      <c r="BL174" s="15" t="s">
        <v>184</v>
      </c>
      <c r="BM174" s="237" t="s">
        <v>701</v>
      </c>
    </row>
    <row r="175" s="2" customFormat="1" ht="14.4" customHeight="1">
      <c r="A175" s="36"/>
      <c r="B175" s="37"/>
      <c r="C175" s="239" t="s">
        <v>409</v>
      </c>
      <c r="D175" s="239" t="s">
        <v>175</v>
      </c>
      <c r="E175" s="240" t="s">
        <v>406</v>
      </c>
      <c r="F175" s="241" t="s">
        <v>407</v>
      </c>
      <c r="G175" s="242" t="s">
        <v>194</v>
      </c>
      <c r="H175" s="243">
        <v>20</v>
      </c>
      <c r="I175" s="244"/>
      <c r="J175" s="245">
        <f>ROUND(I175*H175,2)</f>
        <v>0</v>
      </c>
      <c r="K175" s="246"/>
      <c r="L175" s="247"/>
      <c r="M175" s="248" t="s">
        <v>1</v>
      </c>
      <c r="N175" s="249" t="s">
        <v>40</v>
      </c>
      <c r="O175" s="89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7" t="s">
        <v>203</v>
      </c>
      <c r="AT175" s="237" t="s">
        <v>175</v>
      </c>
      <c r="AU175" s="237" t="s">
        <v>85</v>
      </c>
      <c r="AY175" s="15" t="s">
        <v>165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5" t="s">
        <v>85</v>
      </c>
      <c r="BK175" s="238">
        <f>ROUND(I175*H175,2)</f>
        <v>0</v>
      </c>
      <c r="BL175" s="15" t="s">
        <v>184</v>
      </c>
      <c r="BM175" s="237" t="s">
        <v>702</v>
      </c>
    </row>
    <row r="176" s="2" customFormat="1" ht="14.4" customHeight="1">
      <c r="A176" s="36"/>
      <c r="B176" s="37"/>
      <c r="C176" s="225" t="s">
        <v>117</v>
      </c>
      <c r="D176" s="225" t="s">
        <v>169</v>
      </c>
      <c r="E176" s="226" t="s">
        <v>410</v>
      </c>
      <c r="F176" s="227" t="s">
        <v>411</v>
      </c>
      <c r="G176" s="228" t="s">
        <v>194</v>
      </c>
      <c r="H176" s="229">
        <v>20</v>
      </c>
      <c r="I176" s="230"/>
      <c r="J176" s="231">
        <f>ROUND(I176*H176,2)</f>
        <v>0</v>
      </c>
      <c r="K176" s="232"/>
      <c r="L176" s="42"/>
      <c r="M176" s="233" t="s">
        <v>1</v>
      </c>
      <c r="N176" s="234" t="s">
        <v>40</v>
      </c>
      <c r="O176" s="89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7" t="s">
        <v>184</v>
      </c>
      <c r="AT176" s="237" t="s">
        <v>169</v>
      </c>
      <c r="AU176" s="237" t="s">
        <v>85</v>
      </c>
      <c r="AY176" s="15" t="s">
        <v>165</v>
      </c>
      <c r="BE176" s="238">
        <f>IF(N176="základná",J176,0)</f>
        <v>0</v>
      </c>
      <c r="BF176" s="238">
        <f>IF(N176="znížená",J176,0)</f>
        <v>0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5" t="s">
        <v>85</v>
      </c>
      <c r="BK176" s="238">
        <f>ROUND(I176*H176,2)</f>
        <v>0</v>
      </c>
      <c r="BL176" s="15" t="s">
        <v>184</v>
      </c>
      <c r="BM176" s="237" t="s">
        <v>703</v>
      </c>
    </row>
    <row r="177" s="2" customFormat="1" ht="14.4" customHeight="1">
      <c r="A177" s="36"/>
      <c r="B177" s="37"/>
      <c r="C177" s="239" t="s">
        <v>180</v>
      </c>
      <c r="D177" s="239" t="s">
        <v>175</v>
      </c>
      <c r="E177" s="240" t="s">
        <v>414</v>
      </c>
      <c r="F177" s="241" t="s">
        <v>415</v>
      </c>
      <c r="G177" s="242" t="s">
        <v>194</v>
      </c>
      <c r="H177" s="243">
        <v>20</v>
      </c>
      <c r="I177" s="244"/>
      <c r="J177" s="245">
        <f>ROUND(I177*H177,2)</f>
        <v>0</v>
      </c>
      <c r="K177" s="246"/>
      <c r="L177" s="247"/>
      <c r="M177" s="248" t="s">
        <v>1</v>
      </c>
      <c r="N177" s="249" t="s">
        <v>40</v>
      </c>
      <c r="O177" s="89"/>
      <c r="P177" s="235">
        <f>O177*H177</f>
        <v>0</v>
      </c>
      <c r="Q177" s="235">
        <v>0.00021000000000000001</v>
      </c>
      <c r="R177" s="235">
        <f>Q177*H177</f>
        <v>0.0042000000000000006</v>
      </c>
      <c r="S177" s="235">
        <v>0</v>
      </c>
      <c r="T177" s="23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7" t="s">
        <v>189</v>
      </c>
      <c r="AT177" s="237" t="s">
        <v>175</v>
      </c>
      <c r="AU177" s="237" t="s">
        <v>85</v>
      </c>
      <c r="AY177" s="15" t="s">
        <v>165</v>
      </c>
      <c r="BE177" s="238">
        <f>IF(N177="základná",J177,0)</f>
        <v>0</v>
      </c>
      <c r="BF177" s="238">
        <f>IF(N177="znížená",J177,0)</f>
        <v>0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5" t="s">
        <v>85</v>
      </c>
      <c r="BK177" s="238">
        <f>ROUND(I177*H177,2)</f>
        <v>0</v>
      </c>
      <c r="BL177" s="15" t="s">
        <v>189</v>
      </c>
      <c r="BM177" s="237" t="s">
        <v>704</v>
      </c>
    </row>
    <row r="178" s="2" customFormat="1" ht="24.15" customHeight="1">
      <c r="A178" s="36"/>
      <c r="B178" s="37"/>
      <c r="C178" s="225" t="s">
        <v>461</v>
      </c>
      <c r="D178" s="225" t="s">
        <v>169</v>
      </c>
      <c r="E178" s="226" t="s">
        <v>418</v>
      </c>
      <c r="F178" s="227" t="s">
        <v>419</v>
      </c>
      <c r="G178" s="228" t="s">
        <v>194</v>
      </c>
      <c r="H178" s="229">
        <v>1</v>
      </c>
      <c r="I178" s="230"/>
      <c r="J178" s="231">
        <f>ROUND(I178*H178,2)</f>
        <v>0</v>
      </c>
      <c r="K178" s="232"/>
      <c r="L178" s="42"/>
      <c r="M178" s="233" t="s">
        <v>1</v>
      </c>
      <c r="N178" s="234" t="s">
        <v>40</v>
      </c>
      <c r="O178" s="89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7" t="s">
        <v>184</v>
      </c>
      <c r="AT178" s="237" t="s">
        <v>169</v>
      </c>
      <c r="AU178" s="237" t="s">
        <v>85</v>
      </c>
      <c r="AY178" s="15" t="s">
        <v>165</v>
      </c>
      <c r="BE178" s="238">
        <f>IF(N178="základná",J178,0)</f>
        <v>0</v>
      </c>
      <c r="BF178" s="238">
        <f>IF(N178="znížená",J178,0)</f>
        <v>0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5" t="s">
        <v>85</v>
      </c>
      <c r="BK178" s="238">
        <f>ROUND(I178*H178,2)</f>
        <v>0</v>
      </c>
      <c r="BL178" s="15" t="s">
        <v>184</v>
      </c>
      <c r="BM178" s="237" t="s">
        <v>705</v>
      </c>
    </row>
    <row r="179" s="2" customFormat="1" ht="24.15" customHeight="1">
      <c r="A179" s="36"/>
      <c r="B179" s="37"/>
      <c r="C179" s="239" t="s">
        <v>465</v>
      </c>
      <c r="D179" s="239" t="s">
        <v>175</v>
      </c>
      <c r="E179" s="240" t="s">
        <v>422</v>
      </c>
      <c r="F179" s="241" t="s">
        <v>423</v>
      </c>
      <c r="G179" s="242" t="s">
        <v>194</v>
      </c>
      <c r="H179" s="243">
        <v>1</v>
      </c>
      <c r="I179" s="244"/>
      <c r="J179" s="245">
        <f>ROUND(I179*H179,2)</f>
        <v>0</v>
      </c>
      <c r="K179" s="246"/>
      <c r="L179" s="247"/>
      <c r="M179" s="248" t="s">
        <v>1</v>
      </c>
      <c r="N179" s="249" t="s">
        <v>40</v>
      </c>
      <c r="O179" s="89"/>
      <c r="P179" s="235">
        <f>O179*H179</f>
        <v>0</v>
      </c>
      <c r="Q179" s="235">
        <v>5.0000000000000002E-05</v>
      </c>
      <c r="R179" s="235">
        <f>Q179*H179</f>
        <v>5.0000000000000002E-05</v>
      </c>
      <c r="S179" s="235">
        <v>0</v>
      </c>
      <c r="T179" s="23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7" t="s">
        <v>189</v>
      </c>
      <c r="AT179" s="237" t="s">
        <v>175</v>
      </c>
      <c r="AU179" s="237" t="s">
        <v>85</v>
      </c>
      <c r="AY179" s="15" t="s">
        <v>165</v>
      </c>
      <c r="BE179" s="238">
        <f>IF(N179="základná",J179,0)</f>
        <v>0</v>
      </c>
      <c r="BF179" s="238">
        <f>IF(N179="znížená",J179,0)</f>
        <v>0</v>
      </c>
      <c r="BG179" s="238">
        <f>IF(N179="zákl. prenesená",J179,0)</f>
        <v>0</v>
      </c>
      <c r="BH179" s="238">
        <f>IF(N179="zníž. prenesená",J179,0)</f>
        <v>0</v>
      </c>
      <c r="BI179" s="238">
        <f>IF(N179="nulová",J179,0)</f>
        <v>0</v>
      </c>
      <c r="BJ179" s="15" t="s">
        <v>85</v>
      </c>
      <c r="BK179" s="238">
        <f>ROUND(I179*H179,2)</f>
        <v>0</v>
      </c>
      <c r="BL179" s="15" t="s">
        <v>189</v>
      </c>
      <c r="BM179" s="237" t="s">
        <v>706</v>
      </c>
    </row>
    <row r="180" s="2" customFormat="1" ht="14.4" customHeight="1">
      <c r="A180" s="36"/>
      <c r="B180" s="37"/>
      <c r="C180" s="239" t="s">
        <v>184</v>
      </c>
      <c r="D180" s="239" t="s">
        <v>175</v>
      </c>
      <c r="E180" s="240" t="s">
        <v>426</v>
      </c>
      <c r="F180" s="241" t="s">
        <v>427</v>
      </c>
      <c r="G180" s="242" t="s">
        <v>194</v>
      </c>
      <c r="H180" s="243">
        <v>1</v>
      </c>
      <c r="I180" s="244"/>
      <c r="J180" s="245">
        <f>ROUND(I180*H180,2)</f>
        <v>0</v>
      </c>
      <c r="K180" s="246"/>
      <c r="L180" s="247"/>
      <c r="M180" s="248" t="s">
        <v>1</v>
      </c>
      <c r="N180" s="249" t="s">
        <v>40</v>
      </c>
      <c r="O180" s="89"/>
      <c r="P180" s="235">
        <f>O180*H180</f>
        <v>0</v>
      </c>
      <c r="Q180" s="235">
        <v>0.00035</v>
      </c>
      <c r="R180" s="235">
        <f>Q180*H180</f>
        <v>0.00035</v>
      </c>
      <c r="S180" s="235">
        <v>0</v>
      </c>
      <c r="T180" s="23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7" t="s">
        <v>189</v>
      </c>
      <c r="AT180" s="237" t="s">
        <v>175</v>
      </c>
      <c r="AU180" s="237" t="s">
        <v>85</v>
      </c>
      <c r="AY180" s="15" t="s">
        <v>165</v>
      </c>
      <c r="BE180" s="238">
        <f>IF(N180="základná",J180,0)</f>
        <v>0</v>
      </c>
      <c r="BF180" s="238">
        <f>IF(N180="znížená",J180,0)</f>
        <v>0</v>
      </c>
      <c r="BG180" s="238">
        <f>IF(N180="zákl. prenesená",J180,0)</f>
        <v>0</v>
      </c>
      <c r="BH180" s="238">
        <f>IF(N180="zníž. prenesená",J180,0)</f>
        <v>0</v>
      </c>
      <c r="BI180" s="238">
        <f>IF(N180="nulová",J180,0)</f>
        <v>0</v>
      </c>
      <c r="BJ180" s="15" t="s">
        <v>85</v>
      </c>
      <c r="BK180" s="238">
        <f>ROUND(I180*H180,2)</f>
        <v>0</v>
      </c>
      <c r="BL180" s="15" t="s">
        <v>189</v>
      </c>
      <c r="BM180" s="237" t="s">
        <v>707</v>
      </c>
    </row>
    <row r="181" s="2" customFormat="1" ht="24.15" customHeight="1">
      <c r="A181" s="36"/>
      <c r="B181" s="37"/>
      <c r="C181" s="225" t="s">
        <v>377</v>
      </c>
      <c r="D181" s="225" t="s">
        <v>169</v>
      </c>
      <c r="E181" s="226" t="s">
        <v>430</v>
      </c>
      <c r="F181" s="227" t="s">
        <v>431</v>
      </c>
      <c r="G181" s="228" t="s">
        <v>183</v>
      </c>
      <c r="H181" s="229">
        <v>20</v>
      </c>
      <c r="I181" s="230"/>
      <c r="J181" s="231">
        <f>ROUND(I181*H181,2)</f>
        <v>0</v>
      </c>
      <c r="K181" s="232"/>
      <c r="L181" s="42"/>
      <c r="M181" s="233" t="s">
        <v>1</v>
      </c>
      <c r="N181" s="234" t="s">
        <v>40</v>
      </c>
      <c r="O181" s="89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7" t="s">
        <v>184</v>
      </c>
      <c r="AT181" s="237" t="s">
        <v>169</v>
      </c>
      <c r="AU181" s="237" t="s">
        <v>85</v>
      </c>
      <c r="AY181" s="15" t="s">
        <v>165</v>
      </c>
      <c r="BE181" s="238">
        <f>IF(N181="základná",J181,0)</f>
        <v>0</v>
      </c>
      <c r="BF181" s="238">
        <f>IF(N181="znížená",J181,0)</f>
        <v>0</v>
      </c>
      <c r="BG181" s="238">
        <f>IF(N181="zákl. prenesená",J181,0)</f>
        <v>0</v>
      </c>
      <c r="BH181" s="238">
        <f>IF(N181="zníž. prenesená",J181,0)</f>
        <v>0</v>
      </c>
      <c r="BI181" s="238">
        <f>IF(N181="nulová",J181,0)</f>
        <v>0</v>
      </c>
      <c r="BJ181" s="15" t="s">
        <v>85</v>
      </c>
      <c r="BK181" s="238">
        <f>ROUND(I181*H181,2)</f>
        <v>0</v>
      </c>
      <c r="BL181" s="15" t="s">
        <v>184</v>
      </c>
      <c r="BM181" s="237" t="s">
        <v>708</v>
      </c>
    </row>
    <row r="182" s="2" customFormat="1" ht="14.4" customHeight="1">
      <c r="A182" s="36"/>
      <c r="B182" s="37"/>
      <c r="C182" s="239" t="s">
        <v>393</v>
      </c>
      <c r="D182" s="239" t="s">
        <v>175</v>
      </c>
      <c r="E182" s="240" t="s">
        <v>434</v>
      </c>
      <c r="F182" s="241" t="s">
        <v>435</v>
      </c>
      <c r="G182" s="242" t="s">
        <v>183</v>
      </c>
      <c r="H182" s="243">
        <v>20</v>
      </c>
      <c r="I182" s="244"/>
      <c r="J182" s="245">
        <f>ROUND(I182*H182,2)</f>
        <v>0</v>
      </c>
      <c r="K182" s="246"/>
      <c r="L182" s="247"/>
      <c r="M182" s="248" t="s">
        <v>1</v>
      </c>
      <c r="N182" s="249" t="s">
        <v>40</v>
      </c>
      <c r="O182" s="89"/>
      <c r="P182" s="235">
        <f>O182*H182</f>
        <v>0</v>
      </c>
      <c r="Q182" s="235">
        <v>5.0000000000000002E-05</v>
      </c>
      <c r="R182" s="235">
        <f>Q182*H182</f>
        <v>0.001</v>
      </c>
      <c r="S182" s="235">
        <v>0</v>
      </c>
      <c r="T182" s="23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7" t="s">
        <v>189</v>
      </c>
      <c r="AT182" s="237" t="s">
        <v>175</v>
      </c>
      <c r="AU182" s="237" t="s">
        <v>85</v>
      </c>
      <c r="AY182" s="15" t="s">
        <v>165</v>
      </c>
      <c r="BE182" s="238">
        <f>IF(N182="základná",J182,0)</f>
        <v>0</v>
      </c>
      <c r="BF182" s="238">
        <f>IF(N182="znížená",J182,0)</f>
        <v>0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5" t="s">
        <v>85</v>
      </c>
      <c r="BK182" s="238">
        <f>ROUND(I182*H182,2)</f>
        <v>0</v>
      </c>
      <c r="BL182" s="15" t="s">
        <v>189</v>
      </c>
      <c r="BM182" s="237" t="s">
        <v>709</v>
      </c>
    </row>
    <row r="183" s="2" customFormat="1" ht="14.4" customHeight="1">
      <c r="A183" s="36"/>
      <c r="B183" s="37"/>
      <c r="C183" s="225" t="s">
        <v>242</v>
      </c>
      <c r="D183" s="225" t="s">
        <v>169</v>
      </c>
      <c r="E183" s="226" t="s">
        <v>438</v>
      </c>
      <c r="F183" s="227" t="s">
        <v>439</v>
      </c>
      <c r="G183" s="228" t="s">
        <v>183</v>
      </c>
      <c r="H183" s="229">
        <v>20</v>
      </c>
      <c r="I183" s="230"/>
      <c r="J183" s="231">
        <f>ROUND(I183*H183,2)</f>
        <v>0</v>
      </c>
      <c r="K183" s="232"/>
      <c r="L183" s="42"/>
      <c r="M183" s="233" t="s">
        <v>1</v>
      </c>
      <c r="N183" s="234" t="s">
        <v>40</v>
      </c>
      <c r="O183" s="89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7" t="s">
        <v>184</v>
      </c>
      <c r="AT183" s="237" t="s">
        <v>169</v>
      </c>
      <c r="AU183" s="237" t="s">
        <v>85</v>
      </c>
      <c r="AY183" s="15" t="s">
        <v>165</v>
      </c>
      <c r="BE183" s="238">
        <f>IF(N183="základná",J183,0)</f>
        <v>0</v>
      </c>
      <c r="BF183" s="238">
        <f>IF(N183="znížená",J183,0)</f>
        <v>0</v>
      </c>
      <c r="BG183" s="238">
        <f>IF(N183="zákl. prenesená",J183,0)</f>
        <v>0</v>
      </c>
      <c r="BH183" s="238">
        <f>IF(N183="zníž. prenesená",J183,0)</f>
        <v>0</v>
      </c>
      <c r="BI183" s="238">
        <f>IF(N183="nulová",J183,0)</f>
        <v>0</v>
      </c>
      <c r="BJ183" s="15" t="s">
        <v>85</v>
      </c>
      <c r="BK183" s="238">
        <f>ROUND(I183*H183,2)</f>
        <v>0</v>
      </c>
      <c r="BL183" s="15" t="s">
        <v>184</v>
      </c>
      <c r="BM183" s="237" t="s">
        <v>710</v>
      </c>
    </row>
    <row r="184" s="2" customFormat="1" ht="14.4" customHeight="1">
      <c r="A184" s="36"/>
      <c r="B184" s="37"/>
      <c r="C184" s="239" t="s">
        <v>246</v>
      </c>
      <c r="D184" s="239" t="s">
        <v>175</v>
      </c>
      <c r="E184" s="240" t="s">
        <v>442</v>
      </c>
      <c r="F184" s="241" t="s">
        <v>443</v>
      </c>
      <c r="G184" s="242" t="s">
        <v>183</v>
      </c>
      <c r="H184" s="243">
        <v>20</v>
      </c>
      <c r="I184" s="244"/>
      <c r="J184" s="245">
        <f>ROUND(I184*H184,2)</f>
        <v>0</v>
      </c>
      <c r="K184" s="246"/>
      <c r="L184" s="247"/>
      <c r="M184" s="248" t="s">
        <v>1</v>
      </c>
      <c r="N184" s="249" t="s">
        <v>40</v>
      </c>
      <c r="O184" s="89"/>
      <c r="P184" s="235">
        <f>O184*H184</f>
        <v>0</v>
      </c>
      <c r="Q184" s="235">
        <v>0.00013999999999999999</v>
      </c>
      <c r="R184" s="235">
        <f>Q184*H184</f>
        <v>0.0027999999999999995</v>
      </c>
      <c r="S184" s="235">
        <v>0</v>
      </c>
      <c r="T184" s="23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7" t="s">
        <v>189</v>
      </c>
      <c r="AT184" s="237" t="s">
        <v>175</v>
      </c>
      <c r="AU184" s="237" t="s">
        <v>85</v>
      </c>
      <c r="AY184" s="15" t="s">
        <v>165</v>
      </c>
      <c r="BE184" s="238">
        <f>IF(N184="základná",J184,0)</f>
        <v>0</v>
      </c>
      <c r="BF184" s="238">
        <f>IF(N184="znížená",J184,0)</f>
        <v>0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5" t="s">
        <v>85</v>
      </c>
      <c r="BK184" s="238">
        <f>ROUND(I184*H184,2)</f>
        <v>0</v>
      </c>
      <c r="BL184" s="15" t="s">
        <v>189</v>
      </c>
      <c r="BM184" s="237" t="s">
        <v>711</v>
      </c>
    </row>
    <row r="185" s="2" customFormat="1" ht="14.4" customHeight="1">
      <c r="A185" s="36"/>
      <c r="B185" s="37"/>
      <c r="C185" s="225" t="s">
        <v>250</v>
      </c>
      <c r="D185" s="225" t="s">
        <v>169</v>
      </c>
      <c r="E185" s="226" t="s">
        <v>712</v>
      </c>
      <c r="F185" s="227" t="s">
        <v>713</v>
      </c>
      <c r="G185" s="228" t="s">
        <v>183</v>
      </c>
      <c r="H185" s="229">
        <v>5</v>
      </c>
      <c r="I185" s="230"/>
      <c r="J185" s="231">
        <f>ROUND(I185*H185,2)</f>
        <v>0</v>
      </c>
      <c r="K185" s="232"/>
      <c r="L185" s="42"/>
      <c r="M185" s="233" t="s">
        <v>1</v>
      </c>
      <c r="N185" s="234" t="s">
        <v>40</v>
      </c>
      <c r="O185" s="89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7" t="s">
        <v>184</v>
      </c>
      <c r="AT185" s="237" t="s">
        <v>169</v>
      </c>
      <c r="AU185" s="237" t="s">
        <v>85</v>
      </c>
      <c r="AY185" s="15" t="s">
        <v>165</v>
      </c>
      <c r="BE185" s="238">
        <f>IF(N185="základná",J185,0)</f>
        <v>0</v>
      </c>
      <c r="BF185" s="238">
        <f>IF(N185="znížená",J185,0)</f>
        <v>0</v>
      </c>
      <c r="BG185" s="238">
        <f>IF(N185="zákl. prenesená",J185,0)</f>
        <v>0</v>
      </c>
      <c r="BH185" s="238">
        <f>IF(N185="zníž. prenesená",J185,0)</f>
        <v>0</v>
      </c>
      <c r="BI185" s="238">
        <f>IF(N185="nulová",J185,0)</f>
        <v>0</v>
      </c>
      <c r="BJ185" s="15" t="s">
        <v>85</v>
      </c>
      <c r="BK185" s="238">
        <f>ROUND(I185*H185,2)</f>
        <v>0</v>
      </c>
      <c r="BL185" s="15" t="s">
        <v>184</v>
      </c>
      <c r="BM185" s="237" t="s">
        <v>714</v>
      </c>
    </row>
    <row r="186" s="2" customFormat="1" ht="14.4" customHeight="1">
      <c r="A186" s="36"/>
      <c r="B186" s="37"/>
      <c r="C186" s="239" t="s">
        <v>255</v>
      </c>
      <c r="D186" s="239" t="s">
        <v>175</v>
      </c>
      <c r="E186" s="240" t="s">
        <v>715</v>
      </c>
      <c r="F186" s="241" t="s">
        <v>716</v>
      </c>
      <c r="G186" s="242" t="s">
        <v>183</v>
      </c>
      <c r="H186" s="243">
        <v>5</v>
      </c>
      <c r="I186" s="244"/>
      <c r="J186" s="245">
        <f>ROUND(I186*H186,2)</f>
        <v>0</v>
      </c>
      <c r="K186" s="246"/>
      <c r="L186" s="247"/>
      <c r="M186" s="248" t="s">
        <v>1</v>
      </c>
      <c r="N186" s="249" t="s">
        <v>40</v>
      </c>
      <c r="O186" s="89"/>
      <c r="P186" s="235">
        <f>O186*H186</f>
        <v>0</v>
      </c>
      <c r="Q186" s="235">
        <v>0.00040000000000000002</v>
      </c>
      <c r="R186" s="235">
        <f>Q186*H186</f>
        <v>0.002</v>
      </c>
      <c r="S186" s="235">
        <v>0</v>
      </c>
      <c r="T186" s="23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7" t="s">
        <v>189</v>
      </c>
      <c r="AT186" s="237" t="s">
        <v>175</v>
      </c>
      <c r="AU186" s="237" t="s">
        <v>85</v>
      </c>
      <c r="AY186" s="15" t="s">
        <v>165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5" t="s">
        <v>85</v>
      </c>
      <c r="BK186" s="238">
        <f>ROUND(I186*H186,2)</f>
        <v>0</v>
      </c>
      <c r="BL186" s="15" t="s">
        <v>189</v>
      </c>
      <c r="BM186" s="237" t="s">
        <v>717</v>
      </c>
    </row>
    <row r="187" s="2" customFormat="1" ht="14.4" customHeight="1">
      <c r="A187" s="36"/>
      <c r="B187" s="37"/>
      <c r="C187" s="225" t="s">
        <v>260</v>
      </c>
      <c r="D187" s="225" t="s">
        <v>169</v>
      </c>
      <c r="E187" s="226" t="s">
        <v>446</v>
      </c>
      <c r="F187" s="227" t="s">
        <v>447</v>
      </c>
      <c r="G187" s="228" t="s">
        <v>183</v>
      </c>
      <c r="H187" s="229">
        <v>20</v>
      </c>
      <c r="I187" s="230"/>
      <c r="J187" s="231">
        <f>ROUND(I187*H187,2)</f>
        <v>0</v>
      </c>
      <c r="K187" s="232"/>
      <c r="L187" s="42"/>
      <c r="M187" s="233" t="s">
        <v>1</v>
      </c>
      <c r="N187" s="234" t="s">
        <v>40</v>
      </c>
      <c r="O187" s="89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7" t="s">
        <v>184</v>
      </c>
      <c r="AT187" s="237" t="s">
        <v>169</v>
      </c>
      <c r="AU187" s="237" t="s">
        <v>85</v>
      </c>
      <c r="AY187" s="15" t="s">
        <v>165</v>
      </c>
      <c r="BE187" s="238">
        <f>IF(N187="základná",J187,0)</f>
        <v>0</v>
      </c>
      <c r="BF187" s="238">
        <f>IF(N187="znížená",J187,0)</f>
        <v>0</v>
      </c>
      <c r="BG187" s="238">
        <f>IF(N187="zákl. prenesená",J187,0)</f>
        <v>0</v>
      </c>
      <c r="BH187" s="238">
        <f>IF(N187="zníž. prenesená",J187,0)</f>
        <v>0</v>
      </c>
      <c r="BI187" s="238">
        <f>IF(N187="nulová",J187,0)</f>
        <v>0</v>
      </c>
      <c r="BJ187" s="15" t="s">
        <v>85</v>
      </c>
      <c r="BK187" s="238">
        <f>ROUND(I187*H187,2)</f>
        <v>0</v>
      </c>
      <c r="BL187" s="15" t="s">
        <v>184</v>
      </c>
      <c r="BM187" s="237" t="s">
        <v>718</v>
      </c>
    </row>
    <row r="188" s="2" customFormat="1" ht="14.4" customHeight="1">
      <c r="A188" s="36"/>
      <c r="B188" s="37"/>
      <c r="C188" s="239" t="s">
        <v>264</v>
      </c>
      <c r="D188" s="239" t="s">
        <v>175</v>
      </c>
      <c r="E188" s="240" t="s">
        <v>450</v>
      </c>
      <c r="F188" s="241" t="s">
        <v>451</v>
      </c>
      <c r="G188" s="242" t="s">
        <v>183</v>
      </c>
      <c r="H188" s="243">
        <v>20</v>
      </c>
      <c r="I188" s="244"/>
      <c r="J188" s="245">
        <f>ROUND(I188*H188,2)</f>
        <v>0</v>
      </c>
      <c r="K188" s="246"/>
      <c r="L188" s="247"/>
      <c r="M188" s="248" t="s">
        <v>1</v>
      </c>
      <c r="N188" s="249" t="s">
        <v>40</v>
      </c>
      <c r="O188" s="89"/>
      <c r="P188" s="235">
        <f>O188*H188</f>
        <v>0</v>
      </c>
      <c r="Q188" s="235">
        <v>0.00027999999999999998</v>
      </c>
      <c r="R188" s="235">
        <f>Q188*H188</f>
        <v>0.0055999999999999991</v>
      </c>
      <c r="S188" s="235">
        <v>0</v>
      </c>
      <c r="T188" s="23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7" t="s">
        <v>189</v>
      </c>
      <c r="AT188" s="237" t="s">
        <v>175</v>
      </c>
      <c r="AU188" s="237" t="s">
        <v>85</v>
      </c>
      <c r="AY188" s="15" t="s">
        <v>165</v>
      </c>
      <c r="BE188" s="238">
        <f>IF(N188="základná",J188,0)</f>
        <v>0</v>
      </c>
      <c r="BF188" s="238">
        <f>IF(N188="znížená",J188,0)</f>
        <v>0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5" t="s">
        <v>85</v>
      </c>
      <c r="BK188" s="238">
        <f>ROUND(I188*H188,2)</f>
        <v>0</v>
      </c>
      <c r="BL188" s="15" t="s">
        <v>189</v>
      </c>
      <c r="BM188" s="237" t="s">
        <v>719</v>
      </c>
    </row>
    <row r="189" s="2" customFormat="1" ht="14.4" customHeight="1">
      <c r="A189" s="36"/>
      <c r="B189" s="37"/>
      <c r="C189" s="225" t="s">
        <v>268</v>
      </c>
      <c r="D189" s="225" t="s">
        <v>169</v>
      </c>
      <c r="E189" s="226" t="s">
        <v>462</v>
      </c>
      <c r="F189" s="227" t="s">
        <v>463</v>
      </c>
      <c r="G189" s="228" t="s">
        <v>183</v>
      </c>
      <c r="H189" s="229">
        <v>4</v>
      </c>
      <c r="I189" s="230"/>
      <c r="J189" s="231">
        <f>ROUND(I189*H189,2)</f>
        <v>0</v>
      </c>
      <c r="K189" s="232"/>
      <c r="L189" s="42"/>
      <c r="M189" s="233" t="s">
        <v>1</v>
      </c>
      <c r="N189" s="234" t="s">
        <v>40</v>
      </c>
      <c r="O189" s="89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7" t="s">
        <v>184</v>
      </c>
      <c r="AT189" s="237" t="s">
        <v>169</v>
      </c>
      <c r="AU189" s="237" t="s">
        <v>85</v>
      </c>
      <c r="AY189" s="15" t="s">
        <v>165</v>
      </c>
      <c r="BE189" s="238">
        <f>IF(N189="základná",J189,0)</f>
        <v>0</v>
      </c>
      <c r="BF189" s="238">
        <f>IF(N189="znížená",J189,0)</f>
        <v>0</v>
      </c>
      <c r="BG189" s="238">
        <f>IF(N189="zákl. prenesená",J189,0)</f>
        <v>0</v>
      </c>
      <c r="BH189" s="238">
        <f>IF(N189="zníž. prenesená",J189,0)</f>
        <v>0</v>
      </c>
      <c r="BI189" s="238">
        <f>IF(N189="nulová",J189,0)</f>
        <v>0</v>
      </c>
      <c r="BJ189" s="15" t="s">
        <v>85</v>
      </c>
      <c r="BK189" s="238">
        <f>ROUND(I189*H189,2)</f>
        <v>0</v>
      </c>
      <c r="BL189" s="15" t="s">
        <v>184</v>
      </c>
      <c r="BM189" s="237" t="s">
        <v>720</v>
      </c>
    </row>
    <row r="190" s="2" customFormat="1" ht="14.4" customHeight="1">
      <c r="A190" s="36"/>
      <c r="B190" s="37"/>
      <c r="C190" s="239" t="s">
        <v>272</v>
      </c>
      <c r="D190" s="239" t="s">
        <v>175</v>
      </c>
      <c r="E190" s="240" t="s">
        <v>466</v>
      </c>
      <c r="F190" s="241" t="s">
        <v>467</v>
      </c>
      <c r="G190" s="242" t="s">
        <v>183</v>
      </c>
      <c r="H190" s="243">
        <v>4</v>
      </c>
      <c r="I190" s="244"/>
      <c r="J190" s="245">
        <f>ROUND(I190*H190,2)</f>
        <v>0</v>
      </c>
      <c r="K190" s="246"/>
      <c r="L190" s="247"/>
      <c r="M190" s="248" t="s">
        <v>1</v>
      </c>
      <c r="N190" s="249" t="s">
        <v>40</v>
      </c>
      <c r="O190" s="89"/>
      <c r="P190" s="235">
        <f>O190*H190</f>
        <v>0</v>
      </c>
      <c r="Q190" s="235">
        <v>0.00073999999999999999</v>
      </c>
      <c r="R190" s="235">
        <f>Q190*H190</f>
        <v>0.00296</v>
      </c>
      <c r="S190" s="235">
        <v>0</v>
      </c>
      <c r="T190" s="23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7" t="s">
        <v>189</v>
      </c>
      <c r="AT190" s="237" t="s">
        <v>175</v>
      </c>
      <c r="AU190" s="237" t="s">
        <v>85</v>
      </c>
      <c r="AY190" s="15" t="s">
        <v>165</v>
      </c>
      <c r="BE190" s="238">
        <f>IF(N190="základná",J190,0)</f>
        <v>0</v>
      </c>
      <c r="BF190" s="238">
        <f>IF(N190="znížená",J190,0)</f>
        <v>0</v>
      </c>
      <c r="BG190" s="238">
        <f>IF(N190="zákl. prenesená",J190,0)</f>
        <v>0</v>
      </c>
      <c r="BH190" s="238">
        <f>IF(N190="zníž. prenesená",J190,0)</f>
        <v>0</v>
      </c>
      <c r="BI190" s="238">
        <f>IF(N190="nulová",J190,0)</f>
        <v>0</v>
      </c>
      <c r="BJ190" s="15" t="s">
        <v>85</v>
      </c>
      <c r="BK190" s="238">
        <f>ROUND(I190*H190,2)</f>
        <v>0</v>
      </c>
      <c r="BL190" s="15" t="s">
        <v>189</v>
      </c>
      <c r="BM190" s="237" t="s">
        <v>721</v>
      </c>
    </row>
    <row r="191" s="2" customFormat="1" ht="24.15" customHeight="1">
      <c r="A191" s="36"/>
      <c r="B191" s="37"/>
      <c r="C191" s="225" t="s">
        <v>304</v>
      </c>
      <c r="D191" s="225" t="s">
        <v>169</v>
      </c>
      <c r="E191" s="226" t="s">
        <v>478</v>
      </c>
      <c r="F191" s="227" t="s">
        <v>479</v>
      </c>
      <c r="G191" s="228" t="s">
        <v>183</v>
      </c>
      <c r="H191" s="229">
        <v>30</v>
      </c>
      <c r="I191" s="230"/>
      <c r="J191" s="231">
        <f>ROUND(I191*H191,2)</f>
        <v>0</v>
      </c>
      <c r="K191" s="232"/>
      <c r="L191" s="42"/>
      <c r="M191" s="233" t="s">
        <v>1</v>
      </c>
      <c r="N191" s="234" t="s">
        <v>40</v>
      </c>
      <c r="O191" s="89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7" t="s">
        <v>184</v>
      </c>
      <c r="AT191" s="237" t="s">
        <v>169</v>
      </c>
      <c r="AU191" s="237" t="s">
        <v>85</v>
      </c>
      <c r="AY191" s="15" t="s">
        <v>165</v>
      </c>
      <c r="BE191" s="238">
        <f>IF(N191="základná",J191,0)</f>
        <v>0</v>
      </c>
      <c r="BF191" s="238">
        <f>IF(N191="znížená",J191,0)</f>
        <v>0</v>
      </c>
      <c r="BG191" s="238">
        <f>IF(N191="zákl. prenesená",J191,0)</f>
        <v>0</v>
      </c>
      <c r="BH191" s="238">
        <f>IF(N191="zníž. prenesená",J191,0)</f>
        <v>0</v>
      </c>
      <c r="BI191" s="238">
        <f>IF(N191="nulová",J191,0)</f>
        <v>0</v>
      </c>
      <c r="BJ191" s="15" t="s">
        <v>85</v>
      </c>
      <c r="BK191" s="238">
        <f>ROUND(I191*H191,2)</f>
        <v>0</v>
      </c>
      <c r="BL191" s="15" t="s">
        <v>184</v>
      </c>
      <c r="BM191" s="237" t="s">
        <v>722</v>
      </c>
    </row>
    <row r="192" s="2" customFormat="1" ht="14.4" customHeight="1">
      <c r="A192" s="36"/>
      <c r="B192" s="37"/>
      <c r="C192" s="239" t="s">
        <v>308</v>
      </c>
      <c r="D192" s="239" t="s">
        <v>175</v>
      </c>
      <c r="E192" s="240" t="s">
        <v>482</v>
      </c>
      <c r="F192" s="241" t="s">
        <v>483</v>
      </c>
      <c r="G192" s="242" t="s">
        <v>183</v>
      </c>
      <c r="H192" s="243">
        <v>30</v>
      </c>
      <c r="I192" s="244"/>
      <c r="J192" s="245">
        <f>ROUND(I192*H192,2)</f>
        <v>0</v>
      </c>
      <c r="K192" s="246"/>
      <c r="L192" s="247"/>
      <c r="M192" s="248" t="s">
        <v>1</v>
      </c>
      <c r="N192" s="249" t="s">
        <v>40</v>
      </c>
      <c r="O192" s="89"/>
      <c r="P192" s="235">
        <f>O192*H192</f>
        <v>0</v>
      </c>
      <c r="Q192" s="235">
        <v>0.00024000000000000001</v>
      </c>
      <c r="R192" s="235">
        <f>Q192*H192</f>
        <v>0.0071999999999999998</v>
      </c>
      <c r="S192" s="235">
        <v>0</v>
      </c>
      <c r="T192" s="23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7" t="s">
        <v>189</v>
      </c>
      <c r="AT192" s="237" t="s">
        <v>175</v>
      </c>
      <c r="AU192" s="237" t="s">
        <v>85</v>
      </c>
      <c r="AY192" s="15" t="s">
        <v>165</v>
      </c>
      <c r="BE192" s="238">
        <f>IF(N192="základná",J192,0)</f>
        <v>0</v>
      </c>
      <c r="BF192" s="238">
        <f>IF(N192="znížená",J192,0)</f>
        <v>0</v>
      </c>
      <c r="BG192" s="238">
        <f>IF(N192="zákl. prenesená",J192,0)</f>
        <v>0</v>
      </c>
      <c r="BH192" s="238">
        <f>IF(N192="zníž. prenesená",J192,0)</f>
        <v>0</v>
      </c>
      <c r="BI192" s="238">
        <f>IF(N192="nulová",J192,0)</f>
        <v>0</v>
      </c>
      <c r="BJ192" s="15" t="s">
        <v>85</v>
      </c>
      <c r="BK192" s="238">
        <f>ROUND(I192*H192,2)</f>
        <v>0</v>
      </c>
      <c r="BL192" s="15" t="s">
        <v>189</v>
      </c>
      <c r="BM192" s="237" t="s">
        <v>723</v>
      </c>
    </row>
    <row r="193" s="2" customFormat="1" ht="24.15" customHeight="1">
      <c r="A193" s="36"/>
      <c r="B193" s="37"/>
      <c r="C193" s="225" t="s">
        <v>186</v>
      </c>
      <c r="D193" s="225" t="s">
        <v>169</v>
      </c>
      <c r="E193" s="226" t="s">
        <v>724</v>
      </c>
      <c r="F193" s="227" t="s">
        <v>725</v>
      </c>
      <c r="G193" s="228" t="s">
        <v>183</v>
      </c>
      <c r="H193" s="229">
        <v>140</v>
      </c>
      <c r="I193" s="230"/>
      <c r="J193" s="231">
        <f>ROUND(I193*H193,2)</f>
        <v>0</v>
      </c>
      <c r="K193" s="232"/>
      <c r="L193" s="42"/>
      <c r="M193" s="233" t="s">
        <v>1</v>
      </c>
      <c r="N193" s="234" t="s">
        <v>40</v>
      </c>
      <c r="O193" s="89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7" t="s">
        <v>184</v>
      </c>
      <c r="AT193" s="237" t="s">
        <v>169</v>
      </c>
      <c r="AU193" s="237" t="s">
        <v>85</v>
      </c>
      <c r="AY193" s="15" t="s">
        <v>165</v>
      </c>
      <c r="BE193" s="238">
        <f>IF(N193="základná",J193,0)</f>
        <v>0</v>
      </c>
      <c r="BF193" s="238">
        <f>IF(N193="znížená",J193,0)</f>
        <v>0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5" t="s">
        <v>85</v>
      </c>
      <c r="BK193" s="238">
        <f>ROUND(I193*H193,2)</f>
        <v>0</v>
      </c>
      <c r="BL193" s="15" t="s">
        <v>184</v>
      </c>
      <c r="BM193" s="237" t="s">
        <v>726</v>
      </c>
    </row>
    <row r="194" s="2" customFormat="1" ht="14.4" customHeight="1">
      <c r="A194" s="36"/>
      <c r="B194" s="37"/>
      <c r="C194" s="239" t="s">
        <v>191</v>
      </c>
      <c r="D194" s="239" t="s">
        <v>175</v>
      </c>
      <c r="E194" s="240" t="s">
        <v>727</v>
      </c>
      <c r="F194" s="241" t="s">
        <v>728</v>
      </c>
      <c r="G194" s="242" t="s">
        <v>183</v>
      </c>
      <c r="H194" s="243">
        <v>140</v>
      </c>
      <c r="I194" s="244"/>
      <c r="J194" s="245">
        <f>ROUND(I194*H194,2)</f>
        <v>0</v>
      </c>
      <c r="K194" s="246"/>
      <c r="L194" s="247"/>
      <c r="M194" s="248" t="s">
        <v>1</v>
      </c>
      <c r="N194" s="249" t="s">
        <v>40</v>
      </c>
      <c r="O194" s="89"/>
      <c r="P194" s="235">
        <f>O194*H194</f>
        <v>0</v>
      </c>
      <c r="Q194" s="235">
        <v>0.00191</v>
      </c>
      <c r="R194" s="235">
        <f>Q194*H194</f>
        <v>0.26740000000000003</v>
      </c>
      <c r="S194" s="235">
        <v>0</v>
      </c>
      <c r="T194" s="23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7" t="s">
        <v>189</v>
      </c>
      <c r="AT194" s="237" t="s">
        <v>175</v>
      </c>
      <c r="AU194" s="237" t="s">
        <v>85</v>
      </c>
      <c r="AY194" s="15" t="s">
        <v>165</v>
      </c>
      <c r="BE194" s="238">
        <f>IF(N194="základná",J194,0)</f>
        <v>0</v>
      </c>
      <c r="BF194" s="238">
        <f>IF(N194="znížená",J194,0)</f>
        <v>0</v>
      </c>
      <c r="BG194" s="238">
        <f>IF(N194="zákl. prenesená",J194,0)</f>
        <v>0</v>
      </c>
      <c r="BH194" s="238">
        <f>IF(N194="zníž. prenesená",J194,0)</f>
        <v>0</v>
      </c>
      <c r="BI194" s="238">
        <f>IF(N194="nulová",J194,0)</f>
        <v>0</v>
      </c>
      <c r="BJ194" s="15" t="s">
        <v>85</v>
      </c>
      <c r="BK194" s="238">
        <f>ROUND(I194*H194,2)</f>
        <v>0</v>
      </c>
      <c r="BL194" s="15" t="s">
        <v>189</v>
      </c>
      <c r="BM194" s="237" t="s">
        <v>729</v>
      </c>
    </row>
    <row r="195" s="2" customFormat="1" ht="14.4" customHeight="1">
      <c r="A195" s="36"/>
      <c r="B195" s="37"/>
      <c r="C195" s="225" t="s">
        <v>413</v>
      </c>
      <c r="D195" s="225" t="s">
        <v>169</v>
      </c>
      <c r="E195" s="226" t="s">
        <v>501</v>
      </c>
      <c r="F195" s="227" t="s">
        <v>502</v>
      </c>
      <c r="G195" s="228" t="s">
        <v>503</v>
      </c>
      <c r="H195" s="250"/>
      <c r="I195" s="230"/>
      <c r="J195" s="231">
        <f>ROUND(I195*H195,2)</f>
        <v>0</v>
      </c>
      <c r="K195" s="232"/>
      <c r="L195" s="42"/>
      <c r="M195" s="233" t="s">
        <v>1</v>
      </c>
      <c r="N195" s="234" t="s">
        <v>40</v>
      </c>
      <c r="O195" s="89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7" t="s">
        <v>184</v>
      </c>
      <c r="AT195" s="237" t="s">
        <v>169</v>
      </c>
      <c r="AU195" s="237" t="s">
        <v>85</v>
      </c>
      <c r="AY195" s="15" t="s">
        <v>165</v>
      </c>
      <c r="BE195" s="238">
        <f>IF(N195="základná",J195,0)</f>
        <v>0</v>
      </c>
      <c r="BF195" s="238">
        <f>IF(N195="znížená",J195,0)</f>
        <v>0</v>
      </c>
      <c r="BG195" s="238">
        <f>IF(N195="zákl. prenesená",J195,0)</f>
        <v>0</v>
      </c>
      <c r="BH195" s="238">
        <f>IF(N195="zníž. prenesená",J195,0)</f>
        <v>0</v>
      </c>
      <c r="BI195" s="238">
        <f>IF(N195="nulová",J195,0)</f>
        <v>0</v>
      </c>
      <c r="BJ195" s="15" t="s">
        <v>85</v>
      </c>
      <c r="BK195" s="238">
        <f>ROUND(I195*H195,2)</f>
        <v>0</v>
      </c>
      <c r="BL195" s="15" t="s">
        <v>184</v>
      </c>
      <c r="BM195" s="237" t="s">
        <v>730</v>
      </c>
    </row>
    <row r="196" s="2" customFormat="1" ht="14.4" customHeight="1">
      <c r="A196" s="36"/>
      <c r="B196" s="37"/>
      <c r="C196" s="225" t="s">
        <v>313</v>
      </c>
      <c r="D196" s="225" t="s">
        <v>169</v>
      </c>
      <c r="E196" s="226" t="s">
        <v>506</v>
      </c>
      <c r="F196" s="227" t="s">
        <v>507</v>
      </c>
      <c r="G196" s="228" t="s">
        <v>503</v>
      </c>
      <c r="H196" s="250"/>
      <c r="I196" s="230"/>
      <c r="J196" s="231">
        <f>ROUND(I196*H196,2)</f>
        <v>0</v>
      </c>
      <c r="K196" s="232"/>
      <c r="L196" s="42"/>
      <c r="M196" s="233" t="s">
        <v>1</v>
      </c>
      <c r="N196" s="234" t="s">
        <v>40</v>
      </c>
      <c r="O196" s="89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7" t="s">
        <v>184</v>
      </c>
      <c r="AT196" s="237" t="s">
        <v>169</v>
      </c>
      <c r="AU196" s="237" t="s">
        <v>85</v>
      </c>
      <c r="AY196" s="15" t="s">
        <v>165</v>
      </c>
      <c r="BE196" s="238">
        <f>IF(N196="základná",J196,0)</f>
        <v>0</v>
      </c>
      <c r="BF196" s="238">
        <f>IF(N196="znížená",J196,0)</f>
        <v>0</v>
      </c>
      <c r="BG196" s="238">
        <f>IF(N196="zákl. prenesená",J196,0)</f>
        <v>0</v>
      </c>
      <c r="BH196" s="238">
        <f>IF(N196="zníž. prenesená",J196,0)</f>
        <v>0</v>
      </c>
      <c r="BI196" s="238">
        <f>IF(N196="nulová",J196,0)</f>
        <v>0</v>
      </c>
      <c r="BJ196" s="15" t="s">
        <v>85</v>
      </c>
      <c r="BK196" s="238">
        <f>ROUND(I196*H196,2)</f>
        <v>0</v>
      </c>
      <c r="BL196" s="15" t="s">
        <v>184</v>
      </c>
      <c r="BM196" s="237" t="s">
        <v>731</v>
      </c>
    </row>
    <row r="197" s="2" customFormat="1" ht="14.4" customHeight="1">
      <c r="A197" s="36"/>
      <c r="B197" s="37"/>
      <c r="C197" s="225" t="s">
        <v>317</v>
      </c>
      <c r="D197" s="225" t="s">
        <v>169</v>
      </c>
      <c r="E197" s="226" t="s">
        <v>510</v>
      </c>
      <c r="F197" s="227" t="s">
        <v>511</v>
      </c>
      <c r="G197" s="228" t="s">
        <v>503</v>
      </c>
      <c r="H197" s="250"/>
      <c r="I197" s="230"/>
      <c r="J197" s="231">
        <f>ROUND(I197*H197,2)</f>
        <v>0</v>
      </c>
      <c r="K197" s="232"/>
      <c r="L197" s="42"/>
      <c r="M197" s="233" t="s">
        <v>1</v>
      </c>
      <c r="N197" s="234" t="s">
        <v>40</v>
      </c>
      <c r="O197" s="89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7" t="s">
        <v>184</v>
      </c>
      <c r="AT197" s="237" t="s">
        <v>169</v>
      </c>
      <c r="AU197" s="237" t="s">
        <v>85</v>
      </c>
      <c r="AY197" s="15" t="s">
        <v>165</v>
      </c>
      <c r="BE197" s="238">
        <f>IF(N197="základná",J197,0)</f>
        <v>0</v>
      </c>
      <c r="BF197" s="238">
        <f>IF(N197="znížená",J197,0)</f>
        <v>0</v>
      </c>
      <c r="BG197" s="238">
        <f>IF(N197="zákl. prenesená",J197,0)</f>
        <v>0</v>
      </c>
      <c r="BH197" s="238">
        <f>IF(N197="zníž. prenesená",J197,0)</f>
        <v>0</v>
      </c>
      <c r="BI197" s="238">
        <f>IF(N197="nulová",J197,0)</f>
        <v>0</v>
      </c>
      <c r="BJ197" s="15" t="s">
        <v>85</v>
      </c>
      <c r="BK197" s="238">
        <f>ROUND(I197*H197,2)</f>
        <v>0</v>
      </c>
      <c r="BL197" s="15" t="s">
        <v>184</v>
      </c>
      <c r="BM197" s="237" t="s">
        <v>732</v>
      </c>
    </row>
    <row r="198" s="2" customFormat="1" ht="14.4" customHeight="1">
      <c r="A198" s="36"/>
      <c r="B198" s="37"/>
      <c r="C198" s="225" t="s">
        <v>500</v>
      </c>
      <c r="D198" s="225" t="s">
        <v>169</v>
      </c>
      <c r="E198" s="226" t="s">
        <v>514</v>
      </c>
      <c r="F198" s="227" t="s">
        <v>515</v>
      </c>
      <c r="G198" s="228" t="s">
        <v>503</v>
      </c>
      <c r="H198" s="250"/>
      <c r="I198" s="230"/>
      <c r="J198" s="231">
        <f>ROUND(I198*H198,2)</f>
        <v>0</v>
      </c>
      <c r="K198" s="232"/>
      <c r="L198" s="42"/>
      <c r="M198" s="233" t="s">
        <v>1</v>
      </c>
      <c r="N198" s="234" t="s">
        <v>40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7" t="s">
        <v>189</v>
      </c>
      <c r="AT198" s="237" t="s">
        <v>169</v>
      </c>
      <c r="AU198" s="237" t="s">
        <v>85</v>
      </c>
      <c r="AY198" s="15" t="s">
        <v>165</v>
      </c>
      <c r="BE198" s="238">
        <f>IF(N198="základná",J198,0)</f>
        <v>0</v>
      </c>
      <c r="BF198" s="238">
        <f>IF(N198="znížená",J198,0)</f>
        <v>0</v>
      </c>
      <c r="BG198" s="238">
        <f>IF(N198="zákl. prenesená",J198,0)</f>
        <v>0</v>
      </c>
      <c r="BH198" s="238">
        <f>IF(N198="zníž. prenesená",J198,0)</f>
        <v>0</v>
      </c>
      <c r="BI198" s="238">
        <f>IF(N198="nulová",J198,0)</f>
        <v>0</v>
      </c>
      <c r="BJ198" s="15" t="s">
        <v>85</v>
      </c>
      <c r="BK198" s="238">
        <f>ROUND(I198*H198,2)</f>
        <v>0</v>
      </c>
      <c r="BL198" s="15" t="s">
        <v>189</v>
      </c>
      <c r="BM198" s="237" t="s">
        <v>733</v>
      </c>
    </row>
    <row r="199" s="2" customFormat="1" ht="14.4" customHeight="1">
      <c r="A199" s="36"/>
      <c r="B199" s="37"/>
      <c r="C199" s="225" t="s">
        <v>509</v>
      </c>
      <c r="D199" s="225" t="s">
        <v>169</v>
      </c>
      <c r="E199" s="226" t="s">
        <v>518</v>
      </c>
      <c r="F199" s="227" t="s">
        <v>519</v>
      </c>
      <c r="G199" s="228" t="s">
        <v>503</v>
      </c>
      <c r="H199" s="250"/>
      <c r="I199" s="230"/>
      <c r="J199" s="231">
        <f>ROUND(I199*H199,2)</f>
        <v>0</v>
      </c>
      <c r="K199" s="232"/>
      <c r="L199" s="42"/>
      <c r="M199" s="233" t="s">
        <v>1</v>
      </c>
      <c r="N199" s="234" t="s">
        <v>40</v>
      </c>
      <c r="O199" s="89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7" t="s">
        <v>184</v>
      </c>
      <c r="AT199" s="237" t="s">
        <v>169</v>
      </c>
      <c r="AU199" s="237" t="s">
        <v>85</v>
      </c>
      <c r="AY199" s="15" t="s">
        <v>165</v>
      </c>
      <c r="BE199" s="238">
        <f>IF(N199="základná",J199,0)</f>
        <v>0</v>
      </c>
      <c r="BF199" s="238">
        <f>IF(N199="znížená",J199,0)</f>
        <v>0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5" t="s">
        <v>85</v>
      </c>
      <c r="BK199" s="238">
        <f>ROUND(I199*H199,2)</f>
        <v>0</v>
      </c>
      <c r="BL199" s="15" t="s">
        <v>184</v>
      </c>
      <c r="BM199" s="237" t="s">
        <v>734</v>
      </c>
    </row>
    <row r="200" s="12" customFormat="1" ht="22.8" customHeight="1">
      <c r="A200" s="12"/>
      <c r="B200" s="209"/>
      <c r="C200" s="210"/>
      <c r="D200" s="211" t="s">
        <v>73</v>
      </c>
      <c r="E200" s="223" t="s">
        <v>521</v>
      </c>
      <c r="F200" s="223" t="s">
        <v>522</v>
      </c>
      <c r="G200" s="210"/>
      <c r="H200" s="210"/>
      <c r="I200" s="213"/>
      <c r="J200" s="224">
        <f>BK200</f>
        <v>0</v>
      </c>
      <c r="K200" s="210"/>
      <c r="L200" s="215"/>
      <c r="M200" s="216"/>
      <c r="N200" s="217"/>
      <c r="O200" s="217"/>
      <c r="P200" s="218">
        <f>SUM(P201:P210)</f>
        <v>0</v>
      </c>
      <c r="Q200" s="217"/>
      <c r="R200" s="218">
        <f>SUM(R201:R210)</f>
        <v>14.589400000000001</v>
      </c>
      <c r="S200" s="217"/>
      <c r="T200" s="219">
        <f>SUM(T201:T210)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0" t="s">
        <v>177</v>
      </c>
      <c r="AT200" s="221" t="s">
        <v>73</v>
      </c>
      <c r="AU200" s="221" t="s">
        <v>81</v>
      </c>
      <c r="AY200" s="220" t="s">
        <v>165</v>
      </c>
      <c r="BK200" s="222">
        <f>SUM(BK201:BK210)</f>
        <v>0</v>
      </c>
    </row>
    <row r="201" s="2" customFormat="1" ht="24.15" customHeight="1">
      <c r="A201" s="36"/>
      <c r="B201" s="37"/>
      <c r="C201" s="225" t="s">
        <v>196</v>
      </c>
      <c r="D201" s="225" t="s">
        <v>169</v>
      </c>
      <c r="E201" s="226" t="s">
        <v>523</v>
      </c>
      <c r="F201" s="227" t="s">
        <v>524</v>
      </c>
      <c r="G201" s="228" t="s">
        <v>183</v>
      </c>
      <c r="H201" s="229">
        <v>140</v>
      </c>
      <c r="I201" s="230"/>
      <c r="J201" s="231">
        <f>ROUND(I201*H201,2)</f>
        <v>0</v>
      </c>
      <c r="K201" s="232"/>
      <c r="L201" s="42"/>
      <c r="M201" s="233" t="s">
        <v>1</v>
      </c>
      <c r="N201" s="234" t="s">
        <v>40</v>
      </c>
      <c r="O201" s="89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7" t="s">
        <v>184</v>
      </c>
      <c r="AT201" s="237" t="s">
        <v>169</v>
      </c>
      <c r="AU201" s="237" t="s">
        <v>85</v>
      </c>
      <c r="AY201" s="15" t="s">
        <v>165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5" t="s">
        <v>85</v>
      </c>
      <c r="BK201" s="238">
        <f>ROUND(I201*H201,2)</f>
        <v>0</v>
      </c>
      <c r="BL201" s="15" t="s">
        <v>184</v>
      </c>
      <c r="BM201" s="237" t="s">
        <v>735</v>
      </c>
    </row>
    <row r="202" s="2" customFormat="1" ht="24.15" customHeight="1">
      <c r="A202" s="36"/>
      <c r="B202" s="37"/>
      <c r="C202" s="225" t="s">
        <v>200</v>
      </c>
      <c r="D202" s="225" t="s">
        <v>169</v>
      </c>
      <c r="E202" s="226" t="s">
        <v>526</v>
      </c>
      <c r="F202" s="227" t="s">
        <v>527</v>
      </c>
      <c r="G202" s="228" t="s">
        <v>528</v>
      </c>
      <c r="H202" s="229">
        <v>40</v>
      </c>
      <c r="I202" s="230"/>
      <c r="J202" s="231">
        <f>ROUND(I202*H202,2)</f>
        <v>0</v>
      </c>
      <c r="K202" s="232"/>
      <c r="L202" s="42"/>
      <c r="M202" s="233" t="s">
        <v>1</v>
      </c>
      <c r="N202" s="234" t="s">
        <v>40</v>
      </c>
      <c r="O202" s="89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7" t="s">
        <v>184</v>
      </c>
      <c r="AT202" s="237" t="s">
        <v>169</v>
      </c>
      <c r="AU202" s="237" t="s">
        <v>85</v>
      </c>
      <c r="AY202" s="15" t="s">
        <v>165</v>
      </c>
      <c r="BE202" s="238">
        <f>IF(N202="základná",J202,0)</f>
        <v>0</v>
      </c>
      <c r="BF202" s="238">
        <f>IF(N202="znížená",J202,0)</f>
        <v>0</v>
      </c>
      <c r="BG202" s="238">
        <f>IF(N202="zákl. prenesená",J202,0)</f>
        <v>0</v>
      </c>
      <c r="BH202" s="238">
        <f>IF(N202="zníž. prenesená",J202,0)</f>
        <v>0</v>
      </c>
      <c r="BI202" s="238">
        <f>IF(N202="nulová",J202,0)</f>
        <v>0</v>
      </c>
      <c r="BJ202" s="15" t="s">
        <v>85</v>
      </c>
      <c r="BK202" s="238">
        <f>ROUND(I202*H202,2)</f>
        <v>0</v>
      </c>
      <c r="BL202" s="15" t="s">
        <v>184</v>
      </c>
      <c r="BM202" s="237" t="s">
        <v>736</v>
      </c>
    </row>
    <row r="203" s="2" customFormat="1" ht="24.15" customHeight="1">
      <c r="A203" s="36"/>
      <c r="B203" s="37"/>
      <c r="C203" s="225" t="s">
        <v>205</v>
      </c>
      <c r="D203" s="225" t="s">
        <v>169</v>
      </c>
      <c r="E203" s="226" t="s">
        <v>531</v>
      </c>
      <c r="F203" s="227" t="s">
        <v>532</v>
      </c>
      <c r="G203" s="228" t="s">
        <v>183</v>
      </c>
      <c r="H203" s="229">
        <v>140</v>
      </c>
      <c r="I203" s="230"/>
      <c r="J203" s="231">
        <f>ROUND(I203*H203,2)</f>
        <v>0</v>
      </c>
      <c r="K203" s="232"/>
      <c r="L203" s="42"/>
      <c r="M203" s="233" t="s">
        <v>1</v>
      </c>
      <c r="N203" s="234" t="s">
        <v>40</v>
      </c>
      <c r="O203" s="89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7" t="s">
        <v>184</v>
      </c>
      <c r="AT203" s="237" t="s">
        <v>169</v>
      </c>
      <c r="AU203" s="237" t="s">
        <v>85</v>
      </c>
      <c r="AY203" s="15" t="s">
        <v>165</v>
      </c>
      <c r="BE203" s="238">
        <f>IF(N203="základná",J203,0)</f>
        <v>0</v>
      </c>
      <c r="BF203" s="238">
        <f>IF(N203="znížená",J203,0)</f>
        <v>0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5" t="s">
        <v>85</v>
      </c>
      <c r="BK203" s="238">
        <f>ROUND(I203*H203,2)</f>
        <v>0</v>
      </c>
      <c r="BL203" s="15" t="s">
        <v>184</v>
      </c>
      <c r="BM203" s="237" t="s">
        <v>737</v>
      </c>
    </row>
    <row r="204" s="2" customFormat="1" ht="14.4" customHeight="1">
      <c r="A204" s="36"/>
      <c r="B204" s="37"/>
      <c r="C204" s="239" t="s">
        <v>215</v>
      </c>
      <c r="D204" s="239" t="s">
        <v>175</v>
      </c>
      <c r="E204" s="240" t="s">
        <v>535</v>
      </c>
      <c r="F204" s="241" t="s">
        <v>536</v>
      </c>
      <c r="G204" s="242" t="s">
        <v>537</v>
      </c>
      <c r="H204" s="243">
        <v>14.560000000000001</v>
      </c>
      <c r="I204" s="244"/>
      <c r="J204" s="245">
        <f>ROUND(I204*H204,2)</f>
        <v>0</v>
      </c>
      <c r="K204" s="246"/>
      <c r="L204" s="247"/>
      <c r="M204" s="248" t="s">
        <v>1</v>
      </c>
      <c r="N204" s="249" t="s">
        <v>40</v>
      </c>
      <c r="O204" s="89"/>
      <c r="P204" s="235">
        <f>O204*H204</f>
        <v>0</v>
      </c>
      <c r="Q204" s="235">
        <v>1</v>
      </c>
      <c r="R204" s="235">
        <f>Q204*H204</f>
        <v>14.560000000000001</v>
      </c>
      <c r="S204" s="235">
        <v>0</v>
      </c>
      <c r="T204" s="23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7" t="s">
        <v>189</v>
      </c>
      <c r="AT204" s="237" t="s">
        <v>175</v>
      </c>
      <c r="AU204" s="237" t="s">
        <v>85</v>
      </c>
      <c r="AY204" s="15" t="s">
        <v>165</v>
      </c>
      <c r="BE204" s="238">
        <f>IF(N204="základná",J204,0)</f>
        <v>0</v>
      </c>
      <c r="BF204" s="238">
        <f>IF(N204="znížená",J204,0)</f>
        <v>0</v>
      </c>
      <c r="BG204" s="238">
        <f>IF(N204="zákl. prenesená",J204,0)</f>
        <v>0</v>
      </c>
      <c r="BH204" s="238">
        <f>IF(N204="zníž. prenesená",J204,0)</f>
        <v>0</v>
      </c>
      <c r="BI204" s="238">
        <f>IF(N204="nulová",J204,0)</f>
        <v>0</v>
      </c>
      <c r="BJ204" s="15" t="s">
        <v>85</v>
      </c>
      <c r="BK204" s="238">
        <f>ROUND(I204*H204,2)</f>
        <v>0</v>
      </c>
      <c r="BL204" s="15" t="s">
        <v>189</v>
      </c>
      <c r="BM204" s="237" t="s">
        <v>738</v>
      </c>
    </row>
    <row r="205" s="13" customFormat="1">
      <c r="A205" s="13"/>
      <c r="B205" s="251"/>
      <c r="C205" s="252"/>
      <c r="D205" s="253" t="s">
        <v>539</v>
      </c>
      <c r="E205" s="252"/>
      <c r="F205" s="254" t="s">
        <v>739</v>
      </c>
      <c r="G205" s="252"/>
      <c r="H205" s="255">
        <v>14.560000000000001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539</v>
      </c>
      <c r="AU205" s="261" t="s">
        <v>85</v>
      </c>
      <c r="AV205" s="13" t="s">
        <v>85</v>
      </c>
      <c r="AW205" s="13" t="s">
        <v>4</v>
      </c>
      <c r="AX205" s="13" t="s">
        <v>81</v>
      </c>
      <c r="AY205" s="261" t="s">
        <v>165</v>
      </c>
    </row>
    <row r="206" s="2" customFormat="1" ht="24.15" customHeight="1">
      <c r="A206" s="36"/>
      <c r="B206" s="37"/>
      <c r="C206" s="225" t="s">
        <v>7</v>
      </c>
      <c r="D206" s="225" t="s">
        <v>169</v>
      </c>
      <c r="E206" s="226" t="s">
        <v>542</v>
      </c>
      <c r="F206" s="227" t="s">
        <v>543</v>
      </c>
      <c r="G206" s="228" t="s">
        <v>183</v>
      </c>
      <c r="H206" s="229">
        <v>140</v>
      </c>
      <c r="I206" s="230"/>
      <c r="J206" s="231">
        <f>ROUND(I206*H206,2)</f>
        <v>0</v>
      </c>
      <c r="K206" s="232"/>
      <c r="L206" s="42"/>
      <c r="M206" s="233" t="s">
        <v>1</v>
      </c>
      <c r="N206" s="234" t="s">
        <v>40</v>
      </c>
      <c r="O206" s="89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7" t="s">
        <v>184</v>
      </c>
      <c r="AT206" s="237" t="s">
        <v>169</v>
      </c>
      <c r="AU206" s="237" t="s">
        <v>85</v>
      </c>
      <c r="AY206" s="15" t="s">
        <v>165</v>
      </c>
      <c r="BE206" s="238">
        <f>IF(N206="základná",J206,0)</f>
        <v>0</v>
      </c>
      <c r="BF206" s="238">
        <f>IF(N206="znížená",J206,0)</f>
        <v>0</v>
      </c>
      <c r="BG206" s="238">
        <f>IF(N206="zákl. prenesená",J206,0)</f>
        <v>0</v>
      </c>
      <c r="BH206" s="238">
        <f>IF(N206="zníž. prenesená",J206,0)</f>
        <v>0</v>
      </c>
      <c r="BI206" s="238">
        <f>IF(N206="nulová",J206,0)</f>
        <v>0</v>
      </c>
      <c r="BJ206" s="15" t="s">
        <v>85</v>
      </c>
      <c r="BK206" s="238">
        <f>ROUND(I206*H206,2)</f>
        <v>0</v>
      </c>
      <c r="BL206" s="15" t="s">
        <v>184</v>
      </c>
      <c r="BM206" s="237" t="s">
        <v>740</v>
      </c>
    </row>
    <row r="207" s="2" customFormat="1" ht="24.15" customHeight="1">
      <c r="A207" s="36"/>
      <c r="B207" s="37"/>
      <c r="C207" s="239" t="s">
        <v>222</v>
      </c>
      <c r="D207" s="239" t="s">
        <v>175</v>
      </c>
      <c r="E207" s="240" t="s">
        <v>545</v>
      </c>
      <c r="F207" s="241" t="s">
        <v>546</v>
      </c>
      <c r="G207" s="242" t="s">
        <v>183</v>
      </c>
      <c r="H207" s="243">
        <v>140</v>
      </c>
      <c r="I207" s="244"/>
      <c r="J207" s="245">
        <f>ROUND(I207*H207,2)</f>
        <v>0</v>
      </c>
      <c r="K207" s="246"/>
      <c r="L207" s="247"/>
      <c r="M207" s="248" t="s">
        <v>1</v>
      </c>
      <c r="N207" s="249" t="s">
        <v>40</v>
      </c>
      <c r="O207" s="89"/>
      <c r="P207" s="235">
        <f>O207*H207</f>
        <v>0</v>
      </c>
      <c r="Q207" s="235">
        <v>0.00021000000000000001</v>
      </c>
      <c r="R207" s="235">
        <f>Q207*H207</f>
        <v>0.029400000000000003</v>
      </c>
      <c r="S207" s="235">
        <v>0</v>
      </c>
      <c r="T207" s="23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7" t="s">
        <v>189</v>
      </c>
      <c r="AT207" s="237" t="s">
        <v>175</v>
      </c>
      <c r="AU207" s="237" t="s">
        <v>85</v>
      </c>
      <c r="AY207" s="15" t="s">
        <v>165</v>
      </c>
      <c r="BE207" s="238">
        <f>IF(N207="základná",J207,0)</f>
        <v>0</v>
      </c>
      <c r="BF207" s="238">
        <f>IF(N207="znížená",J207,0)</f>
        <v>0</v>
      </c>
      <c r="BG207" s="238">
        <f>IF(N207="zákl. prenesená",J207,0)</f>
        <v>0</v>
      </c>
      <c r="BH207" s="238">
        <f>IF(N207="zníž. prenesená",J207,0)</f>
        <v>0</v>
      </c>
      <c r="BI207" s="238">
        <f>IF(N207="nulová",J207,0)</f>
        <v>0</v>
      </c>
      <c r="BJ207" s="15" t="s">
        <v>85</v>
      </c>
      <c r="BK207" s="238">
        <f>ROUND(I207*H207,2)</f>
        <v>0</v>
      </c>
      <c r="BL207" s="15" t="s">
        <v>189</v>
      </c>
      <c r="BM207" s="237" t="s">
        <v>741</v>
      </c>
    </row>
    <row r="208" s="2" customFormat="1" ht="24.15" customHeight="1">
      <c r="A208" s="36"/>
      <c r="B208" s="37"/>
      <c r="C208" s="225" t="s">
        <v>226</v>
      </c>
      <c r="D208" s="225" t="s">
        <v>169</v>
      </c>
      <c r="E208" s="226" t="s">
        <v>548</v>
      </c>
      <c r="F208" s="227" t="s">
        <v>549</v>
      </c>
      <c r="G208" s="228" t="s">
        <v>183</v>
      </c>
      <c r="H208" s="229">
        <v>140</v>
      </c>
      <c r="I208" s="230"/>
      <c r="J208" s="231">
        <f>ROUND(I208*H208,2)</f>
        <v>0</v>
      </c>
      <c r="K208" s="232"/>
      <c r="L208" s="42"/>
      <c r="M208" s="233" t="s">
        <v>1</v>
      </c>
      <c r="N208" s="234" t="s">
        <v>40</v>
      </c>
      <c r="O208" s="89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7" t="s">
        <v>184</v>
      </c>
      <c r="AT208" s="237" t="s">
        <v>169</v>
      </c>
      <c r="AU208" s="237" t="s">
        <v>85</v>
      </c>
      <c r="AY208" s="15" t="s">
        <v>165</v>
      </c>
      <c r="BE208" s="238">
        <f>IF(N208="základná",J208,0)</f>
        <v>0</v>
      </c>
      <c r="BF208" s="238">
        <f>IF(N208="znížená",J208,0)</f>
        <v>0</v>
      </c>
      <c r="BG208" s="238">
        <f>IF(N208="zákl. prenesená",J208,0)</f>
        <v>0</v>
      </c>
      <c r="BH208" s="238">
        <f>IF(N208="zníž. prenesená",J208,0)</f>
        <v>0</v>
      </c>
      <c r="BI208" s="238">
        <f>IF(N208="nulová",J208,0)</f>
        <v>0</v>
      </c>
      <c r="BJ208" s="15" t="s">
        <v>85</v>
      </c>
      <c r="BK208" s="238">
        <f>ROUND(I208*H208,2)</f>
        <v>0</v>
      </c>
      <c r="BL208" s="15" t="s">
        <v>184</v>
      </c>
      <c r="BM208" s="237" t="s">
        <v>742</v>
      </c>
    </row>
    <row r="209" s="2" customFormat="1" ht="24.15" customHeight="1">
      <c r="A209" s="36"/>
      <c r="B209" s="37"/>
      <c r="C209" s="225" t="s">
        <v>230</v>
      </c>
      <c r="D209" s="225" t="s">
        <v>169</v>
      </c>
      <c r="E209" s="226" t="s">
        <v>552</v>
      </c>
      <c r="F209" s="227" t="s">
        <v>553</v>
      </c>
      <c r="G209" s="228" t="s">
        <v>258</v>
      </c>
      <c r="H209" s="229">
        <v>140</v>
      </c>
      <c r="I209" s="230"/>
      <c r="J209" s="231">
        <f>ROUND(I209*H209,2)</f>
        <v>0</v>
      </c>
      <c r="K209" s="232"/>
      <c r="L209" s="42"/>
      <c r="M209" s="233" t="s">
        <v>1</v>
      </c>
      <c r="N209" s="234" t="s">
        <v>40</v>
      </c>
      <c r="O209" s="89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7" t="s">
        <v>184</v>
      </c>
      <c r="AT209" s="237" t="s">
        <v>169</v>
      </c>
      <c r="AU209" s="237" t="s">
        <v>85</v>
      </c>
      <c r="AY209" s="15" t="s">
        <v>165</v>
      </c>
      <c r="BE209" s="238">
        <f>IF(N209="základná",J209,0)</f>
        <v>0</v>
      </c>
      <c r="BF209" s="238">
        <f>IF(N209="znížená",J209,0)</f>
        <v>0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5" t="s">
        <v>85</v>
      </c>
      <c r="BK209" s="238">
        <f>ROUND(I209*H209,2)</f>
        <v>0</v>
      </c>
      <c r="BL209" s="15" t="s">
        <v>184</v>
      </c>
      <c r="BM209" s="237" t="s">
        <v>743</v>
      </c>
    </row>
    <row r="210" s="2" customFormat="1" ht="14.4" customHeight="1">
      <c r="A210" s="36"/>
      <c r="B210" s="37"/>
      <c r="C210" s="225" t="s">
        <v>505</v>
      </c>
      <c r="D210" s="225" t="s">
        <v>169</v>
      </c>
      <c r="E210" s="226" t="s">
        <v>518</v>
      </c>
      <c r="F210" s="227" t="s">
        <v>519</v>
      </c>
      <c r="G210" s="228" t="s">
        <v>503</v>
      </c>
      <c r="H210" s="250"/>
      <c r="I210" s="230"/>
      <c r="J210" s="231">
        <f>ROUND(I210*H210,2)</f>
        <v>0</v>
      </c>
      <c r="K210" s="232"/>
      <c r="L210" s="42"/>
      <c r="M210" s="233" t="s">
        <v>1</v>
      </c>
      <c r="N210" s="234" t="s">
        <v>40</v>
      </c>
      <c r="O210" s="89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7" t="s">
        <v>184</v>
      </c>
      <c r="AT210" s="237" t="s">
        <v>169</v>
      </c>
      <c r="AU210" s="237" t="s">
        <v>85</v>
      </c>
      <c r="AY210" s="15" t="s">
        <v>165</v>
      </c>
      <c r="BE210" s="238">
        <f>IF(N210="základná",J210,0)</f>
        <v>0</v>
      </c>
      <c r="BF210" s="238">
        <f>IF(N210="znížená",J210,0)</f>
        <v>0</v>
      </c>
      <c r="BG210" s="238">
        <f>IF(N210="zákl. prenesená",J210,0)</f>
        <v>0</v>
      </c>
      <c r="BH210" s="238">
        <f>IF(N210="zníž. prenesená",J210,0)</f>
        <v>0</v>
      </c>
      <c r="BI210" s="238">
        <f>IF(N210="nulová",J210,0)</f>
        <v>0</v>
      </c>
      <c r="BJ210" s="15" t="s">
        <v>85</v>
      </c>
      <c r="BK210" s="238">
        <f>ROUND(I210*H210,2)</f>
        <v>0</v>
      </c>
      <c r="BL210" s="15" t="s">
        <v>184</v>
      </c>
      <c r="BM210" s="237" t="s">
        <v>744</v>
      </c>
    </row>
    <row r="211" s="12" customFormat="1" ht="22.8" customHeight="1">
      <c r="A211" s="12"/>
      <c r="B211" s="209"/>
      <c r="C211" s="210"/>
      <c r="D211" s="211" t="s">
        <v>73</v>
      </c>
      <c r="E211" s="223" t="s">
        <v>557</v>
      </c>
      <c r="F211" s="223" t="s">
        <v>558</v>
      </c>
      <c r="G211" s="210"/>
      <c r="H211" s="210"/>
      <c r="I211" s="213"/>
      <c r="J211" s="224">
        <f>BK211</f>
        <v>0</v>
      </c>
      <c r="K211" s="210"/>
      <c r="L211" s="215"/>
      <c r="M211" s="216"/>
      <c r="N211" s="217"/>
      <c r="O211" s="217"/>
      <c r="P211" s="218">
        <f>P212</f>
        <v>0</v>
      </c>
      <c r="Q211" s="217"/>
      <c r="R211" s="218">
        <f>R212</f>
        <v>0</v>
      </c>
      <c r="S211" s="217"/>
      <c r="T211" s="219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0" t="s">
        <v>177</v>
      </c>
      <c r="AT211" s="221" t="s">
        <v>73</v>
      </c>
      <c r="AU211" s="221" t="s">
        <v>81</v>
      </c>
      <c r="AY211" s="220" t="s">
        <v>165</v>
      </c>
      <c r="BK211" s="222">
        <f>BK212</f>
        <v>0</v>
      </c>
    </row>
    <row r="212" s="2" customFormat="1" ht="24.15" customHeight="1">
      <c r="A212" s="36"/>
      <c r="B212" s="37"/>
      <c r="C212" s="225" t="s">
        <v>238</v>
      </c>
      <c r="D212" s="225" t="s">
        <v>169</v>
      </c>
      <c r="E212" s="226" t="s">
        <v>559</v>
      </c>
      <c r="F212" s="227" t="s">
        <v>560</v>
      </c>
      <c r="G212" s="228" t="s">
        <v>194</v>
      </c>
      <c r="H212" s="229">
        <v>1</v>
      </c>
      <c r="I212" s="230"/>
      <c r="J212" s="231">
        <f>ROUND(I212*H212,2)</f>
        <v>0</v>
      </c>
      <c r="K212" s="232"/>
      <c r="L212" s="42"/>
      <c r="M212" s="262" t="s">
        <v>1</v>
      </c>
      <c r="N212" s="263" t="s">
        <v>40</v>
      </c>
      <c r="O212" s="264"/>
      <c r="P212" s="265">
        <f>O212*H212</f>
        <v>0</v>
      </c>
      <c r="Q212" s="265">
        <v>0</v>
      </c>
      <c r="R212" s="265">
        <f>Q212*H212</f>
        <v>0</v>
      </c>
      <c r="S212" s="265">
        <v>0</v>
      </c>
      <c r="T212" s="26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7" t="s">
        <v>184</v>
      </c>
      <c r="AT212" s="237" t="s">
        <v>169</v>
      </c>
      <c r="AU212" s="237" t="s">
        <v>85</v>
      </c>
      <c r="AY212" s="15" t="s">
        <v>165</v>
      </c>
      <c r="BE212" s="238">
        <f>IF(N212="základná",J212,0)</f>
        <v>0</v>
      </c>
      <c r="BF212" s="238">
        <f>IF(N212="znížená",J212,0)</f>
        <v>0</v>
      </c>
      <c r="BG212" s="238">
        <f>IF(N212="zákl. prenesená",J212,0)</f>
        <v>0</v>
      </c>
      <c r="BH212" s="238">
        <f>IF(N212="zníž. prenesená",J212,0)</f>
        <v>0</v>
      </c>
      <c r="BI212" s="238">
        <f>IF(N212="nulová",J212,0)</f>
        <v>0</v>
      </c>
      <c r="BJ212" s="15" t="s">
        <v>85</v>
      </c>
      <c r="BK212" s="238">
        <f>ROUND(I212*H212,2)</f>
        <v>0</v>
      </c>
      <c r="BL212" s="15" t="s">
        <v>184</v>
      </c>
      <c r="BM212" s="237" t="s">
        <v>745</v>
      </c>
    </row>
    <row r="213" s="2" customFormat="1" ht="6.96" customHeight="1">
      <c r="A213" s="36"/>
      <c r="B213" s="64"/>
      <c r="C213" s="65"/>
      <c r="D213" s="65"/>
      <c r="E213" s="65"/>
      <c r="F213" s="65"/>
      <c r="G213" s="65"/>
      <c r="H213" s="65"/>
      <c r="I213" s="65"/>
      <c r="J213" s="65"/>
      <c r="K213" s="65"/>
      <c r="L213" s="42"/>
      <c r="M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</sheetData>
  <sheetProtection sheet="1" autoFilter="0" formatColumns="0" formatRows="0" objects="1" scenarios="1" spinCount="100000" saltValue="HtLtC2C+Thztfmcof111VgVi1rnvKzSxiGYkFtejLjgV/vfA8ZZcD+MuXpBb9qmutJ5C1qoj/29QAZ+lbN35Hg==" hashValue="Ws+J7I9XI0PLEG+ChVghAOV6/wsecXB+iaPVNuA6nUbV/s9VzMtwpw7JNvNoO9YBmf617KvE4kvhJPL9+zlzbA==" algorithmName="SHA-512" password="CC35"/>
  <autoFilter ref="C121:K21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16.5" customHeight="1">
      <c r="A9" s="36"/>
      <c r="B9" s="42"/>
      <c r="C9" s="36"/>
      <c r="D9" s="36"/>
      <c r="E9" s="149" t="s">
        <v>646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746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ROUND((SUM(BE122:BE140)),  2)</f>
        <v>0</v>
      </c>
      <c r="G35" s="36"/>
      <c r="H35" s="36"/>
      <c r="I35" s="162">
        <v>0.20000000000000001</v>
      </c>
      <c r="J35" s="161">
        <f>ROUND(((SUM(BE122:BE140))*I35),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ROUND((SUM(BF122:BF140)),  2)</f>
        <v>0</v>
      </c>
      <c r="G36" s="36"/>
      <c r="H36" s="36"/>
      <c r="I36" s="162">
        <v>0.20000000000000001</v>
      </c>
      <c r="J36" s="161">
        <f>ROUND(((SUM(BF122:BF140))*I36),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ROUND((SUM(BG122:BG140)),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ROUND((SUM(BH122:BH140)),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ROUND((SUM(BI122:BI140)),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646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RMS2 - Rozvádzač RMS2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138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646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562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RMS2 - Rozvádzač RMS2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F14</f>
        <v>Tornaľa</v>
      </c>
      <c r="G116" s="38"/>
      <c r="H116" s="38"/>
      <c r="I116" s="30" t="s">
        <v>21</v>
      </c>
      <c r="J116" s="77" t="str">
        <f>IF(J14="","",J14)</f>
        <v>29.5.2020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E17</f>
        <v>Mesto Tornaľa, Mierová č. 14, Tornaľa, PSČ 982 01</v>
      </c>
      <c r="G118" s="38"/>
      <c r="H118" s="38"/>
      <c r="I118" s="30" t="s">
        <v>29</v>
      </c>
      <c r="J118" s="34" t="str">
        <f>E23</f>
        <v>Ing. Ján Božek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32</v>
      </c>
      <c r="J119" s="34" t="str">
        <f>E26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152</v>
      </c>
      <c r="D121" s="200" t="s">
        <v>59</v>
      </c>
      <c r="E121" s="200" t="s">
        <v>55</v>
      </c>
      <c r="F121" s="200" t="s">
        <v>56</v>
      </c>
      <c r="G121" s="200" t="s">
        <v>153</v>
      </c>
      <c r="H121" s="200" t="s">
        <v>154</v>
      </c>
      <c r="I121" s="200" t="s">
        <v>155</v>
      </c>
      <c r="J121" s="201" t="s">
        <v>142</v>
      </c>
      <c r="K121" s="202" t="s">
        <v>156</v>
      </c>
      <c r="L121" s="203"/>
      <c r="M121" s="98" t="s">
        <v>1</v>
      </c>
      <c r="N121" s="99" t="s">
        <v>38</v>
      </c>
      <c r="O121" s="99" t="s">
        <v>157</v>
      </c>
      <c r="P121" s="99" t="s">
        <v>158</v>
      </c>
      <c r="Q121" s="99" t="s">
        <v>159</v>
      </c>
      <c r="R121" s="99" t="s">
        <v>160</v>
      </c>
      <c r="S121" s="99" t="s">
        <v>161</v>
      </c>
      <c r="T121" s="100" t="s">
        <v>162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143</v>
      </c>
      <c r="D122" s="38"/>
      <c r="E122" s="38"/>
      <c r="F122" s="38"/>
      <c r="G122" s="38"/>
      <c r="H122" s="38"/>
      <c r="I122" s="38"/>
      <c r="J122" s="204">
        <f>BK122</f>
        <v>0</v>
      </c>
      <c r="K122" s="38"/>
      <c r="L122" s="42"/>
      <c r="M122" s="101"/>
      <c r="N122" s="205"/>
      <c r="O122" s="102"/>
      <c r="P122" s="206">
        <f>P123</f>
        <v>0</v>
      </c>
      <c r="Q122" s="102"/>
      <c r="R122" s="206">
        <f>R123</f>
        <v>0.043240000000000001</v>
      </c>
      <c r="S122" s="102"/>
      <c r="T122" s="207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73</v>
      </c>
      <c r="AU122" s="15" t="s">
        <v>144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175</v>
      </c>
      <c r="F123" s="212" t="s">
        <v>176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0.043240000000000001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177</v>
      </c>
      <c r="AT123" s="221" t="s">
        <v>73</v>
      </c>
      <c r="AU123" s="221" t="s">
        <v>74</v>
      </c>
      <c r="AY123" s="220" t="s">
        <v>165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178</v>
      </c>
      <c r="F124" s="223" t="s">
        <v>179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SUM(P125:P140)</f>
        <v>0</v>
      </c>
      <c r="Q124" s="217"/>
      <c r="R124" s="218">
        <f>SUM(R125:R140)</f>
        <v>0.043240000000000001</v>
      </c>
      <c r="S124" s="217"/>
      <c r="T124" s="219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81</v>
      </c>
      <c r="AY124" s="220" t="s">
        <v>165</v>
      </c>
      <c r="BK124" s="222">
        <f>SUM(BK125:BK140)</f>
        <v>0</v>
      </c>
    </row>
    <row r="125" s="2" customFormat="1" ht="62.7" customHeight="1">
      <c r="A125" s="36"/>
      <c r="B125" s="37"/>
      <c r="C125" s="239" t="s">
        <v>196</v>
      </c>
      <c r="D125" s="239" t="s">
        <v>175</v>
      </c>
      <c r="E125" s="240" t="s">
        <v>747</v>
      </c>
      <c r="F125" s="241" t="s">
        <v>748</v>
      </c>
      <c r="G125" s="242" t="s">
        <v>194</v>
      </c>
      <c r="H125" s="243">
        <v>1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40</v>
      </c>
      <c r="O125" s="89"/>
      <c r="P125" s="235">
        <f>O125*H125</f>
        <v>0</v>
      </c>
      <c r="Q125" s="235">
        <v>0.0385</v>
      </c>
      <c r="R125" s="235">
        <f>Q125*H125</f>
        <v>0.0385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203</v>
      </c>
      <c r="AT125" s="237" t="s">
        <v>175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749</v>
      </c>
    </row>
    <row r="126" s="2" customFormat="1" ht="14.4" customHeight="1">
      <c r="A126" s="36"/>
      <c r="B126" s="37"/>
      <c r="C126" s="225" t="s">
        <v>81</v>
      </c>
      <c r="D126" s="225" t="s">
        <v>169</v>
      </c>
      <c r="E126" s="226" t="s">
        <v>567</v>
      </c>
      <c r="F126" s="227" t="s">
        <v>568</v>
      </c>
      <c r="G126" s="228" t="s">
        <v>194</v>
      </c>
      <c r="H126" s="229">
        <v>1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750</v>
      </c>
    </row>
    <row r="127" s="2" customFormat="1" ht="24.15" customHeight="1">
      <c r="A127" s="36"/>
      <c r="B127" s="37"/>
      <c r="C127" s="239" t="s">
        <v>85</v>
      </c>
      <c r="D127" s="239" t="s">
        <v>175</v>
      </c>
      <c r="E127" s="240" t="s">
        <v>751</v>
      </c>
      <c r="F127" s="241" t="s">
        <v>752</v>
      </c>
      <c r="G127" s="242" t="s">
        <v>194</v>
      </c>
      <c r="H127" s="243">
        <v>1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0.00017000000000000001</v>
      </c>
      <c r="R127" s="235">
        <f>Q127*H127</f>
        <v>0.00017000000000000001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203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184</v>
      </c>
      <c r="BM127" s="237" t="s">
        <v>753</v>
      </c>
    </row>
    <row r="128" s="2" customFormat="1" ht="14.4" customHeight="1">
      <c r="A128" s="36"/>
      <c r="B128" s="37"/>
      <c r="C128" s="225" t="s">
        <v>177</v>
      </c>
      <c r="D128" s="225" t="s">
        <v>169</v>
      </c>
      <c r="E128" s="226" t="s">
        <v>567</v>
      </c>
      <c r="F128" s="227" t="s">
        <v>568</v>
      </c>
      <c r="G128" s="228" t="s">
        <v>194</v>
      </c>
      <c r="H128" s="229">
        <v>1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754</v>
      </c>
    </row>
    <row r="129" s="2" customFormat="1" ht="24.15" customHeight="1">
      <c r="A129" s="36"/>
      <c r="B129" s="37"/>
      <c r="C129" s="239" t="s">
        <v>173</v>
      </c>
      <c r="D129" s="239" t="s">
        <v>175</v>
      </c>
      <c r="E129" s="240" t="s">
        <v>574</v>
      </c>
      <c r="F129" s="241" t="s">
        <v>575</v>
      </c>
      <c r="G129" s="242" t="s">
        <v>194</v>
      </c>
      <c r="H129" s="243">
        <v>1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0.00014999999999999999</v>
      </c>
      <c r="R129" s="235">
        <f>Q129*H129</f>
        <v>0.00014999999999999999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203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184</v>
      </c>
      <c r="BM129" s="237" t="s">
        <v>755</v>
      </c>
    </row>
    <row r="130" s="2" customFormat="1" ht="14.4" customHeight="1">
      <c r="A130" s="36"/>
      <c r="B130" s="37"/>
      <c r="C130" s="225" t="s">
        <v>530</v>
      </c>
      <c r="D130" s="225" t="s">
        <v>169</v>
      </c>
      <c r="E130" s="226" t="s">
        <v>577</v>
      </c>
      <c r="F130" s="227" t="s">
        <v>578</v>
      </c>
      <c r="G130" s="228" t="s">
        <v>194</v>
      </c>
      <c r="H130" s="229">
        <v>3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756</v>
      </c>
    </row>
    <row r="131" s="2" customFormat="1" ht="24.15" customHeight="1">
      <c r="A131" s="36"/>
      <c r="B131" s="37"/>
      <c r="C131" s="239" t="s">
        <v>534</v>
      </c>
      <c r="D131" s="239" t="s">
        <v>175</v>
      </c>
      <c r="E131" s="240" t="s">
        <v>757</v>
      </c>
      <c r="F131" s="241" t="s">
        <v>758</v>
      </c>
      <c r="G131" s="242" t="s">
        <v>194</v>
      </c>
      <c r="H131" s="243">
        <v>3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0.00044999999999999999</v>
      </c>
      <c r="R131" s="235">
        <f>Q131*H131</f>
        <v>0.0013500000000000001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203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759</v>
      </c>
    </row>
    <row r="132" s="2" customFormat="1" ht="14.4" customHeight="1">
      <c r="A132" s="36"/>
      <c r="B132" s="37"/>
      <c r="C132" s="225" t="s">
        <v>541</v>
      </c>
      <c r="D132" s="225" t="s">
        <v>169</v>
      </c>
      <c r="E132" s="226" t="s">
        <v>577</v>
      </c>
      <c r="F132" s="227" t="s">
        <v>578</v>
      </c>
      <c r="G132" s="228" t="s">
        <v>194</v>
      </c>
      <c r="H132" s="229">
        <v>2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760</v>
      </c>
    </row>
    <row r="133" s="2" customFormat="1" ht="24.15" customHeight="1">
      <c r="A133" s="36"/>
      <c r="B133" s="37"/>
      <c r="C133" s="239" t="s">
        <v>311</v>
      </c>
      <c r="D133" s="239" t="s">
        <v>175</v>
      </c>
      <c r="E133" s="240" t="s">
        <v>602</v>
      </c>
      <c r="F133" s="241" t="s">
        <v>603</v>
      </c>
      <c r="G133" s="242" t="s">
        <v>194</v>
      </c>
      <c r="H133" s="243">
        <v>2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0.00046999999999999999</v>
      </c>
      <c r="R133" s="235">
        <f>Q133*H133</f>
        <v>0.00093999999999999997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203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761</v>
      </c>
    </row>
    <row r="134" s="2" customFormat="1" ht="14.4" customHeight="1">
      <c r="A134" s="36"/>
      <c r="B134" s="37"/>
      <c r="C134" s="225" t="s">
        <v>180</v>
      </c>
      <c r="D134" s="225" t="s">
        <v>169</v>
      </c>
      <c r="E134" s="226" t="s">
        <v>762</v>
      </c>
      <c r="F134" s="227" t="s">
        <v>763</v>
      </c>
      <c r="G134" s="228" t="s">
        <v>194</v>
      </c>
      <c r="H134" s="229">
        <v>1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764</v>
      </c>
    </row>
    <row r="135" s="2" customFormat="1" ht="24.15" customHeight="1">
      <c r="A135" s="36"/>
      <c r="B135" s="37"/>
      <c r="C135" s="239" t="s">
        <v>186</v>
      </c>
      <c r="D135" s="239" t="s">
        <v>175</v>
      </c>
      <c r="E135" s="240" t="s">
        <v>765</v>
      </c>
      <c r="F135" s="241" t="s">
        <v>766</v>
      </c>
      <c r="G135" s="242" t="s">
        <v>194</v>
      </c>
      <c r="H135" s="243">
        <v>1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0.00076999999999999996</v>
      </c>
      <c r="R135" s="235">
        <f>Q135*H135</f>
        <v>0.00076999999999999996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203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767</v>
      </c>
    </row>
    <row r="136" s="2" customFormat="1" ht="24.15" customHeight="1">
      <c r="A136" s="36"/>
      <c r="B136" s="37"/>
      <c r="C136" s="239" t="s">
        <v>191</v>
      </c>
      <c r="D136" s="239" t="s">
        <v>175</v>
      </c>
      <c r="E136" s="240" t="s">
        <v>768</v>
      </c>
      <c r="F136" s="241" t="s">
        <v>769</v>
      </c>
      <c r="G136" s="242" t="s">
        <v>194</v>
      </c>
      <c r="H136" s="243">
        <v>1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0.00011</v>
      </c>
      <c r="R136" s="235">
        <f>Q136*H136</f>
        <v>0.00011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203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770</v>
      </c>
    </row>
    <row r="137" s="2" customFormat="1" ht="14.4" customHeight="1">
      <c r="A137" s="36"/>
      <c r="B137" s="37"/>
      <c r="C137" s="225" t="s">
        <v>126</v>
      </c>
      <c r="D137" s="225" t="s">
        <v>169</v>
      </c>
      <c r="E137" s="226" t="s">
        <v>583</v>
      </c>
      <c r="F137" s="227" t="s">
        <v>584</v>
      </c>
      <c r="G137" s="228" t="s">
        <v>194</v>
      </c>
      <c r="H137" s="229">
        <v>1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771</v>
      </c>
    </row>
    <row r="138" s="2" customFormat="1" ht="24.15" customHeight="1">
      <c r="A138" s="36"/>
      <c r="B138" s="37"/>
      <c r="C138" s="239" t="s">
        <v>117</v>
      </c>
      <c r="D138" s="239" t="s">
        <v>175</v>
      </c>
      <c r="E138" s="240" t="s">
        <v>586</v>
      </c>
      <c r="F138" s="241" t="s">
        <v>587</v>
      </c>
      <c r="G138" s="242" t="s">
        <v>194</v>
      </c>
      <c r="H138" s="243">
        <v>1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0.00021000000000000001</v>
      </c>
      <c r="R138" s="235">
        <f>Q138*H138</f>
        <v>0.00021000000000000001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203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772</v>
      </c>
    </row>
    <row r="139" s="2" customFormat="1" ht="24.15" customHeight="1">
      <c r="A139" s="36"/>
      <c r="B139" s="37"/>
      <c r="C139" s="225" t="s">
        <v>166</v>
      </c>
      <c r="D139" s="225" t="s">
        <v>169</v>
      </c>
      <c r="E139" s="226" t="s">
        <v>589</v>
      </c>
      <c r="F139" s="227" t="s">
        <v>590</v>
      </c>
      <c r="G139" s="228" t="s">
        <v>194</v>
      </c>
      <c r="H139" s="229">
        <v>1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773</v>
      </c>
    </row>
    <row r="140" s="2" customFormat="1" ht="37.8" customHeight="1">
      <c r="A140" s="36"/>
      <c r="B140" s="37"/>
      <c r="C140" s="239" t="s">
        <v>551</v>
      </c>
      <c r="D140" s="239" t="s">
        <v>175</v>
      </c>
      <c r="E140" s="240" t="s">
        <v>622</v>
      </c>
      <c r="F140" s="241" t="s">
        <v>623</v>
      </c>
      <c r="G140" s="242" t="s">
        <v>194</v>
      </c>
      <c r="H140" s="243">
        <v>1</v>
      </c>
      <c r="I140" s="244"/>
      <c r="J140" s="245">
        <f>ROUND(I140*H140,2)</f>
        <v>0</v>
      </c>
      <c r="K140" s="246"/>
      <c r="L140" s="247"/>
      <c r="M140" s="267" t="s">
        <v>1</v>
      </c>
      <c r="N140" s="268" t="s">
        <v>40</v>
      </c>
      <c r="O140" s="264"/>
      <c r="P140" s="265">
        <f>O140*H140</f>
        <v>0</v>
      </c>
      <c r="Q140" s="265">
        <v>0.0010399999999999999</v>
      </c>
      <c r="R140" s="265">
        <f>Q140*H140</f>
        <v>0.0010399999999999999</v>
      </c>
      <c r="S140" s="265">
        <v>0</v>
      </c>
      <c r="T140" s="26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203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774</v>
      </c>
    </row>
    <row r="141" s="2" customFormat="1" ht="6.96" customHeight="1">
      <c r="A141" s="36"/>
      <c r="B141" s="64"/>
      <c r="C141" s="65"/>
      <c r="D141" s="65"/>
      <c r="E141" s="65"/>
      <c r="F141" s="65"/>
      <c r="G141" s="65"/>
      <c r="H141" s="65"/>
      <c r="I141" s="65"/>
      <c r="J141" s="65"/>
      <c r="K141" s="65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YzYa6bEb0AZbvBd+SPtYixRZjNBVK9DPo+s7xpDc0t9fgmQHoW+/QFbUaedBkkeBTs+GsObTIIIoYl7RpB1qRA==" hashValue="7gckIRPTXNvWpQLtcOqLfYQSPBj0NBGAYkcidyn3OEjEUbCDDpL8lTSK9rpchy4UnumKS87nAvoD94TgD3sKXA==" algorithmName="SHA-512" password="CC35"/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138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775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17</v>
      </c>
      <c r="E11" s="36"/>
      <c r="F11" s="139" t="s">
        <v>1</v>
      </c>
      <c r="G11" s="36"/>
      <c r="H11" s="36"/>
      <c r="I11" s="148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19</v>
      </c>
      <c r="E12" s="36"/>
      <c r="F12" s="139" t="s">
        <v>20</v>
      </c>
      <c r="G12" s="36"/>
      <c r="H12" s="36"/>
      <c r="I12" s="148" t="s">
        <v>21</v>
      </c>
      <c r="J12" s="151" t="str">
        <f>'Rekapitulácia stavby'!AN8</f>
        <v>29.5.2020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23</v>
      </c>
      <c r="E14" s="36"/>
      <c r="F14" s="36"/>
      <c r="G14" s="36"/>
      <c r="H14" s="36"/>
      <c r="I14" s="148" t="s">
        <v>24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25</v>
      </c>
      <c r="F15" s="36"/>
      <c r="G15" s="36"/>
      <c r="H15" s="36"/>
      <c r="I15" s="148" t="s">
        <v>26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24</v>
      </c>
      <c r="J17" s="31" t="str">
        <f>'Rekapitulácia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9"/>
      <c r="G18" s="139"/>
      <c r="H18" s="139"/>
      <c r="I18" s="148" t="s">
        <v>26</v>
      </c>
      <c r="J18" s="31" t="str">
        <f>'Rekapitulácia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24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30</v>
      </c>
      <c r="F21" s="36"/>
      <c r="G21" s="36"/>
      <c r="H21" s="36"/>
      <c r="I21" s="148" t="s">
        <v>26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32</v>
      </c>
      <c r="E23" s="36"/>
      <c r="F23" s="36"/>
      <c r="G23" s="36"/>
      <c r="H23" s="36"/>
      <c r="I23" s="148" t="s">
        <v>24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30</v>
      </c>
      <c r="F24" s="36"/>
      <c r="G24" s="36"/>
      <c r="H24" s="36"/>
      <c r="I24" s="148" t="s">
        <v>26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34</v>
      </c>
      <c r="E30" s="36"/>
      <c r="F30" s="36"/>
      <c r="G30" s="36"/>
      <c r="H30" s="36"/>
      <c r="I30" s="36"/>
      <c r="J30" s="158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36</v>
      </c>
      <c r="G32" s="36"/>
      <c r="H32" s="36"/>
      <c r="I32" s="159" t="s">
        <v>35</v>
      </c>
      <c r="J32" s="159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38</v>
      </c>
      <c r="E33" s="148" t="s">
        <v>39</v>
      </c>
      <c r="F33" s="161">
        <f>ROUND((SUM(BE120:BE160)),  2)</f>
        <v>0</v>
      </c>
      <c r="G33" s="36"/>
      <c r="H33" s="36"/>
      <c r="I33" s="162">
        <v>0.20000000000000001</v>
      </c>
      <c r="J33" s="161">
        <f>ROUND(((SUM(BE120:BE160))*I33),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40</v>
      </c>
      <c r="F34" s="161">
        <f>ROUND((SUM(BF120:BF160)),  2)</f>
        <v>0</v>
      </c>
      <c r="G34" s="36"/>
      <c r="H34" s="36"/>
      <c r="I34" s="162">
        <v>0.20000000000000001</v>
      </c>
      <c r="J34" s="161">
        <f>ROUND(((SUM(BF120:BF160))*I34),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41</v>
      </c>
      <c r="F35" s="161">
        <f>ROUND((SUM(BG120:BG160)),  2)</f>
        <v>0</v>
      </c>
      <c r="G35" s="36"/>
      <c r="H35" s="36"/>
      <c r="I35" s="162">
        <v>0.20000000000000001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ROUND((SUM(BH120:BH160)),  2)</f>
        <v>0</v>
      </c>
      <c r="G36" s="36"/>
      <c r="H36" s="36"/>
      <c r="I36" s="162">
        <v>0.20000000000000001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ROUND((SUM(BI120:BI160)),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05 - SO05 Tobogány - Elektroinštalácia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Tornaľa</v>
      </c>
      <c r="G89" s="38"/>
      <c r="H89" s="38"/>
      <c r="I89" s="30" t="s">
        <v>21</v>
      </c>
      <c r="J89" s="77" t="str">
        <f>IF(J12="","",J12)</f>
        <v>29.5.2020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>Mesto Tornaľa, Mierová č. 14, Tornaľa, PSČ 982 01</v>
      </c>
      <c r="G91" s="38"/>
      <c r="H91" s="38"/>
      <c r="I91" s="30" t="s">
        <v>29</v>
      </c>
      <c r="J91" s="34" t="str">
        <f>E21</f>
        <v>Ing. Ján Božek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Ing. Ján Božek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141</v>
      </c>
      <c r="D94" s="183"/>
      <c r="E94" s="183"/>
      <c r="F94" s="183"/>
      <c r="G94" s="183"/>
      <c r="H94" s="183"/>
      <c r="I94" s="183"/>
      <c r="J94" s="184" t="s">
        <v>142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143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144</v>
      </c>
    </row>
    <row r="97" s="9" customFormat="1" ht="24.96" customHeight="1">
      <c r="A97" s="9"/>
      <c r="B97" s="186"/>
      <c r="C97" s="187"/>
      <c r="D97" s="188" t="s">
        <v>147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148</v>
      </c>
      <c r="E98" s="194"/>
      <c r="F98" s="194"/>
      <c r="G98" s="194"/>
      <c r="H98" s="194"/>
      <c r="I98" s="194"/>
      <c r="J98" s="195">
        <f>J122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149</v>
      </c>
      <c r="E99" s="194"/>
      <c r="F99" s="194"/>
      <c r="G99" s="194"/>
      <c r="H99" s="194"/>
      <c r="I99" s="194"/>
      <c r="J99" s="195">
        <f>J148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150</v>
      </c>
      <c r="E100" s="194"/>
      <c r="F100" s="194"/>
      <c r="G100" s="194"/>
      <c r="H100" s="194"/>
      <c r="I100" s="194"/>
      <c r="J100" s="195">
        <f>J159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151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3.25" customHeight="1">
      <c r="A110" s="36"/>
      <c r="B110" s="37"/>
      <c r="C110" s="38"/>
      <c r="D110" s="38"/>
      <c r="E110" s="181" t="str">
        <f>E7</f>
        <v>Rekonštrukcia plážového kúpaliska Morské oko v Tornali - 1.etapa - ELEKTROINŠTALÁCIA - Projekt pre stavené povolenie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138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05 - SO05 Tobogány - Elektroinštalácia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F12</f>
        <v>Tornaľa</v>
      </c>
      <c r="G114" s="38"/>
      <c r="H114" s="38"/>
      <c r="I114" s="30" t="s">
        <v>21</v>
      </c>
      <c r="J114" s="77" t="str">
        <f>IF(J12="","",J12)</f>
        <v>29.5.2020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E15</f>
        <v>Mesto Tornaľa, Mierová č. 14, Tornaľa, PSČ 982 01</v>
      </c>
      <c r="G116" s="38"/>
      <c r="H116" s="38"/>
      <c r="I116" s="30" t="s">
        <v>29</v>
      </c>
      <c r="J116" s="34" t="str">
        <f>E21</f>
        <v>Ing. Ján Božek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IF(E18="","",E18)</f>
        <v>Vyplň údaj</v>
      </c>
      <c r="G117" s="38"/>
      <c r="H117" s="38"/>
      <c r="I117" s="30" t="s">
        <v>32</v>
      </c>
      <c r="J117" s="34" t="str">
        <f>E24</f>
        <v>Ing. Ján Božek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7"/>
      <c r="B119" s="198"/>
      <c r="C119" s="199" t="s">
        <v>152</v>
      </c>
      <c r="D119" s="200" t="s">
        <v>59</v>
      </c>
      <c r="E119" s="200" t="s">
        <v>55</v>
      </c>
      <c r="F119" s="200" t="s">
        <v>56</v>
      </c>
      <c r="G119" s="200" t="s">
        <v>153</v>
      </c>
      <c r="H119" s="200" t="s">
        <v>154</v>
      </c>
      <c r="I119" s="200" t="s">
        <v>155</v>
      </c>
      <c r="J119" s="201" t="s">
        <v>142</v>
      </c>
      <c r="K119" s="202" t="s">
        <v>156</v>
      </c>
      <c r="L119" s="203"/>
      <c r="M119" s="98" t="s">
        <v>1</v>
      </c>
      <c r="N119" s="99" t="s">
        <v>38</v>
      </c>
      <c r="O119" s="99" t="s">
        <v>157</v>
      </c>
      <c r="P119" s="99" t="s">
        <v>158</v>
      </c>
      <c r="Q119" s="99" t="s">
        <v>159</v>
      </c>
      <c r="R119" s="99" t="s">
        <v>160</v>
      </c>
      <c r="S119" s="99" t="s">
        <v>161</v>
      </c>
      <c r="T119" s="100" t="s">
        <v>162</v>
      </c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204">
        <f>BK120</f>
        <v>0</v>
      </c>
      <c r="K120" s="38"/>
      <c r="L120" s="42"/>
      <c r="M120" s="101"/>
      <c r="N120" s="205"/>
      <c r="O120" s="102"/>
      <c r="P120" s="206">
        <f>P121</f>
        <v>0</v>
      </c>
      <c r="Q120" s="102"/>
      <c r="R120" s="206">
        <f>R121</f>
        <v>5.4597100000000003</v>
      </c>
      <c r="S120" s="102"/>
      <c r="T120" s="207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73</v>
      </c>
      <c r="AU120" s="15" t="s">
        <v>144</v>
      </c>
      <c r="BK120" s="208">
        <f>BK121</f>
        <v>0</v>
      </c>
    </row>
    <row r="121" s="12" customFormat="1" ht="25.92" customHeight="1">
      <c r="A121" s="12"/>
      <c r="B121" s="209"/>
      <c r="C121" s="210"/>
      <c r="D121" s="211" t="s">
        <v>73</v>
      </c>
      <c r="E121" s="212" t="s">
        <v>175</v>
      </c>
      <c r="F121" s="212" t="s">
        <v>176</v>
      </c>
      <c r="G121" s="210"/>
      <c r="H121" s="210"/>
      <c r="I121" s="213"/>
      <c r="J121" s="214">
        <f>BK121</f>
        <v>0</v>
      </c>
      <c r="K121" s="210"/>
      <c r="L121" s="215"/>
      <c r="M121" s="216"/>
      <c r="N121" s="217"/>
      <c r="O121" s="217"/>
      <c r="P121" s="218">
        <f>P122+P148+P159</f>
        <v>0</v>
      </c>
      <c r="Q121" s="217"/>
      <c r="R121" s="218">
        <f>R122+R148+R159</f>
        <v>5.4597100000000003</v>
      </c>
      <c r="S121" s="217"/>
      <c r="T121" s="219">
        <f>T122+T148+T159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177</v>
      </c>
      <c r="AT121" s="221" t="s">
        <v>73</v>
      </c>
      <c r="AU121" s="221" t="s">
        <v>74</v>
      </c>
      <c r="AY121" s="220" t="s">
        <v>165</v>
      </c>
      <c r="BK121" s="222">
        <f>BK122+BK148+BK159</f>
        <v>0</v>
      </c>
    </row>
    <row r="122" s="12" customFormat="1" ht="22.8" customHeight="1">
      <c r="A122" s="12"/>
      <c r="B122" s="209"/>
      <c r="C122" s="210"/>
      <c r="D122" s="211" t="s">
        <v>73</v>
      </c>
      <c r="E122" s="223" t="s">
        <v>178</v>
      </c>
      <c r="F122" s="223" t="s">
        <v>179</v>
      </c>
      <c r="G122" s="210"/>
      <c r="H122" s="210"/>
      <c r="I122" s="213"/>
      <c r="J122" s="224">
        <f>BK122</f>
        <v>0</v>
      </c>
      <c r="K122" s="210"/>
      <c r="L122" s="215"/>
      <c r="M122" s="216"/>
      <c r="N122" s="217"/>
      <c r="O122" s="217"/>
      <c r="P122" s="218">
        <f>SUM(P123:P147)</f>
        <v>0</v>
      </c>
      <c r="Q122" s="217"/>
      <c r="R122" s="218">
        <f>SUM(R123:R147)</f>
        <v>0.24920999999999999</v>
      </c>
      <c r="S122" s="217"/>
      <c r="T122" s="219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177</v>
      </c>
      <c r="AT122" s="221" t="s">
        <v>73</v>
      </c>
      <c r="AU122" s="221" t="s">
        <v>81</v>
      </c>
      <c r="AY122" s="220" t="s">
        <v>165</v>
      </c>
      <c r="BK122" s="222">
        <f>SUM(BK123:BK147)</f>
        <v>0</v>
      </c>
    </row>
    <row r="123" s="2" customFormat="1" ht="24.15" customHeight="1">
      <c r="A123" s="36"/>
      <c r="B123" s="37"/>
      <c r="C123" s="225" t="s">
        <v>200</v>
      </c>
      <c r="D123" s="225" t="s">
        <v>169</v>
      </c>
      <c r="E123" s="226" t="s">
        <v>654</v>
      </c>
      <c r="F123" s="227" t="s">
        <v>655</v>
      </c>
      <c r="G123" s="228" t="s">
        <v>183</v>
      </c>
      <c r="H123" s="229">
        <v>110</v>
      </c>
      <c r="I123" s="230"/>
      <c r="J123" s="231">
        <f>ROUND(I123*H123,2)</f>
        <v>0</v>
      </c>
      <c r="K123" s="232"/>
      <c r="L123" s="42"/>
      <c r="M123" s="233" t="s">
        <v>1</v>
      </c>
      <c r="N123" s="234" t="s">
        <v>40</v>
      </c>
      <c r="O123" s="89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7" t="s">
        <v>184</v>
      </c>
      <c r="AT123" s="237" t="s">
        <v>169</v>
      </c>
      <c r="AU123" s="237" t="s">
        <v>85</v>
      </c>
      <c r="AY123" s="15" t="s">
        <v>165</v>
      </c>
      <c r="BE123" s="238">
        <f>IF(N123="základná",J123,0)</f>
        <v>0</v>
      </c>
      <c r="BF123" s="238">
        <f>IF(N123="znížená",J123,0)</f>
        <v>0</v>
      </c>
      <c r="BG123" s="238">
        <f>IF(N123="zákl. prenesená",J123,0)</f>
        <v>0</v>
      </c>
      <c r="BH123" s="238">
        <f>IF(N123="zníž. prenesená",J123,0)</f>
        <v>0</v>
      </c>
      <c r="BI123" s="238">
        <f>IF(N123="nulová",J123,0)</f>
        <v>0</v>
      </c>
      <c r="BJ123" s="15" t="s">
        <v>85</v>
      </c>
      <c r="BK123" s="238">
        <f>ROUND(I123*H123,2)</f>
        <v>0</v>
      </c>
      <c r="BL123" s="15" t="s">
        <v>184</v>
      </c>
      <c r="BM123" s="237" t="s">
        <v>776</v>
      </c>
    </row>
    <row r="124" s="2" customFormat="1" ht="24.15" customHeight="1">
      <c r="A124" s="36"/>
      <c r="B124" s="37"/>
      <c r="C124" s="239" t="s">
        <v>205</v>
      </c>
      <c r="D124" s="239" t="s">
        <v>175</v>
      </c>
      <c r="E124" s="240" t="s">
        <v>657</v>
      </c>
      <c r="F124" s="241" t="s">
        <v>658</v>
      </c>
      <c r="G124" s="242" t="s">
        <v>183</v>
      </c>
      <c r="H124" s="243">
        <v>110</v>
      </c>
      <c r="I124" s="244"/>
      <c r="J124" s="245">
        <f>ROUND(I124*H124,2)</f>
        <v>0</v>
      </c>
      <c r="K124" s="246"/>
      <c r="L124" s="247"/>
      <c r="M124" s="248" t="s">
        <v>1</v>
      </c>
      <c r="N124" s="249" t="s">
        <v>40</v>
      </c>
      <c r="O124" s="89"/>
      <c r="P124" s="235">
        <f>O124*H124</f>
        <v>0</v>
      </c>
      <c r="Q124" s="235">
        <v>0.00038000000000000002</v>
      </c>
      <c r="R124" s="235">
        <f>Q124*H124</f>
        <v>0.041800000000000004</v>
      </c>
      <c r="S124" s="235">
        <v>0</v>
      </c>
      <c r="T124" s="23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7" t="s">
        <v>189</v>
      </c>
      <c r="AT124" s="237" t="s">
        <v>175</v>
      </c>
      <c r="AU124" s="237" t="s">
        <v>85</v>
      </c>
      <c r="AY124" s="15" t="s">
        <v>165</v>
      </c>
      <c r="BE124" s="238">
        <f>IF(N124="základná",J124,0)</f>
        <v>0</v>
      </c>
      <c r="BF124" s="238">
        <f>IF(N124="znížená",J124,0)</f>
        <v>0</v>
      </c>
      <c r="BG124" s="238">
        <f>IF(N124="zákl. prenesená",J124,0)</f>
        <v>0</v>
      </c>
      <c r="BH124" s="238">
        <f>IF(N124="zníž. prenesená",J124,0)</f>
        <v>0</v>
      </c>
      <c r="BI124" s="238">
        <f>IF(N124="nulová",J124,0)</f>
        <v>0</v>
      </c>
      <c r="BJ124" s="15" t="s">
        <v>85</v>
      </c>
      <c r="BK124" s="238">
        <f>ROUND(I124*H124,2)</f>
        <v>0</v>
      </c>
      <c r="BL124" s="15" t="s">
        <v>189</v>
      </c>
      <c r="BM124" s="237" t="s">
        <v>777</v>
      </c>
    </row>
    <row r="125" s="2" customFormat="1" ht="24.15" customHeight="1">
      <c r="A125" s="36"/>
      <c r="B125" s="37"/>
      <c r="C125" s="225" t="s">
        <v>81</v>
      </c>
      <c r="D125" s="225" t="s">
        <v>169</v>
      </c>
      <c r="E125" s="226" t="s">
        <v>265</v>
      </c>
      <c r="F125" s="227" t="s">
        <v>266</v>
      </c>
      <c r="G125" s="228" t="s">
        <v>194</v>
      </c>
      <c r="H125" s="229">
        <v>2</v>
      </c>
      <c r="I125" s="230"/>
      <c r="J125" s="231">
        <f>ROUND(I125*H125,2)</f>
        <v>0</v>
      </c>
      <c r="K125" s="232"/>
      <c r="L125" s="42"/>
      <c r="M125" s="233" t="s">
        <v>1</v>
      </c>
      <c r="N125" s="234" t="s">
        <v>40</v>
      </c>
      <c r="O125" s="89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7" t="s">
        <v>184</v>
      </c>
      <c r="AT125" s="237" t="s">
        <v>169</v>
      </c>
      <c r="AU125" s="237" t="s">
        <v>85</v>
      </c>
      <c r="AY125" s="15" t="s">
        <v>165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5" t="s">
        <v>85</v>
      </c>
      <c r="BK125" s="238">
        <f>ROUND(I125*H125,2)</f>
        <v>0</v>
      </c>
      <c r="BL125" s="15" t="s">
        <v>184</v>
      </c>
      <c r="BM125" s="237" t="s">
        <v>778</v>
      </c>
    </row>
    <row r="126" s="2" customFormat="1" ht="14.4" customHeight="1">
      <c r="A126" s="36"/>
      <c r="B126" s="37"/>
      <c r="C126" s="239" t="s">
        <v>85</v>
      </c>
      <c r="D126" s="239" t="s">
        <v>175</v>
      </c>
      <c r="E126" s="240" t="s">
        <v>269</v>
      </c>
      <c r="F126" s="241" t="s">
        <v>270</v>
      </c>
      <c r="G126" s="242" t="s">
        <v>194</v>
      </c>
      <c r="H126" s="243">
        <v>2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40</v>
      </c>
      <c r="O126" s="89"/>
      <c r="P126" s="235">
        <f>O126*H126</f>
        <v>0</v>
      </c>
      <c r="Q126" s="235">
        <v>0.00040000000000000002</v>
      </c>
      <c r="R126" s="235">
        <f>Q126*H126</f>
        <v>0.00080000000000000004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189</v>
      </c>
      <c r="AT126" s="237" t="s">
        <v>175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189</v>
      </c>
      <c r="BM126" s="237" t="s">
        <v>779</v>
      </c>
    </row>
    <row r="127" s="2" customFormat="1" ht="24.15" customHeight="1">
      <c r="A127" s="36"/>
      <c r="B127" s="37"/>
      <c r="C127" s="225" t="s">
        <v>7</v>
      </c>
      <c r="D127" s="225" t="s">
        <v>169</v>
      </c>
      <c r="E127" s="226" t="s">
        <v>277</v>
      </c>
      <c r="F127" s="227" t="s">
        <v>278</v>
      </c>
      <c r="G127" s="228" t="s">
        <v>194</v>
      </c>
      <c r="H127" s="229">
        <v>10</v>
      </c>
      <c r="I127" s="230"/>
      <c r="J127" s="231">
        <f>ROUND(I127*H127,2)</f>
        <v>0</v>
      </c>
      <c r="K127" s="232"/>
      <c r="L127" s="42"/>
      <c r="M127" s="233" t="s">
        <v>1</v>
      </c>
      <c r="N127" s="234" t="s">
        <v>40</v>
      </c>
      <c r="O127" s="89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173</v>
      </c>
      <c r="AT127" s="237" t="s">
        <v>169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173</v>
      </c>
      <c r="BM127" s="237" t="s">
        <v>780</v>
      </c>
    </row>
    <row r="128" s="2" customFormat="1" ht="24.15" customHeight="1">
      <c r="A128" s="36"/>
      <c r="B128" s="37"/>
      <c r="C128" s="225" t="s">
        <v>222</v>
      </c>
      <c r="D128" s="225" t="s">
        <v>169</v>
      </c>
      <c r="E128" s="226" t="s">
        <v>281</v>
      </c>
      <c r="F128" s="227" t="s">
        <v>282</v>
      </c>
      <c r="G128" s="228" t="s">
        <v>194</v>
      </c>
      <c r="H128" s="229">
        <v>10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781</v>
      </c>
    </row>
    <row r="129" s="2" customFormat="1" ht="14.4" customHeight="1">
      <c r="A129" s="36"/>
      <c r="B129" s="37"/>
      <c r="C129" s="225" t="s">
        <v>226</v>
      </c>
      <c r="D129" s="225" t="s">
        <v>169</v>
      </c>
      <c r="E129" s="226" t="s">
        <v>330</v>
      </c>
      <c r="F129" s="227" t="s">
        <v>331</v>
      </c>
      <c r="G129" s="228" t="s">
        <v>194</v>
      </c>
      <c r="H129" s="229">
        <v>1</v>
      </c>
      <c r="I129" s="230"/>
      <c r="J129" s="231">
        <f>ROUND(I129*H129,2)</f>
        <v>0</v>
      </c>
      <c r="K129" s="232"/>
      <c r="L129" s="42"/>
      <c r="M129" s="233" t="s">
        <v>1</v>
      </c>
      <c r="N129" s="234" t="s">
        <v>40</v>
      </c>
      <c r="O129" s="89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173</v>
      </c>
      <c r="AT129" s="237" t="s">
        <v>169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173</v>
      </c>
      <c r="BM129" s="237" t="s">
        <v>782</v>
      </c>
    </row>
    <row r="130" s="2" customFormat="1" ht="14.4" customHeight="1">
      <c r="A130" s="36"/>
      <c r="B130" s="37"/>
      <c r="C130" s="239" t="s">
        <v>230</v>
      </c>
      <c r="D130" s="239" t="s">
        <v>175</v>
      </c>
      <c r="E130" s="240" t="s">
        <v>334</v>
      </c>
      <c r="F130" s="241" t="s">
        <v>335</v>
      </c>
      <c r="G130" s="242" t="s">
        <v>194</v>
      </c>
      <c r="H130" s="243">
        <v>1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311</v>
      </c>
      <c r="AT130" s="237" t="s">
        <v>175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173</v>
      </c>
      <c r="BM130" s="237" t="s">
        <v>783</v>
      </c>
    </row>
    <row r="131" s="2" customFormat="1" ht="24.15" customHeight="1">
      <c r="A131" s="36"/>
      <c r="B131" s="37"/>
      <c r="C131" s="225" t="s">
        <v>242</v>
      </c>
      <c r="D131" s="225" t="s">
        <v>169</v>
      </c>
      <c r="E131" s="226" t="s">
        <v>366</v>
      </c>
      <c r="F131" s="227" t="s">
        <v>367</v>
      </c>
      <c r="G131" s="228" t="s">
        <v>183</v>
      </c>
      <c r="H131" s="229">
        <v>130</v>
      </c>
      <c r="I131" s="230"/>
      <c r="J131" s="231">
        <f>ROUND(I131*H131,2)</f>
        <v>0</v>
      </c>
      <c r="K131" s="232"/>
      <c r="L131" s="42"/>
      <c r="M131" s="233" t="s">
        <v>1</v>
      </c>
      <c r="N131" s="234" t="s">
        <v>40</v>
      </c>
      <c r="O131" s="89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184</v>
      </c>
      <c r="AT131" s="237" t="s">
        <v>169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184</v>
      </c>
      <c r="BM131" s="237" t="s">
        <v>784</v>
      </c>
    </row>
    <row r="132" s="2" customFormat="1" ht="14.4" customHeight="1">
      <c r="A132" s="36"/>
      <c r="B132" s="37"/>
      <c r="C132" s="239" t="s">
        <v>246</v>
      </c>
      <c r="D132" s="239" t="s">
        <v>175</v>
      </c>
      <c r="E132" s="240" t="s">
        <v>370</v>
      </c>
      <c r="F132" s="241" t="s">
        <v>371</v>
      </c>
      <c r="G132" s="242" t="s">
        <v>253</v>
      </c>
      <c r="H132" s="243">
        <v>122.45999999999999</v>
      </c>
      <c r="I132" s="244"/>
      <c r="J132" s="245">
        <f>ROUND(I132*H132,2)</f>
        <v>0</v>
      </c>
      <c r="K132" s="246"/>
      <c r="L132" s="247"/>
      <c r="M132" s="248" t="s">
        <v>1</v>
      </c>
      <c r="N132" s="249" t="s">
        <v>40</v>
      </c>
      <c r="O132" s="89"/>
      <c r="P132" s="235">
        <f>O132*H132</f>
        <v>0</v>
      </c>
      <c r="Q132" s="235">
        <v>0.001</v>
      </c>
      <c r="R132" s="235">
        <f>Q132*H132</f>
        <v>0.12246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189</v>
      </c>
      <c r="AT132" s="237" t="s">
        <v>175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189</v>
      </c>
      <c r="BM132" s="237" t="s">
        <v>785</v>
      </c>
    </row>
    <row r="133" s="2" customFormat="1" ht="24.15" customHeight="1">
      <c r="A133" s="36"/>
      <c r="B133" s="37"/>
      <c r="C133" s="225" t="s">
        <v>250</v>
      </c>
      <c r="D133" s="225" t="s">
        <v>169</v>
      </c>
      <c r="E133" s="226" t="s">
        <v>374</v>
      </c>
      <c r="F133" s="227" t="s">
        <v>375</v>
      </c>
      <c r="G133" s="228" t="s">
        <v>183</v>
      </c>
      <c r="H133" s="229">
        <v>100</v>
      </c>
      <c r="I133" s="230"/>
      <c r="J133" s="231">
        <f>ROUND(I133*H133,2)</f>
        <v>0</v>
      </c>
      <c r="K133" s="232"/>
      <c r="L133" s="42"/>
      <c r="M133" s="233" t="s">
        <v>1</v>
      </c>
      <c r="N133" s="234" t="s">
        <v>40</v>
      </c>
      <c r="O133" s="89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184</v>
      </c>
      <c r="AT133" s="237" t="s">
        <v>169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184</v>
      </c>
      <c r="BM133" s="237" t="s">
        <v>786</v>
      </c>
    </row>
    <row r="134" s="2" customFormat="1" ht="14.4" customHeight="1">
      <c r="A134" s="36"/>
      <c r="B134" s="37"/>
      <c r="C134" s="239" t="s">
        <v>255</v>
      </c>
      <c r="D134" s="239" t="s">
        <v>175</v>
      </c>
      <c r="E134" s="240" t="s">
        <v>787</v>
      </c>
      <c r="F134" s="241" t="s">
        <v>788</v>
      </c>
      <c r="G134" s="242" t="s">
        <v>183</v>
      </c>
      <c r="H134" s="243">
        <v>100</v>
      </c>
      <c r="I134" s="244"/>
      <c r="J134" s="245">
        <f>ROUND(I134*H134,2)</f>
        <v>0</v>
      </c>
      <c r="K134" s="246"/>
      <c r="L134" s="247"/>
      <c r="M134" s="248" t="s">
        <v>1</v>
      </c>
      <c r="N134" s="249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203</v>
      </c>
      <c r="AT134" s="237" t="s">
        <v>175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789</v>
      </c>
    </row>
    <row r="135" s="2" customFormat="1" ht="24.15" customHeight="1">
      <c r="A135" s="36"/>
      <c r="B135" s="37"/>
      <c r="C135" s="225" t="s">
        <v>234</v>
      </c>
      <c r="D135" s="225" t="s">
        <v>169</v>
      </c>
      <c r="E135" s="226" t="s">
        <v>790</v>
      </c>
      <c r="F135" s="227" t="s">
        <v>791</v>
      </c>
      <c r="G135" s="228" t="s">
        <v>194</v>
      </c>
      <c r="H135" s="229">
        <v>10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40</v>
      </c>
      <c r="O135" s="89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184</v>
      </c>
      <c r="AT135" s="237" t="s">
        <v>169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792</v>
      </c>
    </row>
    <row r="136" s="2" customFormat="1" ht="14.4" customHeight="1">
      <c r="A136" s="36"/>
      <c r="B136" s="37"/>
      <c r="C136" s="239" t="s">
        <v>238</v>
      </c>
      <c r="D136" s="239" t="s">
        <v>175</v>
      </c>
      <c r="E136" s="240" t="s">
        <v>793</v>
      </c>
      <c r="F136" s="241" t="s">
        <v>794</v>
      </c>
      <c r="G136" s="242" t="s">
        <v>194</v>
      </c>
      <c r="H136" s="243">
        <v>10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203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795</v>
      </c>
    </row>
    <row r="137" s="2" customFormat="1" ht="14.4" customHeight="1">
      <c r="A137" s="36"/>
      <c r="B137" s="37"/>
      <c r="C137" s="225" t="s">
        <v>304</v>
      </c>
      <c r="D137" s="225" t="s">
        <v>169</v>
      </c>
      <c r="E137" s="226" t="s">
        <v>402</v>
      </c>
      <c r="F137" s="227" t="s">
        <v>403</v>
      </c>
      <c r="G137" s="228" t="s">
        <v>194</v>
      </c>
      <c r="H137" s="229">
        <v>30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796</v>
      </c>
    </row>
    <row r="138" s="2" customFormat="1" ht="14.4" customHeight="1">
      <c r="A138" s="36"/>
      <c r="B138" s="37"/>
      <c r="C138" s="239" t="s">
        <v>308</v>
      </c>
      <c r="D138" s="239" t="s">
        <v>175</v>
      </c>
      <c r="E138" s="240" t="s">
        <v>406</v>
      </c>
      <c r="F138" s="241" t="s">
        <v>407</v>
      </c>
      <c r="G138" s="242" t="s">
        <v>194</v>
      </c>
      <c r="H138" s="243">
        <v>30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203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184</v>
      </c>
      <c r="BM138" s="237" t="s">
        <v>797</v>
      </c>
    </row>
    <row r="139" s="2" customFormat="1" ht="14.4" customHeight="1">
      <c r="A139" s="36"/>
      <c r="B139" s="37"/>
      <c r="C139" s="225" t="s">
        <v>268</v>
      </c>
      <c r="D139" s="225" t="s">
        <v>169</v>
      </c>
      <c r="E139" s="226" t="s">
        <v>798</v>
      </c>
      <c r="F139" s="227" t="s">
        <v>799</v>
      </c>
      <c r="G139" s="228" t="s">
        <v>194</v>
      </c>
      <c r="H139" s="229">
        <v>15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800</v>
      </c>
    </row>
    <row r="140" s="2" customFormat="1" ht="24.15" customHeight="1">
      <c r="A140" s="36"/>
      <c r="B140" s="37"/>
      <c r="C140" s="239" t="s">
        <v>272</v>
      </c>
      <c r="D140" s="239" t="s">
        <v>175</v>
      </c>
      <c r="E140" s="240" t="s">
        <v>801</v>
      </c>
      <c r="F140" s="241" t="s">
        <v>802</v>
      </c>
      <c r="G140" s="242" t="s">
        <v>194</v>
      </c>
      <c r="H140" s="243">
        <v>15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203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184</v>
      </c>
      <c r="BM140" s="237" t="s">
        <v>803</v>
      </c>
    </row>
    <row r="141" s="2" customFormat="1" ht="14.4" customHeight="1">
      <c r="A141" s="36"/>
      <c r="B141" s="37"/>
      <c r="C141" s="225" t="s">
        <v>260</v>
      </c>
      <c r="D141" s="225" t="s">
        <v>169</v>
      </c>
      <c r="E141" s="226" t="s">
        <v>410</v>
      </c>
      <c r="F141" s="227" t="s">
        <v>411</v>
      </c>
      <c r="G141" s="228" t="s">
        <v>194</v>
      </c>
      <c r="H141" s="229">
        <v>25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804</v>
      </c>
    </row>
    <row r="142" s="2" customFormat="1" ht="14.4" customHeight="1">
      <c r="A142" s="36"/>
      <c r="B142" s="37"/>
      <c r="C142" s="239" t="s">
        <v>264</v>
      </c>
      <c r="D142" s="239" t="s">
        <v>175</v>
      </c>
      <c r="E142" s="240" t="s">
        <v>805</v>
      </c>
      <c r="F142" s="241" t="s">
        <v>806</v>
      </c>
      <c r="G142" s="242" t="s">
        <v>194</v>
      </c>
      <c r="H142" s="243">
        <v>25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203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184</v>
      </c>
      <c r="BM142" s="237" t="s">
        <v>807</v>
      </c>
    </row>
    <row r="143" s="2" customFormat="1" ht="14.4" customHeight="1">
      <c r="A143" s="36"/>
      <c r="B143" s="37"/>
      <c r="C143" s="225" t="s">
        <v>180</v>
      </c>
      <c r="D143" s="225" t="s">
        <v>169</v>
      </c>
      <c r="E143" s="226" t="s">
        <v>808</v>
      </c>
      <c r="F143" s="227" t="s">
        <v>809</v>
      </c>
      <c r="G143" s="228" t="s">
        <v>183</v>
      </c>
      <c r="H143" s="229">
        <v>55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184</v>
      </c>
      <c r="AT143" s="237" t="s">
        <v>169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810</v>
      </c>
    </row>
    <row r="144" s="2" customFormat="1" ht="14.4" customHeight="1">
      <c r="A144" s="36"/>
      <c r="B144" s="37"/>
      <c r="C144" s="239" t="s">
        <v>186</v>
      </c>
      <c r="D144" s="239" t="s">
        <v>175</v>
      </c>
      <c r="E144" s="240" t="s">
        <v>458</v>
      </c>
      <c r="F144" s="241" t="s">
        <v>459</v>
      </c>
      <c r="G144" s="242" t="s">
        <v>183</v>
      </c>
      <c r="H144" s="243">
        <v>55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0.00048000000000000001</v>
      </c>
      <c r="R144" s="235">
        <f>Q144*H144</f>
        <v>0.0264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189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189</v>
      </c>
      <c r="BM144" s="237" t="s">
        <v>811</v>
      </c>
    </row>
    <row r="145" s="2" customFormat="1" ht="14.4" customHeight="1">
      <c r="A145" s="36"/>
      <c r="B145" s="37"/>
      <c r="C145" s="225" t="s">
        <v>191</v>
      </c>
      <c r="D145" s="225" t="s">
        <v>169</v>
      </c>
      <c r="E145" s="226" t="s">
        <v>812</v>
      </c>
      <c r="F145" s="227" t="s">
        <v>813</v>
      </c>
      <c r="G145" s="228" t="s">
        <v>183</v>
      </c>
      <c r="H145" s="229">
        <v>55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814</v>
      </c>
    </row>
    <row r="146" s="2" customFormat="1" ht="14.4" customHeight="1">
      <c r="A146" s="36"/>
      <c r="B146" s="37"/>
      <c r="C146" s="239" t="s">
        <v>196</v>
      </c>
      <c r="D146" s="239" t="s">
        <v>175</v>
      </c>
      <c r="E146" s="240" t="s">
        <v>474</v>
      </c>
      <c r="F146" s="241" t="s">
        <v>475</v>
      </c>
      <c r="G146" s="242" t="s">
        <v>183</v>
      </c>
      <c r="H146" s="243">
        <v>55</v>
      </c>
      <c r="I146" s="244"/>
      <c r="J146" s="245">
        <f>ROUND(I146*H146,2)</f>
        <v>0</v>
      </c>
      <c r="K146" s="246"/>
      <c r="L146" s="247"/>
      <c r="M146" s="248" t="s">
        <v>1</v>
      </c>
      <c r="N146" s="249" t="s">
        <v>40</v>
      </c>
      <c r="O146" s="89"/>
      <c r="P146" s="235">
        <f>O146*H146</f>
        <v>0</v>
      </c>
      <c r="Q146" s="235">
        <v>0.0010499999999999999</v>
      </c>
      <c r="R146" s="235">
        <f>Q146*H146</f>
        <v>0.057749999999999996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189</v>
      </c>
      <c r="AT146" s="237" t="s">
        <v>175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189</v>
      </c>
      <c r="BM146" s="237" t="s">
        <v>815</v>
      </c>
    </row>
    <row r="147" s="2" customFormat="1" ht="14.4" customHeight="1">
      <c r="A147" s="36"/>
      <c r="B147" s="37"/>
      <c r="C147" s="225" t="s">
        <v>215</v>
      </c>
      <c r="D147" s="225" t="s">
        <v>169</v>
      </c>
      <c r="E147" s="226" t="s">
        <v>816</v>
      </c>
      <c r="F147" s="227" t="s">
        <v>817</v>
      </c>
      <c r="G147" s="228" t="s">
        <v>183</v>
      </c>
      <c r="H147" s="229">
        <v>110</v>
      </c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184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818</v>
      </c>
    </row>
    <row r="148" s="12" customFormat="1" ht="22.8" customHeight="1">
      <c r="A148" s="12"/>
      <c r="B148" s="209"/>
      <c r="C148" s="210"/>
      <c r="D148" s="211" t="s">
        <v>73</v>
      </c>
      <c r="E148" s="223" t="s">
        <v>521</v>
      </c>
      <c r="F148" s="223" t="s">
        <v>522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SUM(P149:P158)</f>
        <v>0</v>
      </c>
      <c r="Q148" s="217"/>
      <c r="R148" s="218">
        <f>SUM(R149:R158)</f>
        <v>5.2105000000000006</v>
      </c>
      <c r="S148" s="217"/>
      <c r="T148" s="219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177</v>
      </c>
      <c r="AT148" s="221" t="s">
        <v>73</v>
      </c>
      <c r="AU148" s="221" t="s">
        <v>81</v>
      </c>
      <c r="AY148" s="220" t="s">
        <v>165</v>
      </c>
      <c r="BK148" s="222">
        <f>SUM(BK149:BK158)</f>
        <v>0</v>
      </c>
    </row>
    <row r="149" s="2" customFormat="1" ht="24.15" customHeight="1">
      <c r="A149" s="36"/>
      <c r="B149" s="37"/>
      <c r="C149" s="225" t="s">
        <v>177</v>
      </c>
      <c r="D149" s="225" t="s">
        <v>169</v>
      </c>
      <c r="E149" s="226" t="s">
        <v>523</v>
      </c>
      <c r="F149" s="227" t="s">
        <v>524</v>
      </c>
      <c r="G149" s="228" t="s">
        <v>183</v>
      </c>
      <c r="H149" s="229">
        <v>150</v>
      </c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184</v>
      </c>
      <c r="AT149" s="237" t="s">
        <v>169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184</v>
      </c>
      <c r="BM149" s="237" t="s">
        <v>819</v>
      </c>
    </row>
    <row r="150" s="2" customFormat="1" ht="24.15" customHeight="1">
      <c r="A150" s="36"/>
      <c r="B150" s="37"/>
      <c r="C150" s="225" t="s">
        <v>173</v>
      </c>
      <c r="D150" s="225" t="s">
        <v>169</v>
      </c>
      <c r="E150" s="226" t="s">
        <v>526</v>
      </c>
      <c r="F150" s="227" t="s">
        <v>527</v>
      </c>
      <c r="G150" s="228" t="s">
        <v>528</v>
      </c>
      <c r="H150" s="229">
        <v>42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820</v>
      </c>
    </row>
    <row r="151" s="2" customFormat="1" ht="24.15" customHeight="1">
      <c r="A151" s="36"/>
      <c r="B151" s="37"/>
      <c r="C151" s="225" t="s">
        <v>530</v>
      </c>
      <c r="D151" s="225" t="s">
        <v>169</v>
      </c>
      <c r="E151" s="226" t="s">
        <v>531</v>
      </c>
      <c r="F151" s="227" t="s">
        <v>532</v>
      </c>
      <c r="G151" s="228" t="s">
        <v>183</v>
      </c>
      <c r="H151" s="229">
        <v>50</v>
      </c>
      <c r="I151" s="230"/>
      <c r="J151" s="231">
        <f>ROUND(I151*H151,2)</f>
        <v>0</v>
      </c>
      <c r="K151" s="232"/>
      <c r="L151" s="42"/>
      <c r="M151" s="233" t="s">
        <v>1</v>
      </c>
      <c r="N151" s="234" t="s">
        <v>40</v>
      </c>
      <c r="O151" s="89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7" t="s">
        <v>184</v>
      </c>
      <c r="AT151" s="237" t="s">
        <v>169</v>
      </c>
      <c r="AU151" s="237" t="s">
        <v>85</v>
      </c>
      <c r="AY151" s="15" t="s">
        <v>165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5" t="s">
        <v>85</v>
      </c>
      <c r="BK151" s="238">
        <f>ROUND(I151*H151,2)</f>
        <v>0</v>
      </c>
      <c r="BL151" s="15" t="s">
        <v>184</v>
      </c>
      <c r="BM151" s="237" t="s">
        <v>821</v>
      </c>
    </row>
    <row r="152" s="2" customFormat="1" ht="14.4" customHeight="1">
      <c r="A152" s="36"/>
      <c r="B152" s="37"/>
      <c r="C152" s="239" t="s">
        <v>534</v>
      </c>
      <c r="D152" s="239" t="s">
        <v>175</v>
      </c>
      <c r="E152" s="240" t="s">
        <v>535</v>
      </c>
      <c r="F152" s="241" t="s">
        <v>536</v>
      </c>
      <c r="G152" s="242" t="s">
        <v>537</v>
      </c>
      <c r="H152" s="243">
        <v>5.2000000000000002</v>
      </c>
      <c r="I152" s="244"/>
      <c r="J152" s="245">
        <f>ROUND(I152*H152,2)</f>
        <v>0</v>
      </c>
      <c r="K152" s="246"/>
      <c r="L152" s="247"/>
      <c r="M152" s="248" t="s">
        <v>1</v>
      </c>
      <c r="N152" s="249" t="s">
        <v>40</v>
      </c>
      <c r="O152" s="89"/>
      <c r="P152" s="235">
        <f>O152*H152</f>
        <v>0</v>
      </c>
      <c r="Q152" s="235">
        <v>1</v>
      </c>
      <c r="R152" s="235">
        <f>Q152*H152</f>
        <v>5.2000000000000002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189</v>
      </c>
      <c r="AT152" s="237" t="s">
        <v>175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189</v>
      </c>
      <c r="BM152" s="237" t="s">
        <v>822</v>
      </c>
    </row>
    <row r="153" s="13" customFormat="1">
      <c r="A153" s="13"/>
      <c r="B153" s="251"/>
      <c r="C153" s="252"/>
      <c r="D153" s="253" t="s">
        <v>539</v>
      </c>
      <c r="E153" s="252"/>
      <c r="F153" s="254" t="s">
        <v>823</v>
      </c>
      <c r="G153" s="252"/>
      <c r="H153" s="255">
        <v>5.2000000000000002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539</v>
      </c>
      <c r="AU153" s="261" t="s">
        <v>85</v>
      </c>
      <c r="AV153" s="13" t="s">
        <v>85</v>
      </c>
      <c r="AW153" s="13" t="s">
        <v>4</v>
      </c>
      <c r="AX153" s="13" t="s">
        <v>81</v>
      </c>
      <c r="AY153" s="261" t="s">
        <v>165</v>
      </c>
    </row>
    <row r="154" s="2" customFormat="1" ht="24.15" customHeight="1">
      <c r="A154" s="36"/>
      <c r="B154" s="37"/>
      <c r="C154" s="225" t="s">
        <v>541</v>
      </c>
      <c r="D154" s="225" t="s">
        <v>169</v>
      </c>
      <c r="E154" s="226" t="s">
        <v>542</v>
      </c>
      <c r="F154" s="227" t="s">
        <v>543</v>
      </c>
      <c r="G154" s="228" t="s">
        <v>183</v>
      </c>
      <c r="H154" s="229">
        <v>50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824</v>
      </c>
    </row>
    <row r="155" s="2" customFormat="1" ht="24.15" customHeight="1">
      <c r="A155" s="36"/>
      <c r="B155" s="37"/>
      <c r="C155" s="239" t="s">
        <v>311</v>
      </c>
      <c r="D155" s="239" t="s">
        <v>175</v>
      </c>
      <c r="E155" s="240" t="s">
        <v>545</v>
      </c>
      <c r="F155" s="241" t="s">
        <v>546</v>
      </c>
      <c r="G155" s="242" t="s">
        <v>183</v>
      </c>
      <c r="H155" s="243">
        <v>50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40</v>
      </c>
      <c r="O155" s="89"/>
      <c r="P155" s="235">
        <f>O155*H155</f>
        <v>0</v>
      </c>
      <c r="Q155" s="235">
        <v>0.00021000000000000001</v>
      </c>
      <c r="R155" s="235">
        <f>Q155*H155</f>
        <v>0.010500000000000001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175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825</v>
      </c>
    </row>
    <row r="156" s="2" customFormat="1" ht="24.15" customHeight="1">
      <c r="A156" s="36"/>
      <c r="B156" s="37"/>
      <c r="C156" s="225" t="s">
        <v>166</v>
      </c>
      <c r="D156" s="225" t="s">
        <v>169</v>
      </c>
      <c r="E156" s="226" t="s">
        <v>548</v>
      </c>
      <c r="F156" s="227" t="s">
        <v>549</v>
      </c>
      <c r="G156" s="228" t="s">
        <v>183</v>
      </c>
      <c r="H156" s="229">
        <v>150</v>
      </c>
      <c r="I156" s="230"/>
      <c r="J156" s="231">
        <f>ROUND(I156*H156,2)</f>
        <v>0</v>
      </c>
      <c r="K156" s="232"/>
      <c r="L156" s="42"/>
      <c r="M156" s="233" t="s">
        <v>1</v>
      </c>
      <c r="N156" s="234" t="s">
        <v>40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184</v>
      </c>
      <c r="AT156" s="237" t="s">
        <v>169</v>
      </c>
      <c r="AU156" s="237" t="s">
        <v>85</v>
      </c>
      <c r="AY156" s="15" t="s">
        <v>165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5" t="s">
        <v>85</v>
      </c>
      <c r="BK156" s="238">
        <f>ROUND(I156*H156,2)</f>
        <v>0</v>
      </c>
      <c r="BL156" s="15" t="s">
        <v>184</v>
      </c>
      <c r="BM156" s="237" t="s">
        <v>826</v>
      </c>
    </row>
    <row r="157" s="2" customFormat="1" ht="24.15" customHeight="1">
      <c r="A157" s="36"/>
      <c r="B157" s="37"/>
      <c r="C157" s="225" t="s">
        <v>551</v>
      </c>
      <c r="D157" s="225" t="s">
        <v>169</v>
      </c>
      <c r="E157" s="226" t="s">
        <v>552</v>
      </c>
      <c r="F157" s="227" t="s">
        <v>553</v>
      </c>
      <c r="G157" s="228" t="s">
        <v>258</v>
      </c>
      <c r="H157" s="229">
        <v>50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827</v>
      </c>
    </row>
    <row r="158" s="2" customFormat="1" ht="14.4" customHeight="1">
      <c r="A158" s="36"/>
      <c r="B158" s="37"/>
      <c r="C158" s="225" t="s">
        <v>126</v>
      </c>
      <c r="D158" s="225" t="s">
        <v>169</v>
      </c>
      <c r="E158" s="226" t="s">
        <v>518</v>
      </c>
      <c r="F158" s="227" t="s">
        <v>519</v>
      </c>
      <c r="G158" s="228" t="s">
        <v>503</v>
      </c>
      <c r="H158" s="250"/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40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184</v>
      </c>
      <c r="AT158" s="237" t="s">
        <v>169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184</v>
      </c>
      <c r="BM158" s="237" t="s">
        <v>828</v>
      </c>
    </row>
    <row r="159" s="12" customFormat="1" ht="22.8" customHeight="1">
      <c r="A159" s="12"/>
      <c r="B159" s="209"/>
      <c r="C159" s="210"/>
      <c r="D159" s="211" t="s">
        <v>73</v>
      </c>
      <c r="E159" s="223" t="s">
        <v>557</v>
      </c>
      <c r="F159" s="223" t="s">
        <v>558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P160</f>
        <v>0</v>
      </c>
      <c r="Q159" s="217"/>
      <c r="R159" s="218">
        <f>R160</f>
        <v>0</v>
      </c>
      <c r="S159" s="217"/>
      <c r="T159" s="219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177</v>
      </c>
      <c r="AT159" s="221" t="s">
        <v>73</v>
      </c>
      <c r="AU159" s="221" t="s">
        <v>81</v>
      </c>
      <c r="AY159" s="220" t="s">
        <v>165</v>
      </c>
      <c r="BK159" s="222">
        <f>BK160</f>
        <v>0</v>
      </c>
    </row>
    <row r="160" s="2" customFormat="1" ht="24.15" customHeight="1">
      <c r="A160" s="36"/>
      <c r="B160" s="37"/>
      <c r="C160" s="225" t="s">
        <v>117</v>
      </c>
      <c r="D160" s="225" t="s">
        <v>169</v>
      </c>
      <c r="E160" s="226" t="s">
        <v>559</v>
      </c>
      <c r="F160" s="227" t="s">
        <v>560</v>
      </c>
      <c r="G160" s="228" t="s">
        <v>194</v>
      </c>
      <c r="H160" s="229">
        <v>1</v>
      </c>
      <c r="I160" s="230"/>
      <c r="J160" s="231">
        <f>ROUND(I160*H160,2)</f>
        <v>0</v>
      </c>
      <c r="K160" s="232"/>
      <c r="L160" s="42"/>
      <c r="M160" s="262" t="s">
        <v>1</v>
      </c>
      <c r="N160" s="263" t="s">
        <v>40</v>
      </c>
      <c r="O160" s="264"/>
      <c r="P160" s="265">
        <f>O160*H160</f>
        <v>0</v>
      </c>
      <c r="Q160" s="265">
        <v>0</v>
      </c>
      <c r="R160" s="265">
        <f>Q160*H160</f>
        <v>0</v>
      </c>
      <c r="S160" s="265">
        <v>0</v>
      </c>
      <c r="T160" s="26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829</v>
      </c>
    </row>
    <row r="161" s="2" customFormat="1" ht="6.96" customHeight="1">
      <c r="A161" s="36"/>
      <c r="B161" s="64"/>
      <c r="C161" s="65"/>
      <c r="D161" s="65"/>
      <c r="E161" s="65"/>
      <c r="F161" s="65"/>
      <c r="G161" s="65"/>
      <c r="H161" s="65"/>
      <c r="I161" s="65"/>
      <c r="J161" s="65"/>
      <c r="K161" s="65"/>
      <c r="L161" s="42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sheetProtection sheet="1" autoFilter="0" formatColumns="0" formatRows="0" objects="1" scenarios="1" spinCount="100000" saltValue="8kOWmy5o6YkN8UEjbhfTCpyo4hso7SAnaTz6d6Epsg+jeU6DlqcWs7DJwL8hAVtgTqw9VRYnguYddzgG29wHoQ==" hashValue="J8oXXHz4A5/N/vc7DJBG80IPvTUVcJkWOVPAhwvyfxCmiXZx/ojLxyPdOCOeZTZhze+8LnwfwrUDBKJNPDLuiw==" algorithmName="SHA-512" password="CC35"/>
  <autoFilter ref="C119:K1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23.25" customHeight="1">
      <c r="A9" s="36"/>
      <c r="B9" s="42"/>
      <c r="C9" s="36"/>
      <c r="D9" s="36"/>
      <c r="E9" s="149" t="s">
        <v>830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831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ROUND((SUM(BE123:BE148)),  2)</f>
        <v>0</v>
      </c>
      <c r="G35" s="36"/>
      <c r="H35" s="36"/>
      <c r="I35" s="162">
        <v>0.20000000000000001</v>
      </c>
      <c r="J35" s="161">
        <f>ROUND(((SUM(BE123:BE148))*I35),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ROUND((SUM(BF123:BF148)),  2)</f>
        <v>0</v>
      </c>
      <c r="G36" s="36"/>
      <c r="H36" s="36"/>
      <c r="I36" s="162">
        <v>0.20000000000000001</v>
      </c>
      <c r="J36" s="161">
        <f>ROUND(((SUM(BF123:BF148))*I36),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ROUND((SUM(BG123:BG148)),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ROUND((SUM(BH123:BH148)),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ROUND((SUM(BI123:BI148)),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830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SO06b - WC - SO-06b - Stavebná pripravenosť pre Bistro-CAFE BAR – kontajnerový objekt WC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J125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150</v>
      </c>
      <c r="E101" s="194"/>
      <c r="F101" s="194"/>
      <c r="G101" s="194"/>
      <c r="H101" s="194"/>
      <c r="I101" s="194"/>
      <c r="J101" s="195">
        <f>J147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151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3.25" customHeight="1">
      <c r="A111" s="36"/>
      <c r="B111" s="37"/>
      <c r="C111" s="38"/>
      <c r="D111" s="38"/>
      <c r="E111" s="181" t="str">
        <f>E7</f>
        <v>Rekonštrukcia plážového kúpaliska Morské oko v Tornali - 1.etapa - ELEKTROINŠTALÁCIA - Projekt pre stavené povolenie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138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23.25" customHeight="1">
      <c r="A113" s="36"/>
      <c r="B113" s="37"/>
      <c r="C113" s="38"/>
      <c r="D113" s="38"/>
      <c r="E113" s="181" t="s">
        <v>830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562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75" customHeight="1">
      <c r="A115" s="36"/>
      <c r="B115" s="37"/>
      <c r="C115" s="38"/>
      <c r="D115" s="38"/>
      <c r="E115" s="74" t="str">
        <f>E11</f>
        <v>SO06b - WC - SO-06b - Stavebná pripravenosť pre Bistro-CAFE BAR – kontajnerový objekt WC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19</v>
      </c>
      <c r="D117" s="38"/>
      <c r="E117" s="38"/>
      <c r="F117" s="25" t="str">
        <f>F14</f>
        <v>Tornaľa</v>
      </c>
      <c r="G117" s="38"/>
      <c r="H117" s="38"/>
      <c r="I117" s="30" t="s">
        <v>21</v>
      </c>
      <c r="J117" s="77" t="str">
        <f>IF(J14="","",J14)</f>
        <v>29.5.2020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23</v>
      </c>
      <c r="D119" s="38"/>
      <c r="E119" s="38"/>
      <c r="F119" s="25" t="str">
        <f>E17</f>
        <v>Mesto Tornaľa, Mierová č. 14, Tornaľa, PSČ 982 01</v>
      </c>
      <c r="G119" s="38"/>
      <c r="H119" s="38"/>
      <c r="I119" s="30" t="s">
        <v>29</v>
      </c>
      <c r="J119" s="34" t="str">
        <f>E23</f>
        <v>Ing. Ján Božek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32</v>
      </c>
      <c r="J120" s="34" t="str">
        <f>E26</f>
        <v>Ing. Ján Božek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97"/>
      <c r="B122" s="198"/>
      <c r="C122" s="199" t="s">
        <v>152</v>
      </c>
      <c r="D122" s="200" t="s">
        <v>59</v>
      </c>
      <c r="E122" s="200" t="s">
        <v>55</v>
      </c>
      <c r="F122" s="200" t="s">
        <v>56</v>
      </c>
      <c r="G122" s="200" t="s">
        <v>153</v>
      </c>
      <c r="H122" s="200" t="s">
        <v>154</v>
      </c>
      <c r="I122" s="200" t="s">
        <v>155</v>
      </c>
      <c r="J122" s="201" t="s">
        <v>142</v>
      </c>
      <c r="K122" s="202" t="s">
        <v>156</v>
      </c>
      <c r="L122" s="203"/>
      <c r="M122" s="98" t="s">
        <v>1</v>
      </c>
      <c r="N122" s="99" t="s">
        <v>38</v>
      </c>
      <c r="O122" s="99" t="s">
        <v>157</v>
      </c>
      <c r="P122" s="99" t="s">
        <v>158</v>
      </c>
      <c r="Q122" s="99" t="s">
        <v>159</v>
      </c>
      <c r="R122" s="99" t="s">
        <v>160</v>
      </c>
      <c r="S122" s="99" t="s">
        <v>161</v>
      </c>
      <c r="T122" s="100" t="s">
        <v>162</v>
      </c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</row>
    <row r="123" s="2" customFormat="1" ht="22.8" customHeight="1">
      <c r="A123" s="36"/>
      <c r="B123" s="37"/>
      <c r="C123" s="105" t="s">
        <v>143</v>
      </c>
      <c r="D123" s="38"/>
      <c r="E123" s="38"/>
      <c r="F123" s="38"/>
      <c r="G123" s="38"/>
      <c r="H123" s="38"/>
      <c r="I123" s="38"/>
      <c r="J123" s="204">
        <f>BK123</f>
        <v>0</v>
      </c>
      <c r="K123" s="38"/>
      <c r="L123" s="42"/>
      <c r="M123" s="101"/>
      <c r="N123" s="205"/>
      <c r="O123" s="102"/>
      <c r="P123" s="206">
        <f>P124</f>
        <v>0</v>
      </c>
      <c r="Q123" s="102"/>
      <c r="R123" s="206">
        <f>R124</f>
        <v>0.15614</v>
      </c>
      <c r="S123" s="102"/>
      <c r="T123" s="207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73</v>
      </c>
      <c r="AU123" s="15" t="s">
        <v>144</v>
      </c>
      <c r="BK123" s="208">
        <f>BK124</f>
        <v>0</v>
      </c>
    </row>
    <row r="124" s="12" customFormat="1" ht="25.92" customHeight="1">
      <c r="A124" s="12"/>
      <c r="B124" s="209"/>
      <c r="C124" s="210"/>
      <c r="D124" s="211" t="s">
        <v>73</v>
      </c>
      <c r="E124" s="212" t="s">
        <v>175</v>
      </c>
      <c r="F124" s="212" t="s">
        <v>176</v>
      </c>
      <c r="G124" s="210"/>
      <c r="H124" s="210"/>
      <c r="I124" s="213"/>
      <c r="J124" s="214">
        <f>BK124</f>
        <v>0</v>
      </c>
      <c r="K124" s="210"/>
      <c r="L124" s="215"/>
      <c r="M124" s="216"/>
      <c r="N124" s="217"/>
      <c r="O124" s="217"/>
      <c r="P124" s="218">
        <f>P125+P147</f>
        <v>0</v>
      </c>
      <c r="Q124" s="217"/>
      <c r="R124" s="218">
        <f>R125+R147</f>
        <v>0.15614</v>
      </c>
      <c r="S124" s="217"/>
      <c r="T124" s="219">
        <f>T125+T147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177</v>
      </c>
      <c r="AT124" s="221" t="s">
        <v>73</v>
      </c>
      <c r="AU124" s="221" t="s">
        <v>74</v>
      </c>
      <c r="AY124" s="220" t="s">
        <v>165</v>
      </c>
      <c r="BK124" s="222">
        <f>BK125+BK147</f>
        <v>0</v>
      </c>
    </row>
    <row r="125" s="12" customFormat="1" ht="22.8" customHeight="1">
      <c r="A125" s="12"/>
      <c r="B125" s="209"/>
      <c r="C125" s="210"/>
      <c r="D125" s="211" t="s">
        <v>73</v>
      </c>
      <c r="E125" s="223" t="s">
        <v>178</v>
      </c>
      <c r="F125" s="223" t="s">
        <v>179</v>
      </c>
      <c r="G125" s="210"/>
      <c r="H125" s="210"/>
      <c r="I125" s="213"/>
      <c r="J125" s="224">
        <f>BK125</f>
        <v>0</v>
      </c>
      <c r="K125" s="210"/>
      <c r="L125" s="215"/>
      <c r="M125" s="216"/>
      <c r="N125" s="217"/>
      <c r="O125" s="217"/>
      <c r="P125" s="218">
        <f>SUM(P126:P146)</f>
        <v>0</v>
      </c>
      <c r="Q125" s="217"/>
      <c r="R125" s="218">
        <f>SUM(R126:R146)</f>
        <v>0.15614</v>
      </c>
      <c r="S125" s="217"/>
      <c r="T125" s="219">
        <f>SUM(T126:T146)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177</v>
      </c>
      <c r="AT125" s="221" t="s">
        <v>73</v>
      </c>
      <c r="AU125" s="221" t="s">
        <v>81</v>
      </c>
      <c r="AY125" s="220" t="s">
        <v>165</v>
      </c>
      <c r="BK125" s="222">
        <f>SUM(BK126:BK146)</f>
        <v>0</v>
      </c>
    </row>
    <row r="126" s="2" customFormat="1" ht="24.15" customHeight="1">
      <c r="A126" s="36"/>
      <c r="B126" s="37"/>
      <c r="C126" s="225" t="s">
        <v>81</v>
      </c>
      <c r="D126" s="225" t="s">
        <v>169</v>
      </c>
      <c r="E126" s="226" t="s">
        <v>654</v>
      </c>
      <c r="F126" s="227" t="s">
        <v>655</v>
      </c>
      <c r="G126" s="228" t="s">
        <v>183</v>
      </c>
      <c r="H126" s="229">
        <v>100</v>
      </c>
      <c r="I126" s="230"/>
      <c r="J126" s="231">
        <f>ROUND(I126*H126,2)</f>
        <v>0</v>
      </c>
      <c r="K126" s="232"/>
      <c r="L126" s="42"/>
      <c r="M126" s="233" t="s">
        <v>1</v>
      </c>
      <c r="N126" s="234" t="s">
        <v>40</v>
      </c>
      <c r="O126" s="89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7" t="s">
        <v>184</v>
      </c>
      <c r="AT126" s="237" t="s">
        <v>169</v>
      </c>
      <c r="AU126" s="237" t="s">
        <v>85</v>
      </c>
      <c r="AY126" s="15" t="s">
        <v>165</v>
      </c>
      <c r="BE126" s="238">
        <f>IF(N126="základná",J126,0)</f>
        <v>0</v>
      </c>
      <c r="BF126" s="238">
        <f>IF(N126="znížená",J126,0)</f>
        <v>0</v>
      </c>
      <c r="BG126" s="238">
        <f>IF(N126="zákl. prenesená",J126,0)</f>
        <v>0</v>
      </c>
      <c r="BH126" s="238">
        <f>IF(N126="zníž. prenesená",J126,0)</f>
        <v>0</v>
      </c>
      <c r="BI126" s="238">
        <f>IF(N126="nulová",J126,0)</f>
        <v>0</v>
      </c>
      <c r="BJ126" s="15" t="s">
        <v>85</v>
      </c>
      <c r="BK126" s="238">
        <f>ROUND(I126*H126,2)</f>
        <v>0</v>
      </c>
      <c r="BL126" s="15" t="s">
        <v>184</v>
      </c>
      <c r="BM126" s="237" t="s">
        <v>832</v>
      </c>
    </row>
    <row r="127" s="2" customFormat="1" ht="24.15" customHeight="1">
      <c r="A127" s="36"/>
      <c r="B127" s="37"/>
      <c r="C127" s="239" t="s">
        <v>85</v>
      </c>
      <c r="D127" s="239" t="s">
        <v>175</v>
      </c>
      <c r="E127" s="240" t="s">
        <v>657</v>
      </c>
      <c r="F127" s="241" t="s">
        <v>658</v>
      </c>
      <c r="G127" s="242" t="s">
        <v>183</v>
      </c>
      <c r="H127" s="243">
        <v>100</v>
      </c>
      <c r="I127" s="244"/>
      <c r="J127" s="245">
        <f>ROUND(I127*H127,2)</f>
        <v>0</v>
      </c>
      <c r="K127" s="246"/>
      <c r="L127" s="247"/>
      <c r="M127" s="248" t="s">
        <v>1</v>
      </c>
      <c r="N127" s="249" t="s">
        <v>40</v>
      </c>
      <c r="O127" s="89"/>
      <c r="P127" s="235">
        <f>O127*H127</f>
        <v>0</v>
      </c>
      <c r="Q127" s="235">
        <v>0.00038000000000000002</v>
      </c>
      <c r="R127" s="235">
        <f>Q127*H127</f>
        <v>0.037999999999999999</v>
      </c>
      <c r="S127" s="235">
        <v>0</v>
      </c>
      <c r="T127" s="23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7" t="s">
        <v>189</v>
      </c>
      <c r="AT127" s="237" t="s">
        <v>175</v>
      </c>
      <c r="AU127" s="237" t="s">
        <v>85</v>
      </c>
      <c r="AY127" s="15" t="s">
        <v>165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5" t="s">
        <v>85</v>
      </c>
      <c r="BK127" s="238">
        <f>ROUND(I127*H127,2)</f>
        <v>0</v>
      </c>
      <c r="BL127" s="15" t="s">
        <v>189</v>
      </c>
      <c r="BM127" s="237" t="s">
        <v>833</v>
      </c>
    </row>
    <row r="128" s="2" customFormat="1" ht="24.15" customHeight="1">
      <c r="A128" s="36"/>
      <c r="B128" s="37"/>
      <c r="C128" s="225" t="s">
        <v>260</v>
      </c>
      <c r="D128" s="225" t="s">
        <v>169</v>
      </c>
      <c r="E128" s="226" t="s">
        <v>834</v>
      </c>
      <c r="F128" s="227" t="s">
        <v>835</v>
      </c>
      <c r="G128" s="228" t="s">
        <v>194</v>
      </c>
      <c r="H128" s="229">
        <v>8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836</v>
      </c>
    </row>
    <row r="129" s="2" customFormat="1" ht="14.4" customHeight="1">
      <c r="A129" s="36"/>
      <c r="B129" s="37"/>
      <c r="C129" s="239" t="s">
        <v>264</v>
      </c>
      <c r="D129" s="239" t="s">
        <v>175</v>
      </c>
      <c r="E129" s="240" t="s">
        <v>837</v>
      </c>
      <c r="F129" s="241" t="s">
        <v>838</v>
      </c>
      <c r="G129" s="242" t="s">
        <v>194</v>
      </c>
      <c r="H129" s="243">
        <v>8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3.0000000000000001E-05</v>
      </c>
      <c r="R129" s="235">
        <f>Q129*H129</f>
        <v>0.00024000000000000001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839</v>
      </c>
    </row>
    <row r="130" s="2" customFormat="1" ht="24.15" customHeight="1">
      <c r="A130" s="36"/>
      <c r="B130" s="37"/>
      <c r="C130" s="225" t="s">
        <v>268</v>
      </c>
      <c r="D130" s="225" t="s">
        <v>169</v>
      </c>
      <c r="E130" s="226" t="s">
        <v>834</v>
      </c>
      <c r="F130" s="227" t="s">
        <v>835</v>
      </c>
      <c r="G130" s="228" t="s">
        <v>194</v>
      </c>
      <c r="H130" s="229">
        <v>8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840</v>
      </c>
    </row>
    <row r="131" s="2" customFormat="1" ht="14.4" customHeight="1">
      <c r="A131" s="36"/>
      <c r="B131" s="37"/>
      <c r="C131" s="239" t="s">
        <v>272</v>
      </c>
      <c r="D131" s="239" t="s">
        <v>175</v>
      </c>
      <c r="E131" s="240" t="s">
        <v>837</v>
      </c>
      <c r="F131" s="241" t="s">
        <v>838</v>
      </c>
      <c r="G131" s="242" t="s">
        <v>194</v>
      </c>
      <c r="H131" s="243">
        <v>8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3.0000000000000001E-05</v>
      </c>
      <c r="R131" s="235">
        <f>Q131*H131</f>
        <v>0.00024000000000000001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841</v>
      </c>
    </row>
    <row r="132" s="2" customFormat="1" ht="24.15" customHeight="1">
      <c r="A132" s="36"/>
      <c r="B132" s="37"/>
      <c r="C132" s="225" t="s">
        <v>530</v>
      </c>
      <c r="D132" s="225" t="s">
        <v>169</v>
      </c>
      <c r="E132" s="226" t="s">
        <v>374</v>
      </c>
      <c r="F132" s="227" t="s">
        <v>375</v>
      </c>
      <c r="G132" s="228" t="s">
        <v>183</v>
      </c>
      <c r="H132" s="229">
        <v>4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842</v>
      </c>
    </row>
    <row r="133" s="2" customFormat="1" ht="14.4" customHeight="1">
      <c r="A133" s="36"/>
      <c r="B133" s="37"/>
      <c r="C133" s="239" t="s">
        <v>534</v>
      </c>
      <c r="D133" s="239" t="s">
        <v>175</v>
      </c>
      <c r="E133" s="240" t="s">
        <v>690</v>
      </c>
      <c r="F133" s="241" t="s">
        <v>691</v>
      </c>
      <c r="G133" s="242" t="s">
        <v>253</v>
      </c>
      <c r="H133" s="243">
        <v>2.5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0.001</v>
      </c>
      <c r="R133" s="235">
        <f>Q133*H133</f>
        <v>0.0025000000000000001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843</v>
      </c>
    </row>
    <row r="134" s="13" customFormat="1">
      <c r="A134" s="13"/>
      <c r="B134" s="251"/>
      <c r="C134" s="252"/>
      <c r="D134" s="253" t="s">
        <v>539</v>
      </c>
      <c r="E134" s="252"/>
      <c r="F134" s="254" t="s">
        <v>844</v>
      </c>
      <c r="G134" s="252"/>
      <c r="H134" s="255">
        <v>2.5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539</v>
      </c>
      <c r="AU134" s="261" t="s">
        <v>85</v>
      </c>
      <c r="AV134" s="13" t="s">
        <v>85</v>
      </c>
      <c r="AW134" s="13" t="s">
        <v>4</v>
      </c>
      <c r="AX134" s="13" t="s">
        <v>81</v>
      </c>
      <c r="AY134" s="261" t="s">
        <v>165</v>
      </c>
    </row>
    <row r="135" s="2" customFormat="1" ht="14.4" customHeight="1">
      <c r="A135" s="36"/>
      <c r="B135" s="37"/>
      <c r="C135" s="225" t="s">
        <v>541</v>
      </c>
      <c r="D135" s="225" t="s">
        <v>169</v>
      </c>
      <c r="E135" s="226" t="s">
        <v>394</v>
      </c>
      <c r="F135" s="227" t="s">
        <v>395</v>
      </c>
      <c r="G135" s="228" t="s">
        <v>194</v>
      </c>
      <c r="H135" s="229">
        <v>2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40</v>
      </c>
      <c r="O135" s="89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184</v>
      </c>
      <c r="AT135" s="237" t="s">
        <v>169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184</v>
      </c>
      <c r="BM135" s="237" t="s">
        <v>845</v>
      </c>
    </row>
    <row r="136" s="2" customFormat="1" ht="14.4" customHeight="1">
      <c r="A136" s="36"/>
      <c r="B136" s="37"/>
      <c r="C136" s="239" t="s">
        <v>311</v>
      </c>
      <c r="D136" s="239" t="s">
        <v>175</v>
      </c>
      <c r="E136" s="240" t="s">
        <v>398</v>
      </c>
      <c r="F136" s="241" t="s">
        <v>399</v>
      </c>
      <c r="G136" s="242" t="s">
        <v>194</v>
      </c>
      <c r="H136" s="243">
        <v>2</v>
      </c>
      <c r="I136" s="244"/>
      <c r="J136" s="245">
        <f>ROUND(I136*H136,2)</f>
        <v>0</v>
      </c>
      <c r="K136" s="246"/>
      <c r="L136" s="247"/>
      <c r="M136" s="248" t="s">
        <v>1</v>
      </c>
      <c r="N136" s="249" t="s">
        <v>40</v>
      </c>
      <c r="O136" s="89"/>
      <c r="P136" s="235">
        <f>O136*H136</f>
        <v>0</v>
      </c>
      <c r="Q136" s="235">
        <v>0.00022000000000000001</v>
      </c>
      <c r="R136" s="235">
        <f>Q136*H136</f>
        <v>0.00044000000000000002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189</v>
      </c>
      <c r="AT136" s="237" t="s">
        <v>175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189</v>
      </c>
      <c r="BM136" s="237" t="s">
        <v>846</v>
      </c>
    </row>
    <row r="137" s="2" customFormat="1" ht="14.4" customHeight="1">
      <c r="A137" s="36"/>
      <c r="B137" s="37"/>
      <c r="C137" s="225" t="s">
        <v>166</v>
      </c>
      <c r="D137" s="225" t="s">
        <v>169</v>
      </c>
      <c r="E137" s="226" t="s">
        <v>402</v>
      </c>
      <c r="F137" s="227" t="s">
        <v>403</v>
      </c>
      <c r="G137" s="228" t="s">
        <v>194</v>
      </c>
      <c r="H137" s="229">
        <v>2</v>
      </c>
      <c r="I137" s="230"/>
      <c r="J137" s="231">
        <f>ROUND(I137*H137,2)</f>
        <v>0</v>
      </c>
      <c r="K137" s="232"/>
      <c r="L137" s="42"/>
      <c r="M137" s="233" t="s">
        <v>1</v>
      </c>
      <c r="N137" s="234" t="s">
        <v>40</v>
      </c>
      <c r="O137" s="89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184</v>
      </c>
      <c r="AT137" s="237" t="s">
        <v>169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184</v>
      </c>
      <c r="BM137" s="237" t="s">
        <v>847</v>
      </c>
    </row>
    <row r="138" s="2" customFormat="1" ht="14.4" customHeight="1">
      <c r="A138" s="36"/>
      <c r="B138" s="37"/>
      <c r="C138" s="239" t="s">
        <v>551</v>
      </c>
      <c r="D138" s="239" t="s">
        <v>175</v>
      </c>
      <c r="E138" s="240" t="s">
        <v>848</v>
      </c>
      <c r="F138" s="241" t="s">
        <v>849</v>
      </c>
      <c r="G138" s="242" t="s">
        <v>194</v>
      </c>
      <c r="H138" s="243">
        <v>2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40</v>
      </c>
      <c r="O138" s="89"/>
      <c r="P138" s="235">
        <f>O138*H138</f>
        <v>0</v>
      </c>
      <c r="Q138" s="235">
        <v>0.00014999999999999999</v>
      </c>
      <c r="R138" s="235">
        <f>Q138*H138</f>
        <v>0.00029999999999999997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189</v>
      </c>
      <c r="AT138" s="237" t="s">
        <v>175</v>
      </c>
      <c r="AU138" s="237" t="s">
        <v>85</v>
      </c>
      <c r="AY138" s="15" t="s">
        <v>165</v>
      </c>
      <c r="BE138" s="238">
        <f>IF(N138="základná",J138,0)</f>
        <v>0</v>
      </c>
      <c r="BF138" s="238">
        <f>IF(N138="znížená",J138,0)</f>
        <v>0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5" t="s">
        <v>85</v>
      </c>
      <c r="BK138" s="238">
        <f>ROUND(I138*H138,2)</f>
        <v>0</v>
      </c>
      <c r="BL138" s="15" t="s">
        <v>189</v>
      </c>
      <c r="BM138" s="237" t="s">
        <v>850</v>
      </c>
    </row>
    <row r="139" s="2" customFormat="1" ht="14.4" customHeight="1">
      <c r="A139" s="36"/>
      <c r="B139" s="37"/>
      <c r="C139" s="225" t="s">
        <v>126</v>
      </c>
      <c r="D139" s="225" t="s">
        <v>169</v>
      </c>
      <c r="E139" s="226" t="s">
        <v>410</v>
      </c>
      <c r="F139" s="227" t="s">
        <v>411</v>
      </c>
      <c r="G139" s="228" t="s">
        <v>194</v>
      </c>
      <c r="H139" s="229">
        <v>2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851</v>
      </c>
    </row>
    <row r="140" s="2" customFormat="1" ht="14.4" customHeight="1">
      <c r="A140" s="36"/>
      <c r="B140" s="37"/>
      <c r="C140" s="239" t="s">
        <v>117</v>
      </c>
      <c r="D140" s="239" t="s">
        <v>175</v>
      </c>
      <c r="E140" s="240" t="s">
        <v>414</v>
      </c>
      <c r="F140" s="241" t="s">
        <v>415</v>
      </c>
      <c r="G140" s="242" t="s">
        <v>194</v>
      </c>
      <c r="H140" s="243">
        <v>2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0.00021000000000000001</v>
      </c>
      <c r="R140" s="235">
        <f>Q140*H140</f>
        <v>0.00042000000000000002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189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189</v>
      </c>
      <c r="BM140" s="237" t="s">
        <v>852</v>
      </c>
    </row>
    <row r="141" s="2" customFormat="1" ht="24.15" customHeight="1">
      <c r="A141" s="36"/>
      <c r="B141" s="37"/>
      <c r="C141" s="225" t="s">
        <v>180</v>
      </c>
      <c r="D141" s="225" t="s">
        <v>169</v>
      </c>
      <c r="E141" s="226" t="s">
        <v>853</v>
      </c>
      <c r="F141" s="227" t="s">
        <v>854</v>
      </c>
      <c r="G141" s="228" t="s">
        <v>183</v>
      </c>
      <c r="H141" s="229">
        <v>100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855</v>
      </c>
    </row>
    <row r="142" s="2" customFormat="1" ht="14.4" customHeight="1">
      <c r="A142" s="36"/>
      <c r="B142" s="37"/>
      <c r="C142" s="239" t="s">
        <v>186</v>
      </c>
      <c r="D142" s="239" t="s">
        <v>175</v>
      </c>
      <c r="E142" s="240" t="s">
        <v>856</v>
      </c>
      <c r="F142" s="241" t="s">
        <v>857</v>
      </c>
      <c r="G142" s="242" t="s">
        <v>183</v>
      </c>
      <c r="H142" s="243">
        <v>100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0.00114</v>
      </c>
      <c r="R142" s="235">
        <f>Q142*H142</f>
        <v>0.11399999999999999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189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189</v>
      </c>
      <c r="BM142" s="237" t="s">
        <v>858</v>
      </c>
    </row>
    <row r="143" s="2" customFormat="1" ht="14.4" customHeight="1">
      <c r="A143" s="36"/>
      <c r="B143" s="37"/>
      <c r="C143" s="225" t="s">
        <v>191</v>
      </c>
      <c r="D143" s="225" t="s">
        <v>169</v>
      </c>
      <c r="E143" s="226" t="s">
        <v>816</v>
      </c>
      <c r="F143" s="227" t="s">
        <v>817</v>
      </c>
      <c r="G143" s="228" t="s">
        <v>183</v>
      </c>
      <c r="H143" s="229">
        <v>100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184</v>
      </c>
      <c r="AT143" s="237" t="s">
        <v>169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859</v>
      </c>
    </row>
    <row r="144" s="2" customFormat="1" ht="14.4" customHeight="1">
      <c r="A144" s="36"/>
      <c r="B144" s="37"/>
      <c r="C144" s="225" t="s">
        <v>242</v>
      </c>
      <c r="D144" s="225" t="s">
        <v>169</v>
      </c>
      <c r="E144" s="226" t="s">
        <v>506</v>
      </c>
      <c r="F144" s="227" t="s">
        <v>507</v>
      </c>
      <c r="G144" s="228" t="s">
        <v>503</v>
      </c>
      <c r="H144" s="250"/>
      <c r="I144" s="230"/>
      <c r="J144" s="231">
        <f>ROUND(I144*H144,2)</f>
        <v>0</v>
      </c>
      <c r="K144" s="232"/>
      <c r="L144" s="42"/>
      <c r="M144" s="233" t="s">
        <v>1</v>
      </c>
      <c r="N144" s="234" t="s">
        <v>40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184</v>
      </c>
      <c r="AT144" s="237" t="s">
        <v>169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184</v>
      </c>
      <c r="BM144" s="237" t="s">
        <v>860</v>
      </c>
    </row>
    <row r="145" s="2" customFormat="1" ht="14.4" customHeight="1">
      <c r="A145" s="36"/>
      <c r="B145" s="37"/>
      <c r="C145" s="225" t="s">
        <v>246</v>
      </c>
      <c r="D145" s="225" t="s">
        <v>169</v>
      </c>
      <c r="E145" s="226" t="s">
        <v>514</v>
      </c>
      <c r="F145" s="227" t="s">
        <v>515</v>
      </c>
      <c r="G145" s="228" t="s">
        <v>503</v>
      </c>
      <c r="H145" s="250"/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189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189</v>
      </c>
      <c r="BM145" s="237" t="s">
        <v>861</v>
      </c>
    </row>
    <row r="146" s="2" customFormat="1" ht="14.4" customHeight="1">
      <c r="A146" s="36"/>
      <c r="B146" s="37"/>
      <c r="C146" s="225" t="s">
        <v>255</v>
      </c>
      <c r="D146" s="225" t="s">
        <v>169</v>
      </c>
      <c r="E146" s="226" t="s">
        <v>518</v>
      </c>
      <c r="F146" s="227" t="s">
        <v>519</v>
      </c>
      <c r="G146" s="228" t="s">
        <v>503</v>
      </c>
      <c r="H146" s="250"/>
      <c r="I146" s="230"/>
      <c r="J146" s="231">
        <f>ROUND(I146*H146,2)</f>
        <v>0</v>
      </c>
      <c r="K146" s="232"/>
      <c r="L146" s="42"/>
      <c r="M146" s="233" t="s">
        <v>1</v>
      </c>
      <c r="N146" s="234" t="s">
        <v>40</v>
      </c>
      <c r="O146" s="89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184</v>
      </c>
      <c r="AT146" s="237" t="s">
        <v>169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184</v>
      </c>
      <c r="BM146" s="237" t="s">
        <v>862</v>
      </c>
    </row>
    <row r="147" s="12" customFormat="1" ht="22.8" customHeight="1">
      <c r="A147" s="12"/>
      <c r="B147" s="209"/>
      <c r="C147" s="210"/>
      <c r="D147" s="211" t="s">
        <v>73</v>
      </c>
      <c r="E147" s="223" t="s">
        <v>557</v>
      </c>
      <c r="F147" s="223" t="s">
        <v>558</v>
      </c>
      <c r="G147" s="210"/>
      <c r="H147" s="210"/>
      <c r="I147" s="213"/>
      <c r="J147" s="224">
        <f>BK147</f>
        <v>0</v>
      </c>
      <c r="K147" s="210"/>
      <c r="L147" s="215"/>
      <c r="M147" s="216"/>
      <c r="N147" s="217"/>
      <c r="O147" s="217"/>
      <c r="P147" s="218">
        <f>P148</f>
        <v>0</v>
      </c>
      <c r="Q147" s="217"/>
      <c r="R147" s="218">
        <f>R148</f>
        <v>0</v>
      </c>
      <c r="S147" s="217"/>
      <c r="T147" s="219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0" t="s">
        <v>177</v>
      </c>
      <c r="AT147" s="221" t="s">
        <v>73</v>
      </c>
      <c r="AU147" s="221" t="s">
        <v>81</v>
      </c>
      <c r="AY147" s="220" t="s">
        <v>165</v>
      </c>
      <c r="BK147" s="222">
        <f>BK148</f>
        <v>0</v>
      </c>
    </row>
    <row r="148" s="2" customFormat="1" ht="24.15" customHeight="1">
      <c r="A148" s="36"/>
      <c r="B148" s="37"/>
      <c r="C148" s="225" t="s">
        <v>234</v>
      </c>
      <c r="D148" s="225" t="s">
        <v>169</v>
      </c>
      <c r="E148" s="226" t="s">
        <v>559</v>
      </c>
      <c r="F148" s="227" t="s">
        <v>560</v>
      </c>
      <c r="G148" s="228" t="s">
        <v>194</v>
      </c>
      <c r="H148" s="229">
        <v>1</v>
      </c>
      <c r="I148" s="230"/>
      <c r="J148" s="231">
        <f>ROUND(I148*H148,2)</f>
        <v>0</v>
      </c>
      <c r="K148" s="232"/>
      <c r="L148" s="42"/>
      <c r="M148" s="262" t="s">
        <v>1</v>
      </c>
      <c r="N148" s="263" t="s">
        <v>40</v>
      </c>
      <c r="O148" s="264"/>
      <c r="P148" s="265">
        <f>O148*H148</f>
        <v>0</v>
      </c>
      <c r="Q148" s="265">
        <v>0</v>
      </c>
      <c r="R148" s="265">
        <f>Q148*H148</f>
        <v>0</v>
      </c>
      <c r="S148" s="265">
        <v>0</v>
      </c>
      <c r="T148" s="26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863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oVkBrnTVTMJb0kYrVG0iiWRUCKzBM88K+qCz5yobrBuuq+pcVD2VE09ewZqYfOV4BpLMMs8o/0Y4zAolZKXTiQ==" hashValue="EFkL7qVjzdwFxVeHiXJKIO18KN4pz6ZYEtCAxjQ8zMUhAgplVuB1BQOlzOKvWkRoFP9MWc9c2leXL/zupAhwqA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74</v>
      </c>
    </row>
    <row r="4" s="1" customFormat="1" ht="24.96" customHeight="1">
      <c r="B4" s="18"/>
      <c r="D4" s="146" t="s">
        <v>137</v>
      </c>
      <c r="L4" s="18"/>
      <c r="M4" s="147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15</v>
      </c>
      <c r="L6" s="18"/>
    </row>
    <row r="7" s="1" customFormat="1" ht="23.25" customHeight="1">
      <c r="B7" s="18"/>
      <c r="E7" s="149" t="str">
        <f>'Rekapitulácia stavby'!K6</f>
        <v>Rekonštrukcia plážového kúpaliska Morské oko v Tornali - 1.etapa - ELEKTROINŠTALÁCIA - Projekt pre stavené povolenie</v>
      </c>
      <c r="F7" s="148"/>
      <c r="G7" s="148"/>
      <c r="H7" s="148"/>
      <c r="L7" s="18"/>
    </row>
    <row r="8" s="1" customFormat="1" ht="12" customHeight="1">
      <c r="B8" s="18"/>
      <c r="D8" s="148" t="s">
        <v>138</v>
      </c>
      <c r="L8" s="18"/>
    </row>
    <row r="9" s="2" customFormat="1" ht="23.25" customHeight="1">
      <c r="A9" s="36"/>
      <c r="B9" s="42"/>
      <c r="C9" s="36"/>
      <c r="D9" s="36"/>
      <c r="E9" s="149" t="s">
        <v>830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562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864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17</v>
      </c>
      <c r="E13" s="36"/>
      <c r="F13" s="139" t="s">
        <v>1</v>
      </c>
      <c r="G13" s="36"/>
      <c r="H13" s="36"/>
      <c r="I13" s="148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19</v>
      </c>
      <c r="E14" s="36"/>
      <c r="F14" s="139" t="s">
        <v>20</v>
      </c>
      <c r="G14" s="36"/>
      <c r="H14" s="36"/>
      <c r="I14" s="148" t="s">
        <v>21</v>
      </c>
      <c r="J14" s="151" t="str">
        <f>'Rekapitulácia stavby'!AN8</f>
        <v>29.5.2020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23</v>
      </c>
      <c r="E16" s="36"/>
      <c r="F16" s="36"/>
      <c r="G16" s="36"/>
      <c r="H16" s="36"/>
      <c r="I16" s="148" t="s">
        <v>24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25</v>
      </c>
      <c r="F17" s="36"/>
      <c r="G17" s="36"/>
      <c r="H17" s="36"/>
      <c r="I17" s="148" t="s">
        <v>26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24</v>
      </c>
      <c r="J19" s="31" t="str">
        <f>'Rekapitulácia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'Rekapitulácia stavby'!E14</f>
        <v>Vyplň údaj</v>
      </c>
      <c r="F20" s="139"/>
      <c r="G20" s="139"/>
      <c r="H20" s="139"/>
      <c r="I20" s="148" t="s">
        <v>26</v>
      </c>
      <c r="J20" s="31" t="str">
        <f>'Rekapitulácia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24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30</v>
      </c>
      <c r="F23" s="36"/>
      <c r="G23" s="36"/>
      <c r="H23" s="36"/>
      <c r="I23" s="148" t="s">
        <v>26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32</v>
      </c>
      <c r="E25" s="36"/>
      <c r="F25" s="36"/>
      <c r="G25" s="36"/>
      <c r="H25" s="36"/>
      <c r="I25" s="148" t="s">
        <v>24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30</v>
      </c>
      <c r="F26" s="36"/>
      <c r="G26" s="36"/>
      <c r="H26" s="36"/>
      <c r="I26" s="148" t="s">
        <v>26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33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34</v>
      </c>
      <c r="E32" s="36"/>
      <c r="F32" s="36"/>
      <c r="G32" s="36"/>
      <c r="H32" s="36"/>
      <c r="I32" s="36"/>
      <c r="J32" s="158">
        <f>ROUND(J125,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36</v>
      </c>
      <c r="G34" s="36"/>
      <c r="H34" s="36"/>
      <c r="I34" s="159" t="s">
        <v>35</v>
      </c>
      <c r="J34" s="159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38</v>
      </c>
      <c r="E35" s="148" t="s">
        <v>39</v>
      </c>
      <c r="F35" s="161">
        <f>ROUND((SUM(BE125:BE165)),  2)</f>
        <v>0</v>
      </c>
      <c r="G35" s="36"/>
      <c r="H35" s="36"/>
      <c r="I35" s="162">
        <v>0.20000000000000001</v>
      </c>
      <c r="J35" s="161">
        <f>ROUND(((SUM(BE125:BE165))*I35),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40</v>
      </c>
      <c r="F36" s="161">
        <f>ROUND((SUM(BF125:BF165)),  2)</f>
        <v>0</v>
      </c>
      <c r="G36" s="36"/>
      <c r="H36" s="36"/>
      <c r="I36" s="162">
        <v>0.20000000000000001</v>
      </c>
      <c r="J36" s="161">
        <f>ROUND(((SUM(BF125:BF165))*I36),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41</v>
      </c>
      <c r="F37" s="161">
        <f>ROUND((SUM(BG125:BG165)),  2)</f>
        <v>0</v>
      </c>
      <c r="G37" s="36"/>
      <c r="H37" s="36"/>
      <c r="I37" s="162">
        <v>0.20000000000000001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42</v>
      </c>
      <c r="F38" s="161">
        <f>ROUND((SUM(BH125:BH165)),  2)</f>
        <v>0</v>
      </c>
      <c r="G38" s="36"/>
      <c r="H38" s="36"/>
      <c r="I38" s="162">
        <v>0.20000000000000001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43</v>
      </c>
      <c r="F39" s="161">
        <f>ROUND((SUM(BI125:BI165)),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44</v>
      </c>
      <c r="E41" s="165"/>
      <c r="F41" s="165"/>
      <c r="G41" s="166" t="s">
        <v>45</v>
      </c>
      <c r="H41" s="167" t="s">
        <v>46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140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1" t="str">
        <f>E7</f>
        <v>Rekonštrukcia plážového kúpaliska Morské oko v Tornali - 1.etapa - ELEKTROINŠTALÁCIA - Projekt pre stavené povolenie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138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830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562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SO06c - SO06C - Stavebná pripravenosť pre Bistro-CAFE BAR – kontajnerový objekt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>Tornaľa</v>
      </c>
      <c r="G91" s="38"/>
      <c r="H91" s="38"/>
      <c r="I91" s="30" t="s">
        <v>21</v>
      </c>
      <c r="J91" s="77" t="str">
        <f>IF(J14="","",J14)</f>
        <v>29.5.2020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>Mesto Tornaľa, Mierová č. 14, Tornaľa, PSČ 982 01</v>
      </c>
      <c r="G93" s="38"/>
      <c r="H93" s="38"/>
      <c r="I93" s="30" t="s">
        <v>29</v>
      </c>
      <c r="J93" s="34" t="str">
        <f>E23</f>
        <v>Ing. Ján Božek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32</v>
      </c>
      <c r="J94" s="34" t="str">
        <f>E26</f>
        <v>Ing. Ján Božek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141</v>
      </c>
      <c r="D96" s="183"/>
      <c r="E96" s="183"/>
      <c r="F96" s="183"/>
      <c r="G96" s="183"/>
      <c r="H96" s="183"/>
      <c r="I96" s="183"/>
      <c r="J96" s="184" t="s">
        <v>142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143</v>
      </c>
      <c r="D98" s="38"/>
      <c r="E98" s="38"/>
      <c r="F98" s="38"/>
      <c r="G98" s="38"/>
      <c r="H98" s="38"/>
      <c r="I98" s="38"/>
      <c r="J98" s="108">
        <f>J125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144</v>
      </c>
    </row>
    <row r="99" s="9" customFormat="1" ht="24.96" customHeight="1">
      <c r="A99" s="9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148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149</v>
      </c>
      <c r="E101" s="194"/>
      <c r="F101" s="194"/>
      <c r="G101" s="194"/>
      <c r="H101" s="194"/>
      <c r="I101" s="194"/>
      <c r="J101" s="195">
        <f>J151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150</v>
      </c>
      <c r="E102" s="194"/>
      <c r="F102" s="194"/>
      <c r="G102" s="194"/>
      <c r="H102" s="194"/>
      <c r="I102" s="194"/>
      <c r="J102" s="195">
        <f>J162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865</v>
      </c>
      <c r="E103" s="189"/>
      <c r="F103" s="189"/>
      <c r="G103" s="189"/>
      <c r="H103" s="189"/>
      <c r="I103" s="189"/>
      <c r="J103" s="190">
        <f>J164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151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3.25" customHeight="1">
      <c r="A113" s="36"/>
      <c r="B113" s="37"/>
      <c r="C113" s="38"/>
      <c r="D113" s="38"/>
      <c r="E113" s="181" t="str">
        <f>E7</f>
        <v>Rekonštrukcia plážového kúpaliska Morské oko v Tornali - 1.etapa - ELEKTROINŠTALÁCIA - Projekt pre stavené povolenie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19"/>
      <c r="C114" s="30" t="s">
        <v>138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23.25" customHeight="1">
      <c r="A115" s="36"/>
      <c r="B115" s="37"/>
      <c r="C115" s="38"/>
      <c r="D115" s="38"/>
      <c r="E115" s="181" t="s">
        <v>830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562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75" customHeight="1">
      <c r="A117" s="36"/>
      <c r="B117" s="37"/>
      <c r="C117" s="38"/>
      <c r="D117" s="38"/>
      <c r="E117" s="74" t="str">
        <f>E11</f>
        <v>SO06c - SO06C - Stavebná pripravenosť pre Bistro-CAFE BAR – kontajnerový objekt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19</v>
      </c>
      <c r="D119" s="38"/>
      <c r="E119" s="38"/>
      <c r="F119" s="25" t="str">
        <f>F14</f>
        <v>Tornaľa</v>
      </c>
      <c r="G119" s="38"/>
      <c r="H119" s="38"/>
      <c r="I119" s="30" t="s">
        <v>21</v>
      </c>
      <c r="J119" s="77" t="str">
        <f>IF(J14="","",J14)</f>
        <v>29.5.2020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23</v>
      </c>
      <c r="D121" s="38"/>
      <c r="E121" s="38"/>
      <c r="F121" s="25" t="str">
        <f>E17</f>
        <v>Mesto Tornaľa, Mierová č. 14, Tornaľa, PSČ 982 01</v>
      </c>
      <c r="G121" s="38"/>
      <c r="H121" s="38"/>
      <c r="I121" s="30" t="s">
        <v>29</v>
      </c>
      <c r="J121" s="34" t="str">
        <f>E23</f>
        <v>Ing. Ján Božek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IF(E20="","",E20)</f>
        <v>Vyplň údaj</v>
      </c>
      <c r="G122" s="38"/>
      <c r="H122" s="38"/>
      <c r="I122" s="30" t="s">
        <v>32</v>
      </c>
      <c r="J122" s="34" t="str">
        <f>E26</f>
        <v>Ing. Ján Božek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97"/>
      <c r="B124" s="198"/>
      <c r="C124" s="199" t="s">
        <v>152</v>
      </c>
      <c r="D124" s="200" t="s">
        <v>59</v>
      </c>
      <c r="E124" s="200" t="s">
        <v>55</v>
      </c>
      <c r="F124" s="200" t="s">
        <v>56</v>
      </c>
      <c r="G124" s="200" t="s">
        <v>153</v>
      </c>
      <c r="H124" s="200" t="s">
        <v>154</v>
      </c>
      <c r="I124" s="200" t="s">
        <v>155</v>
      </c>
      <c r="J124" s="201" t="s">
        <v>142</v>
      </c>
      <c r="K124" s="202" t="s">
        <v>156</v>
      </c>
      <c r="L124" s="203"/>
      <c r="M124" s="98" t="s">
        <v>1</v>
      </c>
      <c r="N124" s="99" t="s">
        <v>38</v>
      </c>
      <c r="O124" s="99" t="s">
        <v>157</v>
      </c>
      <c r="P124" s="99" t="s">
        <v>158</v>
      </c>
      <c r="Q124" s="99" t="s">
        <v>159</v>
      </c>
      <c r="R124" s="99" t="s">
        <v>160</v>
      </c>
      <c r="S124" s="99" t="s">
        <v>161</v>
      </c>
      <c r="T124" s="100" t="s">
        <v>162</v>
      </c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</row>
    <row r="125" s="2" customFormat="1" ht="22.8" customHeight="1">
      <c r="A125" s="36"/>
      <c r="B125" s="37"/>
      <c r="C125" s="105" t="s">
        <v>143</v>
      </c>
      <c r="D125" s="38"/>
      <c r="E125" s="38"/>
      <c r="F125" s="38"/>
      <c r="G125" s="38"/>
      <c r="H125" s="38"/>
      <c r="I125" s="38"/>
      <c r="J125" s="204">
        <f>BK125</f>
        <v>0</v>
      </c>
      <c r="K125" s="38"/>
      <c r="L125" s="42"/>
      <c r="M125" s="101"/>
      <c r="N125" s="205"/>
      <c r="O125" s="102"/>
      <c r="P125" s="206">
        <f>P126+P164</f>
        <v>0</v>
      </c>
      <c r="Q125" s="102"/>
      <c r="R125" s="206">
        <f>R126+R164</f>
        <v>15.3634</v>
      </c>
      <c r="S125" s="102"/>
      <c r="T125" s="207">
        <f>T126+T164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73</v>
      </c>
      <c r="AU125" s="15" t="s">
        <v>144</v>
      </c>
      <c r="BK125" s="208">
        <f>BK126+BK164</f>
        <v>0</v>
      </c>
    </row>
    <row r="126" s="12" customFormat="1" ht="25.92" customHeight="1">
      <c r="A126" s="12"/>
      <c r="B126" s="209"/>
      <c r="C126" s="210"/>
      <c r="D126" s="211" t="s">
        <v>73</v>
      </c>
      <c r="E126" s="212" t="s">
        <v>175</v>
      </c>
      <c r="F126" s="212" t="s">
        <v>176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P127+P151+P162</f>
        <v>0</v>
      </c>
      <c r="Q126" s="217"/>
      <c r="R126" s="218">
        <f>R127+R151+R162</f>
        <v>15.3634</v>
      </c>
      <c r="S126" s="217"/>
      <c r="T126" s="219">
        <f>T127+T151+T162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177</v>
      </c>
      <c r="AT126" s="221" t="s">
        <v>73</v>
      </c>
      <c r="AU126" s="221" t="s">
        <v>74</v>
      </c>
      <c r="AY126" s="220" t="s">
        <v>165</v>
      </c>
      <c r="BK126" s="222">
        <f>BK127+BK151+BK162</f>
        <v>0</v>
      </c>
    </row>
    <row r="127" s="12" customFormat="1" ht="22.8" customHeight="1">
      <c r="A127" s="12"/>
      <c r="B127" s="209"/>
      <c r="C127" s="210"/>
      <c r="D127" s="211" t="s">
        <v>73</v>
      </c>
      <c r="E127" s="223" t="s">
        <v>178</v>
      </c>
      <c r="F127" s="223" t="s">
        <v>179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SUM(P128:P150)</f>
        <v>0</v>
      </c>
      <c r="Q127" s="217"/>
      <c r="R127" s="218">
        <f>SUM(R128:R150)</f>
        <v>0.25295000000000001</v>
      </c>
      <c r="S127" s="217"/>
      <c r="T127" s="219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177</v>
      </c>
      <c r="AT127" s="221" t="s">
        <v>73</v>
      </c>
      <c r="AU127" s="221" t="s">
        <v>81</v>
      </c>
      <c r="AY127" s="220" t="s">
        <v>165</v>
      </c>
      <c r="BK127" s="222">
        <f>SUM(BK128:BK150)</f>
        <v>0</v>
      </c>
    </row>
    <row r="128" s="2" customFormat="1" ht="24.15" customHeight="1">
      <c r="A128" s="36"/>
      <c r="B128" s="37"/>
      <c r="C128" s="225" t="s">
        <v>81</v>
      </c>
      <c r="D128" s="225" t="s">
        <v>169</v>
      </c>
      <c r="E128" s="226" t="s">
        <v>654</v>
      </c>
      <c r="F128" s="227" t="s">
        <v>655</v>
      </c>
      <c r="G128" s="228" t="s">
        <v>183</v>
      </c>
      <c r="H128" s="229">
        <v>145</v>
      </c>
      <c r="I128" s="230"/>
      <c r="J128" s="231">
        <f>ROUND(I128*H128,2)</f>
        <v>0</v>
      </c>
      <c r="K128" s="232"/>
      <c r="L128" s="42"/>
      <c r="M128" s="233" t="s">
        <v>1</v>
      </c>
      <c r="N128" s="234" t="s">
        <v>40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7" t="s">
        <v>184</v>
      </c>
      <c r="AT128" s="237" t="s">
        <v>169</v>
      </c>
      <c r="AU128" s="237" t="s">
        <v>85</v>
      </c>
      <c r="AY128" s="15" t="s">
        <v>165</v>
      </c>
      <c r="BE128" s="238">
        <f>IF(N128="základná",J128,0)</f>
        <v>0</v>
      </c>
      <c r="BF128" s="238">
        <f>IF(N128="znížená",J128,0)</f>
        <v>0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5" t="s">
        <v>85</v>
      </c>
      <c r="BK128" s="238">
        <f>ROUND(I128*H128,2)</f>
        <v>0</v>
      </c>
      <c r="BL128" s="15" t="s">
        <v>184</v>
      </c>
      <c r="BM128" s="237" t="s">
        <v>866</v>
      </c>
    </row>
    <row r="129" s="2" customFormat="1" ht="24.15" customHeight="1">
      <c r="A129" s="36"/>
      <c r="B129" s="37"/>
      <c r="C129" s="239" t="s">
        <v>85</v>
      </c>
      <c r="D129" s="239" t="s">
        <v>175</v>
      </c>
      <c r="E129" s="240" t="s">
        <v>657</v>
      </c>
      <c r="F129" s="241" t="s">
        <v>658</v>
      </c>
      <c r="G129" s="242" t="s">
        <v>183</v>
      </c>
      <c r="H129" s="243">
        <v>145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40</v>
      </c>
      <c r="O129" s="89"/>
      <c r="P129" s="235">
        <f>O129*H129</f>
        <v>0</v>
      </c>
      <c r="Q129" s="235">
        <v>0.00038000000000000002</v>
      </c>
      <c r="R129" s="235">
        <f>Q129*H129</f>
        <v>0.055100000000000003</v>
      </c>
      <c r="S129" s="235">
        <v>0</v>
      </c>
      <c r="T129" s="23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7" t="s">
        <v>189</v>
      </c>
      <c r="AT129" s="237" t="s">
        <v>175</v>
      </c>
      <c r="AU129" s="237" t="s">
        <v>85</v>
      </c>
      <c r="AY129" s="15" t="s">
        <v>165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5" t="s">
        <v>85</v>
      </c>
      <c r="BK129" s="238">
        <f>ROUND(I129*H129,2)</f>
        <v>0</v>
      </c>
      <c r="BL129" s="15" t="s">
        <v>189</v>
      </c>
      <c r="BM129" s="237" t="s">
        <v>867</v>
      </c>
    </row>
    <row r="130" s="2" customFormat="1" ht="24.15" customHeight="1">
      <c r="A130" s="36"/>
      <c r="B130" s="37"/>
      <c r="C130" s="225" t="s">
        <v>268</v>
      </c>
      <c r="D130" s="225" t="s">
        <v>169</v>
      </c>
      <c r="E130" s="226" t="s">
        <v>834</v>
      </c>
      <c r="F130" s="227" t="s">
        <v>835</v>
      </c>
      <c r="G130" s="228" t="s">
        <v>194</v>
      </c>
      <c r="H130" s="229">
        <v>8</v>
      </c>
      <c r="I130" s="230"/>
      <c r="J130" s="231">
        <f>ROUND(I130*H130,2)</f>
        <v>0</v>
      </c>
      <c r="K130" s="232"/>
      <c r="L130" s="42"/>
      <c r="M130" s="233" t="s">
        <v>1</v>
      </c>
      <c r="N130" s="234" t="s">
        <v>40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7" t="s">
        <v>184</v>
      </c>
      <c r="AT130" s="237" t="s">
        <v>169</v>
      </c>
      <c r="AU130" s="237" t="s">
        <v>85</v>
      </c>
      <c r="AY130" s="15" t="s">
        <v>165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5" t="s">
        <v>85</v>
      </c>
      <c r="BK130" s="238">
        <f>ROUND(I130*H130,2)</f>
        <v>0</v>
      </c>
      <c r="BL130" s="15" t="s">
        <v>184</v>
      </c>
      <c r="BM130" s="237" t="s">
        <v>868</v>
      </c>
    </row>
    <row r="131" s="2" customFormat="1" ht="14.4" customHeight="1">
      <c r="A131" s="36"/>
      <c r="B131" s="37"/>
      <c r="C131" s="239" t="s">
        <v>272</v>
      </c>
      <c r="D131" s="239" t="s">
        <v>175</v>
      </c>
      <c r="E131" s="240" t="s">
        <v>837</v>
      </c>
      <c r="F131" s="241" t="s">
        <v>838</v>
      </c>
      <c r="G131" s="242" t="s">
        <v>194</v>
      </c>
      <c r="H131" s="243">
        <v>8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40</v>
      </c>
      <c r="O131" s="89"/>
      <c r="P131" s="235">
        <f>O131*H131</f>
        <v>0</v>
      </c>
      <c r="Q131" s="235">
        <v>3.0000000000000001E-05</v>
      </c>
      <c r="R131" s="235">
        <f>Q131*H131</f>
        <v>0.00024000000000000001</v>
      </c>
      <c r="S131" s="235">
        <v>0</v>
      </c>
      <c r="T131" s="23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7" t="s">
        <v>189</v>
      </c>
      <c r="AT131" s="237" t="s">
        <v>175</v>
      </c>
      <c r="AU131" s="237" t="s">
        <v>85</v>
      </c>
      <c r="AY131" s="15" t="s">
        <v>165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5" t="s">
        <v>85</v>
      </c>
      <c r="BK131" s="238">
        <f>ROUND(I131*H131,2)</f>
        <v>0</v>
      </c>
      <c r="BL131" s="15" t="s">
        <v>189</v>
      </c>
      <c r="BM131" s="237" t="s">
        <v>869</v>
      </c>
    </row>
    <row r="132" s="2" customFormat="1" ht="14.4" customHeight="1">
      <c r="A132" s="36"/>
      <c r="B132" s="37"/>
      <c r="C132" s="225" t="s">
        <v>177</v>
      </c>
      <c r="D132" s="225" t="s">
        <v>169</v>
      </c>
      <c r="E132" s="226" t="s">
        <v>322</v>
      </c>
      <c r="F132" s="227" t="s">
        <v>323</v>
      </c>
      <c r="G132" s="228" t="s">
        <v>194</v>
      </c>
      <c r="H132" s="229">
        <v>3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40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184</v>
      </c>
      <c r="AT132" s="237" t="s">
        <v>169</v>
      </c>
      <c r="AU132" s="237" t="s">
        <v>85</v>
      </c>
      <c r="AY132" s="15" t="s">
        <v>165</v>
      </c>
      <c r="BE132" s="238">
        <f>IF(N132="základná",J132,0)</f>
        <v>0</v>
      </c>
      <c r="BF132" s="238">
        <f>IF(N132="znížená",J132,0)</f>
        <v>0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5" t="s">
        <v>85</v>
      </c>
      <c r="BK132" s="238">
        <f>ROUND(I132*H132,2)</f>
        <v>0</v>
      </c>
      <c r="BL132" s="15" t="s">
        <v>184</v>
      </c>
      <c r="BM132" s="237" t="s">
        <v>870</v>
      </c>
    </row>
    <row r="133" s="2" customFormat="1" ht="24.15" customHeight="1">
      <c r="A133" s="36"/>
      <c r="B133" s="37"/>
      <c r="C133" s="239" t="s">
        <v>173</v>
      </c>
      <c r="D133" s="239" t="s">
        <v>175</v>
      </c>
      <c r="E133" s="240" t="s">
        <v>871</v>
      </c>
      <c r="F133" s="241" t="s">
        <v>872</v>
      </c>
      <c r="G133" s="242" t="s">
        <v>194</v>
      </c>
      <c r="H133" s="243">
        <v>3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40</v>
      </c>
      <c r="O133" s="89"/>
      <c r="P133" s="235">
        <f>O133*H133</f>
        <v>0</v>
      </c>
      <c r="Q133" s="235">
        <v>0.00012999999999999999</v>
      </c>
      <c r="R133" s="235">
        <f>Q133*H133</f>
        <v>0.00038999999999999994</v>
      </c>
      <c r="S133" s="235">
        <v>0</v>
      </c>
      <c r="T133" s="23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7" t="s">
        <v>189</v>
      </c>
      <c r="AT133" s="237" t="s">
        <v>175</v>
      </c>
      <c r="AU133" s="237" t="s">
        <v>85</v>
      </c>
      <c r="AY133" s="15" t="s">
        <v>165</v>
      </c>
      <c r="BE133" s="238">
        <f>IF(N133="základná",J133,0)</f>
        <v>0</v>
      </c>
      <c r="BF133" s="238">
        <f>IF(N133="znížená",J133,0)</f>
        <v>0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5" t="s">
        <v>85</v>
      </c>
      <c r="BK133" s="238">
        <f>ROUND(I133*H133,2)</f>
        <v>0</v>
      </c>
      <c r="BL133" s="15" t="s">
        <v>189</v>
      </c>
      <c r="BM133" s="237" t="s">
        <v>873</v>
      </c>
    </row>
    <row r="134" s="2" customFormat="1" ht="24.15" customHeight="1">
      <c r="A134" s="36"/>
      <c r="B134" s="37"/>
      <c r="C134" s="225" t="s">
        <v>530</v>
      </c>
      <c r="D134" s="225" t="s">
        <v>169</v>
      </c>
      <c r="E134" s="226" t="s">
        <v>366</v>
      </c>
      <c r="F134" s="227" t="s">
        <v>367</v>
      </c>
      <c r="G134" s="228" t="s">
        <v>183</v>
      </c>
      <c r="H134" s="229">
        <v>30</v>
      </c>
      <c r="I134" s="230"/>
      <c r="J134" s="231">
        <f>ROUND(I134*H134,2)</f>
        <v>0</v>
      </c>
      <c r="K134" s="232"/>
      <c r="L134" s="42"/>
      <c r="M134" s="233" t="s">
        <v>1</v>
      </c>
      <c r="N134" s="234" t="s">
        <v>40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7" t="s">
        <v>184</v>
      </c>
      <c r="AT134" s="237" t="s">
        <v>169</v>
      </c>
      <c r="AU134" s="237" t="s">
        <v>85</v>
      </c>
      <c r="AY134" s="15" t="s">
        <v>165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5" t="s">
        <v>85</v>
      </c>
      <c r="BK134" s="238">
        <f>ROUND(I134*H134,2)</f>
        <v>0</v>
      </c>
      <c r="BL134" s="15" t="s">
        <v>184</v>
      </c>
      <c r="BM134" s="237" t="s">
        <v>874</v>
      </c>
    </row>
    <row r="135" s="2" customFormat="1" ht="14.4" customHeight="1">
      <c r="A135" s="36"/>
      <c r="B135" s="37"/>
      <c r="C135" s="239" t="s">
        <v>534</v>
      </c>
      <c r="D135" s="239" t="s">
        <v>175</v>
      </c>
      <c r="E135" s="240" t="s">
        <v>370</v>
      </c>
      <c r="F135" s="241" t="s">
        <v>371</v>
      </c>
      <c r="G135" s="242" t="s">
        <v>253</v>
      </c>
      <c r="H135" s="243">
        <v>28.260000000000002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40</v>
      </c>
      <c r="O135" s="89"/>
      <c r="P135" s="235">
        <f>O135*H135</f>
        <v>0</v>
      </c>
      <c r="Q135" s="235">
        <v>0.001</v>
      </c>
      <c r="R135" s="235">
        <f>Q135*H135</f>
        <v>0.028260000000000004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189</v>
      </c>
      <c r="AT135" s="237" t="s">
        <v>175</v>
      </c>
      <c r="AU135" s="237" t="s">
        <v>85</v>
      </c>
      <c r="AY135" s="15" t="s">
        <v>165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5" t="s">
        <v>85</v>
      </c>
      <c r="BK135" s="238">
        <f>ROUND(I135*H135,2)</f>
        <v>0</v>
      </c>
      <c r="BL135" s="15" t="s">
        <v>189</v>
      </c>
      <c r="BM135" s="237" t="s">
        <v>875</v>
      </c>
    </row>
    <row r="136" s="2" customFormat="1" ht="24.15" customHeight="1">
      <c r="A136" s="36"/>
      <c r="B136" s="37"/>
      <c r="C136" s="225" t="s">
        <v>541</v>
      </c>
      <c r="D136" s="225" t="s">
        <v>169</v>
      </c>
      <c r="E136" s="226" t="s">
        <v>374</v>
      </c>
      <c r="F136" s="227" t="s">
        <v>375</v>
      </c>
      <c r="G136" s="228" t="s">
        <v>183</v>
      </c>
      <c r="H136" s="229">
        <v>4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40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184</v>
      </c>
      <c r="AT136" s="237" t="s">
        <v>169</v>
      </c>
      <c r="AU136" s="237" t="s">
        <v>85</v>
      </c>
      <c r="AY136" s="15" t="s">
        <v>165</v>
      </c>
      <c r="BE136" s="238">
        <f>IF(N136="základná",J136,0)</f>
        <v>0</v>
      </c>
      <c r="BF136" s="238">
        <f>IF(N136="znížená",J136,0)</f>
        <v>0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5" t="s">
        <v>85</v>
      </c>
      <c r="BK136" s="238">
        <f>ROUND(I136*H136,2)</f>
        <v>0</v>
      </c>
      <c r="BL136" s="15" t="s">
        <v>184</v>
      </c>
      <c r="BM136" s="237" t="s">
        <v>876</v>
      </c>
    </row>
    <row r="137" s="2" customFormat="1" ht="14.4" customHeight="1">
      <c r="A137" s="36"/>
      <c r="B137" s="37"/>
      <c r="C137" s="239" t="s">
        <v>311</v>
      </c>
      <c r="D137" s="239" t="s">
        <v>175</v>
      </c>
      <c r="E137" s="240" t="s">
        <v>690</v>
      </c>
      <c r="F137" s="241" t="s">
        <v>691</v>
      </c>
      <c r="G137" s="242" t="s">
        <v>253</v>
      </c>
      <c r="H137" s="243">
        <v>2.5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40</v>
      </c>
      <c r="O137" s="89"/>
      <c r="P137" s="235">
        <f>O137*H137</f>
        <v>0</v>
      </c>
      <c r="Q137" s="235">
        <v>0.001</v>
      </c>
      <c r="R137" s="235">
        <f>Q137*H137</f>
        <v>0.0025000000000000001</v>
      </c>
      <c r="S137" s="235">
        <v>0</v>
      </c>
      <c r="T137" s="23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7" t="s">
        <v>189</v>
      </c>
      <c r="AT137" s="237" t="s">
        <v>175</v>
      </c>
      <c r="AU137" s="237" t="s">
        <v>85</v>
      </c>
      <c r="AY137" s="15" t="s">
        <v>165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5" t="s">
        <v>85</v>
      </c>
      <c r="BK137" s="238">
        <f>ROUND(I137*H137,2)</f>
        <v>0</v>
      </c>
      <c r="BL137" s="15" t="s">
        <v>189</v>
      </c>
      <c r="BM137" s="237" t="s">
        <v>877</v>
      </c>
    </row>
    <row r="138" s="13" customFormat="1">
      <c r="A138" s="13"/>
      <c r="B138" s="251"/>
      <c r="C138" s="252"/>
      <c r="D138" s="253" t="s">
        <v>539</v>
      </c>
      <c r="E138" s="252"/>
      <c r="F138" s="254" t="s">
        <v>844</v>
      </c>
      <c r="G138" s="252"/>
      <c r="H138" s="255">
        <v>2.5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539</v>
      </c>
      <c r="AU138" s="261" t="s">
        <v>85</v>
      </c>
      <c r="AV138" s="13" t="s">
        <v>85</v>
      </c>
      <c r="AW138" s="13" t="s">
        <v>4</v>
      </c>
      <c r="AX138" s="13" t="s">
        <v>81</v>
      </c>
      <c r="AY138" s="261" t="s">
        <v>165</v>
      </c>
    </row>
    <row r="139" s="2" customFormat="1" ht="14.4" customHeight="1">
      <c r="A139" s="36"/>
      <c r="B139" s="37"/>
      <c r="C139" s="225" t="s">
        <v>166</v>
      </c>
      <c r="D139" s="225" t="s">
        <v>169</v>
      </c>
      <c r="E139" s="226" t="s">
        <v>394</v>
      </c>
      <c r="F139" s="227" t="s">
        <v>395</v>
      </c>
      <c r="G139" s="228" t="s">
        <v>194</v>
      </c>
      <c r="H139" s="229">
        <v>2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40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184</v>
      </c>
      <c r="AT139" s="237" t="s">
        <v>169</v>
      </c>
      <c r="AU139" s="237" t="s">
        <v>85</v>
      </c>
      <c r="AY139" s="15" t="s">
        <v>165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5" t="s">
        <v>85</v>
      </c>
      <c r="BK139" s="238">
        <f>ROUND(I139*H139,2)</f>
        <v>0</v>
      </c>
      <c r="BL139" s="15" t="s">
        <v>184</v>
      </c>
      <c r="BM139" s="237" t="s">
        <v>878</v>
      </c>
    </row>
    <row r="140" s="2" customFormat="1" ht="14.4" customHeight="1">
      <c r="A140" s="36"/>
      <c r="B140" s="37"/>
      <c r="C140" s="239" t="s">
        <v>551</v>
      </c>
      <c r="D140" s="239" t="s">
        <v>175</v>
      </c>
      <c r="E140" s="240" t="s">
        <v>398</v>
      </c>
      <c r="F140" s="241" t="s">
        <v>399</v>
      </c>
      <c r="G140" s="242" t="s">
        <v>194</v>
      </c>
      <c r="H140" s="243">
        <v>2</v>
      </c>
      <c r="I140" s="244"/>
      <c r="J140" s="245">
        <f>ROUND(I140*H140,2)</f>
        <v>0</v>
      </c>
      <c r="K140" s="246"/>
      <c r="L140" s="247"/>
      <c r="M140" s="248" t="s">
        <v>1</v>
      </c>
      <c r="N140" s="249" t="s">
        <v>40</v>
      </c>
      <c r="O140" s="89"/>
      <c r="P140" s="235">
        <f>O140*H140</f>
        <v>0</v>
      </c>
      <c r="Q140" s="235">
        <v>0.00022000000000000001</v>
      </c>
      <c r="R140" s="235">
        <f>Q140*H140</f>
        <v>0.00044000000000000002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189</v>
      </c>
      <c r="AT140" s="237" t="s">
        <v>175</v>
      </c>
      <c r="AU140" s="237" t="s">
        <v>85</v>
      </c>
      <c r="AY140" s="15" t="s">
        <v>165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5" t="s">
        <v>85</v>
      </c>
      <c r="BK140" s="238">
        <f>ROUND(I140*H140,2)</f>
        <v>0</v>
      </c>
      <c r="BL140" s="15" t="s">
        <v>189</v>
      </c>
      <c r="BM140" s="237" t="s">
        <v>879</v>
      </c>
    </row>
    <row r="141" s="2" customFormat="1" ht="14.4" customHeight="1">
      <c r="A141" s="36"/>
      <c r="B141" s="37"/>
      <c r="C141" s="225" t="s">
        <v>126</v>
      </c>
      <c r="D141" s="225" t="s">
        <v>169</v>
      </c>
      <c r="E141" s="226" t="s">
        <v>402</v>
      </c>
      <c r="F141" s="227" t="s">
        <v>403</v>
      </c>
      <c r="G141" s="228" t="s">
        <v>194</v>
      </c>
      <c r="H141" s="229">
        <v>2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40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184</v>
      </c>
      <c r="AT141" s="237" t="s">
        <v>169</v>
      </c>
      <c r="AU141" s="237" t="s">
        <v>85</v>
      </c>
      <c r="AY141" s="15" t="s">
        <v>165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5" t="s">
        <v>85</v>
      </c>
      <c r="BK141" s="238">
        <f>ROUND(I141*H141,2)</f>
        <v>0</v>
      </c>
      <c r="BL141" s="15" t="s">
        <v>184</v>
      </c>
      <c r="BM141" s="237" t="s">
        <v>880</v>
      </c>
    </row>
    <row r="142" s="2" customFormat="1" ht="14.4" customHeight="1">
      <c r="A142" s="36"/>
      <c r="B142" s="37"/>
      <c r="C142" s="239" t="s">
        <v>117</v>
      </c>
      <c r="D142" s="239" t="s">
        <v>175</v>
      </c>
      <c r="E142" s="240" t="s">
        <v>848</v>
      </c>
      <c r="F142" s="241" t="s">
        <v>849</v>
      </c>
      <c r="G142" s="242" t="s">
        <v>194</v>
      </c>
      <c r="H142" s="243">
        <v>2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40</v>
      </c>
      <c r="O142" s="89"/>
      <c r="P142" s="235">
        <f>O142*H142</f>
        <v>0</v>
      </c>
      <c r="Q142" s="235">
        <v>0.00014999999999999999</v>
      </c>
      <c r="R142" s="235">
        <f>Q142*H142</f>
        <v>0.00029999999999999997</v>
      </c>
      <c r="S142" s="235">
        <v>0</v>
      </c>
      <c r="T142" s="23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7" t="s">
        <v>189</v>
      </c>
      <c r="AT142" s="237" t="s">
        <v>175</v>
      </c>
      <c r="AU142" s="237" t="s">
        <v>85</v>
      </c>
      <c r="AY142" s="15" t="s">
        <v>165</v>
      </c>
      <c r="BE142" s="238">
        <f>IF(N142="základná",J142,0)</f>
        <v>0</v>
      </c>
      <c r="BF142" s="238">
        <f>IF(N142="znížená",J142,0)</f>
        <v>0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5" t="s">
        <v>85</v>
      </c>
      <c r="BK142" s="238">
        <f>ROUND(I142*H142,2)</f>
        <v>0</v>
      </c>
      <c r="BL142" s="15" t="s">
        <v>189</v>
      </c>
      <c r="BM142" s="237" t="s">
        <v>881</v>
      </c>
    </row>
    <row r="143" s="2" customFormat="1" ht="14.4" customHeight="1">
      <c r="A143" s="36"/>
      <c r="B143" s="37"/>
      <c r="C143" s="225" t="s">
        <v>180</v>
      </c>
      <c r="D143" s="225" t="s">
        <v>169</v>
      </c>
      <c r="E143" s="226" t="s">
        <v>410</v>
      </c>
      <c r="F143" s="227" t="s">
        <v>411</v>
      </c>
      <c r="G143" s="228" t="s">
        <v>194</v>
      </c>
      <c r="H143" s="229">
        <v>2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40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184</v>
      </c>
      <c r="AT143" s="237" t="s">
        <v>169</v>
      </c>
      <c r="AU143" s="237" t="s">
        <v>85</v>
      </c>
      <c r="AY143" s="15" t="s">
        <v>165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5" t="s">
        <v>85</v>
      </c>
      <c r="BK143" s="238">
        <f>ROUND(I143*H143,2)</f>
        <v>0</v>
      </c>
      <c r="BL143" s="15" t="s">
        <v>184</v>
      </c>
      <c r="BM143" s="237" t="s">
        <v>882</v>
      </c>
    </row>
    <row r="144" s="2" customFormat="1" ht="14.4" customHeight="1">
      <c r="A144" s="36"/>
      <c r="B144" s="37"/>
      <c r="C144" s="239" t="s">
        <v>186</v>
      </c>
      <c r="D144" s="239" t="s">
        <v>175</v>
      </c>
      <c r="E144" s="240" t="s">
        <v>414</v>
      </c>
      <c r="F144" s="241" t="s">
        <v>415</v>
      </c>
      <c r="G144" s="242" t="s">
        <v>194</v>
      </c>
      <c r="H144" s="243">
        <v>2</v>
      </c>
      <c r="I144" s="244"/>
      <c r="J144" s="245">
        <f>ROUND(I144*H144,2)</f>
        <v>0</v>
      </c>
      <c r="K144" s="246"/>
      <c r="L144" s="247"/>
      <c r="M144" s="248" t="s">
        <v>1</v>
      </c>
      <c r="N144" s="249" t="s">
        <v>40</v>
      </c>
      <c r="O144" s="89"/>
      <c r="P144" s="235">
        <f>O144*H144</f>
        <v>0</v>
      </c>
      <c r="Q144" s="235">
        <v>0.00021000000000000001</v>
      </c>
      <c r="R144" s="235">
        <f>Q144*H144</f>
        <v>0.00042000000000000002</v>
      </c>
      <c r="S144" s="235">
        <v>0</v>
      </c>
      <c r="T144" s="23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7" t="s">
        <v>189</v>
      </c>
      <c r="AT144" s="237" t="s">
        <v>175</v>
      </c>
      <c r="AU144" s="237" t="s">
        <v>85</v>
      </c>
      <c r="AY144" s="15" t="s">
        <v>165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5" t="s">
        <v>85</v>
      </c>
      <c r="BK144" s="238">
        <f>ROUND(I144*H144,2)</f>
        <v>0</v>
      </c>
      <c r="BL144" s="15" t="s">
        <v>189</v>
      </c>
      <c r="BM144" s="237" t="s">
        <v>883</v>
      </c>
    </row>
    <row r="145" s="2" customFormat="1" ht="24.15" customHeight="1">
      <c r="A145" s="36"/>
      <c r="B145" s="37"/>
      <c r="C145" s="225" t="s">
        <v>230</v>
      </c>
      <c r="D145" s="225" t="s">
        <v>169</v>
      </c>
      <c r="E145" s="226" t="s">
        <v>853</v>
      </c>
      <c r="F145" s="227" t="s">
        <v>854</v>
      </c>
      <c r="G145" s="228" t="s">
        <v>183</v>
      </c>
      <c r="H145" s="229">
        <v>145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40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184</v>
      </c>
      <c r="AT145" s="237" t="s">
        <v>169</v>
      </c>
      <c r="AU145" s="237" t="s">
        <v>85</v>
      </c>
      <c r="AY145" s="15" t="s">
        <v>165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5" t="s">
        <v>85</v>
      </c>
      <c r="BK145" s="238">
        <f>ROUND(I145*H145,2)</f>
        <v>0</v>
      </c>
      <c r="BL145" s="15" t="s">
        <v>184</v>
      </c>
      <c r="BM145" s="237" t="s">
        <v>884</v>
      </c>
    </row>
    <row r="146" s="2" customFormat="1" ht="14.4" customHeight="1">
      <c r="A146" s="36"/>
      <c r="B146" s="37"/>
      <c r="C146" s="239" t="s">
        <v>234</v>
      </c>
      <c r="D146" s="239" t="s">
        <v>175</v>
      </c>
      <c r="E146" s="240" t="s">
        <v>856</v>
      </c>
      <c r="F146" s="241" t="s">
        <v>857</v>
      </c>
      <c r="G146" s="242" t="s">
        <v>183</v>
      </c>
      <c r="H146" s="243">
        <v>145</v>
      </c>
      <c r="I146" s="244"/>
      <c r="J146" s="245">
        <f>ROUND(I146*H146,2)</f>
        <v>0</v>
      </c>
      <c r="K146" s="246"/>
      <c r="L146" s="247"/>
      <c r="M146" s="248" t="s">
        <v>1</v>
      </c>
      <c r="N146" s="249" t="s">
        <v>40</v>
      </c>
      <c r="O146" s="89"/>
      <c r="P146" s="235">
        <f>O146*H146</f>
        <v>0</v>
      </c>
      <c r="Q146" s="235">
        <v>0.00114</v>
      </c>
      <c r="R146" s="235">
        <f>Q146*H146</f>
        <v>0.1653</v>
      </c>
      <c r="S146" s="235">
        <v>0</v>
      </c>
      <c r="T146" s="23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7" t="s">
        <v>189</v>
      </c>
      <c r="AT146" s="237" t="s">
        <v>175</v>
      </c>
      <c r="AU146" s="237" t="s">
        <v>85</v>
      </c>
      <c r="AY146" s="15" t="s">
        <v>165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5" t="s">
        <v>85</v>
      </c>
      <c r="BK146" s="238">
        <f>ROUND(I146*H146,2)</f>
        <v>0</v>
      </c>
      <c r="BL146" s="15" t="s">
        <v>189</v>
      </c>
      <c r="BM146" s="237" t="s">
        <v>885</v>
      </c>
    </row>
    <row r="147" s="2" customFormat="1" ht="14.4" customHeight="1">
      <c r="A147" s="36"/>
      <c r="B147" s="37"/>
      <c r="C147" s="225" t="s">
        <v>238</v>
      </c>
      <c r="D147" s="225" t="s">
        <v>169</v>
      </c>
      <c r="E147" s="226" t="s">
        <v>816</v>
      </c>
      <c r="F147" s="227" t="s">
        <v>817</v>
      </c>
      <c r="G147" s="228" t="s">
        <v>183</v>
      </c>
      <c r="H147" s="229">
        <v>145</v>
      </c>
      <c r="I147" s="230"/>
      <c r="J147" s="231">
        <f>ROUND(I147*H147,2)</f>
        <v>0</v>
      </c>
      <c r="K147" s="232"/>
      <c r="L147" s="42"/>
      <c r="M147" s="233" t="s">
        <v>1</v>
      </c>
      <c r="N147" s="234" t="s">
        <v>40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7" t="s">
        <v>184</v>
      </c>
      <c r="AT147" s="237" t="s">
        <v>169</v>
      </c>
      <c r="AU147" s="237" t="s">
        <v>85</v>
      </c>
      <c r="AY147" s="15" t="s">
        <v>165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5" t="s">
        <v>85</v>
      </c>
      <c r="BK147" s="238">
        <f>ROUND(I147*H147,2)</f>
        <v>0</v>
      </c>
      <c r="BL147" s="15" t="s">
        <v>184</v>
      </c>
      <c r="BM147" s="237" t="s">
        <v>886</v>
      </c>
    </row>
    <row r="148" s="2" customFormat="1" ht="14.4" customHeight="1">
      <c r="A148" s="36"/>
      <c r="B148" s="37"/>
      <c r="C148" s="225" t="s">
        <v>250</v>
      </c>
      <c r="D148" s="225" t="s">
        <v>169</v>
      </c>
      <c r="E148" s="226" t="s">
        <v>506</v>
      </c>
      <c r="F148" s="227" t="s">
        <v>507</v>
      </c>
      <c r="G148" s="228" t="s">
        <v>503</v>
      </c>
      <c r="H148" s="250"/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40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184</v>
      </c>
      <c r="AT148" s="237" t="s">
        <v>169</v>
      </c>
      <c r="AU148" s="237" t="s">
        <v>85</v>
      </c>
      <c r="AY148" s="15" t="s">
        <v>165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5" t="s">
        <v>85</v>
      </c>
      <c r="BK148" s="238">
        <f>ROUND(I148*H148,2)</f>
        <v>0</v>
      </c>
      <c r="BL148" s="15" t="s">
        <v>184</v>
      </c>
      <c r="BM148" s="237" t="s">
        <v>887</v>
      </c>
    </row>
    <row r="149" s="2" customFormat="1" ht="14.4" customHeight="1">
      <c r="A149" s="36"/>
      <c r="B149" s="37"/>
      <c r="C149" s="225" t="s">
        <v>255</v>
      </c>
      <c r="D149" s="225" t="s">
        <v>169</v>
      </c>
      <c r="E149" s="226" t="s">
        <v>514</v>
      </c>
      <c r="F149" s="227" t="s">
        <v>515</v>
      </c>
      <c r="G149" s="228" t="s">
        <v>503</v>
      </c>
      <c r="H149" s="250"/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40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189</v>
      </c>
      <c r="AT149" s="237" t="s">
        <v>169</v>
      </c>
      <c r="AU149" s="237" t="s">
        <v>85</v>
      </c>
      <c r="AY149" s="15" t="s">
        <v>165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5" t="s">
        <v>85</v>
      </c>
      <c r="BK149" s="238">
        <f>ROUND(I149*H149,2)</f>
        <v>0</v>
      </c>
      <c r="BL149" s="15" t="s">
        <v>189</v>
      </c>
      <c r="BM149" s="237" t="s">
        <v>888</v>
      </c>
    </row>
    <row r="150" s="2" customFormat="1" ht="14.4" customHeight="1">
      <c r="A150" s="36"/>
      <c r="B150" s="37"/>
      <c r="C150" s="225" t="s">
        <v>264</v>
      </c>
      <c r="D150" s="225" t="s">
        <v>169</v>
      </c>
      <c r="E150" s="226" t="s">
        <v>518</v>
      </c>
      <c r="F150" s="227" t="s">
        <v>519</v>
      </c>
      <c r="G150" s="228" t="s">
        <v>503</v>
      </c>
      <c r="H150" s="250"/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40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184</v>
      </c>
      <c r="AT150" s="237" t="s">
        <v>169</v>
      </c>
      <c r="AU150" s="237" t="s">
        <v>85</v>
      </c>
      <c r="AY150" s="15" t="s">
        <v>165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5" t="s">
        <v>85</v>
      </c>
      <c r="BK150" s="238">
        <f>ROUND(I150*H150,2)</f>
        <v>0</v>
      </c>
      <c r="BL150" s="15" t="s">
        <v>184</v>
      </c>
      <c r="BM150" s="237" t="s">
        <v>889</v>
      </c>
    </row>
    <row r="151" s="12" customFormat="1" ht="22.8" customHeight="1">
      <c r="A151" s="12"/>
      <c r="B151" s="209"/>
      <c r="C151" s="210"/>
      <c r="D151" s="211" t="s">
        <v>73</v>
      </c>
      <c r="E151" s="223" t="s">
        <v>521</v>
      </c>
      <c r="F151" s="223" t="s">
        <v>522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SUM(P152:P161)</f>
        <v>0</v>
      </c>
      <c r="Q151" s="217"/>
      <c r="R151" s="218">
        <f>SUM(R152:R161)</f>
        <v>15.11045</v>
      </c>
      <c r="S151" s="217"/>
      <c r="T151" s="219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177</v>
      </c>
      <c r="AT151" s="221" t="s">
        <v>73</v>
      </c>
      <c r="AU151" s="221" t="s">
        <v>81</v>
      </c>
      <c r="AY151" s="220" t="s">
        <v>165</v>
      </c>
      <c r="BK151" s="222">
        <f>SUM(BK152:BK161)</f>
        <v>0</v>
      </c>
    </row>
    <row r="152" s="2" customFormat="1" ht="24.15" customHeight="1">
      <c r="A152" s="36"/>
      <c r="B152" s="37"/>
      <c r="C152" s="225" t="s">
        <v>191</v>
      </c>
      <c r="D152" s="225" t="s">
        <v>169</v>
      </c>
      <c r="E152" s="226" t="s">
        <v>523</v>
      </c>
      <c r="F152" s="227" t="s">
        <v>524</v>
      </c>
      <c r="G152" s="228" t="s">
        <v>183</v>
      </c>
      <c r="H152" s="229">
        <v>145</v>
      </c>
      <c r="I152" s="230"/>
      <c r="J152" s="231">
        <f>ROUND(I152*H152,2)</f>
        <v>0</v>
      </c>
      <c r="K152" s="232"/>
      <c r="L152" s="42"/>
      <c r="M152" s="233" t="s">
        <v>1</v>
      </c>
      <c r="N152" s="234" t="s">
        <v>40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184</v>
      </c>
      <c r="AT152" s="237" t="s">
        <v>169</v>
      </c>
      <c r="AU152" s="237" t="s">
        <v>85</v>
      </c>
      <c r="AY152" s="15" t="s">
        <v>165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5" t="s">
        <v>85</v>
      </c>
      <c r="BK152" s="238">
        <f>ROUND(I152*H152,2)</f>
        <v>0</v>
      </c>
      <c r="BL152" s="15" t="s">
        <v>184</v>
      </c>
      <c r="BM152" s="237" t="s">
        <v>890</v>
      </c>
    </row>
    <row r="153" s="2" customFormat="1" ht="24.15" customHeight="1">
      <c r="A153" s="36"/>
      <c r="B153" s="37"/>
      <c r="C153" s="225" t="s">
        <v>196</v>
      </c>
      <c r="D153" s="225" t="s">
        <v>169</v>
      </c>
      <c r="E153" s="226" t="s">
        <v>526</v>
      </c>
      <c r="F153" s="227" t="s">
        <v>527</v>
      </c>
      <c r="G153" s="228" t="s">
        <v>528</v>
      </c>
      <c r="H153" s="229">
        <v>41</v>
      </c>
      <c r="I153" s="230"/>
      <c r="J153" s="231">
        <f>ROUND(I153*H153,2)</f>
        <v>0</v>
      </c>
      <c r="K153" s="232"/>
      <c r="L153" s="42"/>
      <c r="M153" s="233" t="s">
        <v>1</v>
      </c>
      <c r="N153" s="234" t="s">
        <v>40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7" t="s">
        <v>184</v>
      </c>
      <c r="AT153" s="237" t="s">
        <v>169</v>
      </c>
      <c r="AU153" s="237" t="s">
        <v>85</v>
      </c>
      <c r="AY153" s="15" t="s">
        <v>165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5" t="s">
        <v>85</v>
      </c>
      <c r="BK153" s="238">
        <f>ROUND(I153*H153,2)</f>
        <v>0</v>
      </c>
      <c r="BL153" s="15" t="s">
        <v>184</v>
      </c>
      <c r="BM153" s="237" t="s">
        <v>891</v>
      </c>
    </row>
    <row r="154" s="2" customFormat="1" ht="24.15" customHeight="1">
      <c r="A154" s="36"/>
      <c r="B154" s="37"/>
      <c r="C154" s="225" t="s">
        <v>200</v>
      </c>
      <c r="D154" s="225" t="s">
        <v>169</v>
      </c>
      <c r="E154" s="226" t="s">
        <v>531</v>
      </c>
      <c r="F154" s="227" t="s">
        <v>532</v>
      </c>
      <c r="G154" s="228" t="s">
        <v>183</v>
      </c>
      <c r="H154" s="229">
        <v>145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40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184</v>
      </c>
      <c r="AT154" s="237" t="s">
        <v>169</v>
      </c>
      <c r="AU154" s="237" t="s">
        <v>85</v>
      </c>
      <c r="AY154" s="15" t="s">
        <v>165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5" t="s">
        <v>85</v>
      </c>
      <c r="BK154" s="238">
        <f>ROUND(I154*H154,2)</f>
        <v>0</v>
      </c>
      <c r="BL154" s="15" t="s">
        <v>184</v>
      </c>
      <c r="BM154" s="237" t="s">
        <v>892</v>
      </c>
    </row>
    <row r="155" s="2" customFormat="1" ht="14.4" customHeight="1">
      <c r="A155" s="36"/>
      <c r="B155" s="37"/>
      <c r="C155" s="239" t="s">
        <v>205</v>
      </c>
      <c r="D155" s="239" t="s">
        <v>175</v>
      </c>
      <c r="E155" s="240" t="s">
        <v>535</v>
      </c>
      <c r="F155" s="241" t="s">
        <v>536</v>
      </c>
      <c r="G155" s="242" t="s">
        <v>537</v>
      </c>
      <c r="H155" s="243">
        <v>15.08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40</v>
      </c>
      <c r="O155" s="89"/>
      <c r="P155" s="235">
        <f>O155*H155</f>
        <v>0</v>
      </c>
      <c r="Q155" s="235">
        <v>1</v>
      </c>
      <c r="R155" s="235">
        <f>Q155*H155</f>
        <v>15.08</v>
      </c>
      <c r="S155" s="235">
        <v>0</v>
      </c>
      <c r="T155" s="23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7" t="s">
        <v>189</v>
      </c>
      <c r="AT155" s="237" t="s">
        <v>175</v>
      </c>
      <c r="AU155" s="237" t="s">
        <v>85</v>
      </c>
      <c r="AY155" s="15" t="s">
        <v>165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5" t="s">
        <v>85</v>
      </c>
      <c r="BK155" s="238">
        <f>ROUND(I155*H155,2)</f>
        <v>0</v>
      </c>
      <c r="BL155" s="15" t="s">
        <v>189</v>
      </c>
      <c r="BM155" s="237" t="s">
        <v>893</v>
      </c>
    </row>
    <row r="156" s="13" customFormat="1">
      <c r="A156" s="13"/>
      <c r="B156" s="251"/>
      <c r="C156" s="252"/>
      <c r="D156" s="253" t="s">
        <v>539</v>
      </c>
      <c r="E156" s="252"/>
      <c r="F156" s="254" t="s">
        <v>894</v>
      </c>
      <c r="G156" s="252"/>
      <c r="H156" s="255">
        <v>15.08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539</v>
      </c>
      <c r="AU156" s="261" t="s">
        <v>85</v>
      </c>
      <c r="AV156" s="13" t="s">
        <v>85</v>
      </c>
      <c r="AW156" s="13" t="s">
        <v>4</v>
      </c>
      <c r="AX156" s="13" t="s">
        <v>81</v>
      </c>
      <c r="AY156" s="261" t="s">
        <v>165</v>
      </c>
    </row>
    <row r="157" s="2" customFormat="1" ht="24.15" customHeight="1">
      <c r="A157" s="36"/>
      <c r="B157" s="37"/>
      <c r="C157" s="225" t="s">
        <v>215</v>
      </c>
      <c r="D157" s="225" t="s">
        <v>169</v>
      </c>
      <c r="E157" s="226" t="s">
        <v>542</v>
      </c>
      <c r="F157" s="227" t="s">
        <v>543</v>
      </c>
      <c r="G157" s="228" t="s">
        <v>183</v>
      </c>
      <c r="H157" s="229">
        <v>145</v>
      </c>
      <c r="I157" s="230"/>
      <c r="J157" s="231">
        <f>ROUND(I157*H157,2)</f>
        <v>0</v>
      </c>
      <c r="K157" s="232"/>
      <c r="L157" s="42"/>
      <c r="M157" s="233" t="s">
        <v>1</v>
      </c>
      <c r="N157" s="234" t="s">
        <v>40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7" t="s">
        <v>184</v>
      </c>
      <c r="AT157" s="237" t="s">
        <v>169</v>
      </c>
      <c r="AU157" s="237" t="s">
        <v>85</v>
      </c>
      <c r="AY157" s="15" t="s">
        <v>165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5" t="s">
        <v>85</v>
      </c>
      <c r="BK157" s="238">
        <f>ROUND(I157*H157,2)</f>
        <v>0</v>
      </c>
      <c r="BL157" s="15" t="s">
        <v>184</v>
      </c>
      <c r="BM157" s="237" t="s">
        <v>895</v>
      </c>
    </row>
    <row r="158" s="2" customFormat="1" ht="24.15" customHeight="1">
      <c r="A158" s="36"/>
      <c r="B158" s="37"/>
      <c r="C158" s="239" t="s">
        <v>7</v>
      </c>
      <c r="D158" s="239" t="s">
        <v>175</v>
      </c>
      <c r="E158" s="240" t="s">
        <v>545</v>
      </c>
      <c r="F158" s="241" t="s">
        <v>546</v>
      </c>
      <c r="G158" s="242" t="s">
        <v>183</v>
      </c>
      <c r="H158" s="243">
        <v>145</v>
      </c>
      <c r="I158" s="244"/>
      <c r="J158" s="245">
        <f>ROUND(I158*H158,2)</f>
        <v>0</v>
      </c>
      <c r="K158" s="246"/>
      <c r="L158" s="247"/>
      <c r="M158" s="248" t="s">
        <v>1</v>
      </c>
      <c r="N158" s="249" t="s">
        <v>40</v>
      </c>
      <c r="O158" s="89"/>
      <c r="P158" s="235">
        <f>O158*H158</f>
        <v>0</v>
      </c>
      <c r="Q158" s="235">
        <v>0.00021000000000000001</v>
      </c>
      <c r="R158" s="235">
        <f>Q158*H158</f>
        <v>0.030450000000000001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189</v>
      </c>
      <c r="AT158" s="237" t="s">
        <v>175</v>
      </c>
      <c r="AU158" s="237" t="s">
        <v>85</v>
      </c>
      <c r="AY158" s="15" t="s">
        <v>165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5" t="s">
        <v>85</v>
      </c>
      <c r="BK158" s="238">
        <f>ROUND(I158*H158,2)</f>
        <v>0</v>
      </c>
      <c r="BL158" s="15" t="s">
        <v>189</v>
      </c>
      <c r="BM158" s="237" t="s">
        <v>896</v>
      </c>
    </row>
    <row r="159" s="2" customFormat="1" ht="24.15" customHeight="1">
      <c r="A159" s="36"/>
      <c r="B159" s="37"/>
      <c r="C159" s="225" t="s">
        <v>222</v>
      </c>
      <c r="D159" s="225" t="s">
        <v>169</v>
      </c>
      <c r="E159" s="226" t="s">
        <v>548</v>
      </c>
      <c r="F159" s="227" t="s">
        <v>549</v>
      </c>
      <c r="G159" s="228" t="s">
        <v>183</v>
      </c>
      <c r="H159" s="229">
        <v>145</v>
      </c>
      <c r="I159" s="230"/>
      <c r="J159" s="231">
        <f>ROUND(I159*H159,2)</f>
        <v>0</v>
      </c>
      <c r="K159" s="232"/>
      <c r="L159" s="42"/>
      <c r="M159" s="233" t="s">
        <v>1</v>
      </c>
      <c r="N159" s="234" t="s">
        <v>40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184</v>
      </c>
      <c r="AT159" s="237" t="s">
        <v>169</v>
      </c>
      <c r="AU159" s="237" t="s">
        <v>85</v>
      </c>
      <c r="AY159" s="15" t="s">
        <v>165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5" t="s">
        <v>85</v>
      </c>
      <c r="BK159" s="238">
        <f>ROUND(I159*H159,2)</f>
        <v>0</v>
      </c>
      <c r="BL159" s="15" t="s">
        <v>184</v>
      </c>
      <c r="BM159" s="237" t="s">
        <v>897</v>
      </c>
    </row>
    <row r="160" s="2" customFormat="1" ht="24.15" customHeight="1">
      <c r="A160" s="36"/>
      <c r="B160" s="37"/>
      <c r="C160" s="225" t="s">
        <v>226</v>
      </c>
      <c r="D160" s="225" t="s">
        <v>169</v>
      </c>
      <c r="E160" s="226" t="s">
        <v>552</v>
      </c>
      <c r="F160" s="227" t="s">
        <v>553</v>
      </c>
      <c r="G160" s="228" t="s">
        <v>258</v>
      </c>
      <c r="H160" s="229">
        <v>145</v>
      </c>
      <c r="I160" s="230"/>
      <c r="J160" s="231">
        <f>ROUND(I160*H160,2)</f>
        <v>0</v>
      </c>
      <c r="K160" s="232"/>
      <c r="L160" s="42"/>
      <c r="M160" s="233" t="s">
        <v>1</v>
      </c>
      <c r="N160" s="234" t="s">
        <v>40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7" t="s">
        <v>184</v>
      </c>
      <c r="AT160" s="237" t="s">
        <v>169</v>
      </c>
      <c r="AU160" s="237" t="s">
        <v>85</v>
      </c>
      <c r="AY160" s="15" t="s">
        <v>165</v>
      </c>
      <c r="BE160" s="238">
        <f>IF(N160="základná",J160,0)</f>
        <v>0</v>
      </c>
      <c r="BF160" s="238">
        <f>IF(N160="znížená",J160,0)</f>
        <v>0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5" t="s">
        <v>85</v>
      </c>
      <c r="BK160" s="238">
        <f>ROUND(I160*H160,2)</f>
        <v>0</v>
      </c>
      <c r="BL160" s="15" t="s">
        <v>184</v>
      </c>
      <c r="BM160" s="237" t="s">
        <v>898</v>
      </c>
    </row>
    <row r="161" s="2" customFormat="1" ht="14.4" customHeight="1">
      <c r="A161" s="36"/>
      <c r="B161" s="37"/>
      <c r="C161" s="225" t="s">
        <v>260</v>
      </c>
      <c r="D161" s="225" t="s">
        <v>169</v>
      </c>
      <c r="E161" s="226" t="s">
        <v>518</v>
      </c>
      <c r="F161" s="227" t="s">
        <v>519</v>
      </c>
      <c r="G161" s="228" t="s">
        <v>503</v>
      </c>
      <c r="H161" s="250"/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40</v>
      </c>
      <c r="O161" s="89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184</v>
      </c>
      <c r="AT161" s="237" t="s">
        <v>169</v>
      </c>
      <c r="AU161" s="237" t="s">
        <v>85</v>
      </c>
      <c r="AY161" s="15" t="s">
        <v>165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5" t="s">
        <v>85</v>
      </c>
      <c r="BK161" s="238">
        <f>ROUND(I161*H161,2)</f>
        <v>0</v>
      </c>
      <c r="BL161" s="15" t="s">
        <v>184</v>
      </c>
      <c r="BM161" s="237" t="s">
        <v>899</v>
      </c>
    </row>
    <row r="162" s="12" customFormat="1" ht="22.8" customHeight="1">
      <c r="A162" s="12"/>
      <c r="B162" s="209"/>
      <c r="C162" s="210"/>
      <c r="D162" s="211" t="s">
        <v>73</v>
      </c>
      <c r="E162" s="223" t="s">
        <v>557</v>
      </c>
      <c r="F162" s="223" t="s">
        <v>558</v>
      </c>
      <c r="G162" s="210"/>
      <c r="H162" s="210"/>
      <c r="I162" s="213"/>
      <c r="J162" s="224">
        <f>BK162</f>
        <v>0</v>
      </c>
      <c r="K162" s="210"/>
      <c r="L162" s="215"/>
      <c r="M162" s="216"/>
      <c r="N162" s="217"/>
      <c r="O162" s="217"/>
      <c r="P162" s="218">
        <f>P163</f>
        <v>0</v>
      </c>
      <c r="Q162" s="217"/>
      <c r="R162" s="218">
        <f>R163</f>
        <v>0</v>
      </c>
      <c r="S162" s="217"/>
      <c r="T162" s="219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177</v>
      </c>
      <c r="AT162" s="221" t="s">
        <v>73</v>
      </c>
      <c r="AU162" s="221" t="s">
        <v>81</v>
      </c>
      <c r="AY162" s="220" t="s">
        <v>165</v>
      </c>
      <c r="BK162" s="222">
        <f>BK163</f>
        <v>0</v>
      </c>
    </row>
    <row r="163" s="2" customFormat="1" ht="24.15" customHeight="1">
      <c r="A163" s="36"/>
      <c r="B163" s="37"/>
      <c r="C163" s="225" t="s">
        <v>242</v>
      </c>
      <c r="D163" s="225" t="s">
        <v>169</v>
      </c>
      <c r="E163" s="226" t="s">
        <v>559</v>
      </c>
      <c r="F163" s="227" t="s">
        <v>560</v>
      </c>
      <c r="G163" s="228" t="s">
        <v>194</v>
      </c>
      <c r="H163" s="229">
        <v>1</v>
      </c>
      <c r="I163" s="230"/>
      <c r="J163" s="231">
        <f>ROUND(I163*H163,2)</f>
        <v>0</v>
      </c>
      <c r="K163" s="232"/>
      <c r="L163" s="42"/>
      <c r="M163" s="233" t="s">
        <v>1</v>
      </c>
      <c r="N163" s="234" t="s">
        <v>40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184</v>
      </c>
      <c r="AT163" s="237" t="s">
        <v>169</v>
      </c>
      <c r="AU163" s="237" t="s">
        <v>85</v>
      </c>
      <c r="AY163" s="15" t="s">
        <v>165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5" t="s">
        <v>85</v>
      </c>
      <c r="BK163" s="238">
        <f>ROUND(I163*H163,2)</f>
        <v>0</v>
      </c>
      <c r="BL163" s="15" t="s">
        <v>184</v>
      </c>
      <c r="BM163" s="237" t="s">
        <v>900</v>
      </c>
    </row>
    <row r="164" s="12" customFormat="1" ht="25.92" customHeight="1">
      <c r="A164" s="12"/>
      <c r="B164" s="209"/>
      <c r="C164" s="210"/>
      <c r="D164" s="211" t="s">
        <v>73</v>
      </c>
      <c r="E164" s="212" t="s">
        <v>901</v>
      </c>
      <c r="F164" s="212" t="s">
        <v>902</v>
      </c>
      <c r="G164" s="210"/>
      <c r="H164" s="210"/>
      <c r="I164" s="213"/>
      <c r="J164" s="214">
        <f>BK164</f>
        <v>0</v>
      </c>
      <c r="K164" s="210"/>
      <c r="L164" s="215"/>
      <c r="M164" s="216"/>
      <c r="N164" s="217"/>
      <c r="O164" s="217"/>
      <c r="P164" s="218">
        <f>P165</f>
        <v>0</v>
      </c>
      <c r="Q164" s="217"/>
      <c r="R164" s="218">
        <f>R165</f>
        <v>0</v>
      </c>
      <c r="S164" s="217"/>
      <c r="T164" s="219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530</v>
      </c>
      <c r="AT164" s="221" t="s">
        <v>73</v>
      </c>
      <c r="AU164" s="221" t="s">
        <v>74</v>
      </c>
      <c r="AY164" s="220" t="s">
        <v>165</v>
      </c>
      <c r="BK164" s="222">
        <f>BK165</f>
        <v>0</v>
      </c>
    </row>
    <row r="165" s="2" customFormat="1" ht="37.8" customHeight="1">
      <c r="A165" s="36"/>
      <c r="B165" s="37"/>
      <c r="C165" s="225" t="s">
        <v>246</v>
      </c>
      <c r="D165" s="225" t="s">
        <v>169</v>
      </c>
      <c r="E165" s="226" t="s">
        <v>903</v>
      </c>
      <c r="F165" s="227" t="s">
        <v>904</v>
      </c>
      <c r="G165" s="228" t="s">
        <v>905</v>
      </c>
      <c r="H165" s="229">
        <v>1</v>
      </c>
      <c r="I165" s="230"/>
      <c r="J165" s="231">
        <f>ROUND(I165*H165,2)</f>
        <v>0</v>
      </c>
      <c r="K165" s="232"/>
      <c r="L165" s="42"/>
      <c r="M165" s="262" t="s">
        <v>1</v>
      </c>
      <c r="N165" s="263" t="s">
        <v>40</v>
      </c>
      <c r="O165" s="264"/>
      <c r="P165" s="265">
        <f>O165*H165</f>
        <v>0</v>
      </c>
      <c r="Q165" s="265">
        <v>0</v>
      </c>
      <c r="R165" s="265">
        <f>Q165*H165</f>
        <v>0</v>
      </c>
      <c r="S165" s="265">
        <v>0</v>
      </c>
      <c r="T165" s="26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7" t="s">
        <v>906</v>
      </c>
      <c r="AT165" s="237" t="s">
        <v>169</v>
      </c>
      <c r="AU165" s="237" t="s">
        <v>81</v>
      </c>
      <c r="AY165" s="15" t="s">
        <v>165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5" t="s">
        <v>85</v>
      </c>
      <c r="BK165" s="238">
        <f>ROUND(I165*H165,2)</f>
        <v>0</v>
      </c>
      <c r="BL165" s="15" t="s">
        <v>906</v>
      </c>
      <c r="BM165" s="237" t="s">
        <v>907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LsmaXryip3lsmd+WoEn7chWnniJqJo+EpbLVklFEW+60Vf0Eszj0iHDF7UxV4C2YFQckq74yW6yXfKn6JUIWPg==" hashValue="UdtZXAM2o/ECKN0ud4hW8aqEMAo+HSlK+MrwMx54t22CsGOjSjxAj4hz18b2IJSsHmyeZBB22Bw3RLS5kEt8oQ==" algorithmName="SHA-512" password="CC35"/>
  <autoFilter ref="C124:K1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Ján Božek</dc:creator>
  <cp:lastModifiedBy>Ján Božek</cp:lastModifiedBy>
  <dcterms:created xsi:type="dcterms:W3CDTF">2020-07-09T20:53:05Z</dcterms:created>
  <dcterms:modified xsi:type="dcterms:W3CDTF">2020-07-09T20:53:33Z</dcterms:modified>
</cp:coreProperties>
</file>