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.Danko\Documents\VO\2026\DNS ťažba OZ Považie\Výzva č. 02_07_2026\"/>
    </mc:Choice>
  </mc:AlternateContent>
  <xr:revisionPtr revIDLastSave="0" documentId="13_ncr:1_{4C2020A7-E3AC-4274-B8B3-ECD0D0DE9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sah zákazky a cenová ponuka" sheetId="1" r:id="rId1"/>
    <sheet name="Vysvetlivky" sheetId="3" r:id="rId2"/>
  </sheets>
  <definedNames>
    <definedName name="_xlnm.Print_Area" localSheetId="0">'Rozsah zákazky a cenová ponuka'!$A$1:$P$37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N19" i="1" s="1"/>
  <c r="G18" i="1"/>
  <c r="N18" i="1" s="1"/>
  <c r="G17" i="1"/>
  <c r="N17" i="1" s="1"/>
  <c r="G16" i="1"/>
  <c r="N16" i="1" s="1"/>
  <c r="G15" i="1"/>
  <c r="N15" i="1" s="1"/>
  <c r="G14" i="1"/>
  <c r="N14" i="1" s="1"/>
  <c r="G13" i="1"/>
  <c r="N13" i="1" s="1"/>
  <c r="G12" i="1"/>
  <c r="F20" i="1"/>
  <c r="E20" i="1"/>
  <c r="G20" i="1" l="1"/>
  <c r="N12" i="1"/>
  <c r="N22" i="1" l="1"/>
  <c r="N24" i="1"/>
  <c r="L22" i="1" l="1"/>
  <c r="N23" i="1" l="1"/>
</calcChain>
</file>

<file path=xl/sharedStrings.xml><?xml version="1.0" encoding="utf-8"?>
<sst xmlns="http://schemas.openxmlformats.org/spreadsheetml/2006/main" count="114" uniqueCount="88">
  <si>
    <t>Názov predmetu zákazky</t>
  </si>
  <si>
    <t>Objednávateľ</t>
  </si>
  <si>
    <t>JPRL</t>
  </si>
  <si>
    <t>Predpokladaný objem ťažby</t>
  </si>
  <si>
    <t>Druh ťažby</t>
  </si>
  <si>
    <t>Sklon v %</t>
  </si>
  <si>
    <t>LO</t>
  </si>
  <si>
    <t>OÚ</t>
  </si>
  <si>
    <t xml:space="preserve">Spolu bez DPH   </t>
  </si>
  <si>
    <t>Spolu s  DPH</t>
  </si>
  <si>
    <t>Názov:</t>
  </si>
  <si>
    <t>Sídlo:</t>
  </si>
  <si>
    <t>IČO:</t>
  </si>
  <si>
    <t>DIČ:</t>
  </si>
  <si>
    <t>IČ pre DPH:</t>
  </si>
  <si>
    <t>Vysvetlivky:</t>
  </si>
  <si>
    <t>VC</t>
  </si>
  <si>
    <t>alfanumerické označenie porastu, v ktorom sa bude ťažba realizovať</t>
  </si>
  <si>
    <t>NV</t>
  </si>
  <si>
    <t>NP</t>
  </si>
  <si>
    <t>Hmotnatosť</t>
  </si>
  <si>
    <t>priemerný objem ťaženého kmeňa v m³</t>
  </si>
  <si>
    <t>vzdialenosť v metroch, na ktorú sa približuje drevná hmota</t>
  </si>
  <si>
    <t>VM</t>
  </si>
  <si>
    <t>OM</t>
  </si>
  <si>
    <t>príloha č.2</t>
  </si>
  <si>
    <t xml:space="preserve">priemerný sklon svahu v %, na ktorom sa bude ťažbový proces realizovať </t>
  </si>
  <si>
    <t>Požiadavky na bližšiu špecifikáciu technológií v JPRL</t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</si>
  <si>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</si>
  <si>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</si>
  <si>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Ihličnaté (m³)</t>
  </si>
  <si>
    <t>Listnaté (m³)</t>
  </si>
  <si>
    <t>Spolu           (m³)</t>
  </si>
  <si>
    <t>Sklon          (%)</t>
  </si>
  <si>
    <t>Hmotnatosť  (m³)</t>
  </si>
  <si>
    <t>Rozsah zákazky a cenová ponuka dodávateľa</t>
  </si>
  <si>
    <t>Podpis dodávateľa</t>
  </si>
  <si>
    <t xml:space="preserve">  </t>
  </si>
  <si>
    <t>MR</t>
  </si>
  <si>
    <t>Dodávateľ:</t>
  </si>
  <si>
    <t>Požadované kombinácie technológií</t>
  </si>
  <si>
    <t>výrobný celok</t>
  </si>
  <si>
    <t>lesnícky obvod</t>
  </si>
  <si>
    <t>obnovná úmyselná ťažba - ťažba pri obnove lesa</t>
  </si>
  <si>
    <t>výchovná úmyselná ťažba - ťažba v porastoch do 50 rokov pri výchove lesa</t>
  </si>
  <si>
    <t>VÚ -50</t>
  </si>
  <si>
    <t>VÚ +50</t>
  </si>
  <si>
    <t>výchovná úmyselná ťažba - ťažba v porastoch nad 50 rokov pri výchove lesa</t>
  </si>
  <si>
    <t>náhodná ťažba vykonaná - súčasť opatrení na ochranu lesa alebo opatrení spojených s odstraňovaním následkov pôsobenia škodlivých činiteľov</t>
  </si>
  <si>
    <t>náhodná ťažba ponechaná - čiastočne spracovaná. Súčasť opatrení na ochranu lesa alebo opatrení spojených s odstraňovaním následkov pôsobenia škodlivých činiteľov.</t>
  </si>
  <si>
    <t>vývozné miesto - miesto, na ktoré sa sústreďuje drevná hmota priblížená od pňa (miesta stínky) v prípade lomenej technológie</t>
  </si>
  <si>
    <t>odvozné miesto - miesto, na ktoré sa sústreďuje drevná hmota z vývozného miesta alebo od pňa</t>
  </si>
  <si>
    <t>Cena stanovená objednávateľom  bez DPH                 (€/JPRL)</t>
  </si>
  <si>
    <t>Napr. JPRL XY - uplatňovanie prírode blízkeho hospodárenia, intenzívne klinovanie, smerové kladky, úprava nárastu v etážových porastoch, odstraňovanie poškodených jedincov po vykonanej stínke, približovanie z výberných ťažieb, štítkovanie dreva, editovanie údajov do IS PSPD...</t>
  </si>
  <si>
    <t>Približovacia vzdialenosť           P-VM/VM-OM         resp. P-OM                    (m)</t>
  </si>
  <si>
    <t>Zmluva č. ...</t>
  </si>
  <si>
    <t>Ponuka dodávateľa Cena celkom         
(€ bez DPH)</t>
  </si>
  <si>
    <t xml:space="preserve">Približovacia vzdialenosť                       </t>
  </si>
  <si>
    <t xml:space="preserve">Ponuka dodávateľa     Cena bez DPH na dve desatinné miesta                 (€/m³) </t>
  </si>
  <si>
    <t>mimoriadna ťažba - ťažba realizovaná na základe iných nevyhnutných okolností (napr. vyňatie alebo obmedzenie využívania na základe rozhodnutie orgánu štátnej správy)</t>
  </si>
  <si>
    <t>Termín</t>
  </si>
  <si>
    <t>ukončenia</t>
  </si>
  <si>
    <t>príloha č. 4 Zmluvy o dielo</t>
  </si>
  <si>
    <t>Celková cena v € bez DPH</t>
  </si>
  <si>
    <t>začatia (približne)</t>
  </si>
  <si>
    <t>LESY SR, š. p., organizačná zložka OZ Považie</t>
  </si>
  <si>
    <t>Ak dodávateľ nie je plátcom DPH uvedie v tabuľke " Dodávateľ" v riadku " IČ pre DPH"  - nie som platcom DPH</t>
  </si>
  <si>
    <t>DPH 23%</t>
  </si>
  <si>
    <t>SPOLU:</t>
  </si>
  <si>
    <t>Kamenná</t>
  </si>
  <si>
    <t>338B0</t>
  </si>
  <si>
    <t>časť "B" - Ťažba a výroba sortimentov v lanovkových/ťažkoprístupných terénoch harvestermi a ich vývoz forwardermi z porastu y lokality peň na vývozné miesto alebo odvozné miesto, v súčinnosti s kompaktným mobilným trakčným navijakom</t>
  </si>
  <si>
    <t>VÚ-</t>
  </si>
  <si>
    <t>340B0</t>
  </si>
  <si>
    <t>dtto</t>
  </si>
  <si>
    <t>Reváň</t>
  </si>
  <si>
    <t>404.2</t>
  </si>
  <si>
    <t>408.0</t>
  </si>
  <si>
    <t>Píner</t>
  </si>
  <si>
    <t>130.0</t>
  </si>
  <si>
    <t>202.0</t>
  </si>
  <si>
    <t>204.0</t>
  </si>
  <si>
    <t>VÚ+</t>
  </si>
  <si>
    <t>209.2</t>
  </si>
  <si>
    <t>do 31.12.2026 resp. do 30.4.2027</t>
  </si>
  <si>
    <r>
      <rPr>
        <b/>
        <sz val="11"/>
        <color theme="1"/>
        <rFont val="Calibri"/>
        <family val="2"/>
        <charset val="238"/>
        <scheme val="minor"/>
      </rPr>
      <t xml:space="preserve">* Požiadavky: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Požadovaný termín</t>
    </r>
    <r>
      <rPr>
        <sz val="11"/>
        <color theme="1"/>
        <rFont val="Calibri"/>
        <family val="2"/>
        <charset val="238"/>
        <scheme val="minor"/>
      </rPr>
      <t xml:space="preserve"> vykonania zákazky: august až december 2026.       </t>
    </r>
    <r>
      <rPr>
        <b/>
        <sz val="11"/>
        <color theme="1"/>
        <rFont val="Calibri"/>
        <family val="2"/>
        <charset val="238"/>
        <scheme val="minor"/>
      </rPr>
      <t>Zo SP je požadovaná technológia z bodu 3. Predmet zákazky</t>
    </r>
    <r>
      <rPr>
        <sz val="11"/>
        <color theme="1"/>
        <rFont val="Calibri"/>
        <family val="2"/>
        <charset val="238"/>
        <scheme val="minor"/>
      </rPr>
      <t xml:space="preserve"> - (bližšie vymedzenie predmetu zákazky) : </t>
    </r>
    <r>
      <rPr>
        <b/>
        <sz val="11"/>
        <color theme="1"/>
        <rFont val="Calibri"/>
        <family val="2"/>
        <charset val="238"/>
        <scheme val="minor"/>
      </rPr>
      <t>časť A</t>
    </r>
    <r>
      <rPr>
        <sz val="11"/>
        <color theme="1"/>
        <rFont val="Calibri"/>
        <family val="2"/>
        <charset val="238"/>
        <scheme val="minor"/>
      </rPr>
      <t xml:space="preserve"> - Ťažba a výroba sortimentov harvestermi a ich vývoz forwardermi z porastu z lokality peň na vývozné miesto / odvozné miesto. Harvester -veľkostná kategória - iii. Stredný - s prevádzkovou hmotnosťou od 13 t do 17 t, s výkonom motora 110 kW - 150 kW. Vývozná súprava /forwarder/ kategória - ii.stredný- s celkovou hmotnosťou od 8 do 12 t s výkonom motora od 60 do 110 kW.                                                                                          Objednávateľ na požiadanie dodávateľa prác umožní obhliadku porastov. Kontaktná osoba:  Ing.Emil Šoltýs  0918 333 620</t>
    </r>
  </si>
  <si>
    <t>Záväzný termín začatia a ukončenia prác bude určený v Zákazkovom liste, platí však minimálne 2000 m3 do 31.12.2026 a 2500 m3 do 30.4.2027</t>
  </si>
  <si>
    <t>DNS - Lesnícke služby v ťažbovom procese na OZ Považie - výzva č. 02/07/2026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</si>
</sst>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3" borderId="1" xfId="0" applyFont="1" applyFill="1" applyBorder="1"/>
    <xf numFmtId="0" fontId="0" fillId="0" borderId="1" xfId="0" applyBorder="1" applyAlignment="1">
      <alignment wrapText="1"/>
    </xf>
    <xf numFmtId="0" fontId="2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" fontId="3" fillId="3" borderId="27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3" fillId="3" borderId="5" xfId="0" applyFont="1" applyFill="1" applyBorder="1" applyAlignment="1">
      <alignment vertical="center"/>
    </xf>
    <xf numFmtId="4" fontId="3" fillId="3" borderId="3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14" fontId="3" fillId="3" borderId="27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14" fontId="3" fillId="3" borderId="0" xfId="0" applyNumberFormat="1" applyFont="1" applyFill="1" applyAlignment="1">
      <alignment horizontal="center" vertical="center"/>
    </xf>
    <xf numFmtId="0" fontId="6" fillId="3" borderId="0" xfId="0" applyFont="1" applyFill="1"/>
    <xf numFmtId="0" fontId="3" fillId="3" borderId="18" xfId="0" applyFont="1" applyFill="1" applyBorder="1" applyAlignment="1">
      <alignment horizontal="center" vertical="center" wrapText="1"/>
    </xf>
    <xf numFmtId="4" fontId="3" fillId="4" borderId="31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49" fontId="10" fillId="0" borderId="20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4" fontId="10" fillId="0" borderId="1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49" fontId="10" fillId="0" borderId="26" xfId="0" applyNumberFormat="1" applyFont="1" applyBorder="1" applyAlignment="1">
      <alignment horizontal="center" vertical="center"/>
    </xf>
    <xf numFmtId="1" fontId="10" fillId="0" borderId="34" xfId="0" applyNumberFormat="1" applyFont="1" applyBorder="1" applyAlignment="1">
      <alignment horizontal="right" vertical="center" wrapText="1"/>
    </xf>
    <xf numFmtId="1" fontId="10" fillId="0" borderId="26" xfId="0" applyNumberFormat="1" applyFont="1" applyBorder="1" applyAlignment="1">
      <alignment horizontal="right" vertical="center" wrapText="1"/>
    </xf>
    <xf numFmtId="1" fontId="10" fillId="0" borderId="39" xfId="0" applyNumberFormat="1" applyFont="1" applyBorder="1" applyAlignment="1">
      <alignment horizontal="right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3" fillId="3" borderId="33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1" fontId="9" fillId="0" borderId="47" xfId="0" applyNumberFormat="1" applyFont="1" applyBorder="1" applyAlignment="1">
      <alignment horizontal="right" vertical="center"/>
    </xf>
    <xf numFmtId="1" fontId="9" fillId="0" borderId="48" xfId="0" applyNumberFormat="1" applyFont="1" applyBorder="1" applyAlignment="1">
      <alignment horizontal="right" vertical="center"/>
    </xf>
    <xf numFmtId="1" fontId="9" fillId="0" borderId="49" xfId="0" applyNumberFormat="1" applyFont="1" applyBorder="1" applyAlignment="1">
      <alignment horizontal="right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3" fillId="3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center"/>
    </xf>
    <xf numFmtId="0" fontId="2" fillId="3" borderId="33" xfId="0" applyFont="1" applyFill="1" applyBorder="1" applyAlignment="1">
      <alignment horizontal="left" vertical="center"/>
    </xf>
    <xf numFmtId="0" fontId="3" fillId="2" borderId="23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24" xfId="0" applyFont="1" applyFill="1" applyBorder="1" applyAlignment="1" applyProtection="1">
      <alignment horizontal="left"/>
      <protection locked="0"/>
    </xf>
    <xf numFmtId="0" fontId="7" fillId="2" borderId="2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textRotation="90"/>
    </xf>
    <xf numFmtId="0" fontId="11" fillId="3" borderId="0" xfId="0" applyFont="1" applyFill="1" applyAlignment="1">
      <alignment horizontal="left" vertical="center"/>
    </xf>
    <xf numFmtId="0" fontId="0" fillId="3" borderId="40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41" xfId="0" applyFill="1" applyBorder="1" applyAlignment="1">
      <alignment horizontal="center" vertical="top" wrapText="1"/>
    </xf>
    <xf numFmtId="0" fontId="0" fillId="3" borderId="42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43" xfId="0" applyFill="1" applyBorder="1" applyAlignment="1">
      <alignment horizontal="center" vertical="top" wrapText="1"/>
    </xf>
    <xf numFmtId="0" fontId="0" fillId="0" borderId="44" xfId="0" applyBorder="1" applyAlignment="1">
      <alignment wrapText="1"/>
    </xf>
    <xf numFmtId="0" fontId="0" fillId="0" borderId="45" xfId="0" applyBorder="1" applyAlignment="1">
      <alignment wrapText="1"/>
    </xf>
    <xf numFmtId="0" fontId="0" fillId="0" borderId="46" xfId="0" applyBorder="1" applyAlignment="1">
      <alignment wrapText="1"/>
    </xf>
    <xf numFmtId="0" fontId="7" fillId="0" borderId="11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3" fillId="3" borderId="1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0" fontId="5" fillId="3" borderId="28" xfId="0" applyFont="1" applyFill="1" applyBorder="1" applyAlignment="1">
      <alignment horizontal="left"/>
    </xf>
    <xf numFmtId="0" fontId="5" fillId="3" borderId="29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33" xfId="0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1" fontId="10" fillId="0" borderId="21" xfId="0" applyNumberFormat="1" applyFont="1" applyBorder="1" applyAlignment="1">
      <alignment horizontal="right" vertical="center" wrapText="1"/>
    </xf>
    <xf numFmtId="1" fontId="10" fillId="0" borderId="20" xfId="0" applyNumberFormat="1" applyFont="1" applyBorder="1" applyAlignment="1">
      <alignment horizontal="right" vertical="center" wrapText="1"/>
    </xf>
    <xf numFmtId="1" fontId="10" fillId="0" borderId="38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1" fontId="10" fillId="0" borderId="23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1" fontId="10" fillId="0" borderId="34" xfId="0" applyNumberFormat="1" applyFont="1" applyBorder="1" applyAlignment="1">
      <alignment horizontal="right" vertical="center"/>
    </xf>
    <xf numFmtId="1" fontId="10" fillId="0" borderId="26" xfId="0" applyNumberFormat="1" applyFont="1" applyBorder="1" applyAlignment="1">
      <alignment horizontal="right" vertical="center"/>
    </xf>
    <xf numFmtId="14" fontId="3" fillId="3" borderId="27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"/>
  <sheetViews>
    <sheetView tabSelected="1" view="pageBreakPreview" zoomScale="85" zoomScaleNormal="85" zoomScaleSheetLayoutView="85" workbookViewId="0">
      <selection activeCell="J8" sqref="J8"/>
    </sheetView>
  </sheetViews>
  <sheetFormatPr defaultColWidth="9.140625" defaultRowHeight="14.25" x14ac:dyDescent="0.2"/>
  <cols>
    <col min="1" max="1" width="13.7109375" style="14" customWidth="1"/>
    <col min="2" max="2" width="12.85546875" style="14" customWidth="1"/>
    <col min="3" max="3" width="14.85546875" style="14" customWidth="1"/>
    <col min="4" max="4" width="19.5703125" style="14" customWidth="1"/>
    <col min="5" max="6" width="9.140625" style="14"/>
    <col min="7" max="7" width="11.85546875" style="14" customWidth="1"/>
    <col min="8" max="9" width="9.140625" style="14"/>
    <col min="10" max="10" width="11.85546875" style="14" customWidth="1"/>
    <col min="11" max="11" width="17" style="14" customWidth="1"/>
    <col min="12" max="12" width="16.140625" style="14" customWidth="1"/>
    <col min="13" max="13" width="20.85546875" style="14" customWidth="1"/>
    <col min="14" max="14" width="19.42578125" style="14" customWidth="1"/>
    <col min="15" max="15" width="11.42578125" style="14" customWidth="1"/>
    <col min="16" max="16" width="10.85546875" style="14" customWidth="1"/>
    <col min="17" max="16384" width="9.140625" style="14"/>
  </cols>
  <sheetData>
    <row r="1" spans="1:16" ht="19.5" customHeight="1" x14ac:dyDescent="0.25">
      <c r="A1" s="57" t="s">
        <v>35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N1" s="82" t="s">
        <v>29</v>
      </c>
      <c r="O1" s="82"/>
      <c r="P1" s="82"/>
    </row>
    <row r="2" spans="1:16" ht="13.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N2" s="83" t="s">
        <v>62</v>
      </c>
      <c r="O2" s="83"/>
      <c r="P2" s="83"/>
    </row>
    <row r="3" spans="1:16" ht="18" customHeight="1" x14ac:dyDescent="0.25">
      <c r="A3" s="79" t="s">
        <v>0</v>
      </c>
      <c r="B3" s="79"/>
      <c r="C3" s="81" t="s">
        <v>87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1:16" ht="10.5" customHeight="1" x14ac:dyDescent="0.2">
      <c r="A4" s="12"/>
      <c r="B4" s="1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23"/>
      <c r="P4" s="23"/>
    </row>
    <row r="5" spans="1:16" x14ac:dyDescent="0.2">
      <c r="A5" s="15"/>
      <c r="B5" s="15"/>
      <c r="C5" s="16"/>
      <c r="D5" s="16"/>
      <c r="E5" s="70"/>
      <c r="F5" s="70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ht="15" x14ac:dyDescent="0.25">
      <c r="A6" s="79" t="s">
        <v>1</v>
      </c>
      <c r="B6" s="79"/>
      <c r="C6" s="79" t="s">
        <v>65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" ht="6" customHeight="1" x14ac:dyDescent="0.2">
      <c r="A7" s="16"/>
      <c r="B7" s="71"/>
      <c r="C7" s="71"/>
      <c r="D7" s="71"/>
      <c r="E7" s="71"/>
      <c r="F7" s="71"/>
      <c r="G7" s="16"/>
      <c r="H7" s="15"/>
      <c r="I7" s="15"/>
      <c r="J7" s="15"/>
      <c r="K7" s="15"/>
      <c r="L7" s="15"/>
      <c r="M7" s="15"/>
      <c r="N7" s="15"/>
      <c r="O7" s="15"/>
      <c r="P7" s="15"/>
    </row>
    <row r="8" spans="1:16" ht="16.5" customHeight="1" thickBot="1" x14ac:dyDescent="0.3">
      <c r="A8" s="116" t="s">
        <v>55</v>
      </c>
      <c r="B8" s="117"/>
      <c r="C8" s="117"/>
      <c r="D8" s="117"/>
      <c r="E8" s="15"/>
      <c r="F8" s="15"/>
      <c r="G8" s="16"/>
      <c r="H8" s="15"/>
      <c r="I8" s="15"/>
      <c r="J8" s="15"/>
      <c r="K8" s="15"/>
      <c r="L8" s="15"/>
      <c r="M8" s="15"/>
      <c r="N8" s="15"/>
      <c r="O8" s="15"/>
      <c r="P8" s="15"/>
    </row>
    <row r="9" spans="1:16" ht="21" customHeight="1" thickBot="1" x14ac:dyDescent="0.25">
      <c r="A9" s="72" t="s">
        <v>6</v>
      </c>
      <c r="B9" s="72" t="s">
        <v>2</v>
      </c>
      <c r="C9" s="74" t="s">
        <v>40</v>
      </c>
      <c r="D9" s="75"/>
      <c r="E9" s="76" t="s">
        <v>3</v>
      </c>
      <c r="F9" s="77"/>
      <c r="G9" s="78"/>
      <c r="H9" s="60" t="s">
        <v>4</v>
      </c>
      <c r="I9" s="63" t="s">
        <v>33</v>
      </c>
      <c r="J9" s="65" t="s">
        <v>34</v>
      </c>
      <c r="K9" s="68" t="s">
        <v>54</v>
      </c>
      <c r="L9" s="63" t="s">
        <v>52</v>
      </c>
      <c r="M9" s="108" t="s">
        <v>58</v>
      </c>
      <c r="N9" s="63" t="s">
        <v>56</v>
      </c>
      <c r="O9" s="76" t="s">
        <v>60</v>
      </c>
      <c r="P9" s="78"/>
    </row>
    <row r="10" spans="1:16" ht="21.75" customHeight="1" x14ac:dyDescent="0.2">
      <c r="A10" s="73"/>
      <c r="B10" s="73"/>
      <c r="C10" s="118" t="s">
        <v>28</v>
      </c>
      <c r="D10" s="119"/>
      <c r="E10" s="118" t="s">
        <v>30</v>
      </c>
      <c r="F10" s="64" t="s">
        <v>31</v>
      </c>
      <c r="G10" s="63" t="s">
        <v>32</v>
      </c>
      <c r="H10" s="61"/>
      <c r="I10" s="64"/>
      <c r="J10" s="66"/>
      <c r="K10" s="69"/>
      <c r="L10" s="64"/>
      <c r="M10" s="109"/>
      <c r="N10" s="73"/>
      <c r="O10" s="20"/>
      <c r="P10" s="20"/>
    </row>
    <row r="11" spans="1:16" ht="50.25" customHeight="1" thickBot="1" x14ac:dyDescent="0.25">
      <c r="A11" s="80"/>
      <c r="B11" s="73"/>
      <c r="C11" s="118"/>
      <c r="D11" s="119"/>
      <c r="E11" s="118"/>
      <c r="F11" s="64"/>
      <c r="G11" s="64"/>
      <c r="H11" s="62"/>
      <c r="I11" s="64"/>
      <c r="J11" s="67"/>
      <c r="K11" s="69"/>
      <c r="L11" s="107"/>
      <c r="M11" s="109"/>
      <c r="N11" s="80"/>
      <c r="O11" s="26" t="s">
        <v>64</v>
      </c>
      <c r="P11" s="19" t="s">
        <v>61</v>
      </c>
    </row>
    <row r="12" spans="1:16" ht="91.5" customHeight="1" x14ac:dyDescent="0.2">
      <c r="A12" s="29" t="s">
        <v>69</v>
      </c>
      <c r="B12" s="30" t="s">
        <v>70</v>
      </c>
      <c r="C12" s="58" t="s">
        <v>71</v>
      </c>
      <c r="D12" s="59"/>
      <c r="E12" s="123">
        <v>250</v>
      </c>
      <c r="F12" s="124">
        <v>200</v>
      </c>
      <c r="G12" s="125">
        <f>E12+F12</f>
        <v>450</v>
      </c>
      <c r="H12" s="45" t="s">
        <v>72</v>
      </c>
      <c r="I12" s="31">
        <v>50</v>
      </c>
      <c r="J12" s="31">
        <v>0.26</v>
      </c>
      <c r="K12" s="32">
        <v>380</v>
      </c>
      <c r="L12" s="33">
        <v>11747.63</v>
      </c>
      <c r="M12" s="42"/>
      <c r="N12" s="13">
        <f t="shared" ref="N12:N19" si="0">SUM(M12*G12)</f>
        <v>0</v>
      </c>
      <c r="O12" s="21">
        <v>46321</v>
      </c>
      <c r="P12" s="132" t="s">
        <v>84</v>
      </c>
    </row>
    <row r="13" spans="1:16" x14ac:dyDescent="0.2">
      <c r="A13" s="34" t="s">
        <v>69</v>
      </c>
      <c r="B13" s="35" t="s">
        <v>73</v>
      </c>
      <c r="C13" s="53" t="s">
        <v>74</v>
      </c>
      <c r="D13" s="54"/>
      <c r="E13" s="36">
        <v>150</v>
      </c>
      <c r="F13" s="37">
        <v>420</v>
      </c>
      <c r="G13" s="38">
        <f>E13+F13</f>
        <v>570</v>
      </c>
      <c r="H13" s="39" t="s">
        <v>72</v>
      </c>
      <c r="I13" s="40">
        <v>40</v>
      </c>
      <c r="J13" s="40">
        <v>0.25</v>
      </c>
      <c r="K13" s="41">
        <v>300</v>
      </c>
      <c r="L13" s="33">
        <v>12542.88</v>
      </c>
      <c r="M13" s="43"/>
      <c r="N13" s="13">
        <f t="shared" si="0"/>
        <v>0</v>
      </c>
      <c r="O13" s="21">
        <v>46321</v>
      </c>
      <c r="P13" s="21" t="s">
        <v>74</v>
      </c>
    </row>
    <row r="14" spans="1:16" x14ac:dyDescent="0.2">
      <c r="A14" s="34" t="s">
        <v>75</v>
      </c>
      <c r="B14" s="35" t="s">
        <v>76</v>
      </c>
      <c r="C14" s="53" t="s">
        <v>74</v>
      </c>
      <c r="D14" s="54"/>
      <c r="E14" s="36">
        <v>200</v>
      </c>
      <c r="F14" s="37">
        <v>120</v>
      </c>
      <c r="G14" s="38">
        <f t="shared" ref="G14:G19" si="1">E14+F14</f>
        <v>320</v>
      </c>
      <c r="H14" s="39" t="s">
        <v>72</v>
      </c>
      <c r="I14" s="40">
        <v>65</v>
      </c>
      <c r="J14" s="40">
        <v>0.15</v>
      </c>
      <c r="K14" s="41">
        <v>800</v>
      </c>
      <c r="L14" s="33">
        <v>11407.68</v>
      </c>
      <c r="M14" s="43"/>
      <c r="N14" s="13">
        <f t="shared" si="0"/>
        <v>0</v>
      </c>
      <c r="O14" s="21">
        <v>46321</v>
      </c>
      <c r="P14" s="21" t="s">
        <v>74</v>
      </c>
    </row>
    <row r="15" spans="1:16" x14ac:dyDescent="0.2">
      <c r="A15" s="34" t="s">
        <v>75</v>
      </c>
      <c r="B15" s="35" t="s">
        <v>77</v>
      </c>
      <c r="C15" s="53" t="s">
        <v>74</v>
      </c>
      <c r="D15" s="54"/>
      <c r="E15" s="36">
        <v>400</v>
      </c>
      <c r="F15" s="37"/>
      <c r="G15" s="38">
        <f t="shared" si="1"/>
        <v>400</v>
      </c>
      <c r="H15" s="39" t="s">
        <v>72</v>
      </c>
      <c r="I15" s="40">
        <v>55</v>
      </c>
      <c r="J15" s="40">
        <v>0.26</v>
      </c>
      <c r="K15" s="41">
        <v>400</v>
      </c>
      <c r="L15" s="33">
        <v>8982.4</v>
      </c>
      <c r="M15" s="43"/>
      <c r="N15" s="13">
        <f t="shared" si="0"/>
        <v>0</v>
      </c>
      <c r="O15" s="21">
        <v>46321</v>
      </c>
      <c r="P15" s="21" t="s">
        <v>74</v>
      </c>
    </row>
    <row r="16" spans="1:16" x14ac:dyDescent="0.2">
      <c r="A16" s="34" t="s">
        <v>78</v>
      </c>
      <c r="B16" s="35" t="s">
        <v>79</v>
      </c>
      <c r="C16" s="53" t="s">
        <v>74</v>
      </c>
      <c r="D16" s="54"/>
      <c r="E16" s="36">
        <v>550</v>
      </c>
      <c r="F16" s="37">
        <v>50</v>
      </c>
      <c r="G16" s="38">
        <f t="shared" si="1"/>
        <v>600</v>
      </c>
      <c r="H16" s="39" t="s">
        <v>7</v>
      </c>
      <c r="I16" s="40">
        <v>20</v>
      </c>
      <c r="J16" s="40">
        <v>1.1000000000000001</v>
      </c>
      <c r="K16" s="41">
        <v>300</v>
      </c>
      <c r="L16" s="33">
        <v>9145.39</v>
      </c>
      <c r="M16" s="43"/>
      <c r="N16" s="13">
        <f t="shared" si="0"/>
        <v>0</v>
      </c>
      <c r="O16" s="21">
        <v>46321</v>
      </c>
      <c r="P16" s="21" t="s">
        <v>74</v>
      </c>
    </row>
    <row r="17" spans="1:16" x14ac:dyDescent="0.2">
      <c r="A17" s="34" t="s">
        <v>78</v>
      </c>
      <c r="B17" s="126" t="s">
        <v>80</v>
      </c>
      <c r="C17" s="53" t="s">
        <v>74</v>
      </c>
      <c r="D17" s="54"/>
      <c r="E17" s="127">
        <v>800</v>
      </c>
      <c r="F17" s="128"/>
      <c r="G17" s="38">
        <f t="shared" si="1"/>
        <v>800</v>
      </c>
      <c r="H17" s="39" t="s">
        <v>72</v>
      </c>
      <c r="I17" s="126">
        <v>50</v>
      </c>
      <c r="J17" s="126">
        <v>0.19</v>
      </c>
      <c r="K17" s="129">
        <v>1500</v>
      </c>
      <c r="L17" s="33">
        <v>24877.7</v>
      </c>
      <c r="M17" s="43"/>
      <c r="N17" s="13">
        <f t="shared" si="0"/>
        <v>0</v>
      </c>
      <c r="O17" s="21">
        <v>46321</v>
      </c>
      <c r="P17" s="21" t="s">
        <v>74</v>
      </c>
    </row>
    <row r="18" spans="1:16" x14ac:dyDescent="0.2">
      <c r="A18" s="34" t="s">
        <v>78</v>
      </c>
      <c r="B18" s="40" t="s">
        <v>81</v>
      </c>
      <c r="C18" s="53" t="s">
        <v>74</v>
      </c>
      <c r="D18" s="54"/>
      <c r="E18" s="130">
        <v>621</v>
      </c>
      <c r="F18" s="131">
        <v>139</v>
      </c>
      <c r="G18" s="38">
        <f t="shared" si="1"/>
        <v>760</v>
      </c>
      <c r="H18" s="39" t="s">
        <v>82</v>
      </c>
      <c r="I18" s="126">
        <v>50</v>
      </c>
      <c r="J18" s="40">
        <v>0.5</v>
      </c>
      <c r="K18" s="41">
        <v>1150</v>
      </c>
      <c r="L18" s="33">
        <v>17307.47</v>
      </c>
      <c r="M18" s="43"/>
      <c r="N18" s="13">
        <f t="shared" si="0"/>
        <v>0</v>
      </c>
      <c r="O18" s="21">
        <v>46321</v>
      </c>
      <c r="P18" s="21" t="s">
        <v>74</v>
      </c>
    </row>
    <row r="19" spans="1:16" ht="15" thickBot="1" x14ac:dyDescent="0.25">
      <c r="A19" s="34" t="s">
        <v>78</v>
      </c>
      <c r="B19" s="40" t="s">
        <v>83</v>
      </c>
      <c r="C19" s="53" t="s">
        <v>74</v>
      </c>
      <c r="D19" s="54"/>
      <c r="E19" s="130">
        <v>350</v>
      </c>
      <c r="F19" s="131">
        <v>250</v>
      </c>
      <c r="G19" s="38">
        <f t="shared" si="1"/>
        <v>600</v>
      </c>
      <c r="H19" s="39" t="s">
        <v>72</v>
      </c>
      <c r="I19" s="126">
        <v>55</v>
      </c>
      <c r="J19" s="40">
        <v>0.2</v>
      </c>
      <c r="K19" s="41">
        <v>300</v>
      </c>
      <c r="L19" s="33">
        <v>15848.52</v>
      </c>
      <c r="M19" s="43"/>
      <c r="N19" s="13">
        <f t="shared" si="0"/>
        <v>0</v>
      </c>
      <c r="O19" s="21">
        <v>46321</v>
      </c>
      <c r="P19" s="21" t="s">
        <v>74</v>
      </c>
    </row>
    <row r="20" spans="1:16" ht="15.75" thickBot="1" x14ac:dyDescent="0.25">
      <c r="A20" s="46"/>
      <c r="B20" s="47"/>
      <c r="C20" s="48"/>
      <c r="D20" s="49" t="s">
        <v>68</v>
      </c>
      <c r="E20" s="50">
        <f>SUM(E12:E19)</f>
        <v>3321</v>
      </c>
      <c r="F20" s="51">
        <f>SUM(F12:F19)</f>
        <v>1179</v>
      </c>
      <c r="G20" s="52">
        <f>SUM(G12:G19)</f>
        <v>4500</v>
      </c>
      <c r="H20" s="55"/>
      <c r="I20" s="56"/>
      <c r="J20" s="56"/>
      <c r="K20" s="56"/>
      <c r="L20" s="56"/>
      <c r="M20" s="56"/>
      <c r="N20" s="56"/>
      <c r="O20" s="56"/>
      <c r="P20" s="56"/>
    </row>
    <row r="21" spans="1:16" ht="15.75" customHeight="1" thickBot="1" x14ac:dyDescent="0.25">
      <c r="A21" s="110"/>
      <c r="B21" s="111"/>
      <c r="C21" s="111"/>
      <c r="D21" s="111"/>
      <c r="E21" s="112"/>
      <c r="F21" s="112"/>
      <c r="G21" s="112"/>
      <c r="H21" s="111"/>
      <c r="I21" s="111"/>
      <c r="J21" s="111"/>
      <c r="K21" s="111"/>
      <c r="L21" s="111"/>
      <c r="M21" s="111"/>
      <c r="N21" s="111"/>
      <c r="O21" s="111"/>
      <c r="P21" s="111"/>
    </row>
    <row r="22" spans="1:16" ht="39.75" customHeight="1" thickBot="1" x14ac:dyDescent="0.25">
      <c r="A22" s="113" t="s">
        <v>8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5"/>
      <c r="L22" s="18">
        <f>SUM(L12:L19)</f>
        <v>111859.67000000001</v>
      </c>
      <c r="M22" s="28" t="s">
        <v>63</v>
      </c>
      <c r="N22" s="27">
        <f>SUM(N12:N20)</f>
        <v>0</v>
      </c>
      <c r="O22" s="24"/>
      <c r="P22" s="24"/>
    </row>
    <row r="23" spans="1:16" ht="15" thickBot="1" x14ac:dyDescent="0.25">
      <c r="A23" s="101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3"/>
      <c r="M23" s="17" t="s">
        <v>67</v>
      </c>
      <c r="N23" s="18">
        <f>N24-N22</f>
        <v>0</v>
      </c>
      <c r="O23" s="24"/>
      <c r="P23" s="24"/>
    </row>
    <row r="24" spans="1:16" ht="15" thickBot="1" x14ac:dyDescent="0.25">
      <c r="A24" s="104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6"/>
      <c r="M24" s="17" t="s">
        <v>9</v>
      </c>
      <c r="N24" s="18">
        <f>IF("nie"=MID(H32,1,3),N22,(N22*1.23))</f>
        <v>0</v>
      </c>
      <c r="O24" s="24"/>
      <c r="P24" s="24"/>
    </row>
    <row r="25" spans="1:16" x14ac:dyDescent="0.2">
      <c r="A25" s="89"/>
      <c r="B25" s="89"/>
      <c r="C25" s="89"/>
      <c r="D25" s="6"/>
      <c r="E25" s="6"/>
      <c r="F25" s="6"/>
      <c r="G25" s="6"/>
      <c r="H25" s="6"/>
      <c r="I25" s="6" t="s">
        <v>37</v>
      </c>
      <c r="J25" s="6"/>
      <c r="K25" s="6"/>
      <c r="L25" s="6"/>
      <c r="M25" s="6"/>
      <c r="N25" s="6"/>
      <c r="O25" s="6"/>
      <c r="P25" s="6"/>
    </row>
    <row r="26" spans="1:16" ht="15" x14ac:dyDescent="0.2">
      <c r="A26" s="91" t="s">
        <v>86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25"/>
      <c r="P26" s="25"/>
    </row>
    <row r="27" spans="1:16" ht="25.5" customHeight="1" x14ac:dyDescent="0.2">
      <c r="A27" s="44" t="s">
        <v>66</v>
      </c>
      <c r="B27" s="44"/>
      <c r="C27" s="44"/>
      <c r="D27" s="44"/>
      <c r="E27" s="44"/>
      <c r="F27" s="44"/>
      <c r="G27" s="44"/>
      <c r="H27" s="10"/>
      <c r="I27" s="10"/>
      <c r="J27" s="7"/>
      <c r="K27" s="7"/>
      <c r="L27" s="7"/>
      <c r="M27" s="7"/>
      <c r="N27" s="7"/>
      <c r="O27" s="7"/>
      <c r="P27" s="7"/>
    </row>
    <row r="28" spans="1:16" ht="15" customHeight="1" x14ac:dyDescent="0.2">
      <c r="A28" s="92" t="s">
        <v>85</v>
      </c>
      <c r="B28" s="93"/>
      <c r="C28" s="93"/>
      <c r="D28" s="93"/>
      <c r="E28" s="94"/>
      <c r="F28" s="90" t="s">
        <v>39</v>
      </c>
      <c r="G28" s="8" t="s">
        <v>10</v>
      </c>
      <c r="H28" s="84"/>
      <c r="I28" s="85"/>
      <c r="J28" s="85"/>
      <c r="K28" s="85"/>
      <c r="L28" s="85"/>
      <c r="M28" s="85"/>
      <c r="N28" s="86"/>
      <c r="O28" s="25"/>
      <c r="P28" s="25"/>
    </row>
    <row r="29" spans="1:16" ht="14.25" customHeight="1" x14ac:dyDescent="0.2">
      <c r="A29" s="95"/>
      <c r="B29" s="96"/>
      <c r="C29" s="96"/>
      <c r="D29" s="96"/>
      <c r="E29" s="97"/>
      <c r="F29" s="90"/>
      <c r="G29" s="8" t="s">
        <v>11</v>
      </c>
      <c r="H29" s="84"/>
      <c r="I29" s="85"/>
      <c r="J29" s="85"/>
      <c r="K29" s="85"/>
      <c r="L29" s="85"/>
      <c r="M29" s="85"/>
      <c r="N29" s="86"/>
      <c r="O29" s="25"/>
      <c r="P29" s="25"/>
    </row>
    <row r="30" spans="1:16" ht="18" customHeight="1" x14ac:dyDescent="0.2">
      <c r="A30" s="95"/>
      <c r="B30" s="96"/>
      <c r="C30" s="96"/>
      <c r="D30" s="96"/>
      <c r="E30" s="97"/>
      <c r="F30" s="90"/>
      <c r="G30" s="8" t="s">
        <v>12</v>
      </c>
      <c r="H30" s="84"/>
      <c r="I30" s="85"/>
      <c r="J30" s="85"/>
      <c r="K30" s="85"/>
      <c r="L30" s="85"/>
      <c r="M30" s="85"/>
      <c r="N30" s="86"/>
      <c r="O30" s="25"/>
      <c r="P30" s="25"/>
    </row>
    <row r="31" spans="1:16" ht="14.25" customHeight="1" x14ac:dyDescent="0.2">
      <c r="A31" s="95"/>
      <c r="B31" s="96"/>
      <c r="C31" s="96"/>
      <c r="D31" s="96"/>
      <c r="E31" s="97"/>
      <c r="F31" s="90"/>
      <c r="G31" s="8" t="s">
        <v>13</v>
      </c>
      <c r="H31" s="84"/>
      <c r="I31" s="85"/>
      <c r="J31" s="85"/>
      <c r="K31" s="85"/>
      <c r="L31" s="85"/>
      <c r="M31" s="85"/>
      <c r="N31" s="86"/>
      <c r="O31" s="25"/>
      <c r="P31" s="25"/>
    </row>
    <row r="32" spans="1:16" ht="14.25" customHeight="1" x14ac:dyDescent="0.2">
      <c r="A32" s="95"/>
      <c r="B32" s="96"/>
      <c r="C32" s="96"/>
      <c r="D32" s="96"/>
      <c r="E32" s="97"/>
      <c r="F32" s="90"/>
      <c r="G32" s="8" t="s">
        <v>14</v>
      </c>
      <c r="H32" s="84"/>
      <c r="I32" s="85"/>
      <c r="J32" s="85"/>
      <c r="K32" s="85"/>
      <c r="L32" s="85"/>
      <c r="M32" s="85"/>
      <c r="N32" s="86"/>
      <c r="O32" s="25"/>
      <c r="P32" s="25"/>
    </row>
    <row r="33" spans="1:16" ht="14.25" customHeight="1" x14ac:dyDescent="0.2">
      <c r="A33" s="95"/>
      <c r="B33" s="96"/>
      <c r="C33" s="96"/>
      <c r="D33" s="96"/>
      <c r="E33" s="97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4.25" customHeight="1" x14ac:dyDescent="0.2">
      <c r="A34" s="95"/>
      <c r="B34" s="96"/>
      <c r="C34" s="96"/>
      <c r="D34" s="96"/>
      <c r="E34" s="97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4.25" customHeight="1" x14ac:dyDescent="0.2">
      <c r="A35" s="95"/>
      <c r="B35" s="96"/>
      <c r="C35" s="96"/>
      <c r="D35" s="96"/>
      <c r="E35" s="97"/>
      <c r="F35" s="7"/>
      <c r="G35" s="15"/>
      <c r="H35" s="15"/>
      <c r="I35" s="15"/>
      <c r="J35" s="15" t="s">
        <v>36</v>
      </c>
      <c r="K35" s="15"/>
      <c r="L35" s="87"/>
      <c r="M35" s="88"/>
      <c r="N35" s="15"/>
      <c r="O35" s="15"/>
      <c r="P35" s="15"/>
    </row>
    <row r="36" spans="1:16" ht="41.25" customHeight="1" x14ac:dyDescent="0.2">
      <c r="A36" s="98"/>
      <c r="B36" s="99"/>
      <c r="C36" s="99"/>
      <c r="D36" s="99"/>
      <c r="E36" s="100"/>
      <c r="F36" s="7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</sheetData>
  <mergeCells count="48">
    <mergeCell ref="E10:E11"/>
    <mergeCell ref="F10:F11"/>
    <mergeCell ref="G10:G11"/>
    <mergeCell ref="C13:D13"/>
    <mergeCell ref="C15:D15"/>
    <mergeCell ref="C16:D16"/>
    <mergeCell ref="C17:D17"/>
    <mergeCell ref="C18:D18"/>
    <mergeCell ref="L35:M35"/>
    <mergeCell ref="A25:C25"/>
    <mergeCell ref="F28:F32"/>
    <mergeCell ref="H28:N28"/>
    <mergeCell ref="H29:N29"/>
    <mergeCell ref="H30:N30"/>
    <mergeCell ref="H31:N31"/>
    <mergeCell ref="A26:N26"/>
    <mergeCell ref="A28:E36"/>
    <mergeCell ref="A9:A11"/>
    <mergeCell ref="C3:P3"/>
    <mergeCell ref="N1:P1"/>
    <mergeCell ref="N2:P2"/>
    <mergeCell ref="H32:N32"/>
    <mergeCell ref="A23:L24"/>
    <mergeCell ref="A6:B6"/>
    <mergeCell ref="L9:L11"/>
    <mergeCell ref="M9:M11"/>
    <mergeCell ref="A21:P21"/>
    <mergeCell ref="A22:K22"/>
    <mergeCell ref="A8:D8"/>
    <mergeCell ref="O9:P9"/>
    <mergeCell ref="C6:P6"/>
    <mergeCell ref="N9:N11"/>
    <mergeCell ref="C10:D11"/>
    <mergeCell ref="C14:D14"/>
    <mergeCell ref="C19:D19"/>
    <mergeCell ref="H20:P20"/>
    <mergeCell ref="A1:L1"/>
    <mergeCell ref="C12:D12"/>
    <mergeCell ref="H9:H11"/>
    <mergeCell ref="I9:I11"/>
    <mergeCell ref="J9:J11"/>
    <mergeCell ref="K9:K11"/>
    <mergeCell ref="E5:F5"/>
    <mergeCell ref="B7:F7"/>
    <mergeCell ref="B9:B11"/>
    <mergeCell ref="C9:D9"/>
    <mergeCell ref="E9:G9"/>
    <mergeCell ref="A3:B3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"/>
  <sheetViews>
    <sheetView view="pageBreakPreview" zoomScaleNormal="100" zoomScaleSheetLayoutView="100" workbookViewId="0"/>
  </sheetViews>
  <sheetFormatPr defaultRowHeight="15" x14ac:dyDescent="0.25"/>
  <cols>
    <col min="1" max="1" width="21.42578125" customWidth="1"/>
    <col min="14" max="14" width="34.140625" customWidth="1"/>
  </cols>
  <sheetData>
    <row r="1" spans="1:14" x14ac:dyDescent="0.25">
      <c r="A1" s="1" t="s">
        <v>15</v>
      </c>
      <c r="B1" s="121" t="s">
        <v>25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2" t="s">
        <v>16</v>
      </c>
      <c r="B2" s="120" t="s">
        <v>41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x14ac:dyDescent="0.25">
      <c r="A3" s="2" t="s">
        <v>6</v>
      </c>
      <c r="B3" s="120" t="s">
        <v>42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x14ac:dyDescent="0.25">
      <c r="A4" s="2" t="s">
        <v>2</v>
      </c>
      <c r="B4" s="120" t="s">
        <v>17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</row>
    <row r="5" spans="1:14" x14ac:dyDescent="0.25">
      <c r="A5" s="2" t="s">
        <v>7</v>
      </c>
      <c r="B5" s="120" t="s">
        <v>43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</row>
    <row r="6" spans="1:14" x14ac:dyDescent="0.25">
      <c r="A6" s="2" t="s">
        <v>45</v>
      </c>
      <c r="B6" s="120" t="s">
        <v>44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</row>
    <row r="7" spans="1:14" x14ac:dyDescent="0.25">
      <c r="A7" s="2" t="s">
        <v>46</v>
      </c>
      <c r="B7" s="120" t="s">
        <v>47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</row>
    <row r="8" spans="1:14" x14ac:dyDescent="0.25">
      <c r="A8" s="3" t="s">
        <v>18</v>
      </c>
      <c r="B8" s="120" t="s">
        <v>48</v>
      </c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</row>
    <row r="9" spans="1:14" x14ac:dyDescent="0.25">
      <c r="A9" s="4" t="s">
        <v>19</v>
      </c>
      <c r="B9" s="120" t="s">
        <v>49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</row>
    <row r="10" spans="1:14" x14ac:dyDescent="0.25">
      <c r="A10" s="3" t="s">
        <v>38</v>
      </c>
      <c r="B10" s="120" t="s">
        <v>59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</row>
    <row r="11" spans="1:14" ht="16.5" customHeight="1" x14ac:dyDescent="0.25">
      <c r="A11" s="3" t="s">
        <v>5</v>
      </c>
      <c r="B11" s="120" t="s">
        <v>26</v>
      </c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</row>
    <row r="12" spans="1:14" x14ac:dyDescent="0.25">
      <c r="A12" s="3" t="s">
        <v>20</v>
      </c>
      <c r="B12" s="120" t="s">
        <v>21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</row>
    <row r="13" spans="1:14" ht="16.5" customHeight="1" x14ac:dyDescent="0.25">
      <c r="A13" s="5" t="s">
        <v>57</v>
      </c>
      <c r="B13" s="120" t="s">
        <v>22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</row>
    <row r="14" spans="1:14" x14ac:dyDescent="0.25">
      <c r="A14" s="5" t="s">
        <v>23</v>
      </c>
      <c r="B14" s="120" t="s">
        <v>50</v>
      </c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</row>
    <row r="15" spans="1:14" x14ac:dyDescent="0.25">
      <c r="A15" s="3" t="s">
        <v>24</v>
      </c>
      <c r="B15" s="120" t="s">
        <v>51</v>
      </c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</row>
    <row r="16" spans="1:14" ht="45" x14ac:dyDescent="0.25">
      <c r="A16" s="9" t="s">
        <v>27</v>
      </c>
      <c r="B16" s="122" t="s">
        <v>53</v>
      </c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</row>
  </sheetData>
  <mergeCells count="16">
    <mergeCell ref="B2:N2"/>
    <mergeCell ref="B3:N3"/>
    <mergeCell ref="B4:N4"/>
    <mergeCell ref="B1:N1"/>
    <mergeCell ref="B16:N16"/>
    <mergeCell ref="B5:N5"/>
    <mergeCell ref="B6:N6"/>
    <mergeCell ref="B7:N7"/>
    <mergeCell ref="B8:N8"/>
    <mergeCell ref="B9:N9"/>
    <mergeCell ref="B10:N10"/>
    <mergeCell ref="B11:N11"/>
    <mergeCell ref="B12:N12"/>
    <mergeCell ref="B13:N13"/>
    <mergeCell ref="B14:N14"/>
    <mergeCell ref="B15:N15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Vysvetlivky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Danko, Filip</cp:lastModifiedBy>
  <cp:lastPrinted>2025-07-10T04:59:57Z</cp:lastPrinted>
  <dcterms:created xsi:type="dcterms:W3CDTF">2012-08-13T12:29:09Z</dcterms:created>
  <dcterms:modified xsi:type="dcterms:W3CDTF">2026-10-06T07:01:42Z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