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629"/>
  <workbookPr/>
  <mc:AlternateContent xmlns:mc="http://schemas.openxmlformats.org/markup-compatibility/2006">
    <mc:Choice Requires="x15">
      <x15ac:absPath xmlns:x15ac="http://schemas.microsoft.com/office/spreadsheetml/2010/11/ac" url="D:\Používatelia\heregova\Pracovná plocha\Nová súťaž Gorkého\final výkaz výmer 23.7.2020\"/>
    </mc:Choice>
  </mc:AlternateContent>
  <xr:revisionPtr revIDLastSave="0" documentId="13_ncr:1_{6A6AA8E6-248D-4AF9-BB04-0BB19B220203}" xr6:coauthVersionLast="43" xr6:coauthVersionMax="43" xr10:uidLastSave="{00000000-0000-0000-0000-000000000000}"/>
  <bookViews>
    <workbookView xWindow="3375" yWindow="690" windowWidth="21180" windowHeight="14355" xr2:uid="{00000000-000D-0000-FFFF-FFFF00000000}"/>
  </bookViews>
  <sheets>
    <sheet name="SO 06-07 - Areálový rozvo..." sheetId="11" r:id="rId1"/>
  </sheets>
  <definedNames>
    <definedName name="_xlnm.Print_Titles" localSheetId="0">'SO 06-07 - Areálový rozvo...'!$127:$127</definedName>
    <definedName name="_xlnm.Print_Area" localSheetId="0">'SO 06-07 - Areálový rozvo...'!$C$4:$Q$70,'SO 06-07 - Areálový rozvo...'!$C$76:$Q$111,'SO 06-07 - Areálový rozvo...'!$C$117:$Q$211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I211" i="11" l="1"/>
  <c r="BH211" i="11"/>
  <c r="BG211" i="11"/>
  <c r="BE211" i="11"/>
  <c r="BK211" i="11"/>
  <c r="N211" i="11"/>
  <c r="BF211" i="11" s="1"/>
  <c r="BI210" i="11"/>
  <c r="BH210" i="11"/>
  <c r="BG210" i="11"/>
  <c r="BE210" i="11"/>
  <c r="BK210" i="11"/>
  <c r="N210" i="11"/>
  <c r="BF210" i="11" s="1"/>
  <c r="BI209" i="11"/>
  <c r="BH209" i="11"/>
  <c r="BG209" i="11"/>
  <c r="BE209" i="11"/>
  <c r="BK209" i="11"/>
  <c r="N209" i="11" s="1"/>
  <c r="BF209" i="11" s="1"/>
  <c r="BI208" i="11"/>
  <c r="BH208" i="11"/>
  <c r="BG208" i="11"/>
  <c r="BE208" i="11"/>
  <c r="BK208" i="11"/>
  <c r="BI207" i="11"/>
  <c r="BH207" i="11"/>
  <c r="BG207" i="11"/>
  <c r="BE207" i="11"/>
  <c r="BK207" i="11"/>
  <c r="N207" i="11" s="1"/>
  <c r="BF207" i="11" s="1"/>
  <c r="BI205" i="11"/>
  <c r="BH205" i="11"/>
  <c r="BG205" i="11"/>
  <c r="BE205" i="11"/>
  <c r="AA205" i="11"/>
  <c r="Y205" i="11"/>
  <c r="W205" i="11"/>
  <c r="BK205" i="11"/>
  <c r="N205" i="11"/>
  <c r="BF205" i="11"/>
  <c r="BI204" i="11"/>
  <c r="BH204" i="11"/>
  <c r="BG204" i="11"/>
  <c r="BE204" i="11"/>
  <c r="AA204" i="11"/>
  <c r="Y204" i="11"/>
  <c r="W204" i="11"/>
  <c r="BK204" i="11"/>
  <c r="N204" i="11"/>
  <c r="BF204" i="11"/>
  <c r="BI203" i="11"/>
  <c r="BH203" i="11"/>
  <c r="BG203" i="11"/>
  <c r="BE203" i="11"/>
  <c r="AA203" i="11"/>
  <c r="Y203" i="11"/>
  <c r="W203" i="11"/>
  <c r="BK203" i="11"/>
  <c r="N203" i="11"/>
  <c r="BF203" i="11"/>
  <c r="BI202" i="11"/>
  <c r="BH202" i="11"/>
  <c r="BG202" i="11"/>
  <c r="BE202" i="11"/>
  <c r="AA202" i="11"/>
  <c r="Y202" i="11"/>
  <c r="W202" i="11"/>
  <c r="BK202" i="11"/>
  <c r="N202" i="11"/>
  <c r="BF202" i="11"/>
  <c r="BI201" i="11"/>
  <c r="BH201" i="11"/>
  <c r="BG201" i="11"/>
  <c r="BE201" i="11"/>
  <c r="AA201" i="11"/>
  <c r="Y201" i="11"/>
  <c r="W201" i="11"/>
  <c r="BK201" i="11"/>
  <c r="N201" i="11"/>
  <c r="BF201" i="11"/>
  <c r="BI200" i="11"/>
  <c r="BH200" i="11"/>
  <c r="BG200" i="11"/>
  <c r="BE200" i="11"/>
  <c r="AA200" i="11"/>
  <c r="AA199" i="11"/>
  <c r="Y200" i="11"/>
  <c r="W200" i="11"/>
  <c r="W199" i="11" s="1"/>
  <c r="BK200" i="11"/>
  <c r="N200" i="11"/>
  <c r="BF200" i="11" s="1"/>
  <c r="BI198" i="11"/>
  <c r="BH198" i="11"/>
  <c r="BG198" i="11"/>
  <c r="BE198" i="11"/>
  <c r="AA198" i="11"/>
  <c r="Y198" i="11"/>
  <c r="W198" i="11"/>
  <c r="BK198" i="11"/>
  <c r="N198" i="11"/>
  <c r="BF198" i="11"/>
  <c r="BI197" i="11"/>
  <c r="BH197" i="11"/>
  <c r="BG197" i="11"/>
  <c r="BE197" i="11"/>
  <c r="AA197" i="11"/>
  <c r="Y197" i="11"/>
  <c r="W197" i="11"/>
  <c r="BK197" i="11"/>
  <c r="N197" i="11"/>
  <c r="BF197" i="11"/>
  <c r="BI196" i="11"/>
  <c r="BH196" i="11"/>
  <c r="BG196" i="11"/>
  <c r="BE196" i="11"/>
  <c r="AA196" i="11"/>
  <c r="AA195" i="11"/>
  <c r="AA194" i="11" s="1"/>
  <c r="Y196" i="11"/>
  <c r="W196" i="11"/>
  <c r="BK196" i="11"/>
  <c r="N196" i="11"/>
  <c r="BF196" i="11"/>
  <c r="BI193" i="11"/>
  <c r="BH193" i="11"/>
  <c r="BG193" i="11"/>
  <c r="BE193" i="11"/>
  <c r="AA193" i="11"/>
  <c r="Y193" i="11"/>
  <c r="W193" i="11"/>
  <c r="BK193" i="11"/>
  <c r="N193" i="11"/>
  <c r="BF193" i="11"/>
  <c r="BI192" i="11"/>
  <c r="BH192" i="11"/>
  <c r="BG192" i="11"/>
  <c r="BE192" i="11"/>
  <c r="AA192" i="11"/>
  <c r="AA191" i="11"/>
  <c r="AA190" i="11" s="1"/>
  <c r="Y192" i="11"/>
  <c r="Y191" i="11"/>
  <c r="Y190" i="11" s="1"/>
  <c r="W192" i="11"/>
  <c r="BK192" i="11"/>
  <c r="N192" i="11"/>
  <c r="BF192" i="11"/>
  <c r="BI189" i="11"/>
  <c r="BH189" i="11"/>
  <c r="BG189" i="11"/>
  <c r="BE189" i="11"/>
  <c r="AA189" i="11"/>
  <c r="AA188" i="11"/>
  <c r="Y189" i="11"/>
  <c r="Y188" i="11"/>
  <c r="W189" i="11"/>
  <c r="W188" i="11"/>
  <c r="BK189" i="11"/>
  <c r="BK188" i="11"/>
  <c r="N188" i="11" s="1"/>
  <c r="N95" i="11" s="1"/>
  <c r="N189" i="11"/>
  <c r="BF189" i="11"/>
  <c r="BI187" i="11"/>
  <c r="BH187" i="11"/>
  <c r="BG187" i="11"/>
  <c r="BE187" i="11"/>
  <c r="AA187" i="11"/>
  <c r="Y187" i="11"/>
  <c r="W187" i="11"/>
  <c r="BK187" i="11"/>
  <c r="N187" i="11"/>
  <c r="BF187" i="11"/>
  <c r="BI186" i="11"/>
  <c r="BH186" i="11"/>
  <c r="BG186" i="11"/>
  <c r="BE186" i="11"/>
  <c r="AA186" i="11"/>
  <c r="Y186" i="11"/>
  <c r="W186" i="11"/>
  <c r="BK186" i="11"/>
  <c r="N186" i="11"/>
  <c r="BF186" i="11"/>
  <c r="BI185" i="11"/>
  <c r="BH185" i="11"/>
  <c r="BG185" i="11"/>
  <c r="BE185" i="11"/>
  <c r="AA185" i="11"/>
  <c r="Y185" i="11"/>
  <c r="W185" i="11"/>
  <c r="BK185" i="11"/>
  <c r="N185" i="11"/>
  <c r="BF185" i="11"/>
  <c r="BI184" i="11"/>
  <c r="BH184" i="11"/>
  <c r="BG184" i="11"/>
  <c r="BE184" i="11"/>
  <c r="AA184" i="11"/>
  <c r="Y184" i="11"/>
  <c r="W184" i="11"/>
  <c r="BK184" i="11"/>
  <c r="N184" i="11"/>
  <c r="BF184" i="11"/>
  <c r="BI183" i="11"/>
  <c r="BH183" i="11"/>
  <c r="BG183" i="11"/>
  <c r="BE183" i="11"/>
  <c r="AA183" i="11"/>
  <c r="Y183" i="11"/>
  <c r="W183" i="11"/>
  <c r="BK183" i="11"/>
  <c r="N183" i="11"/>
  <c r="BF183" i="11"/>
  <c r="BI182" i="11"/>
  <c r="BH182" i="11"/>
  <c r="BG182" i="11"/>
  <c r="BE182" i="11"/>
  <c r="AA182" i="11"/>
  <c r="Y182" i="11"/>
  <c r="W182" i="11"/>
  <c r="BK182" i="11"/>
  <c r="N182" i="11"/>
  <c r="BF182" i="11"/>
  <c r="BI181" i="11"/>
  <c r="BH181" i="11"/>
  <c r="BG181" i="11"/>
  <c r="BE181" i="11"/>
  <c r="AA181" i="11"/>
  <c r="Y181" i="11"/>
  <c r="W181" i="11"/>
  <c r="BK181" i="11"/>
  <c r="N181" i="11"/>
  <c r="BF181" i="11"/>
  <c r="BI180" i="11"/>
  <c r="BH180" i="11"/>
  <c r="BG180" i="11"/>
  <c r="BE180" i="11"/>
  <c r="AA180" i="11"/>
  <c r="Y180" i="11"/>
  <c r="W180" i="11"/>
  <c r="BK180" i="11"/>
  <c r="N180" i="11"/>
  <c r="BF180" i="11"/>
  <c r="BI179" i="11"/>
  <c r="BH179" i="11"/>
  <c r="BG179" i="11"/>
  <c r="BE179" i="11"/>
  <c r="AA179" i="11"/>
  <c r="Y179" i="11"/>
  <c r="W179" i="11"/>
  <c r="BK179" i="11"/>
  <c r="N179" i="11"/>
  <c r="BF179" i="11"/>
  <c r="BI178" i="11"/>
  <c r="BH178" i="11"/>
  <c r="BG178" i="11"/>
  <c r="BE178" i="11"/>
  <c r="AA178" i="11"/>
  <c r="Y178" i="11"/>
  <c r="W178" i="11"/>
  <c r="BK178" i="11"/>
  <c r="N178" i="11"/>
  <c r="BF178" i="11"/>
  <c r="BI177" i="11"/>
  <c r="BH177" i="11"/>
  <c r="BG177" i="11"/>
  <c r="BE177" i="11"/>
  <c r="AA177" i="11"/>
  <c r="Y177" i="11"/>
  <c r="W177" i="11"/>
  <c r="BK177" i="11"/>
  <c r="N177" i="11"/>
  <c r="BF177" i="11"/>
  <c r="BI176" i="11"/>
  <c r="BH176" i="11"/>
  <c r="BG176" i="11"/>
  <c r="BE176" i="11"/>
  <c r="AA176" i="11"/>
  <c r="Y176" i="11"/>
  <c r="W176" i="11"/>
  <c r="BK176" i="11"/>
  <c r="N176" i="11"/>
  <c r="BF176" i="11"/>
  <c r="BI175" i="11"/>
  <c r="BH175" i="11"/>
  <c r="BG175" i="11"/>
  <c r="BE175" i="11"/>
  <c r="AA175" i="11"/>
  <c r="Y175" i="11"/>
  <c r="W175" i="11"/>
  <c r="BK175" i="11"/>
  <c r="N175" i="11"/>
  <c r="BF175" i="11"/>
  <c r="BI174" i="11"/>
  <c r="BH174" i="11"/>
  <c r="BG174" i="11"/>
  <c r="BE174" i="11"/>
  <c r="AA174" i="11"/>
  <c r="Y174" i="11"/>
  <c r="W174" i="11"/>
  <c r="BK174" i="11"/>
  <c r="N174" i="11"/>
  <c r="BF174" i="11"/>
  <c r="BI173" i="11"/>
  <c r="BH173" i="11"/>
  <c r="BG173" i="11"/>
  <c r="BE173" i="11"/>
  <c r="AA173" i="11"/>
  <c r="Y173" i="11"/>
  <c r="W173" i="11"/>
  <c r="BK173" i="11"/>
  <c r="N173" i="11"/>
  <c r="BF173" i="11"/>
  <c r="BI172" i="11"/>
  <c r="BH172" i="11"/>
  <c r="BG172" i="11"/>
  <c r="BE172" i="11"/>
  <c r="AA172" i="11"/>
  <c r="Y172" i="11"/>
  <c r="W172" i="11"/>
  <c r="BK172" i="11"/>
  <c r="N172" i="11"/>
  <c r="BF172" i="11"/>
  <c r="BI171" i="11"/>
  <c r="BH171" i="11"/>
  <c r="BG171" i="11"/>
  <c r="BE171" i="11"/>
  <c r="AA171" i="11"/>
  <c r="Y171" i="11"/>
  <c r="W171" i="11"/>
  <c r="BK171" i="11"/>
  <c r="N171" i="11"/>
  <c r="BF171" i="11"/>
  <c r="BI170" i="11"/>
  <c r="BH170" i="11"/>
  <c r="BG170" i="11"/>
  <c r="BE170" i="11"/>
  <c r="AA170" i="11"/>
  <c r="Y170" i="11"/>
  <c r="W170" i="11"/>
  <c r="BK170" i="11"/>
  <c r="N170" i="11"/>
  <c r="BF170" i="11"/>
  <c r="BI169" i="11"/>
  <c r="BH169" i="11"/>
  <c r="BG169" i="11"/>
  <c r="BE169" i="11"/>
  <c r="AA169" i="11"/>
  <c r="Y169" i="11"/>
  <c r="W169" i="11"/>
  <c r="BK169" i="11"/>
  <c r="N169" i="11"/>
  <c r="BF169" i="11"/>
  <c r="BI168" i="11"/>
  <c r="BH168" i="11"/>
  <c r="BG168" i="11"/>
  <c r="BE168" i="11"/>
  <c r="AA168" i="11"/>
  <c r="Y168" i="11"/>
  <c r="W168" i="11"/>
  <c r="BK168" i="11"/>
  <c r="N168" i="11"/>
  <c r="BF168" i="11"/>
  <c r="BI167" i="11"/>
  <c r="BH167" i="11"/>
  <c r="BG167" i="11"/>
  <c r="BE167" i="11"/>
  <c r="AA167" i="11"/>
  <c r="Y167" i="11"/>
  <c r="W167" i="11"/>
  <c r="BK167" i="11"/>
  <c r="N167" i="11"/>
  <c r="BF167" i="11"/>
  <c r="BI166" i="11"/>
  <c r="BH166" i="11"/>
  <c r="BG166" i="11"/>
  <c r="BE166" i="11"/>
  <c r="AA166" i="11"/>
  <c r="Y166" i="11"/>
  <c r="W166" i="11"/>
  <c r="BK166" i="11"/>
  <c r="N166" i="11"/>
  <c r="BF166" i="11"/>
  <c r="BI165" i="11"/>
  <c r="BH165" i="11"/>
  <c r="BG165" i="11"/>
  <c r="BE165" i="11"/>
  <c r="AA165" i="11"/>
  <c r="Y165" i="11"/>
  <c r="W165" i="11"/>
  <c r="BK165" i="11"/>
  <c r="N165" i="11"/>
  <c r="BF165" i="11"/>
  <c r="BI164" i="11"/>
  <c r="BH164" i="11"/>
  <c r="BG164" i="11"/>
  <c r="BE164" i="11"/>
  <c r="AA164" i="11"/>
  <c r="Y164" i="11"/>
  <c r="W164" i="11"/>
  <c r="BK164" i="11"/>
  <c r="N164" i="11"/>
  <c r="BF164" i="11"/>
  <c r="BI163" i="11"/>
  <c r="BH163" i="11"/>
  <c r="BG163" i="11"/>
  <c r="BE163" i="11"/>
  <c r="AA163" i="11"/>
  <c r="Y163" i="11"/>
  <c r="W163" i="11"/>
  <c r="BK163" i="11"/>
  <c r="N163" i="11"/>
  <c r="BF163" i="11"/>
  <c r="BI162" i="11"/>
  <c r="BH162" i="11"/>
  <c r="BG162" i="11"/>
  <c r="BE162" i="11"/>
  <c r="AA162" i="11"/>
  <c r="Y162" i="11"/>
  <c r="W162" i="11"/>
  <c r="BK162" i="11"/>
  <c r="N162" i="11"/>
  <c r="BF162" i="11"/>
  <c r="BI161" i="11"/>
  <c r="BH161" i="11"/>
  <c r="BG161" i="11"/>
  <c r="BE161" i="11"/>
  <c r="AA161" i="11"/>
  <c r="Y161" i="11"/>
  <c r="W161" i="11"/>
  <c r="BK161" i="11"/>
  <c r="BK159" i="11" s="1"/>
  <c r="N161" i="11"/>
  <c r="BF161" i="11"/>
  <c r="BI160" i="11"/>
  <c r="BH160" i="11"/>
  <c r="BG160" i="11"/>
  <c r="BE160" i="11"/>
  <c r="H32" i="11" s="1"/>
  <c r="AA160" i="11"/>
  <c r="AA159" i="11"/>
  <c r="Y160" i="11"/>
  <c r="W160" i="11"/>
  <c r="W159" i="11" s="1"/>
  <c r="BK160" i="11"/>
  <c r="N159" i="11"/>
  <c r="N94" i="11" s="1"/>
  <c r="N160" i="11"/>
  <c r="BF160" i="11" s="1"/>
  <c r="BI158" i="11"/>
  <c r="BH158" i="11"/>
  <c r="BG158" i="11"/>
  <c r="BE158" i="11"/>
  <c r="AA158" i="11"/>
  <c r="AA156" i="11" s="1"/>
  <c r="Y158" i="11"/>
  <c r="W158" i="11"/>
  <c r="BK158" i="11"/>
  <c r="N158" i="11"/>
  <c r="BF158" i="11" s="1"/>
  <c r="BI157" i="11"/>
  <c r="BH157" i="11"/>
  <c r="BG157" i="11"/>
  <c r="BE157" i="11"/>
  <c r="AA157" i="11"/>
  <c r="Y157" i="11"/>
  <c r="Y156" i="11" s="1"/>
  <c r="W157" i="11"/>
  <c r="BK157" i="11"/>
  <c r="BK156" i="11" s="1"/>
  <c r="N156" i="11" s="1"/>
  <c r="N93" i="11" s="1"/>
  <c r="N157" i="11"/>
  <c r="BF157" i="11"/>
  <c r="BI155" i="11"/>
  <c r="BH155" i="11"/>
  <c r="BG155" i="11"/>
  <c r="BE155" i="11"/>
  <c r="AA155" i="11"/>
  <c r="Y155" i="11"/>
  <c r="W155" i="11"/>
  <c r="BK155" i="11"/>
  <c r="N155" i="11"/>
  <c r="BF155" i="11" s="1"/>
  <c r="BI154" i="11"/>
  <c r="BH154" i="11"/>
  <c r="BG154" i="11"/>
  <c r="BE154" i="11"/>
  <c r="AA154" i="11"/>
  <c r="AA153" i="11" s="1"/>
  <c r="Y154" i="11"/>
  <c r="Y153" i="11" s="1"/>
  <c r="W154" i="11"/>
  <c r="W153" i="11" s="1"/>
  <c r="BK154" i="11"/>
  <c r="N154" i="11"/>
  <c r="BF154" i="11" s="1"/>
  <c r="BI152" i="11"/>
  <c r="BH152" i="11"/>
  <c r="BG152" i="11"/>
  <c r="BE152" i="11"/>
  <c r="AA152" i="11"/>
  <c r="AA151" i="11" s="1"/>
  <c r="Y152" i="11"/>
  <c r="Y151" i="11"/>
  <c r="W152" i="11"/>
  <c r="W151" i="11" s="1"/>
  <c r="BK152" i="11"/>
  <c r="BK151" i="11" s="1"/>
  <c r="N151" i="11"/>
  <c r="N91" i="11" s="1"/>
  <c r="N152" i="11"/>
  <c r="BF152" i="11" s="1"/>
  <c r="BI150" i="11"/>
  <c r="BH150" i="11"/>
  <c r="BG150" i="11"/>
  <c r="BE150" i="11"/>
  <c r="AA150" i="11"/>
  <c r="Y150" i="11"/>
  <c r="W150" i="11"/>
  <c r="BK150" i="11"/>
  <c r="N150" i="11"/>
  <c r="BF150" i="11" s="1"/>
  <c r="BI149" i="11"/>
  <c r="BH149" i="11"/>
  <c r="BG149" i="11"/>
  <c r="BE149" i="11"/>
  <c r="AA149" i="11"/>
  <c r="Y149" i="11"/>
  <c r="W149" i="11"/>
  <c r="BK149" i="11"/>
  <c r="N149" i="11"/>
  <c r="BF149" i="11" s="1"/>
  <c r="BI148" i="11"/>
  <c r="BH148" i="11"/>
  <c r="BG148" i="11"/>
  <c r="BE148" i="11"/>
  <c r="AA148" i="11"/>
  <c r="Y148" i="11"/>
  <c r="W148" i="11"/>
  <c r="BK148" i="11"/>
  <c r="N148" i="11"/>
  <c r="BF148" i="11" s="1"/>
  <c r="BI147" i="11"/>
  <c r="BH147" i="11"/>
  <c r="BG147" i="11"/>
  <c r="BE147" i="11"/>
  <c r="AA147" i="11"/>
  <c r="Y147" i="11"/>
  <c r="W147" i="11"/>
  <c r="BK147" i="11"/>
  <c r="N147" i="11"/>
  <c r="BF147" i="11" s="1"/>
  <c r="BI146" i="11"/>
  <c r="BH146" i="11"/>
  <c r="BG146" i="11"/>
  <c r="BE146" i="11"/>
  <c r="AA146" i="11"/>
  <c r="Y146" i="11"/>
  <c r="W146" i="11"/>
  <c r="BK146" i="11"/>
  <c r="N146" i="11"/>
  <c r="BF146" i="11" s="1"/>
  <c r="BI145" i="11"/>
  <c r="BH145" i="11"/>
  <c r="BG145" i="11"/>
  <c r="BE145" i="11"/>
  <c r="AA145" i="11"/>
  <c r="Y145" i="11"/>
  <c r="W145" i="11"/>
  <c r="BK145" i="11"/>
  <c r="N145" i="11"/>
  <c r="BF145" i="11" s="1"/>
  <c r="BI144" i="11"/>
  <c r="BH144" i="11"/>
  <c r="BG144" i="11"/>
  <c r="BE144" i="11"/>
  <c r="AA144" i="11"/>
  <c r="Y144" i="11"/>
  <c r="W144" i="11"/>
  <c r="BK144" i="11"/>
  <c r="N144" i="11"/>
  <c r="BF144" i="11" s="1"/>
  <c r="BI143" i="11"/>
  <c r="BH143" i="11"/>
  <c r="BG143" i="11"/>
  <c r="BE143" i="11"/>
  <c r="AA143" i="11"/>
  <c r="Y143" i="11"/>
  <c r="W143" i="11"/>
  <c r="BK143" i="11"/>
  <c r="N143" i="11"/>
  <c r="BF143" i="11" s="1"/>
  <c r="BI142" i="11"/>
  <c r="BH142" i="11"/>
  <c r="BG142" i="11"/>
  <c r="BE142" i="11"/>
  <c r="AA142" i="11"/>
  <c r="Y142" i="11"/>
  <c r="W142" i="11"/>
  <c r="BK142" i="11"/>
  <c r="N142" i="11"/>
  <c r="BF142" i="11" s="1"/>
  <c r="BI141" i="11"/>
  <c r="BH141" i="11"/>
  <c r="BG141" i="11"/>
  <c r="BE141" i="11"/>
  <c r="AA141" i="11"/>
  <c r="Y141" i="11"/>
  <c r="W141" i="11"/>
  <c r="BK141" i="11"/>
  <c r="N141" i="11"/>
  <c r="BF141" i="11" s="1"/>
  <c r="BI140" i="11"/>
  <c r="BH140" i="11"/>
  <c r="BG140" i="11"/>
  <c r="BE140" i="11"/>
  <c r="AA140" i="11"/>
  <c r="Y140" i="11"/>
  <c r="W140" i="11"/>
  <c r="BK140" i="11"/>
  <c r="N140" i="11"/>
  <c r="BF140" i="11" s="1"/>
  <c r="BI139" i="11"/>
  <c r="BH139" i="11"/>
  <c r="BG139" i="11"/>
  <c r="BE139" i="11"/>
  <c r="AA139" i="11"/>
  <c r="Y139" i="11"/>
  <c r="W139" i="11"/>
  <c r="BK139" i="11"/>
  <c r="N139" i="11"/>
  <c r="BF139" i="11" s="1"/>
  <c r="BI138" i="11"/>
  <c r="BH138" i="11"/>
  <c r="BG138" i="11"/>
  <c r="BE138" i="11"/>
  <c r="AA138" i="11"/>
  <c r="Y138" i="11"/>
  <c r="W138" i="11"/>
  <c r="BK138" i="11"/>
  <c r="N138" i="11"/>
  <c r="BF138" i="11" s="1"/>
  <c r="BI137" i="11"/>
  <c r="BH137" i="11"/>
  <c r="BG137" i="11"/>
  <c r="BE137" i="11"/>
  <c r="AA137" i="11"/>
  <c r="Y137" i="11"/>
  <c r="W137" i="11"/>
  <c r="BK137" i="11"/>
  <c r="N137" i="11"/>
  <c r="BF137" i="11" s="1"/>
  <c r="BI136" i="11"/>
  <c r="BH136" i="11"/>
  <c r="BG136" i="11"/>
  <c r="BE136" i="11"/>
  <c r="AA136" i="11"/>
  <c r="Y136" i="11"/>
  <c r="W136" i="11"/>
  <c r="BK136" i="11"/>
  <c r="N136" i="11"/>
  <c r="BF136" i="11" s="1"/>
  <c r="BI135" i="11"/>
  <c r="BH135" i="11"/>
  <c r="BG135" i="11"/>
  <c r="BE135" i="11"/>
  <c r="AA135" i="11"/>
  <c r="Y135" i="11"/>
  <c r="W135" i="11"/>
  <c r="BK135" i="11"/>
  <c r="N135" i="11"/>
  <c r="BF135" i="11" s="1"/>
  <c r="BI134" i="11"/>
  <c r="BH134" i="11"/>
  <c r="BG134" i="11"/>
  <c r="BE134" i="11"/>
  <c r="AA134" i="11"/>
  <c r="Y134" i="11"/>
  <c r="W134" i="11"/>
  <c r="BK134" i="11"/>
  <c r="N134" i="11"/>
  <c r="BF134" i="11" s="1"/>
  <c r="BI133" i="11"/>
  <c r="BH133" i="11"/>
  <c r="BG133" i="11"/>
  <c r="BE133" i="11"/>
  <c r="AA133" i="11"/>
  <c r="Y133" i="11"/>
  <c r="W133" i="11"/>
  <c r="BK133" i="11"/>
  <c r="N133" i="11"/>
  <c r="BF133" i="11" s="1"/>
  <c r="BI132" i="11"/>
  <c r="BH132" i="11"/>
  <c r="BG132" i="11"/>
  <c r="BE132" i="11"/>
  <c r="AA132" i="11"/>
  <c r="AA130" i="11" s="1"/>
  <c r="AA129" i="11" s="1"/>
  <c r="AA128" i="11" s="1"/>
  <c r="Y132" i="11"/>
  <c r="W132" i="11"/>
  <c r="BK132" i="11"/>
  <c r="N132" i="11"/>
  <c r="BF132" i="11" s="1"/>
  <c r="BI131" i="11"/>
  <c r="BH131" i="11"/>
  <c r="BG131" i="11"/>
  <c r="BE131" i="11"/>
  <c r="AA131" i="11"/>
  <c r="Y131" i="11"/>
  <c r="W131" i="11"/>
  <c r="BK131" i="11"/>
  <c r="N131" i="11"/>
  <c r="BF131" i="11"/>
  <c r="F125" i="11"/>
  <c r="F122" i="11"/>
  <c r="F120" i="11"/>
  <c r="BI109" i="11"/>
  <c r="BH109" i="11"/>
  <c r="BG109" i="11"/>
  <c r="BE109" i="11"/>
  <c r="BI108" i="11"/>
  <c r="BH108" i="11"/>
  <c r="BG108" i="11"/>
  <c r="BE108" i="11"/>
  <c r="BI107" i="11"/>
  <c r="BH107" i="11"/>
  <c r="BG107" i="11"/>
  <c r="BE107" i="11"/>
  <c r="BI106" i="11"/>
  <c r="BH106" i="11"/>
  <c r="BG106" i="11"/>
  <c r="BE106" i="11"/>
  <c r="BI105" i="11"/>
  <c r="BH105" i="11"/>
  <c r="BG105" i="11"/>
  <c r="BE105" i="11"/>
  <c r="BI104" i="11"/>
  <c r="BH104" i="11"/>
  <c r="BG104" i="11"/>
  <c r="BE104" i="11"/>
  <c r="F84" i="11"/>
  <c r="F81" i="11"/>
  <c r="F79" i="11"/>
  <c r="O21" i="11"/>
  <c r="E21" i="11"/>
  <c r="M84" i="11" s="1"/>
  <c r="O20" i="11"/>
  <c r="O18" i="11"/>
  <c r="E18" i="11"/>
  <c r="O17" i="11"/>
  <c r="O12" i="11"/>
  <c r="E12" i="11"/>
  <c r="F124" i="11" s="1"/>
  <c r="F83" i="11"/>
  <c r="O11" i="11"/>
  <c r="O9" i="11"/>
  <c r="F6" i="11"/>
  <c r="M125" i="11" l="1"/>
  <c r="M122" i="11"/>
  <c r="M81" i="11"/>
  <c r="Y159" i="11"/>
  <c r="H36" i="11"/>
  <c r="W130" i="11"/>
  <c r="W156" i="11"/>
  <c r="W129" i="11" s="1"/>
  <c r="W128" i="11" s="1"/>
  <c r="Y195" i="11"/>
  <c r="BK199" i="11"/>
  <c r="N199" i="11" s="1"/>
  <c r="N100" i="11" s="1"/>
  <c r="Y199" i="11"/>
  <c r="Y130" i="11"/>
  <c r="Y129" i="11" s="1"/>
  <c r="BK130" i="11"/>
  <c r="H35" i="11"/>
  <c r="BK153" i="11"/>
  <c r="N153" i="11" s="1"/>
  <c r="N92" i="11" s="1"/>
  <c r="W191" i="11"/>
  <c r="W190" i="11" s="1"/>
  <c r="W195" i="11"/>
  <c r="W194" i="11" s="1"/>
  <c r="BK129" i="11"/>
  <c r="N130" i="11"/>
  <c r="N90" i="11" s="1"/>
  <c r="N208" i="11"/>
  <c r="BF208" i="11" s="1"/>
  <c r="BK206" i="11"/>
  <c r="N206" i="11" s="1"/>
  <c r="N101" i="11" s="1"/>
  <c r="F119" i="11"/>
  <c r="F78" i="11"/>
  <c r="M32" i="11"/>
  <c r="H34" i="11"/>
  <c r="M124" i="11"/>
  <c r="M83" i="11"/>
  <c r="BK191" i="11"/>
  <c r="BK195" i="11"/>
  <c r="Y194" i="11" l="1"/>
  <c r="Y128" i="11" s="1"/>
  <c r="N191" i="11"/>
  <c r="N97" i="11" s="1"/>
  <c r="BK190" i="11"/>
  <c r="N190" i="11" s="1"/>
  <c r="N96" i="11" s="1"/>
  <c r="N195" i="11"/>
  <c r="N99" i="11" s="1"/>
  <c r="BK194" i="11"/>
  <c r="N194" i="11" s="1"/>
  <c r="N98" i="11" s="1"/>
  <c r="N129" i="11"/>
  <c r="N89" i="11" s="1"/>
  <c r="BK128" i="11"/>
  <c r="N128" i="11" s="1"/>
  <c r="N88" i="11" s="1"/>
  <c r="N109" i="11" l="1"/>
  <c r="BF109" i="11" s="1"/>
  <c r="N107" i="11"/>
  <c r="BF107" i="11" s="1"/>
  <c r="N105" i="11"/>
  <c r="BF105" i="11" s="1"/>
  <c r="N104" i="11"/>
  <c r="N106" i="11"/>
  <c r="BF106" i="11" s="1"/>
  <c r="M27" i="11"/>
  <c r="N108" i="11"/>
  <c r="BF108" i="11" s="1"/>
  <c r="N103" i="11" l="1"/>
  <c r="BF104" i="11"/>
  <c r="M33" i="11" l="1"/>
  <c r="H33" i="11"/>
  <c r="M28" i="11"/>
  <c r="L111" i="11"/>
  <c r="M30" i="11" l="1"/>
  <c r="L38" i="11" l="1"/>
</calcChain>
</file>

<file path=xl/sharedStrings.xml><?xml version="1.0" encoding="utf-8"?>
<sst xmlns="http://schemas.openxmlformats.org/spreadsheetml/2006/main" count="1179" uniqueCount="298">
  <si>
    <t>Hárok obsahuje:</t>
  </si>
  <si>
    <t/>
  </si>
  <si>
    <t>False</t>
  </si>
  <si>
    <t>optimalizované pre tlač zostáv vo formáte A4 - na výšku</t>
  </si>
  <si>
    <t>&gt;&gt;  skryté stĺpce  &lt;&lt;</t>
  </si>
  <si>
    <t>20</t>
  </si>
  <si>
    <t>v ---  nižšie sa nachádzajú doplnkové a pomocné údaje k zostavám  --- v</t>
  </si>
  <si>
    <t>Stavba:</t>
  </si>
  <si>
    <t>JKSO:</t>
  </si>
  <si>
    <t>KS:</t>
  </si>
  <si>
    <t>Miesto:</t>
  </si>
  <si>
    <t xml:space="preserve"> </t>
  </si>
  <si>
    <t>Dátum:</t>
  </si>
  <si>
    <t>Objednávateľ:</t>
  </si>
  <si>
    <t>IČO:</t>
  </si>
  <si>
    <t>IČO DPH:</t>
  </si>
  <si>
    <t>Zhotoviteľ:</t>
  </si>
  <si>
    <t>Projektant:</t>
  </si>
  <si>
    <t>Spracovateľ:</t>
  </si>
  <si>
    <t>Poznámka:</t>
  </si>
  <si>
    <t>Cena bez DPH</t>
  </si>
  <si>
    <t>DPH</t>
  </si>
  <si>
    <t>základná</t>
  </si>
  <si>
    <t>z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</si>
  <si>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</si>
  <si>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</si>
  <si>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</si>
  <si>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</si>
  <si>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</si>
  <si>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</si>
  <si>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</si>
  <si>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</si>
  <si>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</si>
  <si>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</si>
  <si>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</si>
  <si>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</si>
  <si>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</si>
  <si>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Kód</t>
  </si>
  <si>
    <t>D</t>
  </si>
  <si>
    <t>0</t>
  </si>
  <si>
    <t>1</t>
  </si>
  <si>
    <t>2</t>
  </si>
  <si>
    <t>{31a7c584-9b21-4375-a573-4b70e690bd25}</t>
  </si>
  <si>
    <t>Ostatné náklady</t>
  </si>
  <si>
    <t>Celkové náklady za stavbu 1) + 2)</t>
  </si>
  <si>
    <t>1) Krycí list rozpočtu</t>
  </si>
  <si>
    <t>2) Rekapitulácia rozpočtu</t>
  </si>
  <si>
    <t>3) Rozpočet</t>
  </si>
  <si>
    <t>Späť na hárok:</t>
  </si>
  <si>
    <t>Rekapitulácia stavby</t>
  </si>
  <si>
    <t>KRYCÍ LIST ROZPOČTU</t>
  </si>
  <si>
    <t>Náklady z rozpočtu</t>
  </si>
  <si>
    <t>REKAPITULÁCIA ROZPOČTU</t>
  </si>
  <si>
    <t>Kód - Popis</t>
  </si>
  <si>
    <t>Cena celkom [EUR]</t>
  </si>
  <si>
    <t>1) Náklady z rozpočtu</t>
  </si>
  <si>
    <t>-1</t>
  </si>
  <si>
    <t>VP -   Práce naviac</t>
  </si>
  <si>
    <t>2) Ostatné náklady</t>
  </si>
  <si>
    <t>GZS</t>
  </si>
  <si>
    <t>VRN</t>
  </si>
  <si>
    <t>Sťažené podmienky</t>
  </si>
  <si>
    <t>Vplyv prostredia</t>
  </si>
  <si>
    <t>Kompletačná činnosť</t>
  </si>
  <si>
    <t>KOMPLETACNA</t>
  </si>
  <si>
    <t>ROZPOČET</t>
  </si>
  <si>
    <t>PČ</t>
  </si>
  <si>
    <t>Typ</t>
  </si>
  <si>
    <t>Popis</t>
  </si>
  <si>
    <t>MJ</t>
  </si>
  <si>
    <t>Množstvo</t>
  </si>
  <si>
    <t>J.cena [EUR]</t>
  </si>
  <si>
    <t>Poznámka</t>
  </si>
  <si>
    <t>J. Nh [h]</t>
  </si>
  <si>
    <t>Nh celkom [h]</t>
  </si>
  <si>
    <t>J. hmotnosť_x000D_
[t]</t>
  </si>
  <si>
    <t>Hmotnosť_x000D_
celkom [t]</t>
  </si>
  <si>
    <t>J. suť [t]</t>
  </si>
  <si>
    <t>Suť Celkom [t]</t>
  </si>
  <si>
    <t>VP - Práce naviac</t>
  </si>
  <si>
    <t>PN</t>
  </si>
  <si>
    <t>K</t>
  </si>
  <si>
    <t>Objekt:</t>
  </si>
  <si>
    <t>HSV - Práce a dodávky HSV</t>
  </si>
  <si>
    <t xml:space="preserve">    1 - Zemné práce</t>
  </si>
  <si>
    <t>PSV - Práce a dodávky PSV</t>
  </si>
  <si>
    <t>M - Práce a dodávky M</t>
  </si>
  <si>
    <t>ROZPOCET</t>
  </si>
  <si>
    <t>ks</t>
  </si>
  <si>
    <t>4</t>
  </si>
  <si>
    <t>16</t>
  </si>
  <si>
    <t>3</t>
  </si>
  <si>
    <t>m</t>
  </si>
  <si>
    <t>5</t>
  </si>
  <si>
    <t>m2</t>
  </si>
  <si>
    <t>6</t>
  </si>
  <si>
    <t>m3</t>
  </si>
  <si>
    <t>7</t>
  </si>
  <si>
    <t>8</t>
  </si>
  <si>
    <t>9</t>
  </si>
  <si>
    <t>10</t>
  </si>
  <si>
    <t>t</t>
  </si>
  <si>
    <t>11</t>
  </si>
  <si>
    <t>12</t>
  </si>
  <si>
    <t>13</t>
  </si>
  <si>
    <t>14</t>
  </si>
  <si>
    <t>15</t>
  </si>
  <si>
    <t>17</t>
  </si>
  <si>
    <t>18</t>
  </si>
  <si>
    <t>19</t>
  </si>
  <si>
    <t>21</t>
  </si>
  <si>
    <t>64</t>
  </si>
  <si>
    <t xml:space="preserve">    5 - Komunikácie</t>
  </si>
  <si>
    <t xml:space="preserve">    99 - Presun hmôt HSV</t>
  </si>
  <si>
    <t>M</t>
  </si>
  <si>
    <t>564851111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</si>
  <si>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</si>
  <si>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</si>
  <si>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</si>
  <si>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</si>
  <si>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</si>
  <si>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</si>
  <si>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</si>
  <si>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</si>
  <si>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</si>
  <si>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</si>
  <si>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</si>
  <si>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</si>
  <si>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</si>
  <si>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</si>
  <si>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</si>
  <si>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</si>
  <si>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</si>
  <si>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</si>
  <si>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</si>
  <si>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 xml:space="preserve">    4 - Vodorovné konštrukcie</t>
  </si>
  <si>
    <t xml:space="preserve">    6 - Úpravy povrchov, podlahy, osadenie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</si>
  <si>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</si>
  <si>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</si>
  <si>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</si>
  <si>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</si>
  <si>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</si>
  <si>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</si>
  <si>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</si>
  <si>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</si>
  <si>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</si>
  <si>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</si>
  <si>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</si>
  <si>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</si>
  <si>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</si>
  <si>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</si>
  <si>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</si>
  <si>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</si>
  <si>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</si>
  <si>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</si>
  <si>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</si>
  <si>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</si>
  <si>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</si>
  <si>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</si>
  <si>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</si>
  <si>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65</t>
  </si>
  <si>
    <t xml:space="preserve">    8 - Rúrové vedenie</t>
  </si>
  <si>
    <t xml:space="preserve">    722 - Zdravotechnika - vnútorný vodovod</t>
  </si>
  <si>
    <t>Mimostaven. doprava</t>
  </si>
  <si>
    <t>Klimatické vplyvy</t>
  </si>
  <si>
    <t>871161121</t>
  </si>
  <si>
    <t>Montáž potrubia z tlakových rúrok polyetylénových vonkajšieho priemeru 32 mm</t>
  </si>
  <si>
    <t>2861129200</t>
  </si>
  <si>
    <t>HDPE rúra tlaková pre rozvod vody - PE 100 / PN 10 32 x 2 x L</t>
  </si>
  <si>
    <t>722229103</t>
  </si>
  <si>
    <t>Montáž ventilu výtok., plavák.,vypúšť.,odvodňov.,kohút.plniaceho,vypúšťacieho PN 0.6, ventilov G 1</t>
  </si>
  <si>
    <t>130201001</t>
  </si>
  <si>
    <t>Výkop jamy a ryhy v obmedzenom priestore horn. tr.3 ručne</t>
  </si>
  <si>
    <t>SO 06/07 - Areálový rozvod vody a Areálová kanalizácia</t>
  </si>
  <si>
    <t xml:space="preserve">    46-M - Zemné práce pri extr.mont.prácach</t>
  </si>
  <si>
    <t xml:space="preserve">    23-M - Montáže potrubia</t>
  </si>
  <si>
    <t>1131071121</t>
  </si>
  <si>
    <t>Búranie  podlahy v ploche do 200m2 z kameniva ťaženého, hr.100-200mm,  -0,24000t</t>
  </si>
  <si>
    <t>1131071321</t>
  </si>
  <si>
    <t>Búranie podlahy v ploche do 200 m2 z betónu prostého, hr. vrstvy 150 do 300 mm,  -0,50000t</t>
  </si>
  <si>
    <t>139711101</t>
  </si>
  <si>
    <t>Výkop v uzavretých priestoroch s naložením výkopu na dopravný prostriedok v hornine 1 až 4</t>
  </si>
  <si>
    <t>130001101</t>
  </si>
  <si>
    <t>Príplatok k cenám za sťaženie výkopu pre všetky triedy</t>
  </si>
  <si>
    <t>132201202</t>
  </si>
  <si>
    <t>Výkop ryhy šírky 600-2000mm horn.3 od 100 do 1000 m3</t>
  </si>
  <si>
    <t>132201209</t>
  </si>
  <si>
    <t>Hĺbenie rýh š. nad 600 do 2 000 mm zapažených i nezapažených, s urovnaním dna. Príplatok k cenám za lepivosť horniny 3</t>
  </si>
  <si>
    <t>151101101</t>
  </si>
  <si>
    <t>Paženie a rozopretie stien rýh pre podzemné vedenie, príložné do 2 m</t>
  </si>
  <si>
    <t>151101111</t>
  </si>
  <si>
    <t>Odstránenie paženia rýh pre podzemné vedenie, príložné hĺbky do 2 m</t>
  </si>
  <si>
    <t>161101501</t>
  </si>
  <si>
    <t>Zvislé premiestnenie výkopku z horniny I až IV, nosením za každé 3 m výšky</t>
  </si>
  <si>
    <t>162601102</t>
  </si>
  <si>
    <t>Vodorovné premiestnenie výkopku tr.1-4 do 5000 m</t>
  </si>
  <si>
    <t>167101102</t>
  </si>
  <si>
    <t>Nakladanie neuľahnutého výkopku z hornín tr.1-4 nad 100 do 1000 m3</t>
  </si>
  <si>
    <t>171201201</t>
  </si>
  <si>
    <t>Uloženie sypaniny na skládky do 100 m3</t>
  </si>
  <si>
    <t>P01000001</t>
  </si>
  <si>
    <t>Poplatok za skládku</t>
  </si>
  <si>
    <t>174101002</t>
  </si>
  <si>
    <t>Zásyp sypaninou so zhutnením jám, šachiet, rýh, zárezov alebo okolo objektov nad 100 do 1000 m3</t>
  </si>
  <si>
    <t>174201101</t>
  </si>
  <si>
    <t>Zásyp sypaninou bez zhutnenia jám, šachiet, rýh, zárezov alebo okolo objektov do 100 m3</t>
  </si>
  <si>
    <t>5834374400</t>
  </si>
  <si>
    <t>Kamenivo drvené hrubé 32-63 b</t>
  </si>
  <si>
    <t>175101101</t>
  </si>
  <si>
    <t>Obsyp potrubia sypaninou z vhodných hornín 1 až 4 bez prehodenia sypaniny</t>
  </si>
  <si>
    <t>5833725100</t>
  </si>
  <si>
    <t>Štrkopiesok 0-63 b</t>
  </si>
  <si>
    <t>175101109</t>
  </si>
  <si>
    <t>Príplatok k cene za prehodenie sypaniny</t>
  </si>
  <si>
    <t>451573111</t>
  </si>
  <si>
    <t>Lôžko pod potrubie, stoky a drobné objekty, v otvorenom výkope z piesku a štrkopiesku do 63 mm</t>
  </si>
  <si>
    <t>Podklad zo štrkodrviny s rozprestrením a zhutnením, hr.po zhutnení 150 mm</t>
  </si>
  <si>
    <t>567121115</t>
  </si>
  <si>
    <t>Podklad z prostého betónu tr. B 7, 5 hr.150 mm</t>
  </si>
  <si>
    <t>631312411</t>
  </si>
  <si>
    <t>Mazanina z betónu prostého tr.C 8/10 hr.nad 50 do 80 mm</t>
  </si>
  <si>
    <t>631362021</t>
  </si>
  <si>
    <t>Výstuž mazanín z betónov (z kameniva) a z ľahkých betónov zo zváraných sietí z drôtov typu KARI</t>
  </si>
  <si>
    <t>871313121</t>
  </si>
  <si>
    <t>Montáž potrubia z kanalizačných rúr z tvrdého PVC tesn. gumovým krúžkom v skl. do 20% DN 150</t>
  </si>
  <si>
    <t>2861102300</t>
  </si>
  <si>
    <t>Kanalizačné rúry PVC-U hladké s hrdlom 160x 4.0x2000mm</t>
  </si>
  <si>
    <t>2861102400</t>
  </si>
  <si>
    <t>Kanalizačné rúry PVC-U hladké s hrdlom 160x 4.0x3000mm</t>
  </si>
  <si>
    <t>2861102200</t>
  </si>
  <si>
    <t>Kanalizačné rúry PVC-U hladké s hrdlom 160x 4.0x1000mm</t>
  </si>
  <si>
    <t>2861102100</t>
  </si>
  <si>
    <t>Kanalizačné rúry PVC-U hladké s hrdlom 160x 4.0x 500mm</t>
  </si>
  <si>
    <t>8713131210</t>
  </si>
  <si>
    <t>Montáž potrubia z kanalizačných rúr z tvrdého PVC tesn. gumovým krúžkom v skl. do 20% DN 125</t>
  </si>
  <si>
    <t>2861100700</t>
  </si>
  <si>
    <t>Kanalizačné rúry PVC-U hladké s hrdlom 125x 3.1x1000mm</t>
  </si>
  <si>
    <t>871363121</t>
  </si>
  <si>
    <t>Montáž potrubia z kanalizačných rúr z tvrdého PVC tesn. gumovým krúžkom v skl. do 20% DN 250</t>
  </si>
  <si>
    <t>2861103800</t>
  </si>
  <si>
    <t>Kanalizačné rúry PVC-U hladké s hrdlom 250x 6.2x5000mm</t>
  </si>
  <si>
    <t>2861103700</t>
  </si>
  <si>
    <t>Kanalizačné rúry PVC-U hladké s hrdlom 250x 6.2x3000mm</t>
  </si>
  <si>
    <t>2861103600</t>
  </si>
  <si>
    <t>Kanalizačné rúry PVC-U hladké s hrdlom 250x 6.2x2000mm</t>
  </si>
  <si>
    <t>2861103500</t>
  </si>
  <si>
    <t>Kanalizačné rúry PVC-U hladké s hrdlom 250x 6.2x1000mm</t>
  </si>
  <si>
    <t>8773531211</t>
  </si>
  <si>
    <t>Montáž tvarovky na potrubí z rúr z tvrdého PVC tesnených gumovým krúžkom, odbočná DN 250</t>
  </si>
  <si>
    <t>2862104000</t>
  </si>
  <si>
    <t>PVC-U odbočka kanalizačná pre rúry hladké 250/150 45°</t>
  </si>
  <si>
    <t>891211111.1</t>
  </si>
  <si>
    <t>Montáž vodovodného posúvača s osadením zemnej súpravy (bez poklopov) DN 25</t>
  </si>
  <si>
    <t>4229126153</t>
  </si>
  <si>
    <t>Zemná súprava teleskopická RD=0.8-1.20 m DN 3/4"-2"</t>
  </si>
  <si>
    <t>4222520209</t>
  </si>
  <si>
    <t>Posúvač domovej prípojky DN 1"-32</t>
  </si>
  <si>
    <t>3199104176</t>
  </si>
  <si>
    <t>Spojovacie prostriedky vodárenských armatúr- tvarovka ISO vnutorný závit D 32-1"</t>
  </si>
  <si>
    <t>892233111</t>
  </si>
  <si>
    <t>Preplach a dezinfekcia vodovodného potrubia DN od 40 do 70</t>
  </si>
  <si>
    <t>892241111</t>
  </si>
  <si>
    <t>Ostatné práce na rúrovom vedení, tlakové skúšky vodovodného potrubia DN do 80</t>
  </si>
  <si>
    <t>892311000</t>
  </si>
  <si>
    <t>Skúška tesnosti kanalizácie D 150</t>
  </si>
  <si>
    <t>892361000</t>
  </si>
  <si>
    <t>Skúška tesnosti kanalizácie D 250</t>
  </si>
  <si>
    <t>893871003S1</t>
  </si>
  <si>
    <t>899401112</t>
  </si>
  <si>
    <t>Osadenie poklopu liatinového posúvačového</t>
  </si>
  <si>
    <t>4229150013</t>
  </si>
  <si>
    <t>4222520203</t>
  </si>
  <si>
    <t>998276101</t>
  </si>
  <si>
    <t>Presun hmôt pre rúrové vedenie hĺbené z rúr z plast., hmôt alebo sklolamin. v otvorenom výkope</t>
  </si>
  <si>
    <t>5517400610</t>
  </si>
  <si>
    <t>Guľový kohút 1"s výpustom</t>
  </si>
  <si>
    <t>460490012</t>
  </si>
  <si>
    <t>Rozvinutie a uloženie výstražnej fólie z PVC do ryhy, šírka 33 cm</t>
  </si>
  <si>
    <t>2830010610</t>
  </si>
  <si>
    <t>Výstražná fólia HNEDÁ - KANALIZÁCIA, 1 kotúč=500m, Campri</t>
  </si>
  <si>
    <t>256</t>
  </si>
  <si>
    <t>2830010600</t>
  </si>
  <si>
    <t>Výstražná fólia BIELA - VODOVOD, 1 kotúč=500m, Campri</t>
  </si>
  <si>
    <t>230120095</t>
  </si>
  <si>
    <t>Montáž  vývodu signalizačného vodiča</t>
  </si>
  <si>
    <t>3410702100</t>
  </si>
  <si>
    <t>Kábel/vodič pre pevné uloženie - hliníkový AY   6 tmavomodrý</t>
  </si>
  <si>
    <t>230203052</t>
  </si>
  <si>
    <t>Montáž objímky MB so zarážkou PE 100 SDR 11 D 32</t>
  </si>
  <si>
    <t>2861699903</t>
  </si>
  <si>
    <t>230203202</t>
  </si>
  <si>
    <t>Montáž kusa TA (Kit) s predľženou odbočkou a objímkou PE 100 SDR 11 D 32</t>
  </si>
  <si>
    <t>2861620100</t>
  </si>
  <si>
    <t>D+M plastovej šachty DN 400 vrátane poklopu</t>
  </si>
  <si>
    <t>Poklop uličný teleskopický pre posúvače napr. Hawle alebo ekvivalent</t>
  </si>
  <si>
    <t>Podkladová doska pre posúvače napr. Hawle alebo ekvivalent</t>
  </si>
  <si>
    <t>Elektrotvarovky napr. FRIALEN objímka so zarážkou mb pe 100 sdr 11 dn   32 obj.č. 612682 alebo ekvivalent</t>
  </si>
  <si>
    <t>Elektrotvarovky napr. FRIALEN T-kus s predĺženou odbočkou a objímkou MB TA  PE 100 SDR 11 DN 32 alebo ekvivalent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</si>
</sst>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24" x14ac:knownFonts="1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0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sz val="9"/>
      <color rgb="FF969696"/>
      <name val="Trebuchet MS"/>
    </font>
    <font>
      <sz val="10"/>
      <color rgb="FF464646"/>
      <name val="Trebuchet MS"/>
    </font>
    <font>
      <b/>
      <sz val="10"/>
      <name val="Trebuchet MS"/>
    </font>
    <font>
      <b/>
      <sz val="10"/>
      <color rgb="FF464646"/>
      <name val="Trebuchet MS"/>
    </font>
    <font>
      <sz val="10"/>
      <color rgb="FF969696"/>
      <name val="Trebuchet MS"/>
    </font>
    <font>
      <b/>
      <sz val="12"/>
      <color rgb="FF960000"/>
      <name val="Trebuchet MS"/>
    </font>
    <font>
      <b/>
      <sz val="12"/>
      <color rgb="FF800000"/>
      <name val="Trebuchet MS"/>
    </font>
    <font>
      <b/>
      <sz val="8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i/>
      <sz val="8"/>
      <color rgb="FF0000FF"/>
      <name val="Trebuchet MS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D2D2D2"/>
      </patternFill>
    </fill>
  </fills>
  <borders count="24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23" fillId="0" borderId="0" applyNumberFormat="0" applyFill="0" applyBorder="0" applyAlignment="0" applyProtection="0"/>
  </cellStyleXfs>
  <cellXfs count="177">
    <xf numFmtId="0" fontId="0" fillId="0" borderId="0" xfId="0"/>
    <xf numFmtId="0" fontId="0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/>
    <xf numFmtId="0" fontId="4" fillId="2" borderId="0" xfId="0" applyFont="1" applyFill="1" applyAlignment="1" applyProtection="1">
      <alignment vertical="center"/>
    </xf>
    <xf numFmtId="0" fontId="8" fillId="2" borderId="0" xfId="0" applyFont="1" applyFill="1" applyAlignment="1" applyProtection="1">
      <alignment horizontal="left" vertical="center"/>
    </xf>
    <xf numFmtId="0" fontId="9" fillId="2" borderId="0" xfId="1" applyFont="1" applyFill="1" applyAlignment="1" applyProtection="1">
      <alignment vertical="center"/>
    </xf>
    <xf numFmtId="0" fontId="0" fillId="2" borderId="0" xfId="0" applyFill="1"/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0" xfId="0" applyBorder="1"/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/>
    </xf>
    <xf numFmtId="0" fontId="12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164" fontId="1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15" fillId="0" borderId="9" xfId="0" applyFont="1" applyBorder="1" applyAlignment="1">
      <alignment horizontal="left"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12" xfId="0" applyBorder="1"/>
    <xf numFmtId="0" fontId="0" fillId="0" borderId="13" xfId="0" applyBorder="1"/>
    <xf numFmtId="0" fontId="16" fillId="0" borderId="14" xfId="0" applyFont="1" applyBorder="1" applyAlignment="1">
      <alignment horizontal="left" vertical="center"/>
    </xf>
    <xf numFmtId="0" fontId="0" fillId="0" borderId="15" xfId="0" applyFont="1" applyBorder="1" applyAlignment="1">
      <alignment vertical="center"/>
    </xf>
    <xf numFmtId="0" fontId="16" fillId="0" borderId="15" xfId="0" applyFont="1" applyBorder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18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3" fillId="0" borderId="0" xfId="0" applyFont="1" applyBorder="1" applyAlignment="1">
      <alignment horizontal="left" vertical="center"/>
    </xf>
    <xf numFmtId="0" fontId="0" fillId="0" borderId="13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12" fillId="0" borderId="20" xfId="0" applyFont="1" applyBorder="1" applyAlignment="1">
      <alignment horizontal="center" vertical="center" wrapText="1"/>
    </xf>
    <xf numFmtId="0" fontId="12" fillId="0" borderId="21" xfId="0" applyFont="1" applyBorder="1" applyAlignment="1">
      <alignment horizontal="center" vertical="center" wrapText="1"/>
    </xf>
    <xf numFmtId="0" fontId="12" fillId="0" borderId="22" xfId="0" applyFont="1" applyBorder="1" applyAlignment="1">
      <alignment horizontal="center" vertical="center" wrapText="1"/>
    </xf>
    <xf numFmtId="0" fontId="0" fillId="0" borderId="9" xfId="0" applyFont="1" applyBorder="1" applyAlignment="1">
      <alignment vertical="center"/>
    </xf>
    <xf numFmtId="0" fontId="17" fillId="0" borderId="0" xfId="0" applyFont="1" applyBorder="1" applyAlignment="1">
      <alignment horizontal="left" vertical="center"/>
    </xf>
    <xf numFmtId="0" fontId="6" fillId="0" borderId="0" xfId="0" applyFont="1" applyBorder="1" applyAlignment="1">
      <alignment vertical="center"/>
    </xf>
    <xf numFmtId="0" fontId="6" fillId="0" borderId="0" xfId="0" applyFont="1" applyBorder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17" fillId="5" borderId="0" xfId="0" applyFont="1" applyFill="1" applyBorder="1" applyAlignment="1">
      <alignment horizontal="left" vertical="center"/>
    </xf>
    <xf numFmtId="0" fontId="0" fillId="5" borderId="0" xfId="0" applyFont="1" applyFill="1" applyBorder="1" applyAlignment="1">
      <alignment vertical="center"/>
    </xf>
    <xf numFmtId="0" fontId="0" fillId="2" borderId="0" xfId="0" applyFill="1" applyProtection="1"/>
    <xf numFmtId="0" fontId="4" fillId="0" borderId="0" xfId="0" applyFont="1" applyBorder="1" applyAlignment="1">
      <alignment horizontal="left" vertical="center"/>
    </xf>
    <xf numFmtId="0" fontId="14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right" vertical="center"/>
    </xf>
    <xf numFmtId="0" fontId="3" fillId="5" borderId="6" xfId="0" applyFont="1" applyFill="1" applyBorder="1" applyAlignment="1">
      <alignment horizontal="left" vertical="center"/>
    </xf>
    <xf numFmtId="0" fontId="3" fillId="5" borderId="7" xfId="0" applyFont="1" applyFill="1" applyBorder="1" applyAlignment="1">
      <alignment horizontal="right" vertical="center"/>
    </xf>
    <xf numFmtId="0" fontId="3" fillId="5" borderId="7" xfId="0" applyFont="1" applyFill="1" applyBorder="1" applyAlignment="1">
      <alignment horizontal="center" vertical="center"/>
    </xf>
    <xf numFmtId="0" fontId="18" fillId="0" borderId="0" xfId="0" applyFont="1" applyBorder="1" applyAlignment="1">
      <alignment horizontal="left" vertical="center"/>
    </xf>
    <xf numFmtId="0" fontId="5" fillId="0" borderId="4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vertical="center"/>
    </xf>
    <xf numFmtId="0" fontId="0" fillId="0" borderId="23" xfId="0" applyFont="1" applyBorder="1" applyAlignment="1">
      <alignment vertical="center"/>
    </xf>
    <xf numFmtId="0" fontId="12" fillId="0" borderId="23" xfId="0" applyFont="1" applyBorder="1" applyAlignment="1">
      <alignment horizontal="center"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6" fillId="0" borderId="0" xfId="0" applyFont="1" applyBorder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vertical="center"/>
      <protection locked="0"/>
    </xf>
    <xf numFmtId="0" fontId="0" fillId="0" borderId="0" xfId="0" applyFont="1" applyAlignment="1" applyProtection="1">
      <alignment vertical="center"/>
      <protection locked="0"/>
    </xf>
    <xf numFmtId="0" fontId="0" fillId="0" borderId="12" xfId="0" applyFont="1" applyBorder="1" applyAlignment="1" applyProtection="1">
      <alignment vertical="center"/>
      <protection locked="0"/>
    </xf>
    <xf numFmtId="0" fontId="16" fillId="0" borderId="13" xfId="0" applyFont="1" applyBorder="1" applyAlignment="1" applyProtection="1">
      <alignment horizontal="center" vertical="center"/>
      <protection locked="0"/>
    </xf>
    <xf numFmtId="0" fontId="0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  <protection locked="0"/>
    </xf>
    <xf numFmtId="0" fontId="16" fillId="0" borderId="16" xfId="0" applyFont="1" applyBorder="1" applyAlignment="1" applyProtection="1">
      <alignment horizontal="center" vertical="center"/>
      <protection locked="0"/>
    </xf>
    <xf numFmtId="0" fontId="0" fillId="0" borderId="4" xfId="0" applyFont="1" applyBorder="1" applyAlignment="1">
      <alignment horizontal="center" vertical="center" wrapText="1"/>
    </xf>
    <xf numFmtId="0" fontId="2" fillId="5" borderId="20" xfId="0" applyFont="1" applyFill="1" applyBorder="1" applyAlignment="1">
      <alignment horizontal="center" vertical="center" wrapText="1"/>
    </xf>
    <xf numFmtId="0" fontId="2" fillId="5" borderId="21" xfId="0" applyFont="1" applyFill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166" fontId="20" fillId="0" borderId="10" xfId="0" applyNumberFormat="1" applyFont="1" applyBorder="1" applyAlignment="1"/>
    <xf numFmtId="166" fontId="20" fillId="0" borderId="11" xfId="0" applyNumberFormat="1" applyFont="1" applyBorder="1" applyAlignment="1"/>
    <xf numFmtId="167" fontId="21" fillId="0" borderId="0" xfId="0" applyNumberFormat="1" applyFont="1" applyAlignment="1">
      <alignment vertical="center"/>
    </xf>
    <xf numFmtId="0" fontId="5" fillId="0" borderId="0" xfId="0" applyFont="1" applyBorder="1" applyAlignment="1">
      <alignment horizontal="left"/>
    </xf>
    <xf numFmtId="0" fontId="0" fillId="0" borderId="12" xfId="0" applyFont="1" applyBorder="1" applyAlignment="1">
      <alignment vertical="center"/>
    </xf>
    <xf numFmtId="167" fontId="0" fillId="0" borderId="0" xfId="0" applyNumberFormat="1" applyFont="1" applyAlignment="1">
      <alignment vertical="center"/>
    </xf>
    <xf numFmtId="0" fontId="0" fillId="4" borderId="23" xfId="0" applyFont="1" applyFill="1" applyBorder="1" applyAlignment="1" applyProtection="1">
      <alignment horizontal="center" vertical="center"/>
      <protection locked="0"/>
    </xf>
    <xf numFmtId="49" fontId="0" fillId="4" borderId="23" xfId="0" applyNumberFormat="1" applyFont="1" applyFill="1" applyBorder="1" applyAlignment="1" applyProtection="1">
      <alignment horizontal="left" vertical="center" wrapText="1"/>
      <protection locked="0"/>
    </xf>
    <xf numFmtId="0" fontId="0" fillId="4" borderId="23" xfId="0" applyFont="1" applyFill="1" applyBorder="1" applyAlignment="1" applyProtection="1">
      <alignment horizontal="center" vertical="center" wrapText="1"/>
      <protection locked="0"/>
    </xf>
    <xf numFmtId="167" fontId="0" fillId="4" borderId="23" xfId="0" applyNumberFormat="1" applyFont="1" applyFill="1" applyBorder="1" applyAlignment="1" applyProtection="1">
      <alignment vertical="center"/>
      <protection locked="0"/>
    </xf>
    <xf numFmtId="0" fontId="1" fillId="4" borderId="23" xfId="0" applyFont="1" applyFill="1" applyBorder="1" applyAlignment="1" applyProtection="1">
      <alignment horizontal="left" vertical="center"/>
      <protection locked="0"/>
    </xf>
    <xf numFmtId="0" fontId="1" fillId="4" borderId="23" xfId="0" applyFont="1" applyFill="1" applyBorder="1" applyAlignment="1" applyProtection="1">
      <alignment horizontal="center" vertical="center"/>
      <protection locked="0"/>
    </xf>
    <xf numFmtId="0" fontId="6" fillId="0" borderId="4" xfId="0" applyFont="1" applyBorder="1" applyAlignment="1">
      <alignment vertical="center"/>
    </xf>
    <xf numFmtId="0" fontId="6" fillId="0" borderId="5" xfId="0" applyFont="1" applyBorder="1" applyAlignment="1">
      <alignment vertical="center"/>
    </xf>
    <xf numFmtId="0" fontId="7" fillId="0" borderId="4" xfId="0" applyFont="1" applyBorder="1" applyAlignment="1"/>
    <xf numFmtId="0" fontId="7" fillId="0" borderId="0" xfId="0" applyFont="1" applyBorder="1" applyAlignment="1"/>
    <xf numFmtId="0" fontId="7" fillId="0" borderId="5" xfId="0" applyFont="1" applyBorder="1" applyAlignment="1"/>
    <xf numFmtId="0" fontId="7" fillId="0" borderId="12" xfId="0" applyFont="1" applyBorder="1" applyAlignment="1"/>
    <xf numFmtId="166" fontId="7" fillId="0" borderId="0" xfId="0" applyNumberFormat="1" applyFont="1" applyBorder="1" applyAlignment="1"/>
    <xf numFmtId="166" fontId="7" fillId="0" borderId="13" xfId="0" applyNumberFormat="1" applyFont="1" applyBorder="1" applyAlignment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167" fontId="7" fillId="0" borderId="0" xfId="0" applyNumberFormat="1" applyFont="1" applyAlignment="1">
      <alignment vertical="center"/>
    </xf>
    <xf numFmtId="0" fontId="6" fillId="0" borderId="0" xfId="0" applyFont="1" applyBorder="1" applyAlignment="1">
      <alignment horizontal="left"/>
    </xf>
    <xf numFmtId="0" fontId="0" fillId="0" borderId="23" xfId="0" applyFont="1" applyBorder="1" applyAlignment="1" applyProtection="1">
      <alignment horizontal="center" vertical="center"/>
      <protection locked="0"/>
    </xf>
    <xf numFmtId="49" fontId="0" fillId="0" borderId="23" xfId="0" applyNumberFormat="1" applyFont="1" applyBorder="1" applyAlignment="1" applyProtection="1">
      <alignment horizontal="left" vertical="center" wrapText="1"/>
      <protection locked="0"/>
    </xf>
    <xf numFmtId="0" fontId="0" fillId="0" borderId="23" xfId="0" applyFont="1" applyBorder="1" applyAlignment="1" applyProtection="1">
      <alignment horizontal="center" vertical="center" wrapText="1"/>
      <protection locked="0"/>
    </xf>
    <xf numFmtId="166" fontId="1" fillId="0" borderId="0" xfId="0" applyNumberFormat="1" applyFont="1" applyBorder="1" applyAlignment="1">
      <alignment vertical="center"/>
    </xf>
    <xf numFmtId="166" fontId="1" fillId="0" borderId="13" xfId="0" applyNumberFormat="1" applyFont="1" applyBorder="1" applyAlignment="1">
      <alignment vertical="center"/>
    </xf>
    <xf numFmtId="0" fontId="22" fillId="0" borderId="23" xfId="0" applyFont="1" applyBorder="1" applyAlignment="1" applyProtection="1">
      <alignment horizontal="center" vertical="center"/>
      <protection locked="0"/>
    </xf>
    <xf numFmtId="49" fontId="22" fillId="0" borderId="23" xfId="0" applyNumberFormat="1" applyFont="1" applyBorder="1" applyAlignment="1" applyProtection="1">
      <alignment horizontal="left" vertical="center" wrapText="1"/>
      <protection locked="0"/>
    </xf>
    <xf numFmtId="0" fontId="22" fillId="0" borderId="23" xfId="0" applyFont="1" applyBorder="1" applyAlignment="1" applyProtection="1">
      <alignment horizontal="center" vertical="center" wrapText="1"/>
      <protection locked="0"/>
    </xf>
    <xf numFmtId="167" fontId="22" fillId="4" borderId="23" xfId="0" applyNumberFormat="1" applyFont="1" applyFill="1" applyBorder="1" applyAlignment="1" applyProtection="1">
      <alignment vertical="center"/>
      <protection locked="0"/>
    </xf>
    <xf numFmtId="0" fontId="10" fillId="3" borderId="0" xfId="0" applyFont="1" applyFill="1" applyAlignment="1">
      <alignment horizontal="center" vertical="center"/>
    </xf>
    <xf numFmtId="0" fontId="0" fillId="0" borderId="0" xfId="0"/>
    <xf numFmtId="167" fontId="6" fillId="0" borderId="21" xfId="0" applyNumberFormat="1" applyFont="1" applyBorder="1" applyAlignment="1"/>
    <xf numFmtId="167" fontId="6" fillId="0" borderId="21" xfId="0" applyNumberFormat="1" applyFont="1" applyBorder="1" applyAlignment="1">
      <alignment vertical="center"/>
    </xf>
    <xf numFmtId="167" fontId="5" fillId="0" borderId="10" xfId="0" applyNumberFormat="1" applyFont="1" applyBorder="1" applyAlignment="1"/>
    <xf numFmtId="167" fontId="5" fillId="0" borderId="10" xfId="0" applyNumberFormat="1" applyFont="1" applyBorder="1" applyAlignment="1">
      <alignment vertical="center"/>
    </xf>
    <xf numFmtId="167" fontId="6" fillId="0" borderId="15" xfId="0" applyNumberFormat="1" applyFont="1" applyBorder="1" applyAlignment="1"/>
    <xf numFmtId="167" fontId="6" fillId="0" borderId="15" xfId="0" applyNumberFormat="1" applyFont="1" applyBorder="1" applyAlignment="1">
      <alignment vertical="center"/>
    </xf>
    <xf numFmtId="167" fontId="5" fillId="0" borderId="21" xfId="0" applyNumberFormat="1" applyFont="1" applyBorder="1" applyAlignment="1"/>
    <xf numFmtId="167" fontId="5" fillId="0" borderId="21" xfId="0" applyNumberFormat="1" applyFont="1" applyBorder="1" applyAlignment="1">
      <alignment vertical="center"/>
    </xf>
    <xf numFmtId="167" fontId="22" fillId="0" borderId="23" xfId="0" applyNumberFormat="1" applyFont="1" applyBorder="1" applyAlignment="1" applyProtection="1">
      <alignment vertical="center"/>
      <protection locked="0"/>
    </xf>
    <xf numFmtId="167" fontId="0" fillId="0" borderId="23" xfId="0" applyNumberFormat="1" applyFont="1" applyBorder="1" applyAlignment="1" applyProtection="1">
      <alignment vertical="center"/>
      <protection locked="0"/>
    </xf>
    <xf numFmtId="0" fontId="12" fillId="0" borderId="0" xfId="0" applyFont="1" applyBorder="1" applyAlignment="1">
      <alignment horizontal="left" vertical="center" wrapText="1"/>
    </xf>
    <xf numFmtId="0" fontId="1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vertical="center"/>
    </xf>
    <xf numFmtId="165" fontId="2" fillId="0" borderId="0" xfId="0" applyNumberFormat="1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2" fillId="5" borderId="21" xfId="0" applyFont="1" applyFill="1" applyBorder="1" applyAlignment="1">
      <alignment horizontal="center" vertical="center" wrapText="1"/>
    </xf>
    <xf numFmtId="0" fontId="2" fillId="5" borderId="22" xfId="0" applyFont="1" applyFill="1" applyBorder="1" applyAlignment="1">
      <alignment horizontal="center" vertical="center" wrapText="1"/>
    </xf>
    <xf numFmtId="0" fontId="0" fillId="0" borderId="23" xfId="0" applyFont="1" applyBorder="1" applyAlignment="1" applyProtection="1">
      <alignment horizontal="left" vertical="center" wrapText="1"/>
      <protection locked="0"/>
    </xf>
    <xf numFmtId="167" fontId="0" fillId="4" borderId="23" xfId="0" applyNumberFormat="1" applyFont="1" applyFill="1" applyBorder="1" applyAlignment="1" applyProtection="1">
      <alignment vertical="center"/>
      <protection locked="0"/>
    </xf>
    <xf numFmtId="167" fontId="17" fillId="0" borderId="10" xfId="0" applyNumberFormat="1" applyFont="1" applyBorder="1" applyAlignment="1"/>
    <xf numFmtId="167" fontId="3" fillId="0" borderId="10" xfId="0" applyNumberFormat="1" applyFont="1" applyBorder="1" applyAlignment="1">
      <alignment vertical="center"/>
    </xf>
    <xf numFmtId="167" fontId="5" fillId="0" borderId="0" xfId="0" applyNumberFormat="1" applyFont="1" applyBorder="1" applyAlignment="1"/>
    <xf numFmtId="167" fontId="5" fillId="0" borderId="0" xfId="0" applyNumberFormat="1" applyFont="1" applyBorder="1" applyAlignment="1">
      <alignment vertical="center"/>
    </xf>
    <xf numFmtId="0" fontId="9" fillId="2" borderId="0" xfId="1" applyFont="1" applyFill="1" applyAlignment="1" applyProtection="1">
      <alignment horizontal="center" vertical="center"/>
    </xf>
    <xf numFmtId="0" fontId="0" fillId="4" borderId="23" xfId="0" applyFont="1" applyFill="1" applyBorder="1" applyAlignment="1" applyProtection="1">
      <alignment horizontal="left" vertical="center" wrapText="1"/>
      <protection locked="0"/>
    </xf>
    <xf numFmtId="167" fontId="0" fillId="0" borderId="23" xfId="0" applyNumberFormat="1" applyFont="1" applyBorder="1" applyAlignment="1">
      <alignment vertical="center"/>
    </xf>
    <xf numFmtId="0" fontId="22" fillId="0" borderId="23" xfId="0" applyFont="1" applyBorder="1" applyAlignment="1" applyProtection="1">
      <alignment horizontal="left" vertical="center" wrapText="1"/>
      <protection locked="0"/>
    </xf>
    <xf numFmtId="167" fontId="22" fillId="4" borderId="23" xfId="0" applyNumberFormat="1" applyFont="1" applyFill="1" applyBorder="1" applyAlignment="1" applyProtection="1">
      <alignment vertical="center"/>
      <protection locked="0"/>
    </xf>
    <xf numFmtId="0" fontId="6" fillId="4" borderId="0" xfId="0" applyFont="1" applyFill="1" applyBorder="1" applyAlignment="1" applyProtection="1">
      <alignment horizontal="left" vertical="center"/>
      <protection locked="0"/>
    </xf>
    <xf numFmtId="0" fontId="6" fillId="0" borderId="0" xfId="0" applyFont="1" applyBorder="1" applyAlignment="1" applyProtection="1">
      <alignment horizontal="left" vertical="center"/>
      <protection locked="0"/>
    </xf>
    <xf numFmtId="4" fontId="6" fillId="4" borderId="0" xfId="0" applyNumberFormat="1" applyFont="1" applyFill="1" applyBorder="1" applyAlignment="1" applyProtection="1">
      <alignment vertical="center"/>
      <protection locked="0"/>
    </xf>
    <xf numFmtId="4" fontId="6" fillId="0" borderId="0" xfId="0" applyNumberFormat="1" applyFont="1" applyBorder="1" applyAlignment="1" applyProtection="1">
      <alignment vertical="center"/>
      <protection locked="0"/>
    </xf>
    <xf numFmtId="4" fontId="17" fillId="5" borderId="0" xfId="0" applyNumberFormat="1" applyFont="1" applyFill="1" applyBorder="1" applyAlignment="1">
      <alignment vertical="center"/>
    </xf>
    <xf numFmtId="0" fontId="11" fillId="0" borderId="0" xfId="0" applyFont="1" applyBorder="1" applyAlignment="1">
      <alignment horizontal="center" vertical="center"/>
    </xf>
    <xf numFmtId="4" fontId="5" fillId="0" borderId="0" xfId="0" applyNumberFormat="1" applyFont="1" applyBorder="1" applyAlignment="1">
      <alignment vertical="center"/>
    </xf>
    <xf numFmtId="0" fontId="5" fillId="0" borderId="0" xfId="0" applyFont="1" applyBorder="1" applyAlignment="1">
      <alignment vertical="center"/>
    </xf>
    <xf numFmtId="4" fontId="6" fillId="0" borderId="0" xfId="0" applyNumberFormat="1" applyFont="1" applyBorder="1" applyAlignment="1">
      <alignment vertical="center"/>
    </xf>
    <xf numFmtId="0" fontId="6" fillId="0" borderId="0" xfId="0" applyFont="1" applyBorder="1" applyAlignment="1">
      <alignment vertical="center"/>
    </xf>
    <xf numFmtId="4" fontId="18" fillId="0" borderId="0" xfId="0" applyNumberFormat="1" applyFont="1" applyBorder="1" applyAlignment="1">
      <alignment vertical="center"/>
    </xf>
    <xf numFmtId="4" fontId="19" fillId="0" borderId="0" xfId="0" applyNumberFormat="1" applyFont="1" applyBorder="1" applyAlignment="1">
      <alignment vertical="center"/>
    </xf>
    <xf numFmtId="0" fontId="11" fillId="0" borderId="0" xfId="0" applyFont="1" applyBorder="1" applyAlignment="1">
      <alignment horizontal="left" vertical="center"/>
    </xf>
    <xf numFmtId="0" fontId="2" fillId="5" borderId="0" xfId="0" applyFont="1" applyFill="1" applyBorder="1" applyAlignment="1">
      <alignment horizontal="center" vertical="center"/>
    </xf>
    <xf numFmtId="0" fontId="0" fillId="5" borderId="0" xfId="0" applyFont="1" applyFill="1" applyBorder="1" applyAlignment="1">
      <alignment vertical="center"/>
    </xf>
    <xf numFmtId="4" fontId="17" fillId="0" borderId="0" xfId="0" applyNumberFormat="1" applyFont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4" fontId="3" fillId="5" borderId="7" xfId="0" applyNumberFormat="1" applyFont="1" applyFill="1" applyBorder="1" applyAlignment="1">
      <alignment vertical="center"/>
    </xf>
    <xf numFmtId="4" fontId="3" fillId="5" borderId="8" xfId="0" applyNumberFormat="1" applyFont="1" applyFill="1" applyBorder="1" applyAlignment="1">
      <alignment vertical="center"/>
    </xf>
    <xf numFmtId="0" fontId="2" fillId="0" borderId="0" xfId="0" applyFont="1" applyBorder="1" applyAlignment="1">
      <alignment horizontal="left" vertical="center" wrapText="1"/>
    </xf>
    <xf numFmtId="4" fontId="4" fillId="0" borderId="0" xfId="0" applyNumberFormat="1" applyFont="1" applyBorder="1" applyAlignment="1">
      <alignment vertical="center"/>
    </xf>
    <xf numFmtId="4" fontId="14" fillId="0" borderId="0" xfId="0" applyNumberFormat="1" applyFont="1" applyBorder="1" applyAlignment="1">
      <alignment vertical="center"/>
    </xf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3" fillId="0" borderId="0" xfId="0" applyFont="1" applyBorder="1" applyAlignment="1">
      <alignment horizontal="left" vertical="top" wrapText="1"/>
    </xf>
    <xf numFmtId="165" fontId="2" fillId="4" borderId="0" xfId="0" applyNumberFormat="1" applyFont="1" applyFill="1" applyBorder="1" applyAlignment="1" applyProtection="1">
      <alignment horizontal="left" vertical="center"/>
      <protection locked="0"/>
    </xf>
    <xf numFmtId="0" fontId="2" fillId="4" borderId="0" xfId="0" applyFont="1" applyFill="1" applyBorder="1" applyAlignment="1" applyProtection="1">
      <alignment horizontal="left" vertical="center"/>
      <protection locked="0"/>
    </xf>
    <xf numFmtId="0" fontId="2" fillId="4" borderId="0" xfId="0" applyFont="1" applyFill="1" applyBorder="1" applyAlignment="1">
      <alignment horizontal="left" vertical="center"/>
    </xf>
  </cellXfs>
  <cellStyles count="2">
    <cellStyle name="Hypertextové prepojenie" xfId="1" builtinId="8"/>
    <cellStyle name="Normálna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www.kros.sk/cenkros-ocenovanie-a-riadenie-stavebnej-vyroby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s://www.kros.sk/"/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BN212"/>
  <sheetViews>
    <sheetView showGridLines="0" tabSelected="1" workbookViewId="0">
      <pane ySplit="1" topLeftCell="A191" activePane="bottomLeft" state="frozen"/>
      <selection pane="bottomLeft" activeCell="L205" sqref="L205:M205"/>
    </sheetView>
  </sheetViews>
  <sheetFormatPr defaultRowHeight="13.5" x14ac:dyDescent="0.3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 x14ac:dyDescent="0.3">
      <c r="A1" s="56"/>
      <c r="B1" s="6"/>
      <c r="C1" s="6"/>
      <c r="D1" s="7" t="s">
        <v>0</v>
      </c>
      <c r="E1" s="6"/>
      <c r="F1" s="8" t="s">
        <v>45</v>
      </c>
      <c r="G1" s="8"/>
      <c r="H1" s="144" t="s">
        <v>46</v>
      </c>
      <c r="I1" s="144"/>
      <c r="J1" s="144"/>
      <c r="K1" s="144"/>
      <c r="L1" s="8" t="s">
        <v>47</v>
      </c>
      <c r="M1" s="6"/>
      <c r="N1" s="6"/>
      <c r="O1" s="7" t="s">
        <v>48</v>
      </c>
      <c r="P1" s="6"/>
      <c r="Q1" s="6"/>
      <c r="R1" s="6"/>
      <c r="S1" s="8" t="s">
        <v>49</v>
      </c>
      <c r="T1" s="8"/>
      <c r="U1" s="56"/>
      <c r="V1" s="56"/>
      <c r="W1" s="9"/>
      <c r="X1" s="9"/>
      <c r="Y1" s="9"/>
      <c r="Z1" s="9"/>
      <c r="AA1" s="9"/>
      <c r="AB1" s="9"/>
      <c r="AC1" s="9"/>
      <c r="AD1" s="9"/>
      <c r="AE1" s="9"/>
      <c r="AF1" s="9"/>
      <c r="AG1" s="9"/>
      <c r="AH1" s="9"/>
      <c r="AI1" s="9"/>
      <c r="AJ1" s="9"/>
      <c r="AK1" s="9"/>
      <c r="AL1" s="9"/>
      <c r="AM1" s="9"/>
      <c r="AN1" s="9"/>
      <c r="AO1" s="9"/>
      <c r="AP1" s="9"/>
      <c r="AQ1" s="9"/>
      <c r="AR1" s="9"/>
      <c r="AS1" s="9"/>
      <c r="AT1" s="9"/>
      <c r="AU1" s="9"/>
      <c r="AV1" s="9"/>
      <c r="AW1" s="9"/>
      <c r="AX1" s="9"/>
      <c r="AY1" s="9"/>
      <c r="AZ1" s="9"/>
      <c r="BA1" s="9"/>
      <c r="BB1" s="9"/>
      <c r="BC1" s="9"/>
      <c r="BD1" s="9"/>
      <c r="BE1" s="9"/>
      <c r="BF1" s="9"/>
      <c r="BG1" s="9"/>
      <c r="BH1" s="9"/>
      <c r="BI1" s="9"/>
      <c r="BJ1" s="9"/>
      <c r="BK1" s="9"/>
      <c r="BL1" s="9"/>
      <c r="BM1" s="9"/>
      <c r="BN1" s="9"/>
    </row>
    <row r="2" spans="1:66" ht="36.950000000000003" customHeight="1" x14ac:dyDescent="0.3">
      <c r="C2" s="171" t="s">
        <v>3</v>
      </c>
      <c r="D2" s="172"/>
      <c r="E2" s="172"/>
      <c r="F2" s="172"/>
      <c r="G2" s="172"/>
      <c r="H2" s="172"/>
      <c r="I2" s="172"/>
      <c r="J2" s="172"/>
      <c r="K2" s="172"/>
      <c r="L2" s="172"/>
      <c r="M2" s="172"/>
      <c r="N2" s="172"/>
      <c r="O2" s="172"/>
      <c r="P2" s="172"/>
      <c r="Q2" s="172"/>
      <c r="S2" s="118" t="s">
        <v>4</v>
      </c>
      <c r="T2" s="119"/>
      <c r="U2" s="119"/>
      <c r="V2" s="119"/>
      <c r="W2" s="119"/>
      <c r="X2" s="119"/>
      <c r="Y2" s="119"/>
      <c r="Z2" s="119"/>
      <c r="AA2" s="119"/>
      <c r="AB2" s="119"/>
      <c r="AC2" s="119"/>
      <c r="AT2" s="11" t="s">
        <v>42</v>
      </c>
    </row>
    <row r="3" spans="1:66" ht="6.95" customHeight="1" x14ac:dyDescent="0.3">
      <c r="B3" s="12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4"/>
      <c r="AT3" s="11" t="s">
        <v>39</v>
      </c>
    </row>
    <row r="4" spans="1:66" ht="36.950000000000003" customHeight="1" x14ac:dyDescent="0.3">
      <c r="B4" s="15"/>
      <c r="C4" s="154" t="s">
        <v>50</v>
      </c>
      <c r="D4" s="161"/>
      <c r="E4" s="161"/>
      <c r="F4" s="161"/>
      <c r="G4" s="161"/>
      <c r="H4" s="161"/>
      <c r="I4" s="161"/>
      <c r="J4" s="161"/>
      <c r="K4" s="161"/>
      <c r="L4" s="161"/>
      <c r="M4" s="161"/>
      <c r="N4" s="161"/>
      <c r="O4" s="161"/>
      <c r="P4" s="161"/>
      <c r="Q4" s="161"/>
      <c r="R4" s="16"/>
      <c r="T4" s="10" t="s">
        <v>6</v>
      </c>
      <c r="AT4" s="11" t="s">
        <v>2</v>
      </c>
    </row>
    <row r="5" spans="1:66" ht="6.95" customHeight="1" x14ac:dyDescent="0.3">
      <c r="B5" s="15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6"/>
    </row>
    <row r="6" spans="1:66" ht="25.35" customHeight="1" x14ac:dyDescent="0.3">
      <c r="B6" s="15"/>
      <c r="C6" s="17"/>
      <c r="D6" s="20" t="s">
        <v>7</v>
      </c>
      <c r="E6" s="17"/>
      <c r="F6" s="130" t="e">
        <f>#REF!</f>
        <v>#REF!</v>
      </c>
      <c r="G6" s="131"/>
      <c r="H6" s="131"/>
      <c r="I6" s="131"/>
      <c r="J6" s="131"/>
      <c r="K6" s="131"/>
      <c r="L6" s="131"/>
      <c r="M6" s="131"/>
      <c r="N6" s="131"/>
      <c r="O6" s="131"/>
      <c r="P6" s="131"/>
      <c r="Q6" s="17"/>
      <c r="R6" s="16"/>
    </row>
    <row r="7" spans="1:66" s="1" customFormat="1" ht="32.85" customHeight="1" x14ac:dyDescent="0.3">
      <c r="B7" s="22"/>
      <c r="C7" s="23"/>
      <c r="D7" s="19" t="s">
        <v>82</v>
      </c>
      <c r="E7" s="23"/>
      <c r="F7" s="173" t="s">
        <v>173</v>
      </c>
      <c r="G7" s="133"/>
      <c r="H7" s="133"/>
      <c r="I7" s="133"/>
      <c r="J7" s="133"/>
      <c r="K7" s="133"/>
      <c r="L7" s="133"/>
      <c r="M7" s="133"/>
      <c r="N7" s="133"/>
      <c r="O7" s="133"/>
      <c r="P7" s="133"/>
      <c r="Q7" s="23"/>
      <c r="R7" s="24"/>
    </row>
    <row r="8" spans="1:66" s="1" customFormat="1" ht="14.45" customHeight="1" x14ac:dyDescent="0.3">
      <c r="B8" s="22"/>
      <c r="C8" s="23"/>
      <c r="D8" s="20" t="s">
        <v>8</v>
      </c>
      <c r="E8" s="23"/>
      <c r="F8" s="18" t="s">
        <v>11</v>
      </c>
      <c r="G8" s="23"/>
      <c r="H8" s="23"/>
      <c r="I8" s="23"/>
      <c r="J8" s="23"/>
      <c r="K8" s="23"/>
      <c r="L8" s="23"/>
      <c r="M8" s="20" t="s">
        <v>9</v>
      </c>
      <c r="N8" s="23"/>
      <c r="O8" s="18" t="s">
        <v>1</v>
      </c>
      <c r="P8" s="23"/>
      <c r="Q8" s="23"/>
      <c r="R8" s="24"/>
    </row>
    <row r="9" spans="1:66" s="1" customFormat="1" ht="14.45" customHeight="1" x14ac:dyDescent="0.3">
      <c r="B9" s="22"/>
      <c r="C9" s="23"/>
      <c r="D9" s="20" t="s">
        <v>10</v>
      </c>
      <c r="E9" s="23"/>
      <c r="F9" s="18" t="s">
        <v>11</v>
      </c>
      <c r="G9" s="23"/>
      <c r="H9" s="23"/>
      <c r="I9" s="23"/>
      <c r="J9" s="23"/>
      <c r="K9" s="23"/>
      <c r="L9" s="23"/>
      <c r="M9" s="20" t="s">
        <v>12</v>
      </c>
      <c r="N9" s="23"/>
      <c r="O9" s="174" t="e">
        <f>#REF!</f>
        <v>#REF!</v>
      </c>
      <c r="P9" s="134"/>
      <c r="Q9" s="23"/>
      <c r="R9" s="24"/>
    </row>
    <row r="10" spans="1:66" s="1" customFormat="1" ht="10.9" customHeight="1" x14ac:dyDescent="0.3">
      <c r="B10" s="22"/>
      <c r="C10" s="23"/>
      <c r="D10" s="23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4"/>
    </row>
    <row r="11" spans="1:66" s="1" customFormat="1" ht="14.45" customHeight="1" x14ac:dyDescent="0.3">
      <c r="B11" s="22"/>
      <c r="C11" s="23"/>
      <c r="D11" s="20" t="s">
        <v>13</v>
      </c>
      <c r="E11" s="23"/>
      <c r="F11" s="23"/>
      <c r="G11" s="23"/>
      <c r="H11" s="23"/>
      <c r="I11" s="23"/>
      <c r="J11" s="23"/>
      <c r="K11" s="23"/>
      <c r="L11" s="23"/>
      <c r="M11" s="20" t="s">
        <v>14</v>
      </c>
      <c r="N11" s="23"/>
      <c r="O11" s="135" t="e">
        <f>IF(#REF!="","",#REF!)</f>
        <v>#REF!</v>
      </c>
      <c r="P11" s="135"/>
      <c r="Q11" s="23"/>
      <c r="R11" s="24"/>
    </row>
    <row r="12" spans="1:66" s="1" customFormat="1" ht="18" customHeight="1" x14ac:dyDescent="0.3">
      <c r="B12" s="22"/>
      <c r="C12" s="23"/>
      <c r="D12" s="23"/>
      <c r="E12" s="18" t="e">
        <f>IF(#REF!="","",#REF!)</f>
        <v>#REF!</v>
      </c>
      <c r="F12" s="23"/>
      <c r="G12" s="23"/>
      <c r="H12" s="23"/>
      <c r="I12" s="23"/>
      <c r="J12" s="23"/>
      <c r="K12" s="23"/>
      <c r="L12" s="23"/>
      <c r="M12" s="20" t="s">
        <v>15</v>
      </c>
      <c r="N12" s="23"/>
      <c r="O12" s="135" t="e">
        <f>IF(#REF!="","",#REF!)</f>
        <v>#REF!</v>
      </c>
      <c r="P12" s="135"/>
      <c r="Q12" s="23"/>
      <c r="R12" s="24"/>
    </row>
    <row r="13" spans="1:66" s="1" customFormat="1" ht="6.95" customHeight="1" x14ac:dyDescent="0.3">
      <c r="B13" s="22"/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4"/>
    </row>
    <row r="14" spans="1:66" s="1" customFormat="1" ht="14.45" customHeight="1" x14ac:dyDescent="0.3">
      <c r="B14" s="22"/>
      <c r="C14" s="23"/>
      <c r="D14" s="20" t="s">
        <v>16</v>
      </c>
      <c r="E14" s="23"/>
      <c r="F14" s="23"/>
      <c r="G14" s="23"/>
      <c r="H14" s="23"/>
      <c r="I14" s="23"/>
      <c r="J14" s="23"/>
      <c r="K14" s="23"/>
      <c r="L14" s="23"/>
      <c r="M14" s="20" t="s">
        <v>14</v>
      </c>
      <c r="N14" s="23"/>
      <c r="O14" s="175" t="s">
        <v>1</v>
      </c>
      <c r="P14" s="135"/>
      <c r="Q14" s="23"/>
      <c r="R14" s="24"/>
    </row>
    <row r="15" spans="1:66" s="1" customFormat="1" ht="18" customHeight="1" x14ac:dyDescent="0.3">
      <c r="B15" s="22"/>
      <c r="C15" s="23"/>
      <c r="D15" s="23"/>
      <c r="E15" s="175" t="s">
        <v>11</v>
      </c>
      <c r="F15" s="176"/>
      <c r="G15" s="176"/>
      <c r="H15" s="176"/>
      <c r="I15" s="176"/>
      <c r="J15" s="176"/>
      <c r="K15" s="176"/>
      <c r="L15" s="176"/>
      <c r="M15" s="20" t="s">
        <v>15</v>
      </c>
      <c r="N15" s="23"/>
      <c r="O15" s="175" t="s">
        <v>1</v>
      </c>
      <c r="P15" s="135"/>
      <c r="Q15" s="23"/>
      <c r="R15" s="24"/>
    </row>
    <row r="16" spans="1:66" s="1" customFormat="1" ht="6.95" customHeight="1" x14ac:dyDescent="0.3">
      <c r="B16" s="22"/>
      <c r="C16" s="23"/>
      <c r="D16" s="23"/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4"/>
    </row>
    <row r="17" spans="2:18" s="1" customFormat="1" ht="14.45" customHeight="1" x14ac:dyDescent="0.3">
      <c r="B17" s="22"/>
      <c r="C17" s="23"/>
      <c r="D17" s="20" t="s">
        <v>17</v>
      </c>
      <c r="E17" s="23"/>
      <c r="F17" s="23"/>
      <c r="G17" s="23"/>
      <c r="H17" s="23"/>
      <c r="I17" s="23"/>
      <c r="J17" s="23"/>
      <c r="K17" s="23"/>
      <c r="L17" s="23"/>
      <c r="M17" s="20" t="s">
        <v>14</v>
      </c>
      <c r="N17" s="23"/>
      <c r="O17" s="135" t="e">
        <f>IF(#REF!="","",#REF!)</f>
        <v>#REF!</v>
      </c>
      <c r="P17" s="135"/>
      <c r="Q17" s="23"/>
      <c r="R17" s="24"/>
    </row>
    <row r="18" spans="2:18" s="1" customFormat="1" ht="18" customHeight="1" x14ac:dyDescent="0.3">
      <c r="B18" s="22"/>
      <c r="C18" s="23"/>
      <c r="D18" s="23"/>
      <c r="E18" s="18" t="e">
        <f>IF(#REF!="","",#REF!)</f>
        <v>#REF!</v>
      </c>
      <c r="F18" s="23"/>
      <c r="G18" s="23"/>
      <c r="H18" s="23"/>
      <c r="I18" s="23"/>
      <c r="J18" s="23"/>
      <c r="K18" s="23"/>
      <c r="L18" s="23"/>
      <c r="M18" s="20" t="s">
        <v>15</v>
      </c>
      <c r="N18" s="23"/>
      <c r="O18" s="135" t="e">
        <f>IF(#REF!="","",#REF!)</f>
        <v>#REF!</v>
      </c>
      <c r="P18" s="135"/>
      <c r="Q18" s="23"/>
      <c r="R18" s="24"/>
    </row>
    <row r="19" spans="2:18" s="1" customFormat="1" ht="6.95" customHeight="1" x14ac:dyDescent="0.3">
      <c r="B19" s="22"/>
      <c r="C19" s="23"/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4"/>
    </row>
    <row r="20" spans="2:18" s="1" customFormat="1" ht="14.45" customHeight="1" x14ac:dyDescent="0.3">
      <c r="B20" s="22"/>
      <c r="C20" s="23"/>
      <c r="D20" s="20" t="s">
        <v>18</v>
      </c>
      <c r="E20" s="23"/>
      <c r="F20" s="23"/>
      <c r="G20" s="23"/>
      <c r="H20" s="23"/>
      <c r="I20" s="23"/>
      <c r="J20" s="23"/>
      <c r="K20" s="23"/>
      <c r="L20" s="23"/>
      <c r="M20" s="20" t="s">
        <v>14</v>
      </c>
      <c r="N20" s="23"/>
      <c r="O20" s="135" t="e">
        <f>IF(#REF!="","",#REF!)</f>
        <v>#REF!</v>
      </c>
      <c r="P20" s="135"/>
      <c r="Q20" s="23"/>
      <c r="R20" s="24"/>
    </row>
    <row r="21" spans="2:18" s="1" customFormat="1" ht="18" customHeight="1" x14ac:dyDescent="0.3">
      <c r="B21" s="22"/>
      <c r="C21" s="23"/>
      <c r="D21" s="23"/>
      <c r="E21" s="18" t="e">
        <f>IF(#REF!="","",#REF!)</f>
        <v>#REF!</v>
      </c>
      <c r="F21" s="23"/>
      <c r="G21" s="23"/>
      <c r="H21" s="23"/>
      <c r="I21" s="23"/>
      <c r="J21" s="23"/>
      <c r="K21" s="23"/>
      <c r="L21" s="23"/>
      <c r="M21" s="20" t="s">
        <v>15</v>
      </c>
      <c r="N21" s="23"/>
      <c r="O21" s="135" t="e">
        <f>IF(#REF!="","",#REF!)</f>
        <v>#REF!</v>
      </c>
      <c r="P21" s="135"/>
      <c r="Q21" s="23"/>
      <c r="R21" s="24"/>
    </row>
    <row r="22" spans="2:18" s="1" customFormat="1" ht="6.95" customHeight="1" x14ac:dyDescent="0.3">
      <c r="B22" s="22"/>
      <c r="C22" s="23"/>
      <c r="D22" s="23"/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4"/>
    </row>
    <row r="23" spans="2:18" s="1" customFormat="1" ht="14.45" customHeight="1" x14ac:dyDescent="0.3">
      <c r="B23" s="22"/>
      <c r="C23" s="23"/>
      <c r="D23" s="20" t="s">
        <v>19</v>
      </c>
      <c r="E23" s="23"/>
      <c r="F23" s="23"/>
      <c r="G23" s="23"/>
      <c r="H23" s="23"/>
      <c r="I23" s="23"/>
      <c r="J23" s="23"/>
      <c r="K23" s="23"/>
      <c r="L23" s="23"/>
      <c r="M23" s="23"/>
      <c r="N23" s="23"/>
      <c r="O23" s="23"/>
      <c r="P23" s="23"/>
      <c r="Q23" s="23"/>
      <c r="R23" s="24"/>
    </row>
    <row r="24" spans="2:18" s="1" customFormat="1" ht="16.5" customHeight="1" x14ac:dyDescent="0.3">
      <c r="B24" s="22"/>
      <c r="C24" s="23"/>
      <c r="D24" s="23"/>
      <c r="E24" s="168" t="s">
        <v>1</v>
      </c>
      <c r="F24" s="168"/>
      <c r="G24" s="168"/>
      <c r="H24" s="168"/>
      <c r="I24" s="168"/>
      <c r="J24" s="168"/>
      <c r="K24" s="168"/>
      <c r="L24" s="168"/>
      <c r="M24" s="23"/>
      <c r="N24" s="23"/>
      <c r="O24" s="23"/>
      <c r="P24" s="23"/>
      <c r="Q24" s="23"/>
      <c r="R24" s="24"/>
    </row>
    <row r="25" spans="2:18" s="1" customFormat="1" ht="6.95" customHeight="1" x14ac:dyDescent="0.3">
      <c r="B25" s="22"/>
      <c r="C25" s="23"/>
      <c r="D25" s="23"/>
      <c r="E25" s="23"/>
      <c r="F25" s="23"/>
      <c r="G25" s="23"/>
      <c r="H25" s="23"/>
      <c r="I25" s="23"/>
      <c r="J25" s="23"/>
      <c r="K25" s="23"/>
      <c r="L25" s="23"/>
      <c r="M25" s="23"/>
      <c r="N25" s="23"/>
      <c r="O25" s="23"/>
      <c r="P25" s="23"/>
      <c r="Q25" s="23"/>
      <c r="R25" s="24"/>
    </row>
    <row r="26" spans="2:18" s="1" customFormat="1" ht="6.95" customHeight="1" x14ac:dyDescent="0.3">
      <c r="B26" s="22"/>
      <c r="C26" s="23"/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3"/>
      <c r="R26" s="24"/>
    </row>
    <row r="27" spans="2:18" s="1" customFormat="1" ht="14.45" customHeight="1" x14ac:dyDescent="0.3">
      <c r="B27" s="22"/>
      <c r="C27" s="23"/>
      <c r="D27" s="57" t="s">
        <v>51</v>
      </c>
      <c r="E27" s="23"/>
      <c r="F27" s="23"/>
      <c r="G27" s="23"/>
      <c r="H27" s="23"/>
      <c r="I27" s="23"/>
      <c r="J27" s="23"/>
      <c r="K27" s="23"/>
      <c r="L27" s="23"/>
      <c r="M27" s="169">
        <f>N88</f>
        <v>0</v>
      </c>
      <c r="N27" s="169"/>
      <c r="O27" s="169"/>
      <c r="P27" s="169"/>
      <c r="Q27" s="23"/>
      <c r="R27" s="24"/>
    </row>
    <row r="28" spans="2:18" s="1" customFormat="1" ht="14.45" customHeight="1" x14ac:dyDescent="0.3">
      <c r="B28" s="22"/>
      <c r="C28" s="23"/>
      <c r="D28" s="21" t="s">
        <v>43</v>
      </c>
      <c r="E28" s="23"/>
      <c r="F28" s="23"/>
      <c r="G28" s="23"/>
      <c r="H28" s="23"/>
      <c r="I28" s="23"/>
      <c r="J28" s="23"/>
      <c r="K28" s="23"/>
      <c r="L28" s="23"/>
      <c r="M28" s="169">
        <f>N103</f>
        <v>0</v>
      </c>
      <c r="N28" s="169"/>
      <c r="O28" s="169"/>
      <c r="P28" s="169"/>
      <c r="Q28" s="23"/>
      <c r="R28" s="24"/>
    </row>
    <row r="29" spans="2:18" s="1" customFormat="1" ht="6.95" customHeight="1" x14ac:dyDescent="0.3">
      <c r="B29" s="22"/>
      <c r="C29" s="23"/>
      <c r="D29" s="23"/>
      <c r="E29" s="23"/>
      <c r="F29" s="23"/>
      <c r="G29" s="23"/>
      <c r="H29" s="23"/>
      <c r="I29" s="23"/>
      <c r="J29" s="23"/>
      <c r="K29" s="23"/>
      <c r="L29" s="23"/>
      <c r="M29" s="23"/>
      <c r="N29" s="23"/>
      <c r="O29" s="23"/>
      <c r="P29" s="23"/>
      <c r="Q29" s="23"/>
      <c r="R29" s="24"/>
    </row>
    <row r="30" spans="2:18" s="1" customFormat="1" ht="25.35" customHeight="1" x14ac:dyDescent="0.3">
      <c r="B30" s="22"/>
      <c r="C30" s="23"/>
      <c r="D30" s="58" t="s">
        <v>20</v>
      </c>
      <c r="E30" s="23"/>
      <c r="F30" s="23"/>
      <c r="G30" s="23"/>
      <c r="H30" s="23"/>
      <c r="I30" s="23"/>
      <c r="J30" s="23"/>
      <c r="K30" s="23"/>
      <c r="L30" s="23"/>
      <c r="M30" s="170">
        <f>ROUND(M27+M28,2)</f>
        <v>0</v>
      </c>
      <c r="N30" s="133"/>
      <c r="O30" s="133"/>
      <c r="P30" s="133"/>
      <c r="Q30" s="23"/>
      <c r="R30" s="24"/>
    </row>
    <row r="31" spans="2:18" s="1" customFormat="1" ht="6.95" customHeight="1" x14ac:dyDescent="0.3">
      <c r="B31" s="22"/>
      <c r="C31" s="23"/>
      <c r="D31" s="29"/>
      <c r="E31" s="29"/>
      <c r="F31" s="29"/>
      <c r="G31" s="29"/>
      <c r="H31" s="29"/>
      <c r="I31" s="29"/>
      <c r="J31" s="29"/>
      <c r="K31" s="29"/>
      <c r="L31" s="29"/>
      <c r="M31" s="29"/>
      <c r="N31" s="29"/>
      <c r="O31" s="29"/>
      <c r="P31" s="29"/>
      <c r="Q31" s="23"/>
      <c r="R31" s="24"/>
    </row>
    <row r="32" spans="2:18" s="1" customFormat="1" ht="14.45" customHeight="1" x14ac:dyDescent="0.3">
      <c r="B32" s="22"/>
      <c r="C32" s="23"/>
      <c r="D32" s="25" t="s">
        <v>21</v>
      </c>
      <c r="E32" s="25" t="s">
        <v>22</v>
      </c>
      <c r="F32" s="26">
        <v>0.2</v>
      </c>
      <c r="G32" s="59" t="s">
        <v>23</v>
      </c>
      <c r="H32" s="165">
        <f>ROUND((((SUM(BE103:BE110)+SUM(BE128:BE205))+SUM(BE207:BE211))),2)</f>
        <v>0</v>
      </c>
      <c r="I32" s="133"/>
      <c r="J32" s="133"/>
      <c r="K32" s="23"/>
      <c r="L32" s="23"/>
      <c r="M32" s="165">
        <f>ROUND(((ROUND((SUM(BE103:BE110)+SUM(BE128:BE205)), 2)*F32)+SUM(BE207:BE211)*F32),2)</f>
        <v>0</v>
      </c>
      <c r="N32" s="133"/>
      <c r="O32" s="133"/>
      <c r="P32" s="133"/>
      <c r="Q32" s="23"/>
      <c r="R32" s="24"/>
    </row>
    <row r="33" spans="2:18" s="1" customFormat="1" ht="14.45" customHeight="1" x14ac:dyDescent="0.3">
      <c r="B33" s="22"/>
      <c r="C33" s="23"/>
      <c r="D33" s="23"/>
      <c r="E33" s="25" t="s">
        <v>24</v>
      </c>
      <c r="F33" s="26">
        <v>0.2</v>
      </c>
      <c r="G33" s="59" t="s">
        <v>23</v>
      </c>
      <c r="H33" s="165">
        <f>ROUND((((SUM(BF103:BF110)+SUM(BF128:BF205))+SUM(BF207:BF211))),2)</f>
        <v>0</v>
      </c>
      <c r="I33" s="133"/>
      <c r="J33" s="133"/>
      <c r="K33" s="23"/>
      <c r="L33" s="23"/>
      <c r="M33" s="165">
        <f>ROUND(((ROUND((SUM(BF103:BF110)+SUM(BF128:BF205)), 2)*F33)+SUM(BF207:BF211)*F33),2)</f>
        <v>0</v>
      </c>
      <c r="N33" s="133"/>
      <c r="O33" s="133"/>
      <c r="P33" s="133"/>
      <c r="Q33" s="23"/>
      <c r="R33" s="24"/>
    </row>
    <row r="34" spans="2:18" s="1" customFormat="1" ht="14.45" hidden="1" customHeight="1" x14ac:dyDescent="0.3">
      <c r="B34" s="22"/>
      <c r="C34" s="23"/>
      <c r="D34" s="23"/>
      <c r="E34" s="25" t="s">
        <v>25</v>
      </c>
      <c r="F34" s="26">
        <v>0.2</v>
      </c>
      <c r="G34" s="59" t="s">
        <v>23</v>
      </c>
      <c r="H34" s="165">
        <f>ROUND((((SUM(BG103:BG110)+SUM(BG128:BG205))+SUM(BG207:BG211))),2)</f>
        <v>0</v>
      </c>
      <c r="I34" s="133"/>
      <c r="J34" s="133"/>
      <c r="K34" s="23"/>
      <c r="L34" s="23"/>
      <c r="M34" s="165">
        <v>0</v>
      </c>
      <c r="N34" s="133"/>
      <c r="O34" s="133"/>
      <c r="P34" s="133"/>
      <c r="Q34" s="23"/>
      <c r="R34" s="24"/>
    </row>
    <row r="35" spans="2:18" s="1" customFormat="1" ht="14.45" hidden="1" customHeight="1" x14ac:dyDescent="0.3">
      <c r="B35" s="22"/>
      <c r="C35" s="23"/>
      <c r="D35" s="23"/>
      <c r="E35" s="25" t="s">
        <v>26</v>
      </c>
      <c r="F35" s="26">
        <v>0.2</v>
      </c>
      <c r="G35" s="59" t="s">
        <v>23</v>
      </c>
      <c r="H35" s="165">
        <f>ROUND((((SUM(BH103:BH110)+SUM(BH128:BH205))+SUM(BH207:BH211))),2)</f>
        <v>0</v>
      </c>
      <c r="I35" s="133"/>
      <c r="J35" s="133"/>
      <c r="K35" s="23"/>
      <c r="L35" s="23"/>
      <c r="M35" s="165">
        <v>0</v>
      </c>
      <c r="N35" s="133"/>
      <c r="O35" s="133"/>
      <c r="P35" s="133"/>
      <c r="Q35" s="23"/>
      <c r="R35" s="24"/>
    </row>
    <row r="36" spans="2:18" s="1" customFormat="1" ht="14.45" hidden="1" customHeight="1" x14ac:dyDescent="0.3">
      <c r="B36" s="22"/>
      <c r="C36" s="23"/>
      <c r="D36" s="23"/>
      <c r="E36" s="25" t="s">
        <v>27</v>
      </c>
      <c r="F36" s="26">
        <v>0</v>
      </c>
      <c r="G36" s="59" t="s">
        <v>23</v>
      </c>
      <c r="H36" s="165">
        <f>ROUND((((SUM(BI103:BI110)+SUM(BI128:BI205))+SUM(BI207:BI211))),2)</f>
        <v>0</v>
      </c>
      <c r="I36" s="133"/>
      <c r="J36" s="133"/>
      <c r="K36" s="23"/>
      <c r="L36" s="23"/>
      <c r="M36" s="165">
        <v>0</v>
      </c>
      <c r="N36" s="133"/>
      <c r="O36" s="133"/>
      <c r="P36" s="133"/>
      <c r="Q36" s="23"/>
      <c r="R36" s="24"/>
    </row>
    <row r="37" spans="2:18" s="1" customFormat="1" ht="6.95" customHeight="1" x14ac:dyDescent="0.3">
      <c r="B37" s="22"/>
      <c r="C37" s="23"/>
      <c r="D37" s="23"/>
      <c r="E37" s="23"/>
      <c r="F37" s="23"/>
      <c r="G37" s="23"/>
      <c r="H37" s="23"/>
      <c r="I37" s="23"/>
      <c r="J37" s="23"/>
      <c r="K37" s="23"/>
      <c r="L37" s="23"/>
      <c r="M37" s="23"/>
      <c r="N37" s="23"/>
      <c r="O37" s="23"/>
      <c r="P37" s="23"/>
      <c r="Q37" s="23"/>
      <c r="R37" s="24"/>
    </row>
    <row r="38" spans="2:18" s="1" customFormat="1" ht="25.35" customHeight="1" x14ac:dyDescent="0.3">
      <c r="B38" s="22"/>
      <c r="C38" s="55"/>
      <c r="D38" s="60" t="s">
        <v>28</v>
      </c>
      <c r="E38" s="45"/>
      <c r="F38" s="45"/>
      <c r="G38" s="61" t="s">
        <v>29</v>
      </c>
      <c r="H38" s="62" t="s">
        <v>30</v>
      </c>
      <c r="I38" s="45"/>
      <c r="J38" s="45"/>
      <c r="K38" s="45"/>
      <c r="L38" s="166">
        <f>SUM(M30:M36)</f>
        <v>0</v>
      </c>
      <c r="M38" s="166"/>
      <c r="N38" s="166"/>
      <c r="O38" s="166"/>
      <c r="P38" s="167"/>
      <c r="Q38" s="55"/>
      <c r="R38" s="24"/>
    </row>
    <row r="39" spans="2:18" s="1" customFormat="1" ht="14.45" customHeight="1" x14ac:dyDescent="0.3">
      <c r="B39" s="22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4"/>
    </row>
    <row r="40" spans="2:18" s="1" customFormat="1" ht="14.45" customHeight="1" x14ac:dyDescent="0.3">
      <c r="B40" s="22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4"/>
    </row>
    <row r="41" spans="2:18" x14ac:dyDescent="0.3">
      <c r="B41" s="15"/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6"/>
    </row>
    <row r="42" spans="2:18" x14ac:dyDescent="0.3">
      <c r="B42" s="15"/>
      <c r="C42" s="17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  <c r="O42" s="17"/>
      <c r="P42" s="17"/>
      <c r="Q42" s="17"/>
      <c r="R42" s="16"/>
    </row>
    <row r="43" spans="2:18" x14ac:dyDescent="0.3">
      <c r="B43" s="15"/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7"/>
      <c r="P43" s="17"/>
      <c r="Q43" s="17"/>
      <c r="R43" s="16"/>
    </row>
    <row r="44" spans="2:18" x14ac:dyDescent="0.3">
      <c r="B44" s="15"/>
      <c r="C44" s="17"/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7"/>
      <c r="O44" s="17"/>
      <c r="P44" s="17"/>
      <c r="Q44" s="17"/>
      <c r="R44" s="16"/>
    </row>
    <row r="45" spans="2:18" x14ac:dyDescent="0.3">
      <c r="B45" s="15"/>
      <c r="C45" s="17"/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17"/>
      <c r="P45" s="17"/>
      <c r="Q45" s="17"/>
      <c r="R45" s="16"/>
    </row>
    <row r="46" spans="2:18" x14ac:dyDescent="0.3">
      <c r="B46" s="15"/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6"/>
    </row>
    <row r="47" spans="2:18" x14ac:dyDescent="0.3">
      <c r="B47" s="15"/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6"/>
    </row>
    <row r="48" spans="2:18" x14ac:dyDescent="0.3">
      <c r="B48" s="15"/>
      <c r="C48" s="17"/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6"/>
    </row>
    <row r="49" spans="2:18" x14ac:dyDescent="0.3">
      <c r="B49" s="15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6"/>
    </row>
    <row r="50" spans="2:18" s="1" customFormat="1" ht="15" x14ac:dyDescent="0.3">
      <c r="B50" s="22"/>
      <c r="C50" s="23"/>
      <c r="D50" s="28" t="s">
        <v>31</v>
      </c>
      <c r="E50" s="29"/>
      <c r="F50" s="29"/>
      <c r="G50" s="29"/>
      <c r="H50" s="30"/>
      <c r="I50" s="23"/>
      <c r="J50" s="28" t="s">
        <v>32</v>
      </c>
      <c r="K50" s="29"/>
      <c r="L50" s="29"/>
      <c r="M50" s="29"/>
      <c r="N50" s="29"/>
      <c r="O50" s="29"/>
      <c r="P50" s="30"/>
      <c r="Q50" s="23"/>
      <c r="R50" s="24"/>
    </row>
    <row r="51" spans="2:18" x14ac:dyDescent="0.3">
      <c r="B51" s="15"/>
      <c r="C51" s="17"/>
      <c r="D51" s="31"/>
      <c r="E51" s="17"/>
      <c r="F51" s="17"/>
      <c r="G51" s="17"/>
      <c r="H51" s="32"/>
      <c r="I51" s="17"/>
      <c r="J51" s="31"/>
      <c r="K51" s="17"/>
      <c r="L51" s="17"/>
      <c r="M51" s="17"/>
      <c r="N51" s="17"/>
      <c r="O51" s="17"/>
      <c r="P51" s="32"/>
      <c r="Q51" s="17"/>
      <c r="R51" s="16"/>
    </row>
    <row r="52" spans="2:18" x14ac:dyDescent="0.3">
      <c r="B52" s="15"/>
      <c r="C52" s="17"/>
      <c r="D52" s="31"/>
      <c r="E52" s="17"/>
      <c r="F52" s="17"/>
      <c r="G52" s="17"/>
      <c r="H52" s="32"/>
      <c r="I52" s="17"/>
      <c r="J52" s="31"/>
      <c r="K52" s="17"/>
      <c r="L52" s="17"/>
      <c r="M52" s="17"/>
      <c r="N52" s="17"/>
      <c r="O52" s="17"/>
      <c r="P52" s="32"/>
      <c r="Q52" s="17"/>
      <c r="R52" s="16"/>
    </row>
    <row r="53" spans="2:18" x14ac:dyDescent="0.3">
      <c r="B53" s="15"/>
      <c r="C53" s="17"/>
      <c r="D53" s="31"/>
      <c r="E53" s="17"/>
      <c r="F53" s="17"/>
      <c r="G53" s="17"/>
      <c r="H53" s="32"/>
      <c r="I53" s="17"/>
      <c r="J53" s="31"/>
      <c r="K53" s="17"/>
      <c r="L53" s="17"/>
      <c r="M53" s="17"/>
      <c r="N53" s="17"/>
      <c r="O53" s="17"/>
      <c r="P53" s="32"/>
      <c r="Q53" s="17"/>
      <c r="R53" s="16"/>
    </row>
    <row r="54" spans="2:18" x14ac:dyDescent="0.3">
      <c r="B54" s="15"/>
      <c r="C54" s="17"/>
      <c r="D54" s="31"/>
      <c r="E54" s="17"/>
      <c r="F54" s="17"/>
      <c r="G54" s="17"/>
      <c r="H54" s="32"/>
      <c r="I54" s="17"/>
      <c r="J54" s="31"/>
      <c r="K54" s="17"/>
      <c r="L54" s="17"/>
      <c r="M54" s="17"/>
      <c r="N54" s="17"/>
      <c r="O54" s="17"/>
      <c r="P54" s="32"/>
      <c r="Q54" s="17"/>
      <c r="R54" s="16"/>
    </row>
    <row r="55" spans="2:18" x14ac:dyDescent="0.3">
      <c r="B55" s="15"/>
      <c r="C55" s="17"/>
      <c r="D55" s="31"/>
      <c r="E55" s="17"/>
      <c r="F55" s="17"/>
      <c r="G55" s="17"/>
      <c r="H55" s="32"/>
      <c r="I55" s="17"/>
      <c r="J55" s="31"/>
      <c r="K55" s="17"/>
      <c r="L55" s="17"/>
      <c r="M55" s="17"/>
      <c r="N55" s="17"/>
      <c r="O55" s="17"/>
      <c r="P55" s="32"/>
      <c r="Q55" s="17"/>
      <c r="R55" s="16"/>
    </row>
    <row r="56" spans="2:18" x14ac:dyDescent="0.3">
      <c r="B56" s="15"/>
      <c r="C56" s="17"/>
      <c r="D56" s="31"/>
      <c r="E56" s="17"/>
      <c r="F56" s="17"/>
      <c r="G56" s="17"/>
      <c r="H56" s="32"/>
      <c r="I56" s="17"/>
      <c r="J56" s="31"/>
      <c r="K56" s="17"/>
      <c r="L56" s="17"/>
      <c r="M56" s="17"/>
      <c r="N56" s="17"/>
      <c r="O56" s="17"/>
      <c r="P56" s="32"/>
      <c r="Q56" s="17"/>
      <c r="R56" s="16"/>
    </row>
    <row r="57" spans="2:18" x14ac:dyDescent="0.3">
      <c r="B57" s="15"/>
      <c r="C57" s="17"/>
      <c r="D57" s="31"/>
      <c r="E57" s="17"/>
      <c r="F57" s="17"/>
      <c r="G57" s="17"/>
      <c r="H57" s="32"/>
      <c r="I57" s="17"/>
      <c r="J57" s="31"/>
      <c r="K57" s="17"/>
      <c r="L57" s="17"/>
      <c r="M57" s="17"/>
      <c r="N57" s="17"/>
      <c r="O57" s="17"/>
      <c r="P57" s="32"/>
      <c r="Q57" s="17"/>
      <c r="R57" s="16"/>
    </row>
    <row r="58" spans="2:18" x14ac:dyDescent="0.3">
      <c r="B58" s="15"/>
      <c r="C58" s="17"/>
      <c r="D58" s="31"/>
      <c r="E58" s="17"/>
      <c r="F58" s="17"/>
      <c r="G58" s="17"/>
      <c r="H58" s="32"/>
      <c r="I58" s="17"/>
      <c r="J58" s="31"/>
      <c r="K58" s="17"/>
      <c r="L58" s="17"/>
      <c r="M58" s="17"/>
      <c r="N58" s="17"/>
      <c r="O58" s="17"/>
      <c r="P58" s="32"/>
      <c r="Q58" s="17"/>
      <c r="R58" s="16"/>
    </row>
    <row r="59" spans="2:18" s="1" customFormat="1" ht="15" x14ac:dyDescent="0.3">
      <c r="B59" s="22"/>
      <c r="C59" s="23"/>
      <c r="D59" s="33" t="s">
        <v>33</v>
      </c>
      <c r="E59" s="34"/>
      <c r="F59" s="34"/>
      <c r="G59" s="35" t="s">
        <v>34</v>
      </c>
      <c r="H59" s="36"/>
      <c r="I59" s="23"/>
      <c r="J59" s="33" t="s">
        <v>33</v>
      </c>
      <c r="K59" s="34"/>
      <c r="L59" s="34"/>
      <c r="M59" s="34"/>
      <c r="N59" s="35" t="s">
        <v>34</v>
      </c>
      <c r="O59" s="34"/>
      <c r="P59" s="36"/>
      <c r="Q59" s="23"/>
      <c r="R59" s="24"/>
    </row>
    <row r="60" spans="2:18" x14ac:dyDescent="0.3">
      <c r="B60" s="15"/>
      <c r="C60" s="17"/>
      <c r="D60" s="17"/>
      <c r="E60" s="17"/>
      <c r="F60" s="17"/>
      <c r="G60" s="17"/>
      <c r="H60" s="17"/>
      <c r="I60" s="17"/>
      <c r="J60" s="17"/>
      <c r="K60" s="17"/>
      <c r="L60" s="17"/>
      <c r="M60" s="17"/>
      <c r="N60" s="17"/>
      <c r="O60" s="17"/>
      <c r="P60" s="17"/>
      <c r="Q60" s="17"/>
      <c r="R60" s="16"/>
    </row>
    <row r="61" spans="2:18" s="1" customFormat="1" ht="15" x14ac:dyDescent="0.3">
      <c r="B61" s="22"/>
      <c r="C61" s="23"/>
      <c r="D61" s="28" t="s">
        <v>35</v>
      </c>
      <c r="E61" s="29"/>
      <c r="F61" s="29"/>
      <c r="G61" s="29"/>
      <c r="H61" s="30"/>
      <c r="I61" s="23"/>
      <c r="J61" s="28" t="s">
        <v>36</v>
      </c>
      <c r="K61" s="29"/>
      <c r="L61" s="29"/>
      <c r="M61" s="29"/>
      <c r="N61" s="29"/>
      <c r="O61" s="29"/>
      <c r="P61" s="30"/>
      <c r="Q61" s="23"/>
      <c r="R61" s="24"/>
    </row>
    <row r="62" spans="2:18" x14ac:dyDescent="0.3">
      <c r="B62" s="15"/>
      <c r="C62" s="17"/>
      <c r="D62" s="31"/>
      <c r="E62" s="17"/>
      <c r="F62" s="17"/>
      <c r="G62" s="17"/>
      <c r="H62" s="32"/>
      <c r="I62" s="17"/>
      <c r="J62" s="31"/>
      <c r="K62" s="17"/>
      <c r="L62" s="17"/>
      <c r="M62" s="17"/>
      <c r="N62" s="17"/>
      <c r="O62" s="17"/>
      <c r="P62" s="32"/>
      <c r="Q62" s="17"/>
      <c r="R62" s="16"/>
    </row>
    <row r="63" spans="2:18" x14ac:dyDescent="0.3">
      <c r="B63" s="15"/>
      <c r="C63" s="17"/>
      <c r="D63" s="31"/>
      <c r="E63" s="17"/>
      <c r="F63" s="17"/>
      <c r="G63" s="17"/>
      <c r="H63" s="32"/>
      <c r="I63" s="17"/>
      <c r="J63" s="31"/>
      <c r="K63" s="17"/>
      <c r="L63" s="17"/>
      <c r="M63" s="17"/>
      <c r="N63" s="17"/>
      <c r="O63" s="17"/>
      <c r="P63" s="32"/>
      <c r="Q63" s="17"/>
      <c r="R63" s="16"/>
    </row>
    <row r="64" spans="2:18" x14ac:dyDescent="0.3">
      <c r="B64" s="15"/>
      <c r="C64" s="17"/>
      <c r="D64" s="31"/>
      <c r="E64" s="17"/>
      <c r="F64" s="17"/>
      <c r="G64" s="17"/>
      <c r="H64" s="32"/>
      <c r="I64" s="17"/>
      <c r="J64" s="31"/>
      <c r="K64" s="17"/>
      <c r="L64" s="17"/>
      <c r="M64" s="17"/>
      <c r="N64" s="17"/>
      <c r="O64" s="17"/>
      <c r="P64" s="32"/>
      <c r="Q64" s="17"/>
      <c r="R64" s="16"/>
    </row>
    <row r="65" spans="2:18" x14ac:dyDescent="0.3">
      <c r="B65" s="15"/>
      <c r="C65" s="17"/>
      <c r="D65" s="31"/>
      <c r="E65" s="17"/>
      <c r="F65" s="17"/>
      <c r="G65" s="17"/>
      <c r="H65" s="32"/>
      <c r="I65" s="17"/>
      <c r="J65" s="31"/>
      <c r="K65" s="17"/>
      <c r="L65" s="17"/>
      <c r="M65" s="17"/>
      <c r="N65" s="17"/>
      <c r="O65" s="17"/>
      <c r="P65" s="32"/>
      <c r="Q65" s="17"/>
      <c r="R65" s="16"/>
    </row>
    <row r="66" spans="2:18" x14ac:dyDescent="0.3">
      <c r="B66" s="15"/>
      <c r="C66" s="17"/>
      <c r="D66" s="31"/>
      <c r="E66" s="17"/>
      <c r="F66" s="17"/>
      <c r="G66" s="17"/>
      <c r="H66" s="32"/>
      <c r="I66" s="17"/>
      <c r="J66" s="31"/>
      <c r="K66" s="17"/>
      <c r="L66" s="17"/>
      <c r="M66" s="17"/>
      <c r="N66" s="17"/>
      <c r="O66" s="17"/>
      <c r="P66" s="32"/>
      <c r="Q66" s="17"/>
      <c r="R66" s="16"/>
    </row>
    <row r="67" spans="2:18" x14ac:dyDescent="0.3">
      <c r="B67" s="15"/>
      <c r="C67" s="17"/>
      <c r="D67" s="31"/>
      <c r="E67" s="17"/>
      <c r="F67" s="17"/>
      <c r="G67" s="17"/>
      <c r="H67" s="32"/>
      <c r="I67" s="17"/>
      <c r="J67" s="31"/>
      <c r="K67" s="17"/>
      <c r="L67" s="17"/>
      <c r="M67" s="17"/>
      <c r="N67" s="17"/>
      <c r="O67" s="17"/>
      <c r="P67" s="32"/>
      <c r="Q67" s="17"/>
      <c r="R67" s="16"/>
    </row>
    <row r="68" spans="2:18" x14ac:dyDescent="0.3">
      <c r="B68" s="15"/>
      <c r="C68" s="17"/>
      <c r="D68" s="31"/>
      <c r="E68" s="17"/>
      <c r="F68" s="17"/>
      <c r="G68" s="17"/>
      <c r="H68" s="32"/>
      <c r="I68" s="17"/>
      <c r="J68" s="31"/>
      <c r="K68" s="17"/>
      <c r="L68" s="17"/>
      <c r="M68" s="17"/>
      <c r="N68" s="17"/>
      <c r="O68" s="17"/>
      <c r="P68" s="32"/>
      <c r="Q68" s="17"/>
      <c r="R68" s="16"/>
    </row>
    <row r="69" spans="2:18" x14ac:dyDescent="0.3">
      <c r="B69" s="15"/>
      <c r="C69" s="17"/>
      <c r="D69" s="31"/>
      <c r="E69" s="17"/>
      <c r="F69" s="17"/>
      <c r="G69" s="17"/>
      <c r="H69" s="32"/>
      <c r="I69" s="17"/>
      <c r="J69" s="31"/>
      <c r="K69" s="17"/>
      <c r="L69" s="17"/>
      <c r="M69" s="17"/>
      <c r="N69" s="17"/>
      <c r="O69" s="17"/>
      <c r="P69" s="32"/>
      <c r="Q69" s="17"/>
      <c r="R69" s="16"/>
    </row>
    <row r="70" spans="2:18" s="1" customFormat="1" ht="15" x14ac:dyDescent="0.3">
      <c r="B70" s="22"/>
      <c r="C70" s="23"/>
      <c r="D70" s="33" t="s">
        <v>33</v>
      </c>
      <c r="E70" s="34"/>
      <c r="F70" s="34"/>
      <c r="G70" s="35" t="s">
        <v>34</v>
      </c>
      <c r="H70" s="36"/>
      <c r="I70" s="23"/>
      <c r="J70" s="33" t="s">
        <v>33</v>
      </c>
      <c r="K70" s="34"/>
      <c r="L70" s="34"/>
      <c r="M70" s="34"/>
      <c r="N70" s="35" t="s">
        <v>34</v>
      </c>
      <c r="O70" s="34"/>
      <c r="P70" s="36"/>
      <c r="Q70" s="23"/>
      <c r="R70" s="24"/>
    </row>
    <row r="71" spans="2:18" s="1" customFormat="1" ht="14.45" customHeight="1" x14ac:dyDescent="0.3">
      <c r="B71" s="37"/>
      <c r="C71" s="38"/>
      <c r="D71" s="38"/>
      <c r="E71" s="38"/>
      <c r="F71" s="38"/>
      <c r="G71" s="38"/>
      <c r="H71" s="38"/>
      <c r="I71" s="38"/>
      <c r="J71" s="38"/>
      <c r="K71" s="38"/>
      <c r="L71" s="38"/>
      <c r="M71" s="38"/>
      <c r="N71" s="38"/>
      <c r="O71" s="38"/>
      <c r="P71" s="38"/>
      <c r="Q71" s="38"/>
      <c r="R71" s="39"/>
    </row>
    <row r="75" spans="2:18" s="1" customFormat="1" ht="6.95" customHeight="1" x14ac:dyDescent="0.3">
      <c r="B75" s="40"/>
      <c r="C75" s="41"/>
      <c r="D75" s="41"/>
      <c r="E75" s="41"/>
      <c r="F75" s="41"/>
      <c r="G75" s="41"/>
      <c r="H75" s="41"/>
      <c r="I75" s="41"/>
      <c r="J75" s="41"/>
      <c r="K75" s="41"/>
      <c r="L75" s="41"/>
      <c r="M75" s="41"/>
      <c r="N75" s="41"/>
      <c r="O75" s="41"/>
      <c r="P75" s="41"/>
      <c r="Q75" s="41"/>
      <c r="R75" s="42"/>
    </row>
    <row r="76" spans="2:18" s="1" customFormat="1" ht="36.950000000000003" customHeight="1" x14ac:dyDescent="0.3">
      <c r="B76" s="22"/>
      <c r="C76" s="154" t="s">
        <v>52</v>
      </c>
      <c r="D76" s="161"/>
      <c r="E76" s="161"/>
      <c r="F76" s="161"/>
      <c r="G76" s="161"/>
      <c r="H76" s="161"/>
      <c r="I76" s="161"/>
      <c r="J76" s="161"/>
      <c r="K76" s="161"/>
      <c r="L76" s="161"/>
      <c r="M76" s="161"/>
      <c r="N76" s="161"/>
      <c r="O76" s="161"/>
      <c r="P76" s="161"/>
      <c r="Q76" s="161"/>
      <c r="R76" s="24"/>
    </row>
    <row r="77" spans="2:18" s="1" customFormat="1" ht="6.95" customHeight="1" x14ac:dyDescent="0.3">
      <c r="B77" s="22"/>
      <c r="C77" s="23"/>
      <c r="D77" s="23"/>
      <c r="E77" s="23"/>
      <c r="F77" s="23"/>
      <c r="G77" s="23"/>
      <c r="H77" s="23"/>
      <c r="I77" s="23"/>
      <c r="J77" s="23"/>
      <c r="K77" s="23"/>
      <c r="L77" s="23"/>
      <c r="M77" s="23"/>
      <c r="N77" s="23"/>
      <c r="O77" s="23"/>
      <c r="P77" s="23"/>
      <c r="Q77" s="23"/>
      <c r="R77" s="24"/>
    </row>
    <row r="78" spans="2:18" s="1" customFormat="1" ht="30" customHeight="1" x14ac:dyDescent="0.3">
      <c r="B78" s="22"/>
      <c r="C78" s="20" t="s">
        <v>7</v>
      </c>
      <c r="D78" s="23"/>
      <c r="E78" s="23"/>
      <c r="F78" s="130" t="e">
        <f>F6</f>
        <v>#REF!</v>
      </c>
      <c r="G78" s="131"/>
      <c r="H78" s="131"/>
      <c r="I78" s="131"/>
      <c r="J78" s="131"/>
      <c r="K78" s="131"/>
      <c r="L78" s="131"/>
      <c r="M78" s="131"/>
      <c r="N78" s="131"/>
      <c r="O78" s="131"/>
      <c r="P78" s="131"/>
      <c r="Q78" s="23"/>
      <c r="R78" s="24"/>
    </row>
    <row r="79" spans="2:18" s="1" customFormat="1" ht="36.950000000000003" customHeight="1" x14ac:dyDescent="0.3">
      <c r="B79" s="22"/>
      <c r="C79" s="43" t="s">
        <v>82</v>
      </c>
      <c r="D79" s="23"/>
      <c r="E79" s="23"/>
      <c r="F79" s="132" t="str">
        <f>F7</f>
        <v>SO 06/07 - Areálový rozvod vody a Areálová kanalizácia</v>
      </c>
      <c r="G79" s="133"/>
      <c r="H79" s="133"/>
      <c r="I79" s="133"/>
      <c r="J79" s="133"/>
      <c r="K79" s="133"/>
      <c r="L79" s="133"/>
      <c r="M79" s="133"/>
      <c r="N79" s="133"/>
      <c r="O79" s="133"/>
      <c r="P79" s="133"/>
      <c r="Q79" s="23"/>
      <c r="R79" s="24"/>
    </row>
    <row r="80" spans="2:18" s="1" customFormat="1" ht="6.95" customHeight="1" x14ac:dyDescent="0.3">
      <c r="B80" s="22"/>
      <c r="C80" s="23"/>
      <c r="D80" s="23"/>
      <c r="E80" s="23"/>
      <c r="F80" s="23"/>
      <c r="G80" s="23"/>
      <c r="H80" s="23"/>
      <c r="I80" s="23"/>
      <c r="J80" s="23"/>
      <c r="K80" s="23"/>
      <c r="L80" s="23"/>
      <c r="M80" s="23"/>
      <c r="N80" s="23"/>
      <c r="O80" s="23"/>
      <c r="P80" s="23"/>
      <c r="Q80" s="23"/>
      <c r="R80" s="24"/>
    </row>
    <row r="81" spans="2:47" s="1" customFormat="1" ht="18" customHeight="1" x14ac:dyDescent="0.3">
      <c r="B81" s="22"/>
      <c r="C81" s="20" t="s">
        <v>10</v>
      </c>
      <c r="D81" s="23"/>
      <c r="E81" s="23"/>
      <c r="F81" s="18" t="str">
        <f>F9</f>
        <v xml:space="preserve"> </v>
      </c>
      <c r="G81" s="23"/>
      <c r="H81" s="23"/>
      <c r="I81" s="23"/>
      <c r="J81" s="23"/>
      <c r="K81" s="20" t="s">
        <v>12</v>
      </c>
      <c r="L81" s="23"/>
      <c r="M81" s="134" t="e">
        <f>IF(O9="","",O9)</f>
        <v>#REF!</v>
      </c>
      <c r="N81" s="134"/>
      <c r="O81" s="134"/>
      <c r="P81" s="134"/>
      <c r="Q81" s="23"/>
      <c r="R81" s="24"/>
    </row>
    <row r="82" spans="2:47" s="1" customFormat="1" ht="6.95" customHeight="1" x14ac:dyDescent="0.3">
      <c r="B82" s="22"/>
      <c r="C82" s="23"/>
      <c r="D82" s="23"/>
      <c r="E82" s="23"/>
      <c r="F82" s="23"/>
      <c r="G82" s="23"/>
      <c r="H82" s="23"/>
      <c r="I82" s="23"/>
      <c r="J82" s="23"/>
      <c r="K82" s="23"/>
      <c r="L82" s="23"/>
      <c r="M82" s="23"/>
      <c r="N82" s="23"/>
      <c r="O82" s="23"/>
      <c r="P82" s="23"/>
      <c r="Q82" s="23"/>
      <c r="R82" s="24"/>
    </row>
    <row r="83" spans="2:47" s="1" customFormat="1" ht="15" x14ac:dyDescent="0.3">
      <c r="B83" s="22"/>
      <c r="C83" s="20" t="s">
        <v>13</v>
      </c>
      <c r="D83" s="23"/>
      <c r="E83" s="23"/>
      <c r="F83" s="18" t="e">
        <f>E12</f>
        <v>#REF!</v>
      </c>
      <c r="G83" s="23"/>
      <c r="H83" s="23"/>
      <c r="I83" s="23"/>
      <c r="J83" s="23"/>
      <c r="K83" s="20" t="s">
        <v>17</v>
      </c>
      <c r="L83" s="23"/>
      <c r="M83" s="135" t="e">
        <f>E18</f>
        <v>#REF!</v>
      </c>
      <c r="N83" s="135"/>
      <c r="O83" s="135"/>
      <c r="P83" s="135"/>
      <c r="Q83" s="135"/>
      <c r="R83" s="24"/>
    </row>
    <row r="84" spans="2:47" s="1" customFormat="1" ht="14.45" customHeight="1" x14ac:dyDescent="0.3">
      <c r="B84" s="22"/>
      <c r="C84" s="20" t="s">
        <v>16</v>
      </c>
      <c r="D84" s="23"/>
      <c r="E84" s="23"/>
      <c r="F84" s="18" t="str">
        <f>IF(E15="","",E15)</f>
        <v xml:space="preserve"> </v>
      </c>
      <c r="G84" s="23"/>
      <c r="H84" s="23"/>
      <c r="I84" s="23"/>
      <c r="J84" s="23"/>
      <c r="K84" s="20" t="s">
        <v>18</v>
      </c>
      <c r="L84" s="23"/>
      <c r="M84" s="135" t="e">
        <f>E21</f>
        <v>#REF!</v>
      </c>
      <c r="N84" s="135"/>
      <c r="O84" s="135"/>
      <c r="P84" s="135"/>
      <c r="Q84" s="135"/>
      <c r="R84" s="24"/>
    </row>
    <row r="85" spans="2:47" s="1" customFormat="1" ht="10.35" customHeight="1" x14ac:dyDescent="0.3">
      <c r="B85" s="22"/>
      <c r="C85" s="23"/>
      <c r="D85" s="23"/>
      <c r="E85" s="23"/>
      <c r="F85" s="23"/>
      <c r="G85" s="23"/>
      <c r="H85" s="23"/>
      <c r="I85" s="23"/>
      <c r="J85" s="23"/>
      <c r="K85" s="23"/>
      <c r="L85" s="23"/>
      <c r="M85" s="23"/>
      <c r="N85" s="23"/>
      <c r="O85" s="23"/>
      <c r="P85" s="23"/>
      <c r="Q85" s="23"/>
      <c r="R85" s="24"/>
    </row>
    <row r="86" spans="2:47" s="1" customFormat="1" ht="29.25" customHeight="1" x14ac:dyDescent="0.3">
      <c r="B86" s="22"/>
      <c r="C86" s="162" t="s">
        <v>53</v>
      </c>
      <c r="D86" s="163"/>
      <c r="E86" s="163"/>
      <c r="F86" s="163"/>
      <c r="G86" s="163"/>
      <c r="H86" s="55"/>
      <c r="I86" s="55"/>
      <c r="J86" s="55"/>
      <c r="K86" s="55"/>
      <c r="L86" s="55"/>
      <c r="M86" s="55"/>
      <c r="N86" s="162" t="s">
        <v>54</v>
      </c>
      <c r="O86" s="163"/>
      <c r="P86" s="163"/>
      <c r="Q86" s="163"/>
      <c r="R86" s="24"/>
    </row>
    <row r="87" spans="2:47" s="1" customFormat="1" ht="10.35" customHeight="1" x14ac:dyDescent="0.3">
      <c r="B87" s="22"/>
      <c r="C87" s="23"/>
      <c r="D87" s="23"/>
      <c r="E87" s="23"/>
      <c r="F87" s="23"/>
      <c r="G87" s="23"/>
      <c r="H87" s="23"/>
      <c r="I87" s="23"/>
      <c r="J87" s="23"/>
      <c r="K87" s="23"/>
      <c r="L87" s="23"/>
      <c r="M87" s="23"/>
      <c r="N87" s="23"/>
      <c r="O87" s="23"/>
      <c r="P87" s="23"/>
      <c r="Q87" s="23"/>
      <c r="R87" s="24"/>
    </row>
    <row r="88" spans="2:47" s="1" customFormat="1" ht="29.25" customHeight="1" x14ac:dyDescent="0.3">
      <c r="B88" s="22"/>
      <c r="C88" s="63" t="s">
        <v>55</v>
      </c>
      <c r="D88" s="23"/>
      <c r="E88" s="23"/>
      <c r="F88" s="23"/>
      <c r="G88" s="23"/>
      <c r="H88" s="23"/>
      <c r="I88" s="23"/>
      <c r="J88" s="23"/>
      <c r="K88" s="23"/>
      <c r="L88" s="23"/>
      <c r="M88" s="23"/>
      <c r="N88" s="164">
        <f>N128</f>
        <v>0</v>
      </c>
      <c r="O88" s="159"/>
      <c r="P88" s="159"/>
      <c r="Q88" s="159"/>
      <c r="R88" s="24"/>
      <c r="AU88" s="11" t="s">
        <v>56</v>
      </c>
    </row>
    <row r="89" spans="2:47" s="2" customFormat="1" ht="24.95" customHeight="1" x14ac:dyDescent="0.3">
      <c r="B89" s="64"/>
      <c r="C89" s="65"/>
      <c r="D89" s="66" t="s">
        <v>83</v>
      </c>
      <c r="E89" s="65"/>
      <c r="F89" s="65"/>
      <c r="G89" s="65"/>
      <c r="H89" s="65"/>
      <c r="I89" s="65"/>
      <c r="J89" s="65"/>
      <c r="K89" s="65"/>
      <c r="L89" s="65"/>
      <c r="M89" s="65"/>
      <c r="N89" s="155">
        <f>N129</f>
        <v>0</v>
      </c>
      <c r="O89" s="156"/>
      <c r="P89" s="156"/>
      <c r="Q89" s="156"/>
      <c r="R89" s="67"/>
    </row>
    <row r="90" spans="2:47" s="4" customFormat="1" ht="19.899999999999999" customHeight="1" x14ac:dyDescent="0.3">
      <c r="B90" s="97"/>
      <c r="C90" s="51"/>
      <c r="D90" s="52" t="s">
        <v>84</v>
      </c>
      <c r="E90" s="51"/>
      <c r="F90" s="51"/>
      <c r="G90" s="51"/>
      <c r="H90" s="51"/>
      <c r="I90" s="51"/>
      <c r="J90" s="51"/>
      <c r="K90" s="51"/>
      <c r="L90" s="51"/>
      <c r="M90" s="51"/>
      <c r="N90" s="157">
        <f>N130</f>
        <v>0</v>
      </c>
      <c r="O90" s="158"/>
      <c r="P90" s="158"/>
      <c r="Q90" s="158"/>
      <c r="R90" s="98"/>
    </row>
    <row r="91" spans="2:47" s="4" customFormat="1" ht="19.899999999999999" customHeight="1" x14ac:dyDescent="0.3">
      <c r="B91" s="97"/>
      <c r="C91" s="51"/>
      <c r="D91" s="52" t="s">
        <v>135</v>
      </c>
      <c r="E91" s="51"/>
      <c r="F91" s="51"/>
      <c r="G91" s="51"/>
      <c r="H91" s="51"/>
      <c r="I91" s="51"/>
      <c r="J91" s="51"/>
      <c r="K91" s="51"/>
      <c r="L91" s="51"/>
      <c r="M91" s="51"/>
      <c r="N91" s="157">
        <f>N151</f>
        <v>0</v>
      </c>
      <c r="O91" s="158"/>
      <c r="P91" s="158"/>
      <c r="Q91" s="158"/>
      <c r="R91" s="98"/>
    </row>
    <row r="92" spans="2:47" s="4" customFormat="1" ht="19.899999999999999" customHeight="1" x14ac:dyDescent="0.3">
      <c r="B92" s="97"/>
      <c r="C92" s="51"/>
      <c r="D92" s="52" t="s">
        <v>112</v>
      </c>
      <c r="E92" s="51"/>
      <c r="F92" s="51"/>
      <c r="G92" s="51"/>
      <c r="H92" s="51"/>
      <c r="I92" s="51"/>
      <c r="J92" s="51"/>
      <c r="K92" s="51"/>
      <c r="L92" s="51"/>
      <c r="M92" s="51"/>
      <c r="N92" s="157">
        <f>N153</f>
        <v>0</v>
      </c>
      <c r="O92" s="158"/>
      <c r="P92" s="158"/>
      <c r="Q92" s="158"/>
      <c r="R92" s="98"/>
    </row>
    <row r="93" spans="2:47" s="4" customFormat="1" ht="19.899999999999999" customHeight="1" x14ac:dyDescent="0.3">
      <c r="B93" s="97"/>
      <c r="C93" s="51"/>
      <c r="D93" s="52" t="s">
        <v>136</v>
      </c>
      <c r="E93" s="51"/>
      <c r="F93" s="51"/>
      <c r="G93" s="51"/>
      <c r="H93" s="51"/>
      <c r="I93" s="51"/>
      <c r="J93" s="51"/>
      <c r="K93" s="51"/>
      <c r="L93" s="51"/>
      <c r="M93" s="51"/>
      <c r="N93" s="157">
        <f>N156</f>
        <v>0</v>
      </c>
      <c r="O93" s="158"/>
      <c r="P93" s="158"/>
      <c r="Q93" s="158"/>
      <c r="R93" s="98"/>
    </row>
    <row r="94" spans="2:47" s="4" customFormat="1" ht="19.899999999999999" customHeight="1" x14ac:dyDescent="0.3">
      <c r="B94" s="97"/>
      <c r="C94" s="51"/>
      <c r="D94" s="52" t="s">
        <v>161</v>
      </c>
      <c r="E94" s="51"/>
      <c r="F94" s="51"/>
      <c r="G94" s="51"/>
      <c r="H94" s="51"/>
      <c r="I94" s="51"/>
      <c r="J94" s="51"/>
      <c r="K94" s="51"/>
      <c r="L94" s="51"/>
      <c r="M94" s="51"/>
      <c r="N94" s="157">
        <f>N159</f>
        <v>0</v>
      </c>
      <c r="O94" s="158"/>
      <c r="P94" s="158"/>
      <c r="Q94" s="158"/>
      <c r="R94" s="98"/>
    </row>
    <row r="95" spans="2:47" s="4" customFormat="1" ht="19.899999999999999" customHeight="1" x14ac:dyDescent="0.3">
      <c r="B95" s="97"/>
      <c r="C95" s="51"/>
      <c r="D95" s="52" t="s">
        <v>113</v>
      </c>
      <c r="E95" s="51"/>
      <c r="F95" s="51"/>
      <c r="G95" s="51"/>
      <c r="H95" s="51"/>
      <c r="I95" s="51"/>
      <c r="J95" s="51"/>
      <c r="K95" s="51"/>
      <c r="L95" s="51"/>
      <c r="M95" s="51"/>
      <c r="N95" s="157">
        <f>N188</f>
        <v>0</v>
      </c>
      <c r="O95" s="158"/>
      <c r="P95" s="158"/>
      <c r="Q95" s="158"/>
      <c r="R95" s="98"/>
    </row>
    <row r="96" spans="2:47" s="2" customFormat="1" ht="24.95" customHeight="1" x14ac:dyDescent="0.3">
      <c r="B96" s="64"/>
      <c r="C96" s="65"/>
      <c r="D96" s="66" t="s">
        <v>85</v>
      </c>
      <c r="E96" s="65"/>
      <c r="F96" s="65"/>
      <c r="G96" s="65"/>
      <c r="H96" s="65"/>
      <c r="I96" s="65"/>
      <c r="J96" s="65"/>
      <c r="K96" s="65"/>
      <c r="L96" s="65"/>
      <c r="M96" s="65"/>
      <c r="N96" s="155">
        <f>N190</f>
        <v>0</v>
      </c>
      <c r="O96" s="156"/>
      <c r="P96" s="156"/>
      <c r="Q96" s="156"/>
      <c r="R96" s="67"/>
    </row>
    <row r="97" spans="2:65" s="4" customFormat="1" ht="19.899999999999999" customHeight="1" x14ac:dyDescent="0.3">
      <c r="B97" s="97"/>
      <c r="C97" s="51"/>
      <c r="D97" s="52" t="s">
        <v>162</v>
      </c>
      <c r="E97" s="51"/>
      <c r="F97" s="51"/>
      <c r="G97" s="51"/>
      <c r="H97" s="51"/>
      <c r="I97" s="51"/>
      <c r="J97" s="51"/>
      <c r="K97" s="51"/>
      <c r="L97" s="51"/>
      <c r="M97" s="51"/>
      <c r="N97" s="157">
        <f>N191</f>
        <v>0</v>
      </c>
      <c r="O97" s="158"/>
      <c r="P97" s="158"/>
      <c r="Q97" s="158"/>
      <c r="R97" s="98"/>
    </row>
    <row r="98" spans="2:65" s="2" customFormat="1" ht="24.95" customHeight="1" x14ac:dyDescent="0.3">
      <c r="B98" s="64"/>
      <c r="C98" s="65"/>
      <c r="D98" s="66" t="s">
        <v>86</v>
      </c>
      <c r="E98" s="65"/>
      <c r="F98" s="65"/>
      <c r="G98" s="65"/>
      <c r="H98" s="65"/>
      <c r="I98" s="65"/>
      <c r="J98" s="65"/>
      <c r="K98" s="65"/>
      <c r="L98" s="65"/>
      <c r="M98" s="65"/>
      <c r="N98" s="155">
        <f>N194</f>
        <v>0</v>
      </c>
      <c r="O98" s="156"/>
      <c r="P98" s="156"/>
      <c r="Q98" s="156"/>
      <c r="R98" s="67"/>
    </row>
    <row r="99" spans="2:65" s="4" customFormat="1" ht="19.899999999999999" customHeight="1" x14ac:dyDescent="0.3">
      <c r="B99" s="97"/>
      <c r="C99" s="51"/>
      <c r="D99" s="52" t="s">
        <v>174</v>
      </c>
      <c r="E99" s="51"/>
      <c r="F99" s="51"/>
      <c r="G99" s="51"/>
      <c r="H99" s="51"/>
      <c r="I99" s="51"/>
      <c r="J99" s="51"/>
      <c r="K99" s="51"/>
      <c r="L99" s="51"/>
      <c r="M99" s="51"/>
      <c r="N99" s="157">
        <f>N195</f>
        <v>0</v>
      </c>
      <c r="O99" s="158"/>
      <c r="P99" s="158"/>
      <c r="Q99" s="158"/>
      <c r="R99" s="98"/>
    </row>
    <row r="100" spans="2:65" s="4" customFormat="1" ht="19.899999999999999" customHeight="1" x14ac:dyDescent="0.3">
      <c r="B100" s="97"/>
      <c r="C100" s="51"/>
      <c r="D100" s="52" t="s">
        <v>175</v>
      </c>
      <c r="E100" s="51"/>
      <c r="F100" s="51"/>
      <c r="G100" s="51"/>
      <c r="H100" s="51"/>
      <c r="I100" s="51"/>
      <c r="J100" s="51"/>
      <c r="K100" s="51"/>
      <c r="L100" s="51"/>
      <c r="M100" s="51"/>
      <c r="N100" s="157">
        <f>N199</f>
        <v>0</v>
      </c>
      <c r="O100" s="158"/>
      <c r="P100" s="158"/>
      <c r="Q100" s="158"/>
      <c r="R100" s="98"/>
    </row>
    <row r="101" spans="2:65" s="2" customFormat="1" ht="21.75" customHeight="1" x14ac:dyDescent="0.35">
      <c r="B101" s="64"/>
      <c r="C101" s="65"/>
      <c r="D101" s="66" t="s">
        <v>57</v>
      </c>
      <c r="E101" s="65"/>
      <c r="F101" s="65"/>
      <c r="G101" s="65"/>
      <c r="H101" s="65"/>
      <c r="I101" s="65"/>
      <c r="J101" s="65"/>
      <c r="K101" s="65"/>
      <c r="L101" s="65"/>
      <c r="M101" s="65"/>
      <c r="N101" s="142">
        <f>N206</f>
        <v>0</v>
      </c>
      <c r="O101" s="156"/>
      <c r="P101" s="156"/>
      <c r="Q101" s="156"/>
      <c r="R101" s="67"/>
    </row>
    <row r="102" spans="2:65" s="1" customFormat="1" ht="21.75" customHeight="1" x14ac:dyDescent="0.3">
      <c r="B102" s="22"/>
      <c r="C102" s="23"/>
      <c r="D102" s="23"/>
      <c r="E102" s="23"/>
      <c r="F102" s="23"/>
      <c r="G102" s="23"/>
      <c r="H102" s="23"/>
      <c r="I102" s="23"/>
      <c r="J102" s="23"/>
      <c r="K102" s="23"/>
      <c r="L102" s="23"/>
      <c r="M102" s="23"/>
      <c r="N102" s="23"/>
      <c r="O102" s="23"/>
      <c r="P102" s="23"/>
      <c r="Q102" s="23"/>
      <c r="R102" s="24"/>
    </row>
    <row r="103" spans="2:65" s="1" customFormat="1" ht="29.25" customHeight="1" x14ac:dyDescent="0.3">
      <c r="B103" s="22"/>
      <c r="C103" s="63" t="s">
        <v>58</v>
      </c>
      <c r="D103" s="23"/>
      <c r="E103" s="23"/>
      <c r="F103" s="23"/>
      <c r="G103" s="23"/>
      <c r="H103" s="23"/>
      <c r="I103" s="23"/>
      <c r="J103" s="23"/>
      <c r="K103" s="23"/>
      <c r="L103" s="23"/>
      <c r="M103" s="23"/>
      <c r="N103" s="159">
        <f>ROUND(N104+N105+N106+N107+N108+N109,2)</f>
        <v>0</v>
      </c>
      <c r="O103" s="160"/>
      <c r="P103" s="160"/>
      <c r="Q103" s="160"/>
      <c r="R103" s="24"/>
      <c r="T103" s="68"/>
      <c r="U103" s="69" t="s">
        <v>21</v>
      </c>
    </row>
    <row r="104" spans="2:65" s="1" customFormat="1" ht="18" customHeight="1" x14ac:dyDescent="0.3">
      <c r="B104" s="70"/>
      <c r="C104" s="71"/>
      <c r="D104" s="149" t="s">
        <v>59</v>
      </c>
      <c r="E104" s="150"/>
      <c r="F104" s="150"/>
      <c r="G104" s="150"/>
      <c r="H104" s="150"/>
      <c r="I104" s="71"/>
      <c r="J104" s="71"/>
      <c r="K104" s="71"/>
      <c r="L104" s="71"/>
      <c r="M104" s="71"/>
      <c r="N104" s="151">
        <f>ROUND(N88*T104,2)</f>
        <v>0</v>
      </c>
      <c r="O104" s="152"/>
      <c r="P104" s="152"/>
      <c r="Q104" s="152"/>
      <c r="R104" s="73"/>
      <c r="S104" s="74"/>
      <c r="T104" s="75"/>
      <c r="U104" s="76" t="s">
        <v>24</v>
      </c>
      <c r="V104" s="74"/>
      <c r="W104" s="74"/>
      <c r="X104" s="74"/>
      <c r="Y104" s="74"/>
      <c r="Z104" s="74"/>
      <c r="AA104" s="74"/>
      <c r="AB104" s="74"/>
      <c r="AC104" s="74"/>
      <c r="AD104" s="74"/>
      <c r="AE104" s="74"/>
      <c r="AF104" s="74"/>
      <c r="AG104" s="74"/>
      <c r="AH104" s="74"/>
      <c r="AI104" s="74"/>
      <c r="AJ104" s="74"/>
      <c r="AK104" s="74"/>
      <c r="AL104" s="74"/>
      <c r="AM104" s="74"/>
      <c r="AN104" s="74"/>
      <c r="AO104" s="74"/>
      <c r="AP104" s="74"/>
      <c r="AQ104" s="74"/>
      <c r="AR104" s="74"/>
      <c r="AS104" s="74"/>
      <c r="AT104" s="74"/>
      <c r="AU104" s="74"/>
      <c r="AV104" s="74"/>
      <c r="AW104" s="74"/>
      <c r="AX104" s="74"/>
      <c r="AY104" s="77" t="s">
        <v>60</v>
      </c>
      <c r="AZ104" s="74"/>
      <c r="BA104" s="74"/>
      <c r="BB104" s="74"/>
      <c r="BC104" s="74"/>
      <c r="BD104" s="74"/>
      <c r="BE104" s="78">
        <f t="shared" ref="BE104:BE109" si="0">IF(U104="základná",N104,0)</f>
        <v>0</v>
      </c>
      <c r="BF104" s="78">
        <f t="shared" ref="BF104:BF109" si="1">IF(U104="znížená",N104,0)</f>
        <v>0</v>
      </c>
      <c r="BG104" s="78">
        <f t="shared" ref="BG104:BG109" si="2">IF(U104="zákl. prenesená",N104,0)</f>
        <v>0</v>
      </c>
      <c r="BH104" s="78">
        <f t="shared" ref="BH104:BH109" si="3">IF(U104="zníž. prenesená",N104,0)</f>
        <v>0</v>
      </c>
      <c r="BI104" s="78">
        <f t="shared" ref="BI104:BI109" si="4">IF(U104="nulová",N104,0)</f>
        <v>0</v>
      </c>
      <c r="BJ104" s="77" t="s">
        <v>41</v>
      </c>
      <c r="BK104" s="74"/>
      <c r="BL104" s="74"/>
      <c r="BM104" s="74"/>
    </row>
    <row r="105" spans="2:65" s="1" customFormat="1" ht="18" customHeight="1" x14ac:dyDescent="0.3">
      <c r="B105" s="70"/>
      <c r="C105" s="71"/>
      <c r="D105" s="149" t="s">
        <v>163</v>
      </c>
      <c r="E105" s="150"/>
      <c r="F105" s="150"/>
      <c r="G105" s="150"/>
      <c r="H105" s="150"/>
      <c r="I105" s="71"/>
      <c r="J105" s="71"/>
      <c r="K105" s="71"/>
      <c r="L105" s="71"/>
      <c r="M105" s="71"/>
      <c r="N105" s="151">
        <f>ROUND(N88*T105,2)</f>
        <v>0</v>
      </c>
      <c r="O105" s="152"/>
      <c r="P105" s="152"/>
      <c r="Q105" s="152"/>
      <c r="R105" s="73"/>
      <c r="S105" s="74"/>
      <c r="T105" s="75"/>
      <c r="U105" s="76" t="s">
        <v>24</v>
      </c>
      <c r="V105" s="74"/>
      <c r="W105" s="74"/>
      <c r="X105" s="74"/>
      <c r="Y105" s="74"/>
      <c r="Z105" s="74"/>
      <c r="AA105" s="74"/>
      <c r="AB105" s="74"/>
      <c r="AC105" s="74"/>
      <c r="AD105" s="74"/>
      <c r="AE105" s="74"/>
      <c r="AF105" s="74"/>
      <c r="AG105" s="74"/>
      <c r="AH105" s="74"/>
      <c r="AI105" s="74"/>
      <c r="AJ105" s="74"/>
      <c r="AK105" s="74"/>
      <c r="AL105" s="74"/>
      <c r="AM105" s="74"/>
      <c r="AN105" s="74"/>
      <c r="AO105" s="74"/>
      <c r="AP105" s="74"/>
      <c r="AQ105" s="74"/>
      <c r="AR105" s="74"/>
      <c r="AS105" s="74"/>
      <c r="AT105" s="74"/>
      <c r="AU105" s="74"/>
      <c r="AV105" s="74"/>
      <c r="AW105" s="74"/>
      <c r="AX105" s="74"/>
      <c r="AY105" s="77" t="s">
        <v>60</v>
      </c>
      <c r="AZ105" s="74"/>
      <c r="BA105" s="74"/>
      <c r="BB105" s="74"/>
      <c r="BC105" s="74"/>
      <c r="BD105" s="74"/>
      <c r="BE105" s="78">
        <f t="shared" si="0"/>
        <v>0</v>
      </c>
      <c r="BF105" s="78">
        <f t="shared" si="1"/>
        <v>0</v>
      </c>
      <c r="BG105" s="78">
        <f t="shared" si="2"/>
        <v>0</v>
      </c>
      <c r="BH105" s="78">
        <f t="shared" si="3"/>
        <v>0</v>
      </c>
      <c r="BI105" s="78">
        <f t="shared" si="4"/>
        <v>0</v>
      </c>
      <c r="BJ105" s="77" t="s">
        <v>41</v>
      </c>
      <c r="BK105" s="74"/>
      <c r="BL105" s="74"/>
      <c r="BM105" s="74"/>
    </row>
    <row r="106" spans="2:65" s="1" customFormat="1" ht="18" customHeight="1" x14ac:dyDescent="0.3">
      <c r="B106" s="70"/>
      <c r="C106" s="71"/>
      <c r="D106" s="149" t="s">
        <v>61</v>
      </c>
      <c r="E106" s="150"/>
      <c r="F106" s="150"/>
      <c r="G106" s="150"/>
      <c r="H106" s="150"/>
      <c r="I106" s="71"/>
      <c r="J106" s="71"/>
      <c r="K106" s="71"/>
      <c r="L106" s="71"/>
      <c r="M106" s="71"/>
      <c r="N106" s="151">
        <f>ROUND(N88*T106,2)</f>
        <v>0</v>
      </c>
      <c r="O106" s="152"/>
      <c r="P106" s="152"/>
      <c r="Q106" s="152"/>
      <c r="R106" s="73"/>
      <c r="S106" s="74"/>
      <c r="T106" s="75"/>
      <c r="U106" s="76" t="s">
        <v>24</v>
      </c>
      <c r="V106" s="74"/>
      <c r="W106" s="74"/>
      <c r="X106" s="74"/>
      <c r="Y106" s="74"/>
      <c r="Z106" s="74"/>
      <c r="AA106" s="74"/>
      <c r="AB106" s="74"/>
      <c r="AC106" s="74"/>
      <c r="AD106" s="74"/>
      <c r="AE106" s="74"/>
      <c r="AF106" s="74"/>
      <c r="AG106" s="74"/>
      <c r="AH106" s="74"/>
      <c r="AI106" s="74"/>
      <c r="AJ106" s="74"/>
      <c r="AK106" s="74"/>
      <c r="AL106" s="74"/>
      <c r="AM106" s="74"/>
      <c r="AN106" s="74"/>
      <c r="AO106" s="74"/>
      <c r="AP106" s="74"/>
      <c r="AQ106" s="74"/>
      <c r="AR106" s="74"/>
      <c r="AS106" s="74"/>
      <c r="AT106" s="74"/>
      <c r="AU106" s="74"/>
      <c r="AV106" s="74"/>
      <c r="AW106" s="74"/>
      <c r="AX106" s="74"/>
      <c r="AY106" s="77" t="s">
        <v>60</v>
      </c>
      <c r="AZ106" s="74"/>
      <c r="BA106" s="74"/>
      <c r="BB106" s="74"/>
      <c r="BC106" s="74"/>
      <c r="BD106" s="74"/>
      <c r="BE106" s="78">
        <f t="shared" si="0"/>
        <v>0</v>
      </c>
      <c r="BF106" s="78">
        <f t="shared" si="1"/>
        <v>0</v>
      </c>
      <c r="BG106" s="78">
        <f t="shared" si="2"/>
        <v>0</v>
      </c>
      <c r="BH106" s="78">
        <f t="shared" si="3"/>
        <v>0</v>
      </c>
      <c r="BI106" s="78">
        <f t="shared" si="4"/>
        <v>0</v>
      </c>
      <c r="BJ106" s="77" t="s">
        <v>41</v>
      </c>
      <c r="BK106" s="74"/>
      <c r="BL106" s="74"/>
      <c r="BM106" s="74"/>
    </row>
    <row r="107" spans="2:65" s="1" customFormat="1" ht="18" customHeight="1" x14ac:dyDescent="0.3">
      <c r="B107" s="70"/>
      <c r="C107" s="71"/>
      <c r="D107" s="149" t="s">
        <v>62</v>
      </c>
      <c r="E107" s="150"/>
      <c r="F107" s="150"/>
      <c r="G107" s="150"/>
      <c r="H107" s="150"/>
      <c r="I107" s="71"/>
      <c r="J107" s="71"/>
      <c r="K107" s="71"/>
      <c r="L107" s="71"/>
      <c r="M107" s="71"/>
      <c r="N107" s="151">
        <f>ROUND(N88*T107,2)</f>
        <v>0</v>
      </c>
      <c r="O107" s="152"/>
      <c r="P107" s="152"/>
      <c r="Q107" s="152"/>
      <c r="R107" s="73"/>
      <c r="S107" s="74"/>
      <c r="T107" s="75"/>
      <c r="U107" s="76" t="s">
        <v>24</v>
      </c>
      <c r="V107" s="74"/>
      <c r="W107" s="74"/>
      <c r="X107" s="74"/>
      <c r="Y107" s="74"/>
      <c r="Z107" s="74"/>
      <c r="AA107" s="74"/>
      <c r="AB107" s="74"/>
      <c r="AC107" s="74"/>
      <c r="AD107" s="74"/>
      <c r="AE107" s="74"/>
      <c r="AF107" s="74"/>
      <c r="AG107" s="74"/>
      <c r="AH107" s="74"/>
      <c r="AI107" s="74"/>
      <c r="AJ107" s="74"/>
      <c r="AK107" s="74"/>
      <c r="AL107" s="74"/>
      <c r="AM107" s="74"/>
      <c r="AN107" s="74"/>
      <c r="AO107" s="74"/>
      <c r="AP107" s="74"/>
      <c r="AQ107" s="74"/>
      <c r="AR107" s="74"/>
      <c r="AS107" s="74"/>
      <c r="AT107" s="74"/>
      <c r="AU107" s="74"/>
      <c r="AV107" s="74"/>
      <c r="AW107" s="74"/>
      <c r="AX107" s="74"/>
      <c r="AY107" s="77" t="s">
        <v>60</v>
      </c>
      <c r="AZ107" s="74"/>
      <c r="BA107" s="74"/>
      <c r="BB107" s="74"/>
      <c r="BC107" s="74"/>
      <c r="BD107" s="74"/>
      <c r="BE107" s="78">
        <f t="shared" si="0"/>
        <v>0</v>
      </c>
      <c r="BF107" s="78">
        <f t="shared" si="1"/>
        <v>0</v>
      </c>
      <c r="BG107" s="78">
        <f t="shared" si="2"/>
        <v>0</v>
      </c>
      <c r="BH107" s="78">
        <f t="shared" si="3"/>
        <v>0</v>
      </c>
      <c r="BI107" s="78">
        <f t="shared" si="4"/>
        <v>0</v>
      </c>
      <c r="BJ107" s="77" t="s">
        <v>41</v>
      </c>
      <c r="BK107" s="74"/>
      <c r="BL107" s="74"/>
      <c r="BM107" s="74"/>
    </row>
    <row r="108" spans="2:65" s="1" customFormat="1" ht="18" customHeight="1" x14ac:dyDescent="0.3">
      <c r="B108" s="70"/>
      <c r="C108" s="71"/>
      <c r="D108" s="149" t="s">
        <v>164</v>
      </c>
      <c r="E108" s="150"/>
      <c r="F108" s="150"/>
      <c r="G108" s="150"/>
      <c r="H108" s="150"/>
      <c r="I108" s="71"/>
      <c r="J108" s="71"/>
      <c r="K108" s="71"/>
      <c r="L108" s="71"/>
      <c r="M108" s="71"/>
      <c r="N108" s="151">
        <f>ROUND(N88*T108,2)</f>
        <v>0</v>
      </c>
      <c r="O108" s="152"/>
      <c r="P108" s="152"/>
      <c r="Q108" s="152"/>
      <c r="R108" s="73"/>
      <c r="S108" s="74"/>
      <c r="T108" s="75"/>
      <c r="U108" s="76" t="s">
        <v>24</v>
      </c>
      <c r="V108" s="74"/>
      <c r="W108" s="74"/>
      <c r="X108" s="74"/>
      <c r="Y108" s="74"/>
      <c r="Z108" s="74"/>
      <c r="AA108" s="74"/>
      <c r="AB108" s="74"/>
      <c r="AC108" s="74"/>
      <c r="AD108" s="74"/>
      <c r="AE108" s="74"/>
      <c r="AF108" s="74"/>
      <c r="AG108" s="74"/>
      <c r="AH108" s="74"/>
      <c r="AI108" s="74"/>
      <c r="AJ108" s="74"/>
      <c r="AK108" s="74"/>
      <c r="AL108" s="74"/>
      <c r="AM108" s="74"/>
      <c r="AN108" s="74"/>
      <c r="AO108" s="74"/>
      <c r="AP108" s="74"/>
      <c r="AQ108" s="74"/>
      <c r="AR108" s="74"/>
      <c r="AS108" s="74"/>
      <c r="AT108" s="74"/>
      <c r="AU108" s="74"/>
      <c r="AV108" s="74"/>
      <c r="AW108" s="74"/>
      <c r="AX108" s="74"/>
      <c r="AY108" s="77" t="s">
        <v>60</v>
      </c>
      <c r="AZ108" s="74"/>
      <c r="BA108" s="74"/>
      <c r="BB108" s="74"/>
      <c r="BC108" s="74"/>
      <c r="BD108" s="74"/>
      <c r="BE108" s="78">
        <f t="shared" si="0"/>
        <v>0</v>
      </c>
      <c r="BF108" s="78">
        <f t="shared" si="1"/>
        <v>0</v>
      </c>
      <c r="BG108" s="78">
        <f t="shared" si="2"/>
        <v>0</v>
      </c>
      <c r="BH108" s="78">
        <f t="shared" si="3"/>
        <v>0</v>
      </c>
      <c r="BI108" s="78">
        <f t="shared" si="4"/>
        <v>0</v>
      </c>
      <c r="BJ108" s="77" t="s">
        <v>41</v>
      </c>
      <c r="BK108" s="74"/>
      <c r="BL108" s="74"/>
      <c r="BM108" s="74"/>
    </row>
    <row r="109" spans="2:65" s="1" customFormat="1" ht="18" customHeight="1" x14ac:dyDescent="0.3">
      <c r="B109" s="70"/>
      <c r="C109" s="71"/>
      <c r="D109" s="72" t="s">
        <v>63</v>
      </c>
      <c r="E109" s="71"/>
      <c r="F109" s="71"/>
      <c r="G109" s="71"/>
      <c r="H109" s="71"/>
      <c r="I109" s="71"/>
      <c r="J109" s="71"/>
      <c r="K109" s="71"/>
      <c r="L109" s="71"/>
      <c r="M109" s="71"/>
      <c r="N109" s="151">
        <f>ROUND(N88*T109,2)</f>
        <v>0</v>
      </c>
      <c r="O109" s="152"/>
      <c r="P109" s="152"/>
      <c r="Q109" s="152"/>
      <c r="R109" s="73"/>
      <c r="S109" s="74"/>
      <c r="T109" s="79"/>
      <c r="U109" s="80" t="s">
        <v>24</v>
      </c>
      <c r="V109" s="74"/>
      <c r="W109" s="74"/>
      <c r="X109" s="74"/>
      <c r="Y109" s="74"/>
      <c r="Z109" s="74"/>
      <c r="AA109" s="74"/>
      <c r="AB109" s="74"/>
      <c r="AC109" s="74"/>
      <c r="AD109" s="74"/>
      <c r="AE109" s="74"/>
      <c r="AF109" s="74"/>
      <c r="AG109" s="74"/>
      <c r="AH109" s="74"/>
      <c r="AI109" s="74"/>
      <c r="AJ109" s="74"/>
      <c r="AK109" s="74"/>
      <c r="AL109" s="74"/>
      <c r="AM109" s="74"/>
      <c r="AN109" s="74"/>
      <c r="AO109" s="74"/>
      <c r="AP109" s="74"/>
      <c r="AQ109" s="74"/>
      <c r="AR109" s="74"/>
      <c r="AS109" s="74"/>
      <c r="AT109" s="74"/>
      <c r="AU109" s="74"/>
      <c r="AV109" s="74"/>
      <c r="AW109" s="74"/>
      <c r="AX109" s="74"/>
      <c r="AY109" s="77" t="s">
        <v>64</v>
      </c>
      <c r="AZ109" s="74"/>
      <c r="BA109" s="74"/>
      <c r="BB109" s="74"/>
      <c r="BC109" s="74"/>
      <c r="BD109" s="74"/>
      <c r="BE109" s="78">
        <f t="shared" si="0"/>
        <v>0</v>
      </c>
      <c r="BF109" s="78">
        <f t="shared" si="1"/>
        <v>0</v>
      </c>
      <c r="BG109" s="78">
        <f t="shared" si="2"/>
        <v>0</v>
      </c>
      <c r="BH109" s="78">
        <f t="shared" si="3"/>
        <v>0</v>
      </c>
      <c r="BI109" s="78">
        <f t="shared" si="4"/>
        <v>0</v>
      </c>
      <c r="BJ109" s="77" t="s">
        <v>41</v>
      </c>
      <c r="BK109" s="74"/>
      <c r="BL109" s="74"/>
      <c r="BM109" s="74"/>
    </row>
    <row r="110" spans="2:65" s="1" customFormat="1" x14ac:dyDescent="0.3">
      <c r="B110" s="22"/>
      <c r="C110" s="23"/>
      <c r="D110" s="23"/>
      <c r="E110" s="23"/>
      <c r="F110" s="23"/>
      <c r="G110" s="23"/>
      <c r="H110" s="23"/>
      <c r="I110" s="23"/>
      <c r="J110" s="23"/>
      <c r="K110" s="23"/>
      <c r="L110" s="23"/>
      <c r="M110" s="23"/>
      <c r="N110" s="23"/>
      <c r="O110" s="23"/>
      <c r="P110" s="23"/>
      <c r="Q110" s="23"/>
      <c r="R110" s="24"/>
    </row>
    <row r="111" spans="2:65" s="1" customFormat="1" ht="29.25" customHeight="1" x14ac:dyDescent="0.3">
      <c r="B111" s="22"/>
      <c r="C111" s="54" t="s">
        <v>44</v>
      </c>
      <c r="D111" s="55"/>
      <c r="E111" s="55"/>
      <c r="F111" s="55"/>
      <c r="G111" s="55"/>
      <c r="H111" s="55"/>
      <c r="I111" s="55"/>
      <c r="J111" s="55"/>
      <c r="K111" s="55"/>
      <c r="L111" s="153">
        <f>ROUND(SUM(N88+N103),2)</f>
        <v>0</v>
      </c>
      <c r="M111" s="153"/>
      <c r="N111" s="153"/>
      <c r="O111" s="153"/>
      <c r="P111" s="153"/>
      <c r="Q111" s="153"/>
      <c r="R111" s="24"/>
    </row>
    <row r="112" spans="2:65" s="1" customFormat="1" ht="6.95" customHeight="1" x14ac:dyDescent="0.3">
      <c r="B112" s="37"/>
      <c r="C112" s="38"/>
      <c r="D112" s="38"/>
      <c r="E112" s="38"/>
      <c r="F112" s="38"/>
      <c r="G112" s="38"/>
      <c r="H112" s="38"/>
      <c r="I112" s="38"/>
      <c r="J112" s="38"/>
      <c r="K112" s="38"/>
      <c r="L112" s="38"/>
      <c r="M112" s="38"/>
      <c r="N112" s="38"/>
      <c r="O112" s="38"/>
      <c r="P112" s="38"/>
      <c r="Q112" s="38"/>
      <c r="R112" s="39"/>
    </row>
    <row r="116" spans="2:63" s="1" customFormat="1" ht="6.95" customHeight="1" x14ac:dyDescent="0.3">
      <c r="B116" s="40"/>
      <c r="C116" s="41"/>
      <c r="D116" s="41"/>
      <c r="E116" s="41"/>
      <c r="F116" s="41"/>
      <c r="G116" s="41"/>
      <c r="H116" s="41"/>
      <c r="I116" s="41"/>
      <c r="J116" s="41"/>
      <c r="K116" s="41"/>
      <c r="L116" s="41"/>
      <c r="M116" s="41"/>
      <c r="N116" s="41"/>
      <c r="O116" s="41"/>
      <c r="P116" s="41"/>
      <c r="Q116" s="41"/>
      <c r="R116" s="42"/>
    </row>
    <row r="117" spans="2:63" s="1" customFormat="1" ht="36.950000000000003" customHeight="1" x14ac:dyDescent="0.3">
      <c r="B117" s="22"/>
      <c r="C117" s="154" t="s">
        <v>65</v>
      </c>
      <c r="D117" s="133"/>
      <c r="E117" s="133"/>
      <c r="F117" s="133"/>
      <c r="G117" s="133"/>
      <c r="H117" s="133"/>
      <c r="I117" s="133"/>
      <c r="J117" s="133"/>
      <c r="K117" s="133"/>
      <c r="L117" s="133"/>
      <c r="M117" s="133"/>
      <c r="N117" s="133"/>
      <c r="O117" s="133"/>
      <c r="P117" s="133"/>
      <c r="Q117" s="133"/>
      <c r="R117" s="24"/>
    </row>
    <row r="118" spans="2:63" s="1" customFormat="1" ht="6.95" customHeight="1" x14ac:dyDescent="0.3">
      <c r="B118" s="22"/>
      <c r="C118" s="23"/>
      <c r="D118" s="23"/>
      <c r="E118" s="23"/>
      <c r="F118" s="23"/>
      <c r="G118" s="23"/>
      <c r="H118" s="23"/>
      <c r="I118" s="23"/>
      <c r="J118" s="23"/>
      <c r="K118" s="23"/>
      <c r="L118" s="23"/>
      <c r="M118" s="23"/>
      <c r="N118" s="23"/>
      <c r="O118" s="23"/>
      <c r="P118" s="23"/>
      <c r="Q118" s="23"/>
      <c r="R118" s="24"/>
    </row>
    <row r="119" spans="2:63" s="1" customFormat="1" ht="30" customHeight="1" x14ac:dyDescent="0.3">
      <c r="B119" s="22"/>
      <c r="C119" s="20" t="s">
        <v>7</v>
      </c>
      <c r="D119" s="23"/>
      <c r="E119" s="23"/>
      <c r="F119" s="130" t="e">
        <f>F6</f>
        <v>#REF!</v>
      </c>
      <c r="G119" s="131"/>
      <c r="H119" s="131"/>
      <c r="I119" s="131"/>
      <c r="J119" s="131"/>
      <c r="K119" s="131"/>
      <c r="L119" s="131"/>
      <c r="M119" s="131"/>
      <c r="N119" s="131"/>
      <c r="O119" s="131"/>
      <c r="P119" s="131"/>
      <c r="Q119" s="23"/>
      <c r="R119" s="24"/>
    </row>
    <row r="120" spans="2:63" s="1" customFormat="1" ht="36.950000000000003" customHeight="1" x14ac:dyDescent="0.3">
      <c r="B120" s="22"/>
      <c r="C120" s="43" t="s">
        <v>82</v>
      </c>
      <c r="D120" s="23"/>
      <c r="E120" s="23"/>
      <c r="F120" s="132" t="str">
        <f>F7</f>
        <v>SO 06/07 - Areálový rozvod vody a Areálová kanalizácia</v>
      </c>
      <c r="G120" s="133"/>
      <c r="H120" s="133"/>
      <c r="I120" s="133"/>
      <c r="J120" s="133"/>
      <c r="K120" s="133"/>
      <c r="L120" s="133"/>
      <c r="M120" s="133"/>
      <c r="N120" s="133"/>
      <c r="O120" s="133"/>
      <c r="P120" s="133"/>
      <c r="Q120" s="23"/>
      <c r="R120" s="24"/>
    </row>
    <row r="121" spans="2:63" s="1" customFormat="1" ht="6.95" customHeight="1" x14ac:dyDescent="0.3">
      <c r="B121" s="22"/>
      <c r="C121" s="23"/>
      <c r="D121" s="23"/>
      <c r="E121" s="23"/>
      <c r="F121" s="23"/>
      <c r="G121" s="23"/>
      <c r="H121" s="23"/>
      <c r="I121" s="23"/>
      <c r="J121" s="23"/>
      <c r="K121" s="23"/>
      <c r="L121" s="23"/>
      <c r="M121" s="23"/>
      <c r="N121" s="23"/>
      <c r="O121" s="23"/>
      <c r="P121" s="23"/>
      <c r="Q121" s="23"/>
      <c r="R121" s="24"/>
    </row>
    <row r="122" spans="2:63" s="1" customFormat="1" ht="18" customHeight="1" x14ac:dyDescent="0.3">
      <c r="B122" s="22"/>
      <c r="C122" s="20" t="s">
        <v>10</v>
      </c>
      <c r="D122" s="23"/>
      <c r="E122" s="23"/>
      <c r="F122" s="18" t="str">
        <f>F9</f>
        <v xml:space="preserve"> </v>
      </c>
      <c r="G122" s="23"/>
      <c r="H122" s="23"/>
      <c r="I122" s="23"/>
      <c r="J122" s="23"/>
      <c r="K122" s="20" t="s">
        <v>12</v>
      </c>
      <c r="L122" s="23"/>
      <c r="M122" s="134" t="e">
        <f>IF(O9="","",O9)</f>
        <v>#REF!</v>
      </c>
      <c r="N122" s="134"/>
      <c r="O122" s="134"/>
      <c r="P122" s="134"/>
      <c r="Q122" s="23"/>
      <c r="R122" s="24"/>
    </row>
    <row r="123" spans="2:63" s="1" customFormat="1" ht="6.95" customHeight="1" x14ac:dyDescent="0.3">
      <c r="B123" s="22"/>
      <c r="C123" s="23"/>
      <c r="D123" s="23"/>
      <c r="E123" s="23"/>
      <c r="F123" s="23"/>
      <c r="G123" s="23"/>
      <c r="H123" s="23"/>
      <c r="I123" s="23"/>
      <c r="J123" s="23"/>
      <c r="K123" s="23"/>
      <c r="L123" s="23"/>
      <c r="M123" s="23"/>
      <c r="N123" s="23"/>
      <c r="O123" s="23"/>
      <c r="P123" s="23"/>
      <c r="Q123" s="23"/>
      <c r="R123" s="24"/>
    </row>
    <row r="124" spans="2:63" s="1" customFormat="1" ht="15" x14ac:dyDescent="0.3">
      <c r="B124" s="22"/>
      <c r="C124" s="20" t="s">
        <v>13</v>
      </c>
      <c r="D124" s="23"/>
      <c r="E124" s="23"/>
      <c r="F124" s="18" t="e">
        <f>E12</f>
        <v>#REF!</v>
      </c>
      <c r="G124" s="23"/>
      <c r="H124" s="23"/>
      <c r="I124" s="23"/>
      <c r="J124" s="23"/>
      <c r="K124" s="20" t="s">
        <v>17</v>
      </c>
      <c r="L124" s="23"/>
      <c r="M124" s="135" t="e">
        <f>E18</f>
        <v>#REF!</v>
      </c>
      <c r="N124" s="135"/>
      <c r="O124" s="135"/>
      <c r="P124" s="135"/>
      <c r="Q124" s="135"/>
      <c r="R124" s="24"/>
    </row>
    <row r="125" spans="2:63" s="1" customFormat="1" ht="14.45" customHeight="1" x14ac:dyDescent="0.3">
      <c r="B125" s="22"/>
      <c r="C125" s="20" t="s">
        <v>16</v>
      </c>
      <c r="D125" s="23"/>
      <c r="E125" s="23"/>
      <c r="F125" s="18" t="str">
        <f>IF(E15="","",E15)</f>
        <v xml:space="preserve"> </v>
      </c>
      <c r="G125" s="23"/>
      <c r="H125" s="23"/>
      <c r="I125" s="23"/>
      <c r="J125" s="23"/>
      <c r="K125" s="20" t="s">
        <v>18</v>
      </c>
      <c r="L125" s="23"/>
      <c r="M125" s="135" t="e">
        <f>E21</f>
        <v>#REF!</v>
      </c>
      <c r="N125" s="135"/>
      <c r="O125" s="135"/>
      <c r="P125" s="135"/>
      <c r="Q125" s="135"/>
      <c r="R125" s="24"/>
    </row>
    <row r="126" spans="2:63" s="1" customFormat="1" ht="10.35" customHeight="1" x14ac:dyDescent="0.3">
      <c r="B126" s="22"/>
      <c r="C126" s="23"/>
      <c r="D126" s="23"/>
      <c r="E126" s="23"/>
      <c r="F126" s="23"/>
      <c r="G126" s="23"/>
      <c r="H126" s="23"/>
      <c r="I126" s="23"/>
      <c r="J126" s="23"/>
      <c r="K126" s="23"/>
      <c r="L126" s="23"/>
      <c r="M126" s="23"/>
      <c r="N126" s="23"/>
      <c r="O126" s="23"/>
      <c r="P126" s="23"/>
      <c r="Q126" s="23"/>
      <c r="R126" s="24"/>
    </row>
    <row r="127" spans="2:63" s="3" customFormat="1" ht="29.25" customHeight="1" x14ac:dyDescent="0.3">
      <c r="B127" s="81"/>
      <c r="C127" s="82" t="s">
        <v>66</v>
      </c>
      <c r="D127" s="83" t="s">
        <v>67</v>
      </c>
      <c r="E127" s="83" t="s">
        <v>37</v>
      </c>
      <c r="F127" s="136" t="s">
        <v>68</v>
      </c>
      <c r="G127" s="136"/>
      <c r="H127" s="136"/>
      <c r="I127" s="136"/>
      <c r="J127" s="83" t="s">
        <v>69</v>
      </c>
      <c r="K127" s="83" t="s">
        <v>70</v>
      </c>
      <c r="L127" s="136" t="s">
        <v>71</v>
      </c>
      <c r="M127" s="136"/>
      <c r="N127" s="136" t="s">
        <v>54</v>
      </c>
      <c r="O127" s="136"/>
      <c r="P127" s="136"/>
      <c r="Q127" s="137"/>
      <c r="R127" s="84"/>
      <c r="T127" s="46" t="s">
        <v>72</v>
      </c>
      <c r="U127" s="47" t="s">
        <v>21</v>
      </c>
      <c r="V127" s="47" t="s">
        <v>73</v>
      </c>
      <c r="W127" s="47" t="s">
        <v>74</v>
      </c>
      <c r="X127" s="47" t="s">
        <v>75</v>
      </c>
      <c r="Y127" s="47" t="s">
        <v>76</v>
      </c>
      <c r="Z127" s="47" t="s">
        <v>77</v>
      </c>
      <c r="AA127" s="48" t="s">
        <v>78</v>
      </c>
    </row>
    <row r="128" spans="2:63" s="1" customFormat="1" ht="29.25" customHeight="1" x14ac:dyDescent="0.35">
      <c r="B128" s="22"/>
      <c r="C128" s="50" t="s">
        <v>51</v>
      </c>
      <c r="D128" s="23"/>
      <c r="E128" s="23"/>
      <c r="F128" s="23"/>
      <c r="G128" s="23"/>
      <c r="H128" s="23"/>
      <c r="I128" s="23"/>
      <c r="J128" s="23"/>
      <c r="K128" s="23"/>
      <c r="L128" s="23"/>
      <c r="M128" s="23"/>
      <c r="N128" s="140">
        <f>BK128</f>
        <v>0</v>
      </c>
      <c r="O128" s="141"/>
      <c r="P128" s="141"/>
      <c r="Q128" s="141"/>
      <c r="R128" s="24"/>
      <c r="T128" s="49"/>
      <c r="U128" s="29"/>
      <c r="V128" s="29"/>
      <c r="W128" s="85">
        <f>W129+W190+W194+W206</f>
        <v>0</v>
      </c>
      <c r="X128" s="29"/>
      <c r="Y128" s="85">
        <f>Y129+Y190+Y194+Y206</f>
        <v>855.72781155999996</v>
      </c>
      <c r="Z128" s="29"/>
      <c r="AA128" s="86">
        <f>AA129+AA190+AA194+AA206</f>
        <v>1.2209999999999999</v>
      </c>
      <c r="AT128" s="11" t="s">
        <v>38</v>
      </c>
      <c r="AU128" s="11" t="s">
        <v>56</v>
      </c>
      <c r="BK128" s="87">
        <f>BK129+BK190+BK194+BK206</f>
        <v>0</v>
      </c>
    </row>
    <row r="129" spans="2:65" s="5" customFormat="1" ht="37.35" customHeight="1" x14ac:dyDescent="0.35">
      <c r="B129" s="99"/>
      <c r="C129" s="100"/>
      <c r="D129" s="88" t="s">
        <v>83</v>
      </c>
      <c r="E129" s="88"/>
      <c r="F129" s="88"/>
      <c r="G129" s="88"/>
      <c r="H129" s="88"/>
      <c r="I129" s="88"/>
      <c r="J129" s="88"/>
      <c r="K129" s="88"/>
      <c r="L129" s="88"/>
      <c r="M129" s="88"/>
      <c r="N129" s="142">
        <f>BK129</f>
        <v>0</v>
      </c>
      <c r="O129" s="143"/>
      <c r="P129" s="143"/>
      <c r="Q129" s="143"/>
      <c r="R129" s="101"/>
      <c r="T129" s="102"/>
      <c r="U129" s="100"/>
      <c r="V129" s="100"/>
      <c r="W129" s="103">
        <f>W130+W151+W153+W156+W159+W188</f>
        <v>0</v>
      </c>
      <c r="X129" s="100"/>
      <c r="Y129" s="103">
        <f>Y130+Y151+Y153+Y156+Y159+Y188</f>
        <v>855.67313156</v>
      </c>
      <c r="Z129" s="100"/>
      <c r="AA129" s="104">
        <f>AA130+AA151+AA153+AA156+AA159+AA188</f>
        <v>1.2209999999999999</v>
      </c>
      <c r="AR129" s="105" t="s">
        <v>40</v>
      </c>
      <c r="AT129" s="106" t="s">
        <v>38</v>
      </c>
      <c r="AU129" s="106" t="s">
        <v>39</v>
      </c>
      <c r="AY129" s="105" t="s">
        <v>87</v>
      </c>
      <c r="BK129" s="107">
        <f>BK130+BK151+BK153+BK156+BK159+BK188</f>
        <v>0</v>
      </c>
    </row>
    <row r="130" spans="2:65" s="5" customFormat="1" ht="19.899999999999999" customHeight="1" x14ac:dyDescent="0.3">
      <c r="B130" s="99"/>
      <c r="C130" s="100"/>
      <c r="D130" s="108" t="s">
        <v>84</v>
      </c>
      <c r="E130" s="108"/>
      <c r="F130" s="108"/>
      <c r="G130" s="108"/>
      <c r="H130" s="108"/>
      <c r="I130" s="108"/>
      <c r="J130" s="108"/>
      <c r="K130" s="108"/>
      <c r="L130" s="108"/>
      <c r="M130" s="108"/>
      <c r="N130" s="124">
        <f>BK130</f>
        <v>0</v>
      </c>
      <c r="O130" s="125"/>
      <c r="P130" s="125"/>
      <c r="Q130" s="125"/>
      <c r="R130" s="101"/>
      <c r="T130" s="102"/>
      <c r="U130" s="100"/>
      <c r="V130" s="100"/>
      <c r="W130" s="103">
        <f>SUM(W131:W150)</f>
        <v>0</v>
      </c>
      <c r="X130" s="100"/>
      <c r="Y130" s="103">
        <f>SUM(Y131:Y150)</f>
        <v>779.12831649999998</v>
      </c>
      <c r="Z130" s="100"/>
      <c r="AA130" s="104">
        <f>SUM(AA131:AA150)</f>
        <v>1.2209999999999999</v>
      </c>
      <c r="AR130" s="105" t="s">
        <v>40</v>
      </c>
      <c r="AT130" s="106" t="s">
        <v>38</v>
      </c>
      <c r="AU130" s="106" t="s">
        <v>40</v>
      </c>
      <c r="AY130" s="105" t="s">
        <v>87</v>
      </c>
      <c r="BK130" s="107">
        <f>SUM(BK131:BK150)</f>
        <v>0</v>
      </c>
    </row>
    <row r="131" spans="2:65" s="1" customFormat="1" ht="38.25" customHeight="1" x14ac:dyDescent="0.3">
      <c r="B131" s="70"/>
      <c r="C131" s="109" t="s">
        <v>40</v>
      </c>
      <c r="D131" s="109" t="s">
        <v>81</v>
      </c>
      <c r="E131" s="110" t="s">
        <v>176</v>
      </c>
      <c r="F131" s="138" t="s">
        <v>177</v>
      </c>
      <c r="G131" s="138"/>
      <c r="H131" s="138"/>
      <c r="I131" s="138"/>
      <c r="J131" s="111" t="s">
        <v>94</v>
      </c>
      <c r="K131" s="94">
        <v>1.65</v>
      </c>
      <c r="L131" s="139">
        <v>0</v>
      </c>
      <c r="M131" s="139"/>
      <c r="N131" s="129">
        <f t="shared" ref="N131:N150" si="5">ROUND(L131*K131,3)</f>
        <v>0</v>
      </c>
      <c r="O131" s="129"/>
      <c r="P131" s="129"/>
      <c r="Q131" s="129"/>
      <c r="R131" s="73"/>
      <c r="T131" s="95" t="s">
        <v>1</v>
      </c>
      <c r="U131" s="27" t="s">
        <v>24</v>
      </c>
      <c r="V131" s="23"/>
      <c r="W131" s="112">
        <f t="shared" ref="W131:W150" si="6">V131*K131</f>
        <v>0</v>
      </c>
      <c r="X131" s="112">
        <v>0</v>
      </c>
      <c r="Y131" s="112">
        <f t="shared" ref="Y131:Y150" si="7">X131*K131</f>
        <v>0</v>
      </c>
      <c r="Z131" s="112">
        <v>0.24</v>
      </c>
      <c r="AA131" s="113">
        <f t="shared" ref="AA131:AA150" si="8">Z131*K131</f>
        <v>0.39599999999999996</v>
      </c>
      <c r="AR131" s="11" t="s">
        <v>89</v>
      </c>
      <c r="AT131" s="11" t="s">
        <v>81</v>
      </c>
      <c r="AU131" s="11" t="s">
        <v>41</v>
      </c>
      <c r="AY131" s="11" t="s">
        <v>87</v>
      </c>
      <c r="BE131" s="53">
        <f t="shared" ref="BE131:BE150" si="9">IF(U131="základná",N131,0)</f>
        <v>0</v>
      </c>
      <c r="BF131" s="53">
        <f t="shared" ref="BF131:BF150" si="10">IF(U131="znížená",N131,0)</f>
        <v>0</v>
      </c>
      <c r="BG131" s="53">
        <f t="shared" ref="BG131:BG150" si="11">IF(U131="zákl. prenesená",N131,0)</f>
        <v>0</v>
      </c>
      <c r="BH131" s="53">
        <f t="shared" ref="BH131:BH150" si="12">IF(U131="zníž. prenesená",N131,0)</f>
        <v>0</v>
      </c>
      <c r="BI131" s="53">
        <f t="shared" ref="BI131:BI150" si="13">IF(U131="nulová",N131,0)</f>
        <v>0</v>
      </c>
      <c r="BJ131" s="11" t="s">
        <v>41</v>
      </c>
      <c r="BK131" s="90">
        <f t="shared" ref="BK131:BK150" si="14">ROUND(L131*K131,3)</f>
        <v>0</v>
      </c>
      <c r="BL131" s="11" t="s">
        <v>89</v>
      </c>
      <c r="BM131" s="11" t="s">
        <v>40</v>
      </c>
    </row>
    <row r="132" spans="2:65" s="1" customFormat="1" ht="38.25" customHeight="1" x14ac:dyDescent="0.3">
      <c r="B132" s="70"/>
      <c r="C132" s="109" t="s">
        <v>41</v>
      </c>
      <c r="D132" s="109" t="s">
        <v>81</v>
      </c>
      <c r="E132" s="110" t="s">
        <v>178</v>
      </c>
      <c r="F132" s="138" t="s">
        <v>179</v>
      </c>
      <c r="G132" s="138"/>
      <c r="H132" s="138"/>
      <c r="I132" s="138"/>
      <c r="J132" s="111" t="s">
        <v>94</v>
      </c>
      <c r="K132" s="94">
        <v>1.65</v>
      </c>
      <c r="L132" s="139">
        <v>0</v>
      </c>
      <c r="M132" s="139"/>
      <c r="N132" s="129">
        <f t="shared" si="5"/>
        <v>0</v>
      </c>
      <c r="O132" s="129"/>
      <c r="P132" s="129"/>
      <c r="Q132" s="129"/>
      <c r="R132" s="73"/>
      <c r="T132" s="95" t="s">
        <v>1</v>
      </c>
      <c r="U132" s="27" t="s">
        <v>24</v>
      </c>
      <c r="V132" s="23"/>
      <c r="W132" s="112">
        <f t="shared" si="6"/>
        <v>0</v>
      </c>
      <c r="X132" s="112">
        <v>0</v>
      </c>
      <c r="Y132" s="112">
        <f t="shared" si="7"/>
        <v>0</v>
      </c>
      <c r="Z132" s="112">
        <v>0.5</v>
      </c>
      <c r="AA132" s="113">
        <f t="shared" si="8"/>
        <v>0.82499999999999996</v>
      </c>
      <c r="AR132" s="11" t="s">
        <v>89</v>
      </c>
      <c r="AT132" s="11" t="s">
        <v>81</v>
      </c>
      <c r="AU132" s="11" t="s">
        <v>41</v>
      </c>
      <c r="AY132" s="11" t="s">
        <v>87</v>
      </c>
      <c r="BE132" s="53">
        <f t="shared" si="9"/>
        <v>0</v>
      </c>
      <c r="BF132" s="53">
        <f t="shared" si="10"/>
        <v>0</v>
      </c>
      <c r="BG132" s="53">
        <f t="shared" si="11"/>
        <v>0</v>
      </c>
      <c r="BH132" s="53">
        <f t="shared" si="12"/>
        <v>0</v>
      </c>
      <c r="BI132" s="53">
        <f t="shared" si="13"/>
        <v>0</v>
      </c>
      <c r="BJ132" s="11" t="s">
        <v>41</v>
      </c>
      <c r="BK132" s="90">
        <f t="shared" si="14"/>
        <v>0</v>
      </c>
      <c r="BL132" s="11" t="s">
        <v>89</v>
      </c>
      <c r="BM132" s="11" t="s">
        <v>41</v>
      </c>
    </row>
    <row r="133" spans="2:65" s="1" customFormat="1" ht="25.5" customHeight="1" x14ac:dyDescent="0.3">
      <c r="B133" s="70"/>
      <c r="C133" s="109" t="s">
        <v>91</v>
      </c>
      <c r="D133" s="109" t="s">
        <v>81</v>
      </c>
      <c r="E133" s="110" t="s">
        <v>171</v>
      </c>
      <c r="F133" s="138" t="s">
        <v>172</v>
      </c>
      <c r="G133" s="138"/>
      <c r="H133" s="138"/>
      <c r="I133" s="138"/>
      <c r="J133" s="111" t="s">
        <v>96</v>
      </c>
      <c r="K133" s="94">
        <v>5.5590000000000002</v>
      </c>
      <c r="L133" s="139">
        <v>0</v>
      </c>
      <c r="M133" s="139"/>
      <c r="N133" s="129">
        <f t="shared" si="5"/>
        <v>0</v>
      </c>
      <c r="O133" s="129"/>
      <c r="P133" s="129"/>
      <c r="Q133" s="129"/>
      <c r="R133" s="73"/>
      <c r="T133" s="95" t="s">
        <v>1</v>
      </c>
      <c r="U133" s="27" t="s">
        <v>24</v>
      </c>
      <c r="V133" s="23"/>
      <c r="W133" s="112">
        <f t="shared" si="6"/>
        <v>0</v>
      </c>
      <c r="X133" s="112">
        <v>0</v>
      </c>
      <c r="Y133" s="112">
        <f t="shared" si="7"/>
        <v>0</v>
      </c>
      <c r="Z133" s="112">
        <v>0</v>
      </c>
      <c r="AA133" s="113">
        <f t="shared" si="8"/>
        <v>0</v>
      </c>
      <c r="AR133" s="11" t="s">
        <v>89</v>
      </c>
      <c r="AT133" s="11" t="s">
        <v>81</v>
      </c>
      <c r="AU133" s="11" t="s">
        <v>41</v>
      </c>
      <c r="AY133" s="11" t="s">
        <v>87</v>
      </c>
      <c r="BE133" s="53">
        <f t="shared" si="9"/>
        <v>0</v>
      </c>
      <c r="BF133" s="53">
        <f t="shared" si="10"/>
        <v>0</v>
      </c>
      <c r="BG133" s="53">
        <f t="shared" si="11"/>
        <v>0</v>
      </c>
      <c r="BH133" s="53">
        <f t="shared" si="12"/>
        <v>0</v>
      </c>
      <c r="BI133" s="53">
        <f t="shared" si="13"/>
        <v>0</v>
      </c>
      <c r="BJ133" s="11" t="s">
        <v>41</v>
      </c>
      <c r="BK133" s="90">
        <f t="shared" si="14"/>
        <v>0</v>
      </c>
      <c r="BL133" s="11" t="s">
        <v>89</v>
      </c>
      <c r="BM133" s="11" t="s">
        <v>91</v>
      </c>
    </row>
    <row r="134" spans="2:65" s="1" customFormat="1" ht="38.25" customHeight="1" x14ac:dyDescent="0.3">
      <c r="B134" s="70"/>
      <c r="C134" s="109" t="s">
        <v>89</v>
      </c>
      <c r="D134" s="109" t="s">
        <v>81</v>
      </c>
      <c r="E134" s="110" t="s">
        <v>180</v>
      </c>
      <c r="F134" s="138" t="s">
        <v>181</v>
      </c>
      <c r="G134" s="138"/>
      <c r="H134" s="138"/>
      <c r="I134" s="138"/>
      <c r="J134" s="111" t="s">
        <v>96</v>
      </c>
      <c r="K134" s="94">
        <v>2.42</v>
      </c>
      <c r="L134" s="139">
        <v>0</v>
      </c>
      <c r="M134" s="139"/>
      <c r="N134" s="129">
        <f t="shared" si="5"/>
        <v>0</v>
      </c>
      <c r="O134" s="129"/>
      <c r="P134" s="129"/>
      <c r="Q134" s="129"/>
      <c r="R134" s="73"/>
      <c r="T134" s="95" t="s">
        <v>1</v>
      </c>
      <c r="U134" s="27" t="s">
        <v>24</v>
      </c>
      <c r="V134" s="23"/>
      <c r="W134" s="112">
        <f t="shared" si="6"/>
        <v>0</v>
      </c>
      <c r="X134" s="112">
        <v>0</v>
      </c>
      <c r="Y134" s="112">
        <f t="shared" si="7"/>
        <v>0</v>
      </c>
      <c r="Z134" s="112">
        <v>0</v>
      </c>
      <c r="AA134" s="113">
        <f t="shared" si="8"/>
        <v>0</v>
      </c>
      <c r="AR134" s="11" t="s">
        <v>89</v>
      </c>
      <c r="AT134" s="11" t="s">
        <v>81</v>
      </c>
      <c r="AU134" s="11" t="s">
        <v>41</v>
      </c>
      <c r="AY134" s="11" t="s">
        <v>87</v>
      </c>
      <c r="BE134" s="53">
        <f t="shared" si="9"/>
        <v>0</v>
      </c>
      <c r="BF134" s="53">
        <f t="shared" si="10"/>
        <v>0</v>
      </c>
      <c r="BG134" s="53">
        <f t="shared" si="11"/>
        <v>0</v>
      </c>
      <c r="BH134" s="53">
        <f t="shared" si="12"/>
        <v>0</v>
      </c>
      <c r="BI134" s="53">
        <f t="shared" si="13"/>
        <v>0</v>
      </c>
      <c r="BJ134" s="11" t="s">
        <v>41</v>
      </c>
      <c r="BK134" s="90">
        <f t="shared" si="14"/>
        <v>0</v>
      </c>
      <c r="BL134" s="11" t="s">
        <v>89</v>
      </c>
      <c r="BM134" s="11" t="s">
        <v>89</v>
      </c>
    </row>
    <row r="135" spans="2:65" s="1" customFormat="1" ht="25.5" customHeight="1" x14ac:dyDescent="0.3">
      <c r="B135" s="70"/>
      <c r="C135" s="109" t="s">
        <v>93</v>
      </c>
      <c r="D135" s="109" t="s">
        <v>81</v>
      </c>
      <c r="E135" s="110" t="s">
        <v>182</v>
      </c>
      <c r="F135" s="138" t="s">
        <v>183</v>
      </c>
      <c r="G135" s="138"/>
      <c r="H135" s="138"/>
      <c r="I135" s="138"/>
      <c r="J135" s="111" t="s">
        <v>96</v>
      </c>
      <c r="K135" s="94">
        <v>7.9790000000000001</v>
      </c>
      <c r="L135" s="139">
        <v>0</v>
      </c>
      <c r="M135" s="139"/>
      <c r="N135" s="129">
        <f t="shared" si="5"/>
        <v>0</v>
      </c>
      <c r="O135" s="129"/>
      <c r="P135" s="129"/>
      <c r="Q135" s="129"/>
      <c r="R135" s="73"/>
      <c r="T135" s="95" t="s">
        <v>1</v>
      </c>
      <c r="U135" s="27" t="s">
        <v>24</v>
      </c>
      <c r="V135" s="23"/>
      <c r="W135" s="112">
        <f t="shared" si="6"/>
        <v>0</v>
      </c>
      <c r="X135" s="112">
        <v>0</v>
      </c>
      <c r="Y135" s="112">
        <f t="shared" si="7"/>
        <v>0</v>
      </c>
      <c r="Z135" s="112">
        <v>0</v>
      </c>
      <c r="AA135" s="113">
        <f t="shared" si="8"/>
        <v>0</v>
      </c>
      <c r="AR135" s="11" t="s">
        <v>89</v>
      </c>
      <c r="AT135" s="11" t="s">
        <v>81</v>
      </c>
      <c r="AU135" s="11" t="s">
        <v>41</v>
      </c>
      <c r="AY135" s="11" t="s">
        <v>87</v>
      </c>
      <c r="BE135" s="53">
        <f t="shared" si="9"/>
        <v>0</v>
      </c>
      <c r="BF135" s="53">
        <f t="shared" si="10"/>
        <v>0</v>
      </c>
      <c r="BG135" s="53">
        <f t="shared" si="11"/>
        <v>0</v>
      </c>
      <c r="BH135" s="53">
        <f t="shared" si="12"/>
        <v>0</v>
      </c>
      <c r="BI135" s="53">
        <f t="shared" si="13"/>
        <v>0</v>
      </c>
      <c r="BJ135" s="11" t="s">
        <v>41</v>
      </c>
      <c r="BK135" s="90">
        <f t="shared" si="14"/>
        <v>0</v>
      </c>
      <c r="BL135" s="11" t="s">
        <v>89</v>
      </c>
      <c r="BM135" s="11" t="s">
        <v>93</v>
      </c>
    </row>
    <row r="136" spans="2:65" s="1" customFormat="1" ht="25.5" customHeight="1" x14ac:dyDescent="0.3">
      <c r="B136" s="70"/>
      <c r="C136" s="109" t="s">
        <v>95</v>
      </c>
      <c r="D136" s="109" t="s">
        <v>81</v>
      </c>
      <c r="E136" s="110" t="s">
        <v>184</v>
      </c>
      <c r="F136" s="138" t="s">
        <v>185</v>
      </c>
      <c r="G136" s="138"/>
      <c r="H136" s="138"/>
      <c r="I136" s="138"/>
      <c r="J136" s="111" t="s">
        <v>96</v>
      </c>
      <c r="K136" s="94">
        <v>359.23200000000003</v>
      </c>
      <c r="L136" s="139">
        <v>0</v>
      </c>
      <c r="M136" s="139"/>
      <c r="N136" s="129">
        <f t="shared" si="5"/>
        <v>0</v>
      </c>
      <c r="O136" s="129"/>
      <c r="P136" s="129"/>
      <c r="Q136" s="129"/>
      <c r="R136" s="73"/>
      <c r="T136" s="95" t="s">
        <v>1</v>
      </c>
      <c r="U136" s="27" t="s">
        <v>24</v>
      </c>
      <c r="V136" s="23"/>
      <c r="W136" s="112">
        <f t="shared" si="6"/>
        <v>0</v>
      </c>
      <c r="X136" s="112">
        <v>0</v>
      </c>
      <c r="Y136" s="112">
        <f t="shared" si="7"/>
        <v>0</v>
      </c>
      <c r="Z136" s="112">
        <v>0</v>
      </c>
      <c r="AA136" s="113">
        <f t="shared" si="8"/>
        <v>0</v>
      </c>
      <c r="AR136" s="11" t="s">
        <v>89</v>
      </c>
      <c r="AT136" s="11" t="s">
        <v>81</v>
      </c>
      <c r="AU136" s="11" t="s">
        <v>41</v>
      </c>
      <c r="AY136" s="11" t="s">
        <v>87</v>
      </c>
      <c r="BE136" s="53">
        <f t="shared" si="9"/>
        <v>0</v>
      </c>
      <c r="BF136" s="53">
        <f t="shared" si="10"/>
        <v>0</v>
      </c>
      <c r="BG136" s="53">
        <f t="shared" si="11"/>
        <v>0</v>
      </c>
      <c r="BH136" s="53">
        <f t="shared" si="12"/>
        <v>0</v>
      </c>
      <c r="BI136" s="53">
        <f t="shared" si="13"/>
        <v>0</v>
      </c>
      <c r="BJ136" s="11" t="s">
        <v>41</v>
      </c>
      <c r="BK136" s="90">
        <f t="shared" si="14"/>
        <v>0</v>
      </c>
      <c r="BL136" s="11" t="s">
        <v>89</v>
      </c>
      <c r="BM136" s="11" t="s">
        <v>95</v>
      </c>
    </row>
    <row r="137" spans="2:65" s="1" customFormat="1" ht="51" customHeight="1" x14ac:dyDescent="0.3">
      <c r="B137" s="70"/>
      <c r="C137" s="109" t="s">
        <v>97</v>
      </c>
      <c r="D137" s="109" t="s">
        <v>81</v>
      </c>
      <c r="E137" s="110" t="s">
        <v>186</v>
      </c>
      <c r="F137" s="138" t="s">
        <v>187</v>
      </c>
      <c r="G137" s="138"/>
      <c r="H137" s="138"/>
      <c r="I137" s="138"/>
      <c r="J137" s="111" t="s">
        <v>96</v>
      </c>
      <c r="K137" s="94">
        <v>359.23200000000003</v>
      </c>
      <c r="L137" s="139">
        <v>0</v>
      </c>
      <c r="M137" s="139"/>
      <c r="N137" s="129">
        <f t="shared" si="5"/>
        <v>0</v>
      </c>
      <c r="O137" s="129"/>
      <c r="P137" s="129"/>
      <c r="Q137" s="129"/>
      <c r="R137" s="73"/>
      <c r="T137" s="95" t="s">
        <v>1</v>
      </c>
      <c r="U137" s="27" t="s">
        <v>24</v>
      </c>
      <c r="V137" s="23"/>
      <c r="W137" s="112">
        <f t="shared" si="6"/>
        <v>0</v>
      </c>
      <c r="X137" s="112">
        <v>0</v>
      </c>
      <c r="Y137" s="112">
        <f t="shared" si="7"/>
        <v>0</v>
      </c>
      <c r="Z137" s="112">
        <v>0</v>
      </c>
      <c r="AA137" s="113">
        <f t="shared" si="8"/>
        <v>0</v>
      </c>
      <c r="AR137" s="11" t="s">
        <v>89</v>
      </c>
      <c r="AT137" s="11" t="s">
        <v>81</v>
      </c>
      <c r="AU137" s="11" t="s">
        <v>41</v>
      </c>
      <c r="AY137" s="11" t="s">
        <v>87</v>
      </c>
      <c r="BE137" s="53">
        <f t="shared" si="9"/>
        <v>0</v>
      </c>
      <c r="BF137" s="53">
        <f t="shared" si="10"/>
        <v>0</v>
      </c>
      <c r="BG137" s="53">
        <f t="shared" si="11"/>
        <v>0</v>
      </c>
      <c r="BH137" s="53">
        <f t="shared" si="12"/>
        <v>0</v>
      </c>
      <c r="BI137" s="53">
        <f t="shared" si="13"/>
        <v>0</v>
      </c>
      <c r="BJ137" s="11" t="s">
        <v>41</v>
      </c>
      <c r="BK137" s="90">
        <f t="shared" si="14"/>
        <v>0</v>
      </c>
      <c r="BL137" s="11" t="s">
        <v>89</v>
      </c>
      <c r="BM137" s="11" t="s">
        <v>97</v>
      </c>
    </row>
    <row r="138" spans="2:65" s="1" customFormat="1" ht="25.5" customHeight="1" x14ac:dyDescent="0.3">
      <c r="B138" s="70"/>
      <c r="C138" s="109" t="s">
        <v>98</v>
      </c>
      <c r="D138" s="109" t="s">
        <v>81</v>
      </c>
      <c r="E138" s="110" t="s">
        <v>188</v>
      </c>
      <c r="F138" s="138" t="s">
        <v>189</v>
      </c>
      <c r="G138" s="138"/>
      <c r="H138" s="138"/>
      <c r="I138" s="138"/>
      <c r="J138" s="111" t="s">
        <v>94</v>
      </c>
      <c r="K138" s="94">
        <v>84.45</v>
      </c>
      <c r="L138" s="139">
        <v>0</v>
      </c>
      <c r="M138" s="139"/>
      <c r="N138" s="129">
        <f t="shared" si="5"/>
        <v>0</v>
      </c>
      <c r="O138" s="129"/>
      <c r="P138" s="129"/>
      <c r="Q138" s="129"/>
      <c r="R138" s="73"/>
      <c r="T138" s="95" t="s">
        <v>1</v>
      </c>
      <c r="U138" s="27" t="s">
        <v>24</v>
      </c>
      <c r="V138" s="23"/>
      <c r="W138" s="112">
        <f t="shared" si="6"/>
        <v>0</v>
      </c>
      <c r="X138" s="112">
        <v>9.7000000000000005E-4</v>
      </c>
      <c r="Y138" s="112">
        <f t="shared" si="7"/>
        <v>8.1916500000000003E-2</v>
      </c>
      <c r="Z138" s="112">
        <v>0</v>
      </c>
      <c r="AA138" s="113">
        <f t="shared" si="8"/>
        <v>0</v>
      </c>
      <c r="AR138" s="11" t="s">
        <v>89</v>
      </c>
      <c r="AT138" s="11" t="s">
        <v>81</v>
      </c>
      <c r="AU138" s="11" t="s">
        <v>41</v>
      </c>
      <c r="AY138" s="11" t="s">
        <v>87</v>
      </c>
      <c r="BE138" s="53">
        <f t="shared" si="9"/>
        <v>0</v>
      </c>
      <c r="BF138" s="53">
        <f t="shared" si="10"/>
        <v>0</v>
      </c>
      <c r="BG138" s="53">
        <f t="shared" si="11"/>
        <v>0</v>
      </c>
      <c r="BH138" s="53">
        <f t="shared" si="12"/>
        <v>0</v>
      </c>
      <c r="BI138" s="53">
        <f t="shared" si="13"/>
        <v>0</v>
      </c>
      <c r="BJ138" s="11" t="s">
        <v>41</v>
      </c>
      <c r="BK138" s="90">
        <f t="shared" si="14"/>
        <v>0</v>
      </c>
      <c r="BL138" s="11" t="s">
        <v>89</v>
      </c>
      <c r="BM138" s="11" t="s">
        <v>98</v>
      </c>
    </row>
    <row r="139" spans="2:65" s="1" customFormat="1" ht="25.5" customHeight="1" x14ac:dyDescent="0.3">
      <c r="B139" s="70"/>
      <c r="C139" s="109" t="s">
        <v>99</v>
      </c>
      <c r="D139" s="109" t="s">
        <v>81</v>
      </c>
      <c r="E139" s="110" t="s">
        <v>190</v>
      </c>
      <c r="F139" s="138" t="s">
        <v>191</v>
      </c>
      <c r="G139" s="138"/>
      <c r="H139" s="138"/>
      <c r="I139" s="138"/>
      <c r="J139" s="111" t="s">
        <v>94</v>
      </c>
      <c r="K139" s="94">
        <v>84.45</v>
      </c>
      <c r="L139" s="139">
        <v>0</v>
      </c>
      <c r="M139" s="139"/>
      <c r="N139" s="129">
        <f t="shared" si="5"/>
        <v>0</v>
      </c>
      <c r="O139" s="129"/>
      <c r="P139" s="129"/>
      <c r="Q139" s="129"/>
      <c r="R139" s="73"/>
      <c r="T139" s="95" t="s">
        <v>1</v>
      </c>
      <c r="U139" s="27" t="s">
        <v>24</v>
      </c>
      <c r="V139" s="23"/>
      <c r="W139" s="112">
        <f t="shared" si="6"/>
        <v>0</v>
      </c>
      <c r="X139" s="112">
        <v>0</v>
      </c>
      <c r="Y139" s="112">
        <f t="shared" si="7"/>
        <v>0</v>
      </c>
      <c r="Z139" s="112">
        <v>0</v>
      </c>
      <c r="AA139" s="113">
        <f t="shared" si="8"/>
        <v>0</v>
      </c>
      <c r="AR139" s="11" t="s">
        <v>89</v>
      </c>
      <c r="AT139" s="11" t="s">
        <v>81</v>
      </c>
      <c r="AU139" s="11" t="s">
        <v>41</v>
      </c>
      <c r="AY139" s="11" t="s">
        <v>87</v>
      </c>
      <c r="BE139" s="53">
        <f t="shared" si="9"/>
        <v>0</v>
      </c>
      <c r="BF139" s="53">
        <f t="shared" si="10"/>
        <v>0</v>
      </c>
      <c r="BG139" s="53">
        <f t="shared" si="11"/>
        <v>0</v>
      </c>
      <c r="BH139" s="53">
        <f t="shared" si="12"/>
        <v>0</v>
      </c>
      <c r="BI139" s="53">
        <f t="shared" si="13"/>
        <v>0</v>
      </c>
      <c r="BJ139" s="11" t="s">
        <v>41</v>
      </c>
      <c r="BK139" s="90">
        <f t="shared" si="14"/>
        <v>0</v>
      </c>
      <c r="BL139" s="11" t="s">
        <v>89</v>
      </c>
      <c r="BM139" s="11" t="s">
        <v>99</v>
      </c>
    </row>
    <row r="140" spans="2:65" s="1" customFormat="1" ht="25.5" customHeight="1" x14ac:dyDescent="0.3">
      <c r="B140" s="70"/>
      <c r="C140" s="109" t="s">
        <v>100</v>
      </c>
      <c r="D140" s="109" t="s">
        <v>81</v>
      </c>
      <c r="E140" s="110" t="s">
        <v>192</v>
      </c>
      <c r="F140" s="138" t="s">
        <v>193</v>
      </c>
      <c r="G140" s="138"/>
      <c r="H140" s="138"/>
      <c r="I140" s="138"/>
      <c r="J140" s="111" t="s">
        <v>96</v>
      </c>
      <c r="K140" s="94">
        <v>5.5590000000000002</v>
      </c>
      <c r="L140" s="139">
        <v>0</v>
      </c>
      <c r="M140" s="139"/>
      <c r="N140" s="129">
        <f t="shared" si="5"/>
        <v>0</v>
      </c>
      <c r="O140" s="129"/>
      <c r="P140" s="129"/>
      <c r="Q140" s="129"/>
      <c r="R140" s="73"/>
      <c r="T140" s="95" t="s">
        <v>1</v>
      </c>
      <c r="U140" s="27" t="s">
        <v>24</v>
      </c>
      <c r="V140" s="23"/>
      <c r="W140" s="112">
        <f t="shared" si="6"/>
        <v>0</v>
      </c>
      <c r="X140" s="112">
        <v>0</v>
      </c>
      <c r="Y140" s="112">
        <f t="shared" si="7"/>
        <v>0</v>
      </c>
      <c r="Z140" s="112">
        <v>0</v>
      </c>
      <c r="AA140" s="113">
        <f t="shared" si="8"/>
        <v>0</v>
      </c>
      <c r="AR140" s="11" t="s">
        <v>89</v>
      </c>
      <c r="AT140" s="11" t="s">
        <v>81</v>
      </c>
      <c r="AU140" s="11" t="s">
        <v>41</v>
      </c>
      <c r="AY140" s="11" t="s">
        <v>87</v>
      </c>
      <c r="BE140" s="53">
        <f t="shared" si="9"/>
        <v>0</v>
      </c>
      <c r="BF140" s="53">
        <f t="shared" si="10"/>
        <v>0</v>
      </c>
      <c r="BG140" s="53">
        <f t="shared" si="11"/>
        <v>0</v>
      </c>
      <c r="BH140" s="53">
        <f t="shared" si="12"/>
        <v>0</v>
      </c>
      <c r="BI140" s="53">
        <f t="shared" si="13"/>
        <v>0</v>
      </c>
      <c r="BJ140" s="11" t="s">
        <v>41</v>
      </c>
      <c r="BK140" s="90">
        <f t="shared" si="14"/>
        <v>0</v>
      </c>
      <c r="BL140" s="11" t="s">
        <v>89</v>
      </c>
      <c r="BM140" s="11" t="s">
        <v>100</v>
      </c>
    </row>
    <row r="141" spans="2:65" s="1" customFormat="1" ht="25.5" customHeight="1" x14ac:dyDescent="0.3">
      <c r="B141" s="70"/>
      <c r="C141" s="109" t="s">
        <v>102</v>
      </c>
      <c r="D141" s="109" t="s">
        <v>81</v>
      </c>
      <c r="E141" s="110" t="s">
        <v>194</v>
      </c>
      <c r="F141" s="138" t="s">
        <v>195</v>
      </c>
      <c r="G141" s="138"/>
      <c r="H141" s="138"/>
      <c r="I141" s="138"/>
      <c r="J141" s="111" t="s">
        <v>96</v>
      </c>
      <c r="K141" s="94">
        <v>322.74099999999999</v>
      </c>
      <c r="L141" s="139">
        <v>0</v>
      </c>
      <c r="M141" s="139"/>
      <c r="N141" s="129">
        <f t="shared" si="5"/>
        <v>0</v>
      </c>
      <c r="O141" s="129"/>
      <c r="P141" s="129"/>
      <c r="Q141" s="129"/>
      <c r="R141" s="73"/>
      <c r="T141" s="95" t="s">
        <v>1</v>
      </c>
      <c r="U141" s="27" t="s">
        <v>24</v>
      </c>
      <c r="V141" s="23"/>
      <c r="W141" s="112">
        <f t="shared" si="6"/>
        <v>0</v>
      </c>
      <c r="X141" s="112">
        <v>0</v>
      </c>
      <c r="Y141" s="112">
        <f t="shared" si="7"/>
        <v>0</v>
      </c>
      <c r="Z141" s="112">
        <v>0</v>
      </c>
      <c r="AA141" s="113">
        <f t="shared" si="8"/>
        <v>0</v>
      </c>
      <c r="AR141" s="11" t="s">
        <v>89</v>
      </c>
      <c r="AT141" s="11" t="s">
        <v>81</v>
      </c>
      <c r="AU141" s="11" t="s">
        <v>41</v>
      </c>
      <c r="AY141" s="11" t="s">
        <v>87</v>
      </c>
      <c r="BE141" s="53">
        <f t="shared" si="9"/>
        <v>0</v>
      </c>
      <c r="BF141" s="53">
        <f t="shared" si="10"/>
        <v>0</v>
      </c>
      <c r="BG141" s="53">
        <f t="shared" si="11"/>
        <v>0</v>
      </c>
      <c r="BH141" s="53">
        <f t="shared" si="12"/>
        <v>0</v>
      </c>
      <c r="BI141" s="53">
        <f t="shared" si="13"/>
        <v>0</v>
      </c>
      <c r="BJ141" s="11" t="s">
        <v>41</v>
      </c>
      <c r="BK141" s="90">
        <f t="shared" si="14"/>
        <v>0</v>
      </c>
      <c r="BL141" s="11" t="s">
        <v>89</v>
      </c>
      <c r="BM141" s="11" t="s">
        <v>102</v>
      </c>
    </row>
    <row r="142" spans="2:65" s="1" customFormat="1" ht="25.5" customHeight="1" x14ac:dyDescent="0.3">
      <c r="B142" s="70"/>
      <c r="C142" s="109" t="s">
        <v>103</v>
      </c>
      <c r="D142" s="109" t="s">
        <v>81</v>
      </c>
      <c r="E142" s="110" t="s">
        <v>196</v>
      </c>
      <c r="F142" s="138" t="s">
        <v>197</v>
      </c>
      <c r="G142" s="138"/>
      <c r="H142" s="138"/>
      <c r="I142" s="138"/>
      <c r="J142" s="111" t="s">
        <v>96</v>
      </c>
      <c r="K142" s="94">
        <v>322.74099999999999</v>
      </c>
      <c r="L142" s="139">
        <v>0</v>
      </c>
      <c r="M142" s="139"/>
      <c r="N142" s="129">
        <f t="shared" si="5"/>
        <v>0</v>
      </c>
      <c r="O142" s="129"/>
      <c r="P142" s="129"/>
      <c r="Q142" s="129"/>
      <c r="R142" s="73"/>
      <c r="T142" s="95" t="s">
        <v>1</v>
      </c>
      <c r="U142" s="27" t="s">
        <v>24</v>
      </c>
      <c r="V142" s="23"/>
      <c r="W142" s="112">
        <f t="shared" si="6"/>
        <v>0</v>
      </c>
      <c r="X142" s="112">
        <v>0</v>
      </c>
      <c r="Y142" s="112">
        <f t="shared" si="7"/>
        <v>0</v>
      </c>
      <c r="Z142" s="112">
        <v>0</v>
      </c>
      <c r="AA142" s="113">
        <f t="shared" si="8"/>
        <v>0</v>
      </c>
      <c r="AR142" s="11" t="s">
        <v>89</v>
      </c>
      <c r="AT142" s="11" t="s">
        <v>81</v>
      </c>
      <c r="AU142" s="11" t="s">
        <v>41</v>
      </c>
      <c r="AY142" s="11" t="s">
        <v>87</v>
      </c>
      <c r="BE142" s="53">
        <f t="shared" si="9"/>
        <v>0</v>
      </c>
      <c r="BF142" s="53">
        <f t="shared" si="10"/>
        <v>0</v>
      </c>
      <c r="BG142" s="53">
        <f t="shared" si="11"/>
        <v>0</v>
      </c>
      <c r="BH142" s="53">
        <f t="shared" si="12"/>
        <v>0</v>
      </c>
      <c r="BI142" s="53">
        <f t="shared" si="13"/>
        <v>0</v>
      </c>
      <c r="BJ142" s="11" t="s">
        <v>41</v>
      </c>
      <c r="BK142" s="90">
        <f t="shared" si="14"/>
        <v>0</v>
      </c>
      <c r="BL142" s="11" t="s">
        <v>89</v>
      </c>
      <c r="BM142" s="11" t="s">
        <v>103</v>
      </c>
    </row>
    <row r="143" spans="2:65" s="1" customFormat="1" ht="16.5" customHeight="1" x14ac:dyDescent="0.3">
      <c r="B143" s="70"/>
      <c r="C143" s="109" t="s">
        <v>104</v>
      </c>
      <c r="D143" s="109" t="s">
        <v>81</v>
      </c>
      <c r="E143" s="110" t="s">
        <v>198</v>
      </c>
      <c r="F143" s="138" t="s">
        <v>199</v>
      </c>
      <c r="G143" s="138"/>
      <c r="H143" s="138"/>
      <c r="I143" s="138"/>
      <c r="J143" s="111" t="s">
        <v>96</v>
      </c>
      <c r="K143" s="94">
        <v>322.74099999999999</v>
      </c>
      <c r="L143" s="139">
        <v>0</v>
      </c>
      <c r="M143" s="139"/>
      <c r="N143" s="129">
        <f t="shared" si="5"/>
        <v>0</v>
      </c>
      <c r="O143" s="129"/>
      <c r="P143" s="129"/>
      <c r="Q143" s="129"/>
      <c r="R143" s="73"/>
      <c r="T143" s="95" t="s">
        <v>1</v>
      </c>
      <c r="U143" s="27" t="s">
        <v>24</v>
      </c>
      <c r="V143" s="23"/>
      <c r="W143" s="112">
        <f t="shared" si="6"/>
        <v>0</v>
      </c>
      <c r="X143" s="112">
        <v>0</v>
      </c>
      <c r="Y143" s="112">
        <f t="shared" si="7"/>
        <v>0</v>
      </c>
      <c r="Z143" s="112">
        <v>0</v>
      </c>
      <c r="AA143" s="113">
        <f t="shared" si="8"/>
        <v>0</v>
      </c>
      <c r="AR143" s="11" t="s">
        <v>89</v>
      </c>
      <c r="AT143" s="11" t="s">
        <v>81</v>
      </c>
      <c r="AU143" s="11" t="s">
        <v>41</v>
      </c>
      <c r="AY143" s="11" t="s">
        <v>87</v>
      </c>
      <c r="BE143" s="53">
        <f t="shared" si="9"/>
        <v>0</v>
      </c>
      <c r="BF143" s="53">
        <f t="shared" si="10"/>
        <v>0</v>
      </c>
      <c r="BG143" s="53">
        <f t="shared" si="11"/>
        <v>0</v>
      </c>
      <c r="BH143" s="53">
        <f t="shared" si="12"/>
        <v>0</v>
      </c>
      <c r="BI143" s="53">
        <f t="shared" si="13"/>
        <v>0</v>
      </c>
      <c r="BJ143" s="11" t="s">
        <v>41</v>
      </c>
      <c r="BK143" s="90">
        <f t="shared" si="14"/>
        <v>0</v>
      </c>
      <c r="BL143" s="11" t="s">
        <v>89</v>
      </c>
      <c r="BM143" s="11" t="s">
        <v>104</v>
      </c>
    </row>
    <row r="144" spans="2:65" s="1" customFormat="1" ht="16.5" customHeight="1" x14ac:dyDescent="0.3">
      <c r="B144" s="70"/>
      <c r="C144" s="114" t="s">
        <v>105</v>
      </c>
      <c r="D144" s="114" t="s">
        <v>114</v>
      </c>
      <c r="E144" s="115" t="s">
        <v>200</v>
      </c>
      <c r="F144" s="147" t="s">
        <v>201</v>
      </c>
      <c r="G144" s="147"/>
      <c r="H144" s="147"/>
      <c r="I144" s="147"/>
      <c r="J144" s="116" t="s">
        <v>101</v>
      </c>
      <c r="K144" s="117">
        <v>548.66</v>
      </c>
      <c r="L144" s="148">
        <v>0</v>
      </c>
      <c r="M144" s="148"/>
      <c r="N144" s="128">
        <f t="shared" si="5"/>
        <v>0</v>
      </c>
      <c r="O144" s="129"/>
      <c r="P144" s="129"/>
      <c r="Q144" s="129"/>
      <c r="R144" s="73"/>
      <c r="T144" s="95" t="s">
        <v>1</v>
      </c>
      <c r="U144" s="27" t="s">
        <v>24</v>
      </c>
      <c r="V144" s="23"/>
      <c r="W144" s="112">
        <f t="shared" si="6"/>
        <v>0</v>
      </c>
      <c r="X144" s="112">
        <v>0.54</v>
      </c>
      <c r="Y144" s="112">
        <f t="shared" si="7"/>
        <v>296.27640000000002</v>
      </c>
      <c r="Z144" s="112">
        <v>0</v>
      </c>
      <c r="AA144" s="113">
        <f t="shared" si="8"/>
        <v>0</v>
      </c>
      <c r="AR144" s="11" t="s">
        <v>98</v>
      </c>
      <c r="AT144" s="11" t="s">
        <v>114</v>
      </c>
      <c r="AU144" s="11" t="s">
        <v>41</v>
      </c>
      <c r="AY144" s="11" t="s">
        <v>87</v>
      </c>
      <c r="BE144" s="53">
        <f t="shared" si="9"/>
        <v>0</v>
      </c>
      <c r="BF144" s="53">
        <f t="shared" si="10"/>
        <v>0</v>
      </c>
      <c r="BG144" s="53">
        <f t="shared" si="11"/>
        <v>0</v>
      </c>
      <c r="BH144" s="53">
        <f t="shared" si="12"/>
        <v>0</v>
      </c>
      <c r="BI144" s="53">
        <f t="shared" si="13"/>
        <v>0</v>
      </c>
      <c r="BJ144" s="11" t="s">
        <v>41</v>
      </c>
      <c r="BK144" s="90">
        <f t="shared" si="14"/>
        <v>0</v>
      </c>
      <c r="BL144" s="11" t="s">
        <v>89</v>
      </c>
      <c r="BM144" s="11" t="s">
        <v>105</v>
      </c>
    </row>
    <row r="145" spans="2:65" s="1" customFormat="1" ht="38.25" customHeight="1" x14ac:dyDescent="0.3">
      <c r="B145" s="70"/>
      <c r="C145" s="109" t="s">
        <v>106</v>
      </c>
      <c r="D145" s="109" t="s">
        <v>81</v>
      </c>
      <c r="E145" s="110" t="s">
        <v>202</v>
      </c>
      <c r="F145" s="138" t="s">
        <v>203</v>
      </c>
      <c r="G145" s="138"/>
      <c r="H145" s="138"/>
      <c r="I145" s="138"/>
      <c r="J145" s="111" t="s">
        <v>96</v>
      </c>
      <c r="K145" s="94">
        <v>42.140999999999998</v>
      </c>
      <c r="L145" s="139">
        <v>0</v>
      </c>
      <c r="M145" s="139"/>
      <c r="N145" s="129">
        <f t="shared" si="5"/>
        <v>0</v>
      </c>
      <c r="O145" s="129"/>
      <c r="P145" s="129"/>
      <c r="Q145" s="129"/>
      <c r="R145" s="73"/>
      <c r="T145" s="95" t="s">
        <v>1</v>
      </c>
      <c r="U145" s="27" t="s">
        <v>24</v>
      </c>
      <c r="V145" s="23"/>
      <c r="W145" s="112">
        <f t="shared" si="6"/>
        <v>0</v>
      </c>
      <c r="X145" s="112">
        <v>0</v>
      </c>
      <c r="Y145" s="112">
        <f t="shared" si="7"/>
        <v>0</v>
      </c>
      <c r="Z145" s="112">
        <v>0</v>
      </c>
      <c r="AA145" s="113">
        <f t="shared" si="8"/>
        <v>0</v>
      </c>
      <c r="AR145" s="11" t="s">
        <v>89</v>
      </c>
      <c r="AT145" s="11" t="s">
        <v>81</v>
      </c>
      <c r="AU145" s="11" t="s">
        <v>41</v>
      </c>
      <c r="AY145" s="11" t="s">
        <v>87</v>
      </c>
      <c r="BE145" s="53">
        <f t="shared" si="9"/>
        <v>0</v>
      </c>
      <c r="BF145" s="53">
        <f t="shared" si="10"/>
        <v>0</v>
      </c>
      <c r="BG145" s="53">
        <f t="shared" si="11"/>
        <v>0</v>
      </c>
      <c r="BH145" s="53">
        <f t="shared" si="12"/>
        <v>0</v>
      </c>
      <c r="BI145" s="53">
        <f t="shared" si="13"/>
        <v>0</v>
      </c>
      <c r="BJ145" s="11" t="s">
        <v>41</v>
      </c>
      <c r="BK145" s="90">
        <f t="shared" si="14"/>
        <v>0</v>
      </c>
      <c r="BL145" s="11" t="s">
        <v>89</v>
      </c>
      <c r="BM145" s="11" t="s">
        <v>106</v>
      </c>
    </row>
    <row r="146" spans="2:65" s="1" customFormat="1" ht="38.25" customHeight="1" x14ac:dyDescent="0.3">
      <c r="B146" s="70"/>
      <c r="C146" s="109" t="s">
        <v>90</v>
      </c>
      <c r="D146" s="109" t="s">
        <v>81</v>
      </c>
      <c r="E146" s="110" t="s">
        <v>204</v>
      </c>
      <c r="F146" s="138" t="s">
        <v>205</v>
      </c>
      <c r="G146" s="138"/>
      <c r="H146" s="138"/>
      <c r="I146" s="138"/>
      <c r="J146" s="111" t="s">
        <v>96</v>
      </c>
      <c r="K146" s="94">
        <v>155.28800000000001</v>
      </c>
      <c r="L146" s="139">
        <v>0</v>
      </c>
      <c r="M146" s="139"/>
      <c r="N146" s="129">
        <f t="shared" si="5"/>
        <v>0</v>
      </c>
      <c r="O146" s="129"/>
      <c r="P146" s="129"/>
      <c r="Q146" s="129"/>
      <c r="R146" s="73"/>
      <c r="T146" s="95" t="s">
        <v>1</v>
      </c>
      <c r="U146" s="27" t="s">
        <v>24</v>
      </c>
      <c r="V146" s="23"/>
      <c r="W146" s="112">
        <f t="shared" si="6"/>
        <v>0</v>
      </c>
      <c r="X146" s="112">
        <v>0</v>
      </c>
      <c r="Y146" s="112">
        <f t="shared" si="7"/>
        <v>0</v>
      </c>
      <c r="Z146" s="112">
        <v>0</v>
      </c>
      <c r="AA146" s="113">
        <f t="shared" si="8"/>
        <v>0</v>
      </c>
      <c r="AR146" s="11" t="s">
        <v>89</v>
      </c>
      <c r="AT146" s="11" t="s">
        <v>81</v>
      </c>
      <c r="AU146" s="11" t="s">
        <v>41</v>
      </c>
      <c r="AY146" s="11" t="s">
        <v>87</v>
      </c>
      <c r="BE146" s="53">
        <f t="shared" si="9"/>
        <v>0</v>
      </c>
      <c r="BF146" s="53">
        <f t="shared" si="10"/>
        <v>0</v>
      </c>
      <c r="BG146" s="53">
        <f t="shared" si="11"/>
        <v>0</v>
      </c>
      <c r="BH146" s="53">
        <f t="shared" si="12"/>
        <v>0</v>
      </c>
      <c r="BI146" s="53">
        <f t="shared" si="13"/>
        <v>0</v>
      </c>
      <c r="BJ146" s="11" t="s">
        <v>41</v>
      </c>
      <c r="BK146" s="90">
        <f t="shared" si="14"/>
        <v>0</v>
      </c>
      <c r="BL146" s="11" t="s">
        <v>89</v>
      </c>
      <c r="BM146" s="11" t="s">
        <v>90</v>
      </c>
    </row>
    <row r="147" spans="2:65" s="1" customFormat="1" ht="16.5" customHeight="1" x14ac:dyDescent="0.3">
      <c r="B147" s="70"/>
      <c r="C147" s="114" t="s">
        <v>107</v>
      </c>
      <c r="D147" s="114" t="s">
        <v>114</v>
      </c>
      <c r="E147" s="115" t="s">
        <v>206</v>
      </c>
      <c r="F147" s="147" t="s">
        <v>207</v>
      </c>
      <c r="G147" s="147"/>
      <c r="H147" s="147"/>
      <c r="I147" s="147"/>
      <c r="J147" s="116" t="s">
        <v>101</v>
      </c>
      <c r="K147" s="117">
        <v>263.99</v>
      </c>
      <c r="L147" s="148">
        <v>0</v>
      </c>
      <c r="M147" s="148"/>
      <c r="N147" s="128">
        <f t="shared" si="5"/>
        <v>0</v>
      </c>
      <c r="O147" s="129"/>
      <c r="P147" s="129"/>
      <c r="Q147" s="129"/>
      <c r="R147" s="73"/>
      <c r="T147" s="95" t="s">
        <v>1</v>
      </c>
      <c r="U147" s="27" t="s">
        <v>24</v>
      </c>
      <c r="V147" s="23"/>
      <c r="W147" s="112">
        <f t="shared" si="6"/>
        <v>0</v>
      </c>
      <c r="X147" s="112">
        <v>1</v>
      </c>
      <c r="Y147" s="112">
        <f t="shared" si="7"/>
        <v>263.99</v>
      </c>
      <c r="Z147" s="112">
        <v>0</v>
      </c>
      <c r="AA147" s="113">
        <f t="shared" si="8"/>
        <v>0</v>
      </c>
      <c r="AR147" s="11" t="s">
        <v>98</v>
      </c>
      <c r="AT147" s="11" t="s">
        <v>114</v>
      </c>
      <c r="AU147" s="11" t="s">
        <v>41</v>
      </c>
      <c r="AY147" s="11" t="s">
        <v>87</v>
      </c>
      <c r="BE147" s="53">
        <f t="shared" si="9"/>
        <v>0</v>
      </c>
      <c r="BF147" s="53">
        <f t="shared" si="10"/>
        <v>0</v>
      </c>
      <c r="BG147" s="53">
        <f t="shared" si="11"/>
        <v>0</v>
      </c>
      <c r="BH147" s="53">
        <f t="shared" si="12"/>
        <v>0</v>
      </c>
      <c r="BI147" s="53">
        <f t="shared" si="13"/>
        <v>0</v>
      </c>
      <c r="BJ147" s="11" t="s">
        <v>41</v>
      </c>
      <c r="BK147" s="90">
        <f t="shared" si="14"/>
        <v>0</v>
      </c>
      <c r="BL147" s="11" t="s">
        <v>89</v>
      </c>
      <c r="BM147" s="11" t="s">
        <v>107</v>
      </c>
    </row>
    <row r="148" spans="2:65" s="1" customFormat="1" ht="25.5" customHeight="1" x14ac:dyDescent="0.3">
      <c r="B148" s="70"/>
      <c r="C148" s="109" t="s">
        <v>108</v>
      </c>
      <c r="D148" s="109" t="s">
        <v>81</v>
      </c>
      <c r="E148" s="110" t="s">
        <v>208</v>
      </c>
      <c r="F148" s="138" t="s">
        <v>209</v>
      </c>
      <c r="G148" s="138"/>
      <c r="H148" s="138"/>
      <c r="I148" s="138"/>
      <c r="J148" s="111" t="s">
        <v>96</v>
      </c>
      <c r="K148" s="94">
        <v>128.69399999999999</v>
      </c>
      <c r="L148" s="139">
        <v>0</v>
      </c>
      <c r="M148" s="139"/>
      <c r="N148" s="129">
        <f t="shared" si="5"/>
        <v>0</v>
      </c>
      <c r="O148" s="129"/>
      <c r="P148" s="129"/>
      <c r="Q148" s="129"/>
      <c r="R148" s="73"/>
      <c r="T148" s="95" t="s">
        <v>1</v>
      </c>
      <c r="U148" s="27" t="s">
        <v>24</v>
      </c>
      <c r="V148" s="23"/>
      <c r="W148" s="112">
        <f t="shared" si="6"/>
        <v>0</v>
      </c>
      <c r="X148" s="112">
        <v>0</v>
      </c>
      <c r="Y148" s="112">
        <f t="shared" si="7"/>
        <v>0</v>
      </c>
      <c r="Z148" s="112">
        <v>0</v>
      </c>
      <c r="AA148" s="113">
        <f t="shared" si="8"/>
        <v>0</v>
      </c>
      <c r="AR148" s="11" t="s">
        <v>89</v>
      </c>
      <c r="AT148" s="11" t="s">
        <v>81</v>
      </c>
      <c r="AU148" s="11" t="s">
        <v>41</v>
      </c>
      <c r="AY148" s="11" t="s">
        <v>87</v>
      </c>
      <c r="BE148" s="53">
        <f t="shared" si="9"/>
        <v>0</v>
      </c>
      <c r="BF148" s="53">
        <f t="shared" si="10"/>
        <v>0</v>
      </c>
      <c r="BG148" s="53">
        <f t="shared" si="11"/>
        <v>0</v>
      </c>
      <c r="BH148" s="53">
        <f t="shared" si="12"/>
        <v>0</v>
      </c>
      <c r="BI148" s="53">
        <f t="shared" si="13"/>
        <v>0</v>
      </c>
      <c r="BJ148" s="11" t="s">
        <v>41</v>
      </c>
      <c r="BK148" s="90">
        <f t="shared" si="14"/>
        <v>0</v>
      </c>
      <c r="BL148" s="11" t="s">
        <v>89</v>
      </c>
      <c r="BM148" s="11" t="s">
        <v>108</v>
      </c>
    </row>
    <row r="149" spans="2:65" s="1" customFormat="1" ht="16.5" customHeight="1" x14ac:dyDescent="0.3">
      <c r="B149" s="70"/>
      <c r="C149" s="114" t="s">
        <v>109</v>
      </c>
      <c r="D149" s="114" t="s">
        <v>114</v>
      </c>
      <c r="E149" s="115" t="s">
        <v>210</v>
      </c>
      <c r="F149" s="147" t="s">
        <v>211</v>
      </c>
      <c r="G149" s="147"/>
      <c r="H149" s="147"/>
      <c r="I149" s="147"/>
      <c r="J149" s="116" t="s">
        <v>101</v>
      </c>
      <c r="K149" s="117">
        <v>218.78</v>
      </c>
      <c r="L149" s="148">
        <v>0</v>
      </c>
      <c r="M149" s="148"/>
      <c r="N149" s="128">
        <f t="shared" si="5"/>
        <v>0</v>
      </c>
      <c r="O149" s="129"/>
      <c r="P149" s="129"/>
      <c r="Q149" s="129"/>
      <c r="R149" s="73"/>
      <c r="T149" s="95" t="s">
        <v>1</v>
      </c>
      <c r="U149" s="27" t="s">
        <v>24</v>
      </c>
      <c r="V149" s="23"/>
      <c r="W149" s="112">
        <f t="shared" si="6"/>
        <v>0</v>
      </c>
      <c r="X149" s="112">
        <v>1</v>
      </c>
      <c r="Y149" s="112">
        <f t="shared" si="7"/>
        <v>218.78</v>
      </c>
      <c r="Z149" s="112">
        <v>0</v>
      </c>
      <c r="AA149" s="113">
        <f t="shared" si="8"/>
        <v>0</v>
      </c>
      <c r="AR149" s="11" t="s">
        <v>98</v>
      </c>
      <c r="AT149" s="11" t="s">
        <v>114</v>
      </c>
      <c r="AU149" s="11" t="s">
        <v>41</v>
      </c>
      <c r="AY149" s="11" t="s">
        <v>87</v>
      </c>
      <c r="BE149" s="53">
        <f t="shared" si="9"/>
        <v>0</v>
      </c>
      <c r="BF149" s="53">
        <f t="shared" si="10"/>
        <v>0</v>
      </c>
      <c r="BG149" s="53">
        <f t="shared" si="11"/>
        <v>0</v>
      </c>
      <c r="BH149" s="53">
        <f t="shared" si="12"/>
        <v>0</v>
      </c>
      <c r="BI149" s="53">
        <f t="shared" si="13"/>
        <v>0</v>
      </c>
      <c r="BJ149" s="11" t="s">
        <v>41</v>
      </c>
      <c r="BK149" s="90">
        <f t="shared" si="14"/>
        <v>0</v>
      </c>
      <c r="BL149" s="11" t="s">
        <v>89</v>
      </c>
      <c r="BM149" s="11" t="s">
        <v>109</v>
      </c>
    </row>
    <row r="150" spans="2:65" s="1" customFormat="1" ht="16.5" customHeight="1" x14ac:dyDescent="0.3">
      <c r="B150" s="70"/>
      <c r="C150" s="109" t="s">
        <v>5</v>
      </c>
      <c r="D150" s="109" t="s">
        <v>81</v>
      </c>
      <c r="E150" s="110" t="s">
        <v>212</v>
      </c>
      <c r="F150" s="138" t="s">
        <v>213</v>
      </c>
      <c r="G150" s="138"/>
      <c r="H150" s="138"/>
      <c r="I150" s="138"/>
      <c r="J150" s="111" t="s">
        <v>96</v>
      </c>
      <c r="K150" s="94">
        <v>128.69399999999999</v>
      </c>
      <c r="L150" s="139">
        <v>0</v>
      </c>
      <c r="M150" s="139"/>
      <c r="N150" s="129">
        <f t="shared" si="5"/>
        <v>0</v>
      </c>
      <c r="O150" s="129"/>
      <c r="P150" s="129"/>
      <c r="Q150" s="129"/>
      <c r="R150" s="73"/>
      <c r="T150" s="95" t="s">
        <v>1</v>
      </c>
      <c r="U150" s="27" t="s">
        <v>24</v>
      </c>
      <c r="V150" s="23"/>
      <c r="W150" s="112">
        <f t="shared" si="6"/>
        <v>0</v>
      </c>
      <c r="X150" s="112">
        <v>0</v>
      </c>
      <c r="Y150" s="112">
        <f t="shared" si="7"/>
        <v>0</v>
      </c>
      <c r="Z150" s="112">
        <v>0</v>
      </c>
      <c r="AA150" s="113">
        <f t="shared" si="8"/>
        <v>0</v>
      </c>
      <c r="AR150" s="11" t="s">
        <v>89</v>
      </c>
      <c r="AT150" s="11" t="s">
        <v>81</v>
      </c>
      <c r="AU150" s="11" t="s">
        <v>41</v>
      </c>
      <c r="AY150" s="11" t="s">
        <v>87</v>
      </c>
      <c r="BE150" s="53">
        <f t="shared" si="9"/>
        <v>0</v>
      </c>
      <c r="BF150" s="53">
        <f t="shared" si="10"/>
        <v>0</v>
      </c>
      <c r="BG150" s="53">
        <f t="shared" si="11"/>
        <v>0</v>
      </c>
      <c r="BH150" s="53">
        <f t="shared" si="12"/>
        <v>0</v>
      </c>
      <c r="BI150" s="53">
        <f t="shared" si="13"/>
        <v>0</v>
      </c>
      <c r="BJ150" s="11" t="s">
        <v>41</v>
      </c>
      <c r="BK150" s="90">
        <f t="shared" si="14"/>
        <v>0</v>
      </c>
      <c r="BL150" s="11" t="s">
        <v>89</v>
      </c>
      <c r="BM150" s="11" t="s">
        <v>5</v>
      </c>
    </row>
    <row r="151" spans="2:65" s="5" customFormat="1" ht="29.85" customHeight="1" x14ac:dyDescent="0.3">
      <c r="B151" s="99"/>
      <c r="C151" s="100"/>
      <c r="D151" s="108" t="s">
        <v>135</v>
      </c>
      <c r="E151" s="108"/>
      <c r="F151" s="108"/>
      <c r="G151" s="108"/>
      <c r="H151" s="108"/>
      <c r="I151" s="108"/>
      <c r="J151" s="108"/>
      <c r="K151" s="108"/>
      <c r="L151" s="108"/>
      <c r="M151" s="108"/>
      <c r="N151" s="120">
        <f>BK151</f>
        <v>0</v>
      </c>
      <c r="O151" s="121"/>
      <c r="P151" s="121"/>
      <c r="Q151" s="121"/>
      <c r="R151" s="101"/>
      <c r="T151" s="102"/>
      <c r="U151" s="100"/>
      <c r="V151" s="100"/>
      <c r="W151" s="103">
        <f>W152</f>
        <v>0</v>
      </c>
      <c r="X151" s="100"/>
      <c r="Y151" s="103">
        <f>Y152</f>
        <v>73.286245199999996</v>
      </c>
      <c r="Z151" s="100"/>
      <c r="AA151" s="104">
        <f>AA152</f>
        <v>0</v>
      </c>
      <c r="AR151" s="105" t="s">
        <v>40</v>
      </c>
      <c r="AT151" s="106" t="s">
        <v>38</v>
      </c>
      <c r="AU151" s="106" t="s">
        <v>40</v>
      </c>
      <c r="AY151" s="105" t="s">
        <v>87</v>
      </c>
      <c r="BK151" s="107">
        <f>BK152</f>
        <v>0</v>
      </c>
    </row>
    <row r="152" spans="2:65" s="1" customFormat="1" ht="38.25" customHeight="1" x14ac:dyDescent="0.3">
      <c r="B152" s="70"/>
      <c r="C152" s="109" t="s">
        <v>110</v>
      </c>
      <c r="D152" s="109" t="s">
        <v>81</v>
      </c>
      <c r="E152" s="110" t="s">
        <v>214</v>
      </c>
      <c r="F152" s="138" t="s">
        <v>215</v>
      </c>
      <c r="G152" s="138"/>
      <c r="H152" s="138"/>
      <c r="I152" s="138"/>
      <c r="J152" s="111" t="s">
        <v>96</v>
      </c>
      <c r="K152" s="94">
        <v>38.76</v>
      </c>
      <c r="L152" s="139">
        <v>0</v>
      </c>
      <c r="M152" s="139"/>
      <c r="N152" s="129">
        <f>ROUND(L152*K152,3)</f>
        <v>0</v>
      </c>
      <c r="O152" s="129"/>
      <c r="P152" s="129"/>
      <c r="Q152" s="129"/>
      <c r="R152" s="73"/>
      <c r="T152" s="95" t="s">
        <v>1</v>
      </c>
      <c r="U152" s="27" t="s">
        <v>24</v>
      </c>
      <c r="V152" s="23"/>
      <c r="W152" s="112">
        <f>V152*K152</f>
        <v>0</v>
      </c>
      <c r="X152" s="112">
        <v>1.8907700000000001</v>
      </c>
      <c r="Y152" s="112">
        <f>X152*K152</f>
        <v>73.286245199999996</v>
      </c>
      <c r="Z152" s="112">
        <v>0</v>
      </c>
      <c r="AA152" s="113">
        <f>Z152*K152</f>
        <v>0</v>
      </c>
      <c r="AR152" s="11" t="s">
        <v>89</v>
      </c>
      <c r="AT152" s="11" t="s">
        <v>81</v>
      </c>
      <c r="AU152" s="11" t="s">
        <v>41</v>
      </c>
      <c r="AY152" s="11" t="s">
        <v>87</v>
      </c>
      <c r="BE152" s="53">
        <f>IF(U152="základná",N152,0)</f>
        <v>0</v>
      </c>
      <c r="BF152" s="53">
        <f>IF(U152="znížená",N152,0)</f>
        <v>0</v>
      </c>
      <c r="BG152" s="53">
        <f>IF(U152="zákl. prenesená",N152,0)</f>
        <v>0</v>
      </c>
      <c r="BH152" s="53">
        <f>IF(U152="zníž. prenesená",N152,0)</f>
        <v>0</v>
      </c>
      <c r="BI152" s="53">
        <f>IF(U152="nulová",N152,0)</f>
        <v>0</v>
      </c>
      <c r="BJ152" s="11" t="s">
        <v>41</v>
      </c>
      <c r="BK152" s="90">
        <f>ROUND(L152*K152,3)</f>
        <v>0</v>
      </c>
      <c r="BL152" s="11" t="s">
        <v>89</v>
      </c>
      <c r="BM152" s="11" t="s">
        <v>110</v>
      </c>
    </row>
    <row r="153" spans="2:65" s="5" customFormat="1" ht="29.85" customHeight="1" x14ac:dyDescent="0.3">
      <c r="B153" s="99"/>
      <c r="C153" s="100"/>
      <c r="D153" s="108" t="s">
        <v>112</v>
      </c>
      <c r="E153" s="108"/>
      <c r="F153" s="108"/>
      <c r="G153" s="108"/>
      <c r="H153" s="108"/>
      <c r="I153" s="108"/>
      <c r="J153" s="108"/>
      <c r="K153" s="108"/>
      <c r="L153" s="108"/>
      <c r="M153" s="108"/>
      <c r="N153" s="120">
        <f>BK153</f>
        <v>0</v>
      </c>
      <c r="O153" s="121"/>
      <c r="P153" s="121"/>
      <c r="Q153" s="121"/>
      <c r="R153" s="101"/>
      <c r="T153" s="102"/>
      <c r="U153" s="100"/>
      <c r="V153" s="100"/>
      <c r="W153" s="103">
        <f>SUM(W154:W155)</f>
        <v>0</v>
      </c>
      <c r="X153" s="100"/>
      <c r="Y153" s="103">
        <f>SUM(Y154:Y155)</f>
        <v>0.98064450000000003</v>
      </c>
      <c r="Z153" s="100"/>
      <c r="AA153" s="104">
        <f>SUM(AA154:AA155)</f>
        <v>0</v>
      </c>
      <c r="AR153" s="105" t="s">
        <v>40</v>
      </c>
      <c r="AT153" s="106" t="s">
        <v>38</v>
      </c>
      <c r="AU153" s="106" t="s">
        <v>40</v>
      </c>
      <c r="AY153" s="105" t="s">
        <v>87</v>
      </c>
      <c r="BK153" s="107">
        <f>SUM(BK154:BK155)</f>
        <v>0</v>
      </c>
    </row>
    <row r="154" spans="2:65" s="1" customFormat="1" ht="25.5" customHeight="1" x14ac:dyDescent="0.3">
      <c r="B154" s="70"/>
      <c r="C154" s="109" t="s">
        <v>116</v>
      </c>
      <c r="D154" s="109" t="s">
        <v>81</v>
      </c>
      <c r="E154" s="110" t="s">
        <v>115</v>
      </c>
      <c r="F154" s="138" t="s">
        <v>216</v>
      </c>
      <c r="G154" s="138"/>
      <c r="H154" s="138"/>
      <c r="I154" s="138"/>
      <c r="J154" s="111" t="s">
        <v>94</v>
      </c>
      <c r="K154" s="94">
        <v>1.65</v>
      </c>
      <c r="L154" s="139">
        <v>0</v>
      </c>
      <c r="M154" s="139"/>
      <c r="N154" s="129">
        <f>ROUND(L154*K154,3)</f>
        <v>0</v>
      </c>
      <c r="O154" s="129"/>
      <c r="P154" s="129"/>
      <c r="Q154" s="129"/>
      <c r="R154" s="73"/>
      <c r="T154" s="95" t="s">
        <v>1</v>
      </c>
      <c r="U154" s="27" t="s">
        <v>24</v>
      </c>
      <c r="V154" s="23"/>
      <c r="W154" s="112">
        <f>V154*K154</f>
        <v>0</v>
      </c>
      <c r="X154" s="112">
        <v>0.27994000000000002</v>
      </c>
      <c r="Y154" s="112">
        <f>X154*K154</f>
        <v>0.46190100000000001</v>
      </c>
      <c r="Z154" s="112">
        <v>0</v>
      </c>
      <c r="AA154" s="113">
        <f>Z154*K154</f>
        <v>0</v>
      </c>
      <c r="AR154" s="11" t="s">
        <v>89</v>
      </c>
      <c r="AT154" s="11" t="s">
        <v>81</v>
      </c>
      <c r="AU154" s="11" t="s">
        <v>41</v>
      </c>
      <c r="AY154" s="11" t="s">
        <v>87</v>
      </c>
      <c r="BE154" s="53">
        <f>IF(U154="základná",N154,0)</f>
        <v>0</v>
      </c>
      <c r="BF154" s="53">
        <f>IF(U154="znížená",N154,0)</f>
        <v>0</v>
      </c>
      <c r="BG154" s="53">
        <f>IF(U154="zákl. prenesená",N154,0)</f>
        <v>0</v>
      </c>
      <c r="BH154" s="53">
        <f>IF(U154="zníž. prenesená",N154,0)</f>
        <v>0</v>
      </c>
      <c r="BI154" s="53">
        <f>IF(U154="nulová",N154,0)</f>
        <v>0</v>
      </c>
      <c r="BJ154" s="11" t="s">
        <v>41</v>
      </c>
      <c r="BK154" s="90">
        <f>ROUND(L154*K154,3)</f>
        <v>0</v>
      </c>
      <c r="BL154" s="11" t="s">
        <v>89</v>
      </c>
      <c r="BM154" s="11" t="s">
        <v>116</v>
      </c>
    </row>
    <row r="155" spans="2:65" s="1" customFormat="1" ht="25.5" customHeight="1" x14ac:dyDescent="0.3">
      <c r="B155" s="70"/>
      <c r="C155" s="109" t="s">
        <v>117</v>
      </c>
      <c r="D155" s="109" t="s">
        <v>81</v>
      </c>
      <c r="E155" s="110" t="s">
        <v>217</v>
      </c>
      <c r="F155" s="138" t="s">
        <v>218</v>
      </c>
      <c r="G155" s="138"/>
      <c r="H155" s="138"/>
      <c r="I155" s="138"/>
      <c r="J155" s="111" t="s">
        <v>94</v>
      </c>
      <c r="K155" s="94">
        <v>1.65</v>
      </c>
      <c r="L155" s="139">
        <v>0</v>
      </c>
      <c r="M155" s="139"/>
      <c r="N155" s="129">
        <f>ROUND(L155*K155,3)</f>
        <v>0</v>
      </c>
      <c r="O155" s="129"/>
      <c r="P155" s="129"/>
      <c r="Q155" s="129"/>
      <c r="R155" s="73"/>
      <c r="T155" s="95" t="s">
        <v>1</v>
      </c>
      <c r="U155" s="27" t="s">
        <v>24</v>
      </c>
      <c r="V155" s="23"/>
      <c r="W155" s="112">
        <f>V155*K155</f>
        <v>0</v>
      </c>
      <c r="X155" s="112">
        <v>0.31439</v>
      </c>
      <c r="Y155" s="112">
        <f>X155*K155</f>
        <v>0.51874350000000002</v>
      </c>
      <c r="Z155" s="112">
        <v>0</v>
      </c>
      <c r="AA155" s="113">
        <f>Z155*K155</f>
        <v>0</v>
      </c>
      <c r="AR155" s="11" t="s">
        <v>89</v>
      </c>
      <c r="AT155" s="11" t="s">
        <v>81</v>
      </c>
      <c r="AU155" s="11" t="s">
        <v>41</v>
      </c>
      <c r="AY155" s="11" t="s">
        <v>87</v>
      </c>
      <c r="BE155" s="53">
        <f>IF(U155="základná",N155,0)</f>
        <v>0</v>
      </c>
      <c r="BF155" s="53">
        <f>IF(U155="znížená",N155,0)</f>
        <v>0</v>
      </c>
      <c r="BG155" s="53">
        <f>IF(U155="zákl. prenesená",N155,0)</f>
        <v>0</v>
      </c>
      <c r="BH155" s="53">
        <f>IF(U155="zníž. prenesená",N155,0)</f>
        <v>0</v>
      </c>
      <c r="BI155" s="53">
        <f>IF(U155="nulová",N155,0)</f>
        <v>0</v>
      </c>
      <c r="BJ155" s="11" t="s">
        <v>41</v>
      </c>
      <c r="BK155" s="90">
        <f>ROUND(L155*K155,3)</f>
        <v>0</v>
      </c>
      <c r="BL155" s="11" t="s">
        <v>89</v>
      </c>
      <c r="BM155" s="11" t="s">
        <v>117</v>
      </c>
    </row>
    <row r="156" spans="2:65" s="5" customFormat="1" ht="29.85" customHeight="1" x14ac:dyDescent="0.3">
      <c r="B156" s="99"/>
      <c r="C156" s="100"/>
      <c r="D156" s="108" t="s">
        <v>136</v>
      </c>
      <c r="E156" s="108"/>
      <c r="F156" s="108"/>
      <c r="G156" s="108"/>
      <c r="H156" s="108"/>
      <c r="I156" s="108"/>
      <c r="J156" s="108"/>
      <c r="K156" s="108"/>
      <c r="L156" s="108"/>
      <c r="M156" s="108"/>
      <c r="N156" s="120">
        <f>BK156</f>
        <v>0</v>
      </c>
      <c r="O156" s="121"/>
      <c r="P156" s="121"/>
      <c r="Q156" s="121"/>
      <c r="R156" s="101"/>
      <c r="T156" s="102"/>
      <c r="U156" s="100"/>
      <c r="V156" s="100"/>
      <c r="W156" s="103">
        <f>SUM(W157:W158)</f>
        <v>0</v>
      </c>
      <c r="X156" s="100"/>
      <c r="Y156" s="103">
        <f>SUM(Y157:Y158)</f>
        <v>0.79901536000000006</v>
      </c>
      <c r="Z156" s="100"/>
      <c r="AA156" s="104">
        <f>SUM(AA157:AA158)</f>
        <v>0</v>
      </c>
      <c r="AR156" s="105" t="s">
        <v>40</v>
      </c>
      <c r="AT156" s="106" t="s">
        <v>38</v>
      </c>
      <c r="AU156" s="106" t="s">
        <v>40</v>
      </c>
      <c r="AY156" s="105" t="s">
        <v>87</v>
      </c>
      <c r="BK156" s="107">
        <f>SUM(BK157:BK158)</f>
        <v>0</v>
      </c>
    </row>
    <row r="157" spans="2:65" s="1" customFormat="1" ht="25.5" customHeight="1" x14ac:dyDescent="0.3">
      <c r="B157" s="70"/>
      <c r="C157" s="109" t="s">
        <v>118</v>
      </c>
      <c r="D157" s="109" t="s">
        <v>81</v>
      </c>
      <c r="E157" s="110" t="s">
        <v>219</v>
      </c>
      <c r="F157" s="138" t="s">
        <v>220</v>
      </c>
      <c r="G157" s="138"/>
      <c r="H157" s="138"/>
      <c r="I157" s="138"/>
      <c r="J157" s="111" t="s">
        <v>96</v>
      </c>
      <c r="K157" s="94">
        <v>0.33</v>
      </c>
      <c r="L157" s="139">
        <v>0</v>
      </c>
      <c r="M157" s="139"/>
      <c r="N157" s="129">
        <f>ROUND(L157*K157,3)</f>
        <v>0</v>
      </c>
      <c r="O157" s="129"/>
      <c r="P157" s="129"/>
      <c r="Q157" s="129"/>
      <c r="R157" s="73"/>
      <c r="T157" s="95" t="s">
        <v>1</v>
      </c>
      <c r="U157" s="27" t="s">
        <v>24</v>
      </c>
      <c r="V157" s="23"/>
      <c r="W157" s="112">
        <f>V157*K157</f>
        <v>0</v>
      </c>
      <c r="X157" s="112">
        <v>2.3264800000000001</v>
      </c>
      <c r="Y157" s="112">
        <f>X157*K157</f>
        <v>0.76773840000000004</v>
      </c>
      <c r="Z157" s="112">
        <v>0</v>
      </c>
      <c r="AA157" s="113">
        <f>Z157*K157</f>
        <v>0</v>
      </c>
      <c r="AR157" s="11" t="s">
        <v>89</v>
      </c>
      <c r="AT157" s="11" t="s">
        <v>81</v>
      </c>
      <c r="AU157" s="11" t="s">
        <v>41</v>
      </c>
      <c r="AY157" s="11" t="s">
        <v>87</v>
      </c>
      <c r="BE157" s="53">
        <f>IF(U157="základná",N157,0)</f>
        <v>0</v>
      </c>
      <c r="BF157" s="53">
        <f>IF(U157="znížená",N157,0)</f>
        <v>0</v>
      </c>
      <c r="BG157" s="53">
        <f>IF(U157="zákl. prenesená",N157,0)</f>
        <v>0</v>
      </c>
      <c r="BH157" s="53">
        <f>IF(U157="zníž. prenesená",N157,0)</f>
        <v>0</v>
      </c>
      <c r="BI157" s="53">
        <f>IF(U157="nulová",N157,0)</f>
        <v>0</v>
      </c>
      <c r="BJ157" s="11" t="s">
        <v>41</v>
      </c>
      <c r="BK157" s="90">
        <f>ROUND(L157*K157,3)</f>
        <v>0</v>
      </c>
      <c r="BL157" s="11" t="s">
        <v>89</v>
      </c>
      <c r="BM157" s="11" t="s">
        <v>118</v>
      </c>
    </row>
    <row r="158" spans="2:65" s="1" customFormat="1" ht="38.25" customHeight="1" x14ac:dyDescent="0.3">
      <c r="B158" s="70"/>
      <c r="C158" s="109" t="s">
        <v>119</v>
      </c>
      <c r="D158" s="109" t="s">
        <v>81</v>
      </c>
      <c r="E158" s="110" t="s">
        <v>221</v>
      </c>
      <c r="F158" s="138" t="s">
        <v>222</v>
      </c>
      <c r="G158" s="138"/>
      <c r="H158" s="138"/>
      <c r="I158" s="138"/>
      <c r="J158" s="111" t="s">
        <v>101</v>
      </c>
      <c r="K158" s="94">
        <v>2.5999999999999999E-2</v>
      </c>
      <c r="L158" s="139">
        <v>0</v>
      </c>
      <c r="M158" s="139"/>
      <c r="N158" s="129">
        <f>ROUND(L158*K158,3)</f>
        <v>0</v>
      </c>
      <c r="O158" s="129"/>
      <c r="P158" s="129"/>
      <c r="Q158" s="129"/>
      <c r="R158" s="73"/>
      <c r="T158" s="95" t="s">
        <v>1</v>
      </c>
      <c r="U158" s="27" t="s">
        <v>24</v>
      </c>
      <c r="V158" s="23"/>
      <c r="W158" s="112">
        <f>V158*K158</f>
        <v>0</v>
      </c>
      <c r="X158" s="112">
        <v>1.20296</v>
      </c>
      <c r="Y158" s="112">
        <f>X158*K158</f>
        <v>3.1276959999999999E-2</v>
      </c>
      <c r="Z158" s="112">
        <v>0</v>
      </c>
      <c r="AA158" s="113">
        <f>Z158*K158</f>
        <v>0</v>
      </c>
      <c r="AR158" s="11" t="s">
        <v>89</v>
      </c>
      <c r="AT158" s="11" t="s">
        <v>81</v>
      </c>
      <c r="AU158" s="11" t="s">
        <v>41</v>
      </c>
      <c r="AY158" s="11" t="s">
        <v>87</v>
      </c>
      <c r="BE158" s="53">
        <f>IF(U158="základná",N158,0)</f>
        <v>0</v>
      </c>
      <c r="BF158" s="53">
        <f>IF(U158="znížená",N158,0)</f>
        <v>0</v>
      </c>
      <c r="BG158" s="53">
        <f>IF(U158="zákl. prenesená",N158,0)</f>
        <v>0</v>
      </c>
      <c r="BH158" s="53">
        <f>IF(U158="zníž. prenesená",N158,0)</f>
        <v>0</v>
      </c>
      <c r="BI158" s="53">
        <f>IF(U158="nulová",N158,0)</f>
        <v>0</v>
      </c>
      <c r="BJ158" s="11" t="s">
        <v>41</v>
      </c>
      <c r="BK158" s="90">
        <f>ROUND(L158*K158,3)</f>
        <v>0</v>
      </c>
      <c r="BL158" s="11" t="s">
        <v>89</v>
      </c>
      <c r="BM158" s="11" t="s">
        <v>119</v>
      </c>
    </row>
    <row r="159" spans="2:65" s="5" customFormat="1" ht="29.85" customHeight="1" x14ac:dyDescent="0.3">
      <c r="B159" s="99"/>
      <c r="C159" s="100"/>
      <c r="D159" s="108" t="s">
        <v>161</v>
      </c>
      <c r="E159" s="108"/>
      <c r="F159" s="108"/>
      <c r="G159" s="108"/>
      <c r="H159" s="108"/>
      <c r="I159" s="108"/>
      <c r="J159" s="108"/>
      <c r="K159" s="108"/>
      <c r="L159" s="108"/>
      <c r="M159" s="108"/>
      <c r="N159" s="120">
        <f>BK159</f>
        <v>0</v>
      </c>
      <c r="O159" s="121"/>
      <c r="P159" s="121"/>
      <c r="Q159" s="121"/>
      <c r="R159" s="101"/>
      <c r="T159" s="102"/>
      <c r="U159" s="100"/>
      <c r="V159" s="100"/>
      <c r="W159" s="103">
        <f>SUM(W160:W187)</f>
        <v>0</v>
      </c>
      <c r="X159" s="100"/>
      <c r="Y159" s="103">
        <f>SUM(Y160:Y187)</f>
        <v>1.4789099999999999</v>
      </c>
      <c r="Z159" s="100"/>
      <c r="AA159" s="104">
        <f>SUM(AA160:AA187)</f>
        <v>0</v>
      </c>
      <c r="AR159" s="105" t="s">
        <v>40</v>
      </c>
      <c r="AT159" s="106" t="s">
        <v>38</v>
      </c>
      <c r="AU159" s="106" t="s">
        <v>40</v>
      </c>
      <c r="AY159" s="105" t="s">
        <v>87</v>
      </c>
      <c r="BK159" s="107">
        <f>SUM(BK160:BK187)</f>
        <v>0</v>
      </c>
    </row>
    <row r="160" spans="2:65" s="1" customFormat="1" ht="38.25" customHeight="1" x14ac:dyDescent="0.3">
      <c r="B160" s="70"/>
      <c r="C160" s="109" t="s">
        <v>120</v>
      </c>
      <c r="D160" s="109" t="s">
        <v>81</v>
      </c>
      <c r="E160" s="110" t="s">
        <v>165</v>
      </c>
      <c r="F160" s="138" t="s">
        <v>166</v>
      </c>
      <c r="G160" s="138"/>
      <c r="H160" s="138"/>
      <c r="I160" s="138"/>
      <c r="J160" s="111" t="s">
        <v>92</v>
      </c>
      <c r="K160" s="94">
        <v>81</v>
      </c>
      <c r="L160" s="139">
        <v>0</v>
      </c>
      <c r="M160" s="139"/>
      <c r="N160" s="129">
        <f t="shared" ref="N160:N187" si="15">ROUND(L160*K160,3)</f>
        <v>0</v>
      </c>
      <c r="O160" s="129"/>
      <c r="P160" s="129"/>
      <c r="Q160" s="129"/>
      <c r="R160" s="73"/>
      <c r="T160" s="95" t="s">
        <v>1</v>
      </c>
      <c r="U160" s="27" t="s">
        <v>24</v>
      </c>
      <c r="V160" s="23"/>
      <c r="W160" s="112">
        <f t="shared" ref="W160:W187" si="16">V160*K160</f>
        <v>0</v>
      </c>
      <c r="X160" s="112">
        <v>0</v>
      </c>
      <c r="Y160" s="112">
        <f t="shared" ref="Y160:Y187" si="17">X160*K160</f>
        <v>0</v>
      </c>
      <c r="Z160" s="112">
        <v>0</v>
      </c>
      <c r="AA160" s="113">
        <f t="shared" ref="AA160:AA187" si="18">Z160*K160</f>
        <v>0</v>
      </c>
      <c r="AR160" s="11" t="s">
        <v>89</v>
      </c>
      <c r="AT160" s="11" t="s">
        <v>81</v>
      </c>
      <c r="AU160" s="11" t="s">
        <v>41</v>
      </c>
      <c r="AY160" s="11" t="s">
        <v>87</v>
      </c>
      <c r="BE160" s="53">
        <f t="shared" ref="BE160:BE187" si="19">IF(U160="základná",N160,0)</f>
        <v>0</v>
      </c>
      <c r="BF160" s="53">
        <f t="shared" ref="BF160:BF187" si="20">IF(U160="znížená",N160,0)</f>
        <v>0</v>
      </c>
      <c r="BG160" s="53">
        <f t="shared" ref="BG160:BG187" si="21">IF(U160="zákl. prenesená",N160,0)</f>
        <v>0</v>
      </c>
      <c r="BH160" s="53">
        <f t="shared" ref="BH160:BH187" si="22">IF(U160="zníž. prenesená",N160,0)</f>
        <v>0</v>
      </c>
      <c r="BI160" s="53">
        <f t="shared" ref="BI160:BI187" si="23">IF(U160="nulová",N160,0)</f>
        <v>0</v>
      </c>
      <c r="BJ160" s="11" t="s">
        <v>41</v>
      </c>
      <c r="BK160" s="90">
        <f t="shared" ref="BK160:BK187" si="24">ROUND(L160*K160,3)</f>
        <v>0</v>
      </c>
      <c r="BL160" s="11" t="s">
        <v>89</v>
      </c>
      <c r="BM160" s="11" t="s">
        <v>120</v>
      </c>
    </row>
    <row r="161" spans="2:65" s="1" customFormat="1" ht="25.5" customHeight="1" x14ac:dyDescent="0.3">
      <c r="B161" s="70"/>
      <c r="C161" s="114" t="s">
        <v>121</v>
      </c>
      <c r="D161" s="114" t="s">
        <v>114</v>
      </c>
      <c r="E161" s="115" t="s">
        <v>167</v>
      </c>
      <c r="F161" s="147" t="s">
        <v>168</v>
      </c>
      <c r="G161" s="147"/>
      <c r="H161" s="147"/>
      <c r="I161" s="147"/>
      <c r="J161" s="116" t="s">
        <v>92</v>
      </c>
      <c r="K161" s="117">
        <v>81</v>
      </c>
      <c r="L161" s="148">
        <v>0</v>
      </c>
      <c r="M161" s="148"/>
      <c r="N161" s="128">
        <f t="shared" si="15"/>
        <v>0</v>
      </c>
      <c r="O161" s="129"/>
      <c r="P161" s="129"/>
      <c r="Q161" s="129"/>
      <c r="R161" s="73"/>
      <c r="T161" s="95" t="s">
        <v>1</v>
      </c>
      <c r="U161" s="27" t="s">
        <v>24</v>
      </c>
      <c r="V161" s="23"/>
      <c r="W161" s="112">
        <f t="shared" si="16"/>
        <v>0</v>
      </c>
      <c r="X161" s="112">
        <v>1.9000000000000001E-4</v>
      </c>
      <c r="Y161" s="112">
        <f t="shared" si="17"/>
        <v>1.5390000000000001E-2</v>
      </c>
      <c r="Z161" s="112">
        <v>0</v>
      </c>
      <c r="AA161" s="113">
        <f t="shared" si="18"/>
        <v>0</v>
      </c>
      <c r="AR161" s="11" t="s">
        <v>98</v>
      </c>
      <c r="AT161" s="11" t="s">
        <v>114</v>
      </c>
      <c r="AU161" s="11" t="s">
        <v>41</v>
      </c>
      <c r="AY161" s="11" t="s">
        <v>87</v>
      </c>
      <c r="BE161" s="53">
        <f t="shared" si="19"/>
        <v>0</v>
      </c>
      <c r="BF161" s="53">
        <f t="shared" si="20"/>
        <v>0</v>
      </c>
      <c r="BG161" s="53">
        <f t="shared" si="21"/>
        <v>0</v>
      </c>
      <c r="BH161" s="53">
        <f t="shared" si="22"/>
        <v>0</v>
      </c>
      <c r="BI161" s="53">
        <f t="shared" si="23"/>
        <v>0</v>
      </c>
      <c r="BJ161" s="11" t="s">
        <v>41</v>
      </c>
      <c r="BK161" s="90">
        <f t="shared" si="24"/>
        <v>0</v>
      </c>
      <c r="BL161" s="11" t="s">
        <v>89</v>
      </c>
      <c r="BM161" s="11" t="s">
        <v>121</v>
      </c>
    </row>
    <row r="162" spans="2:65" s="1" customFormat="1" ht="38.25" customHeight="1" x14ac:dyDescent="0.3">
      <c r="B162" s="70"/>
      <c r="C162" s="109" t="s">
        <v>122</v>
      </c>
      <c r="D162" s="109" t="s">
        <v>81</v>
      </c>
      <c r="E162" s="110" t="s">
        <v>223</v>
      </c>
      <c r="F162" s="138" t="s">
        <v>224</v>
      </c>
      <c r="G162" s="138"/>
      <c r="H162" s="138"/>
      <c r="I162" s="138"/>
      <c r="J162" s="111" t="s">
        <v>92</v>
      </c>
      <c r="K162" s="94">
        <v>31</v>
      </c>
      <c r="L162" s="139">
        <v>0</v>
      </c>
      <c r="M162" s="139"/>
      <c r="N162" s="129">
        <f t="shared" si="15"/>
        <v>0</v>
      </c>
      <c r="O162" s="129"/>
      <c r="P162" s="129"/>
      <c r="Q162" s="129"/>
      <c r="R162" s="73"/>
      <c r="T162" s="95" t="s">
        <v>1</v>
      </c>
      <c r="U162" s="27" t="s">
        <v>24</v>
      </c>
      <c r="V162" s="23"/>
      <c r="W162" s="112">
        <f t="shared" si="16"/>
        <v>0</v>
      </c>
      <c r="X162" s="112">
        <v>1.0000000000000001E-5</v>
      </c>
      <c r="Y162" s="112">
        <f t="shared" si="17"/>
        <v>3.1E-4</v>
      </c>
      <c r="Z162" s="112">
        <v>0</v>
      </c>
      <c r="AA162" s="113">
        <f t="shared" si="18"/>
        <v>0</v>
      </c>
      <c r="AR162" s="11" t="s">
        <v>89</v>
      </c>
      <c r="AT162" s="11" t="s">
        <v>81</v>
      </c>
      <c r="AU162" s="11" t="s">
        <v>41</v>
      </c>
      <c r="AY162" s="11" t="s">
        <v>87</v>
      </c>
      <c r="BE162" s="53">
        <f t="shared" si="19"/>
        <v>0</v>
      </c>
      <c r="BF162" s="53">
        <f t="shared" si="20"/>
        <v>0</v>
      </c>
      <c r="BG162" s="53">
        <f t="shared" si="21"/>
        <v>0</v>
      </c>
      <c r="BH162" s="53">
        <f t="shared" si="22"/>
        <v>0</v>
      </c>
      <c r="BI162" s="53">
        <f t="shared" si="23"/>
        <v>0</v>
      </c>
      <c r="BJ162" s="11" t="s">
        <v>41</v>
      </c>
      <c r="BK162" s="90">
        <f t="shared" si="24"/>
        <v>0</v>
      </c>
      <c r="BL162" s="11" t="s">
        <v>89</v>
      </c>
      <c r="BM162" s="11" t="s">
        <v>122</v>
      </c>
    </row>
    <row r="163" spans="2:65" s="1" customFormat="1" ht="25.5" customHeight="1" x14ac:dyDescent="0.3">
      <c r="B163" s="70"/>
      <c r="C163" s="114" t="s">
        <v>123</v>
      </c>
      <c r="D163" s="114" t="s">
        <v>114</v>
      </c>
      <c r="E163" s="115" t="s">
        <v>225</v>
      </c>
      <c r="F163" s="147" t="s">
        <v>226</v>
      </c>
      <c r="G163" s="147"/>
      <c r="H163" s="147"/>
      <c r="I163" s="147"/>
      <c r="J163" s="116" t="s">
        <v>88</v>
      </c>
      <c r="K163" s="117">
        <v>7</v>
      </c>
      <c r="L163" s="148">
        <v>0</v>
      </c>
      <c r="M163" s="148"/>
      <c r="N163" s="128">
        <f t="shared" si="15"/>
        <v>0</v>
      </c>
      <c r="O163" s="129"/>
      <c r="P163" s="129"/>
      <c r="Q163" s="129"/>
      <c r="R163" s="73"/>
      <c r="T163" s="95" t="s">
        <v>1</v>
      </c>
      <c r="U163" s="27" t="s">
        <v>24</v>
      </c>
      <c r="V163" s="23"/>
      <c r="W163" s="112">
        <f t="shared" si="16"/>
        <v>0</v>
      </c>
      <c r="X163" s="112">
        <v>6.4400000000000004E-3</v>
      </c>
      <c r="Y163" s="112">
        <f t="shared" si="17"/>
        <v>4.5080000000000002E-2</v>
      </c>
      <c r="Z163" s="112">
        <v>0</v>
      </c>
      <c r="AA163" s="113">
        <f t="shared" si="18"/>
        <v>0</v>
      </c>
      <c r="AR163" s="11" t="s">
        <v>98</v>
      </c>
      <c r="AT163" s="11" t="s">
        <v>114</v>
      </c>
      <c r="AU163" s="11" t="s">
        <v>41</v>
      </c>
      <c r="AY163" s="11" t="s">
        <v>87</v>
      </c>
      <c r="BE163" s="53">
        <f t="shared" si="19"/>
        <v>0</v>
      </c>
      <c r="BF163" s="53">
        <f t="shared" si="20"/>
        <v>0</v>
      </c>
      <c r="BG163" s="53">
        <f t="shared" si="21"/>
        <v>0</v>
      </c>
      <c r="BH163" s="53">
        <f t="shared" si="22"/>
        <v>0</v>
      </c>
      <c r="BI163" s="53">
        <f t="shared" si="23"/>
        <v>0</v>
      </c>
      <c r="BJ163" s="11" t="s">
        <v>41</v>
      </c>
      <c r="BK163" s="90">
        <f t="shared" si="24"/>
        <v>0</v>
      </c>
      <c r="BL163" s="11" t="s">
        <v>89</v>
      </c>
      <c r="BM163" s="11" t="s">
        <v>123</v>
      </c>
    </row>
    <row r="164" spans="2:65" s="1" customFormat="1" ht="25.5" customHeight="1" x14ac:dyDescent="0.3">
      <c r="B164" s="70"/>
      <c r="C164" s="114" t="s">
        <v>124</v>
      </c>
      <c r="D164" s="114" t="s">
        <v>114</v>
      </c>
      <c r="E164" s="115" t="s">
        <v>227</v>
      </c>
      <c r="F164" s="147" t="s">
        <v>228</v>
      </c>
      <c r="G164" s="147"/>
      <c r="H164" s="147"/>
      <c r="I164" s="147"/>
      <c r="J164" s="116" t="s">
        <v>88</v>
      </c>
      <c r="K164" s="117">
        <v>3</v>
      </c>
      <c r="L164" s="148">
        <v>0</v>
      </c>
      <c r="M164" s="148"/>
      <c r="N164" s="128">
        <f t="shared" si="15"/>
        <v>0</v>
      </c>
      <c r="O164" s="129"/>
      <c r="P164" s="129"/>
      <c r="Q164" s="129"/>
      <c r="R164" s="73"/>
      <c r="T164" s="95" t="s">
        <v>1</v>
      </c>
      <c r="U164" s="27" t="s">
        <v>24</v>
      </c>
      <c r="V164" s="23"/>
      <c r="W164" s="112">
        <f t="shared" si="16"/>
        <v>0</v>
      </c>
      <c r="X164" s="112">
        <v>9.5099999999999994E-3</v>
      </c>
      <c r="Y164" s="112">
        <f t="shared" si="17"/>
        <v>2.853E-2</v>
      </c>
      <c r="Z164" s="112">
        <v>0</v>
      </c>
      <c r="AA164" s="113">
        <f t="shared" si="18"/>
        <v>0</v>
      </c>
      <c r="AR164" s="11" t="s">
        <v>98</v>
      </c>
      <c r="AT164" s="11" t="s">
        <v>114</v>
      </c>
      <c r="AU164" s="11" t="s">
        <v>41</v>
      </c>
      <c r="AY164" s="11" t="s">
        <v>87</v>
      </c>
      <c r="BE164" s="53">
        <f t="shared" si="19"/>
        <v>0</v>
      </c>
      <c r="BF164" s="53">
        <f t="shared" si="20"/>
        <v>0</v>
      </c>
      <c r="BG164" s="53">
        <f t="shared" si="21"/>
        <v>0</v>
      </c>
      <c r="BH164" s="53">
        <f t="shared" si="22"/>
        <v>0</v>
      </c>
      <c r="BI164" s="53">
        <f t="shared" si="23"/>
        <v>0</v>
      </c>
      <c r="BJ164" s="11" t="s">
        <v>41</v>
      </c>
      <c r="BK164" s="90">
        <f t="shared" si="24"/>
        <v>0</v>
      </c>
      <c r="BL164" s="11" t="s">
        <v>89</v>
      </c>
      <c r="BM164" s="11" t="s">
        <v>124</v>
      </c>
    </row>
    <row r="165" spans="2:65" s="1" customFormat="1" ht="25.5" customHeight="1" x14ac:dyDescent="0.3">
      <c r="B165" s="70"/>
      <c r="C165" s="114" t="s">
        <v>125</v>
      </c>
      <c r="D165" s="114" t="s">
        <v>114</v>
      </c>
      <c r="E165" s="115" t="s">
        <v>229</v>
      </c>
      <c r="F165" s="147" t="s">
        <v>230</v>
      </c>
      <c r="G165" s="147"/>
      <c r="H165" s="147"/>
      <c r="I165" s="147"/>
      <c r="J165" s="116" t="s">
        <v>88</v>
      </c>
      <c r="K165" s="117">
        <v>6</v>
      </c>
      <c r="L165" s="148">
        <v>0</v>
      </c>
      <c r="M165" s="148"/>
      <c r="N165" s="128">
        <f t="shared" si="15"/>
        <v>0</v>
      </c>
      <c r="O165" s="129"/>
      <c r="P165" s="129"/>
      <c r="Q165" s="129"/>
      <c r="R165" s="73"/>
      <c r="T165" s="95" t="s">
        <v>1</v>
      </c>
      <c r="U165" s="27" t="s">
        <v>24</v>
      </c>
      <c r="V165" s="23"/>
      <c r="W165" s="112">
        <f t="shared" si="16"/>
        <v>0</v>
      </c>
      <c r="X165" s="112">
        <v>3.3899999999999998E-3</v>
      </c>
      <c r="Y165" s="112">
        <f t="shared" si="17"/>
        <v>2.0339999999999997E-2</v>
      </c>
      <c r="Z165" s="112">
        <v>0</v>
      </c>
      <c r="AA165" s="113">
        <f t="shared" si="18"/>
        <v>0</v>
      </c>
      <c r="AR165" s="11" t="s">
        <v>98</v>
      </c>
      <c r="AT165" s="11" t="s">
        <v>114</v>
      </c>
      <c r="AU165" s="11" t="s">
        <v>41</v>
      </c>
      <c r="AY165" s="11" t="s">
        <v>87</v>
      </c>
      <c r="BE165" s="53">
        <f t="shared" si="19"/>
        <v>0</v>
      </c>
      <c r="BF165" s="53">
        <f t="shared" si="20"/>
        <v>0</v>
      </c>
      <c r="BG165" s="53">
        <f t="shared" si="21"/>
        <v>0</v>
      </c>
      <c r="BH165" s="53">
        <f t="shared" si="22"/>
        <v>0</v>
      </c>
      <c r="BI165" s="53">
        <f t="shared" si="23"/>
        <v>0</v>
      </c>
      <c r="BJ165" s="11" t="s">
        <v>41</v>
      </c>
      <c r="BK165" s="90">
        <f t="shared" si="24"/>
        <v>0</v>
      </c>
      <c r="BL165" s="11" t="s">
        <v>89</v>
      </c>
      <c r="BM165" s="11" t="s">
        <v>125</v>
      </c>
    </row>
    <row r="166" spans="2:65" s="1" customFormat="1" ht="25.5" customHeight="1" x14ac:dyDescent="0.3">
      <c r="B166" s="70"/>
      <c r="C166" s="114" t="s">
        <v>126</v>
      </c>
      <c r="D166" s="114" t="s">
        <v>114</v>
      </c>
      <c r="E166" s="115" t="s">
        <v>231</v>
      </c>
      <c r="F166" s="147" t="s">
        <v>232</v>
      </c>
      <c r="G166" s="147"/>
      <c r="H166" s="147"/>
      <c r="I166" s="147"/>
      <c r="J166" s="116" t="s">
        <v>88</v>
      </c>
      <c r="K166" s="117">
        <v>4</v>
      </c>
      <c r="L166" s="148">
        <v>0</v>
      </c>
      <c r="M166" s="148"/>
      <c r="N166" s="128">
        <f t="shared" si="15"/>
        <v>0</v>
      </c>
      <c r="O166" s="129"/>
      <c r="P166" s="129"/>
      <c r="Q166" s="129"/>
      <c r="R166" s="73"/>
      <c r="T166" s="95" t="s">
        <v>1</v>
      </c>
      <c r="U166" s="27" t="s">
        <v>24</v>
      </c>
      <c r="V166" s="23"/>
      <c r="W166" s="112">
        <f t="shared" si="16"/>
        <v>0</v>
      </c>
      <c r="X166" s="112">
        <v>1.8699999999999999E-3</v>
      </c>
      <c r="Y166" s="112">
        <f t="shared" si="17"/>
        <v>7.4799999999999997E-3</v>
      </c>
      <c r="Z166" s="112">
        <v>0</v>
      </c>
      <c r="AA166" s="113">
        <f t="shared" si="18"/>
        <v>0</v>
      </c>
      <c r="AR166" s="11" t="s">
        <v>98</v>
      </c>
      <c r="AT166" s="11" t="s">
        <v>114</v>
      </c>
      <c r="AU166" s="11" t="s">
        <v>41</v>
      </c>
      <c r="AY166" s="11" t="s">
        <v>87</v>
      </c>
      <c r="BE166" s="53">
        <f t="shared" si="19"/>
        <v>0</v>
      </c>
      <c r="BF166" s="53">
        <f t="shared" si="20"/>
        <v>0</v>
      </c>
      <c r="BG166" s="53">
        <f t="shared" si="21"/>
        <v>0</v>
      </c>
      <c r="BH166" s="53">
        <f t="shared" si="22"/>
        <v>0</v>
      </c>
      <c r="BI166" s="53">
        <f t="shared" si="23"/>
        <v>0</v>
      </c>
      <c r="BJ166" s="11" t="s">
        <v>41</v>
      </c>
      <c r="BK166" s="90">
        <f t="shared" si="24"/>
        <v>0</v>
      </c>
      <c r="BL166" s="11" t="s">
        <v>89</v>
      </c>
      <c r="BM166" s="11" t="s">
        <v>126</v>
      </c>
    </row>
    <row r="167" spans="2:65" s="1" customFormat="1" ht="38.25" customHeight="1" x14ac:dyDescent="0.3">
      <c r="B167" s="70"/>
      <c r="C167" s="109" t="s">
        <v>127</v>
      </c>
      <c r="D167" s="109" t="s">
        <v>81</v>
      </c>
      <c r="E167" s="110" t="s">
        <v>233</v>
      </c>
      <c r="F167" s="138" t="s">
        <v>234</v>
      </c>
      <c r="G167" s="138"/>
      <c r="H167" s="138"/>
      <c r="I167" s="138"/>
      <c r="J167" s="111" t="s">
        <v>92</v>
      </c>
      <c r="K167" s="94">
        <v>2</v>
      </c>
      <c r="L167" s="139">
        <v>0</v>
      </c>
      <c r="M167" s="139"/>
      <c r="N167" s="129">
        <f t="shared" si="15"/>
        <v>0</v>
      </c>
      <c r="O167" s="129"/>
      <c r="P167" s="129"/>
      <c r="Q167" s="129"/>
      <c r="R167" s="73"/>
      <c r="T167" s="95" t="s">
        <v>1</v>
      </c>
      <c r="U167" s="27" t="s">
        <v>24</v>
      </c>
      <c r="V167" s="23"/>
      <c r="W167" s="112">
        <f t="shared" si="16"/>
        <v>0</v>
      </c>
      <c r="X167" s="112">
        <v>1.0000000000000001E-5</v>
      </c>
      <c r="Y167" s="112">
        <f t="shared" si="17"/>
        <v>2.0000000000000002E-5</v>
      </c>
      <c r="Z167" s="112">
        <v>0</v>
      </c>
      <c r="AA167" s="113">
        <f t="shared" si="18"/>
        <v>0</v>
      </c>
      <c r="AR167" s="11" t="s">
        <v>89</v>
      </c>
      <c r="AT167" s="11" t="s">
        <v>81</v>
      </c>
      <c r="AU167" s="11" t="s">
        <v>41</v>
      </c>
      <c r="AY167" s="11" t="s">
        <v>87</v>
      </c>
      <c r="BE167" s="53">
        <f t="shared" si="19"/>
        <v>0</v>
      </c>
      <c r="BF167" s="53">
        <f t="shared" si="20"/>
        <v>0</v>
      </c>
      <c r="BG167" s="53">
        <f t="shared" si="21"/>
        <v>0</v>
      </c>
      <c r="BH167" s="53">
        <f t="shared" si="22"/>
        <v>0</v>
      </c>
      <c r="BI167" s="53">
        <f t="shared" si="23"/>
        <v>0</v>
      </c>
      <c r="BJ167" s="11" t="s">
        <v>41</v>
      </c>
      <c r="BK167" s="90">
        <f t="shared" si="24"/>
        <v>0</v>
      </c>
      <c r="BL167" s="11" t="s">
        <v>89</v>
      </c>
      <c r="BM167" s="11" t="s">
        <v>127</v>
      </c>
    </row>
    <row r="168" spans="2:65" s="1" customFormat="1" ht="25.5" customHeight="1" x14ac:dyDescent="0.3">
      <c r="B168" s="70"/>
      <c r="C168" s="114" t="s">
        <v>128</v>
      </c>
      <c r="D168" s="114" t="s">
        <v>114</v>
      </c>
      <c r="E168" s="115" t="s">
        <v>235</v>
      </c>
      <c r="F168" s="147" t="s">
        <v>236</v>
      </c>
      <c r="G168" s="147"/>
      <c r="H168" s="147"/>
      <c r="I168" s="147"/>
      <c r="J168" s="116" t="s">
        <v>88</v>
      </c>
      <c r="K168" s="117">
        <v>2</v>
      </c>
      <c r="L168" s="148">
        <v>0</v>
      </c>
      <c r="M168" s="148"/>
      <c r="N168" s="128">
        <f t="shared" si="15"/>
        <v>0</v>
      </c>
      <c r="O168" s="129"/>
      <c r="P168" s="129"/>
      <c r="Q168" s="129"/>
      <c r="R168" s="73"/>
      <c r="T168" s="95" t="s">
        <v>1</v>
      </c>
      <c r="U168" s="27" t="s">
        <v>24</v>
      </c>
      <c r="V168" s="23"/>
      <c r="W168" s="112">
        <f t="shared" si="16"/>
        <v>0</v>
      </c>
      <c r="X168" s="112">
        <v>2.0600000000000002E-3</v>
      </c>
      <c r="Y168" s="112">
        <f t="shared" si="17"/>
        <v>4.1200000000000004E-3</v>
      </c>
      <c r="Z168" s="112">
        <v>0</v>
      </c>
      <c r="AA168" s="113">
        <f t="shared" si="18"/>
        <v>0</v>
      </c>
      <c r="AR168" s="11" t="s">
        <v>98</v>
      </c>
      <c r="AT168" s="11" t="s">
        <v>114</v>
      </c>
      <c r="AU168" s="11" t="s">
        <v>41</v>
      </c>
      <c r="AY168" s="11" t="s">
        <v>87</v>
      </c>
      <c r="BE168" s="53">
        <f t="shared" si="19"/>
        <v>0</v>
      </c>
      <c r="BF168" s="53">
        <f t="shared" si="20"/>
        <v>0</v>
      </c>
      <c r="BG168" s="53">
        <f t="shared" si="21"/>
        <v>0</v>
      </c>
      <c r="BH168" s="53">
        <f t="shared" si="22"/>
        <v>0</v>
      </c>
      <c r="BI168" s="53">
        <f t="shared" si="23"/>
        <v>0</v>
      </c>
      <c r="BJ168" s="11" t="s">
        <v>41</v>
      </c>
      <c r="BK168" s="90">
        <f t="shared" si="24"/>
        <v>0</v>
      </c>
      <c r="BL168" s="11" t="s">
        <v>89</v>
      </c>
      <c r="BM168" s="11" t="s">
        <v>128</v>
      </c>
    </row>
    <row r="169" spans="2:65" s="1" customFormat="1" ht="38.25" customHeight="1" x14ac:dyDescent="0.3">
      <c r="B169" s="70"/>
      <c r="C169" s="109" t="s">
        <v>129</v>
      </c>
      <c r="D169" s="109" t="s">
        <v>81</v>
      </c>
      <c r="E169" s="110" t="s">
        <v>237</v>
      </c>
      <c r="F169" s="138" t="s">
        <v>238</v>
      </c>
      <c r="G169" s="138"/>
      <c r="H169" s="138"/>
      <c r="I169" s="138"/>
      <c r="J169" s="111" t="s">
        <v>92</v>
      </c>
      <c r="K169" s="94">
        <v>155</v>
      </c>
      <c r="L169" s="139">
        <v>0</v>
      </c>
      <c r="M169" s="139"/>
      <c r="N169" s="129">
        <f t="shared" si="15"/>
        <v>0</v>
      </c>
      <c r="O169" s="129"/>
      <c r="P169" s="129"/>
      <c r="Q169" s="129"/>
      <c r="R169" s="73"/>
      <c r="T169" s="95" t="s">
        <v>1</v>
      </c>
      <c r="U169" s="27" t="s">
        <v>24</v>
      </c>
      <c r="V169" s="23"/>
      <c r="W169" s="112">
        <f t="shared" si="16"/>
        <v>0</v>
      </c>
      <c r="X169" s="112">
        <v>1.0000000000000001E-5</v>
      </c>
      <c r="Y169" s="112">
        <f t="shared" si="17"/>
        <v>1.5500000000000002E-3</v>
      </c>
      <c r="Z169" s="112">
        <v>0</v>
      </c>
      <c r="AA169" s="113">
        <f t="shared" si="18"/>
        <v>0</v>
      </c>
      <c r="AR169" s="11" t="s">
        <v>89</v>
      </c>
      <c r="AT169" s="11" t="s">
        <v>81</v>
      </c>
      <c r="AU169" s="11" t="s">
        <v>41</v>
      </c>
      <c r="AY169" s="11" t="s">
        <v>87</v>
      </c>
      <c r="BE169" s="53">
        <f t="shared" si="19"/>
        <v>0</v>
      </c>
      <c r="BF169" s="53">
        <f t="shared" si="20"/>
        <v>0</v>
      </c>
      <c r="BG169" s="53">
        <f t="shared" si="21"/>
        <v>0</v>
      </c>
      <c r="BH169" s="53">
        <f t="shared" si="22"/>
        <v>0</v>
      </c>
      <c r="BI169" s="53">
        <f t="shared" si="23"/>
        <v>0</v>
      </c>
      <c r="BJ169" s="11" t="s">
        <v>41</v>
      </c>
      <c r="BK169" s="90">
        <f t="shared" si="24"/>
        <v>0</v>
      </c>
      <c r="BL169" s="11" t="s">
        <v>89</v>
      </c>
      <c r="BM169" s="11" t="s">
        <v>129</v>
      </c>
    </row>
    <row r="170" spans="2:65" s="1" customFormat="1" ht="25.5" customHeight="1" x14ac:dyDescent="0.3">
      <c r="B170" s="70"/>
      <c r="C170" s="114" t="s">
        <v>130</v>
      </c>
      <c r="D170" s="114" t="s">
        <v>114</v>
      </c>
      <c r="E170" s="115" t="s">
        <v>239</v>
      </c>
      <c r="F170" s="147" t="s">
        <v>240</v>
      </c>
      <c r="G170" s="147"/>
      <c r="H170" s="147"/>
      <c r="I170" s="147"/>
      <c r="J170" s="116" t="s">
        <v>88</v>
      </c>
      <c r="K170" s="117">
        <v>20</v>
      </c>
      <c r="L170" s="148">
        <v>0</v>
      </c>
      <c r="M170" s="148"/>
      <c r="N170" s="128">
        <f t="shared" si="15"/>
        <v>0</v>
      </c>
      <c r="O170" s="129"/>
      <c r="P170" s="129"/>
      <c r="Q170" s="129"/>
      <c r="R170" s="73"/>
      <c r="T170" s="95" t="s">
        <v>1</v>
      </c>
      <c r="U170" s="27" t="s">
        <v>24</v>
      </c>
      <c r="V170" s="23"/>
      <c r="W170" s="112">
        <f t="shared" si="16"/>
        <v>0</v>
      </c>
      <c r="X170" s="112">
        <v>3.8010000000000002E-2</v>
      </c>
      <c r="Y170" s="112">
        <f t="shared" si="17"/>
        <v>0.76019999999999999</v>
      </c>
      <c r="Z170" s="112">
        <v>0</v>
      </c>
      <c r="AA170" s="113">
        <f t="shared" si="18"/>
        <v>0</v>
      </c>
      <c r="AR170" s="11" t="s">
        <v>98</v>
      </c>
      <c r="AT170" s="11" t="s">
        <v>114</v>
      </c>
      <c r="AU170" s="11" t="s">
        <v>41</v>
      </c>
      <c r="AY170" s="11" t="s">
        <v>87</v>
      </c>
      <c r="BE170" s="53">
        <f t="shared" si="19"/>
        <v>0</v>
      </c>
      <c r="BF170" s="53">
        <f t="shared" si="20"/>
        <v>0</v>
      </c>
      <c r="BG170" s="53">
        <f t="shared" si="21"/>
        <v>0</v>
      </c>
      <c r="BH170" s="53">
        <f t="shared" si="22"/>
        <v>0</v>
      </c>
      <c r="BI170" s="53">
        <f t="shared" si="23"/>
        <v>0</v>
      </c>
      <c r="BJ170" s="11" t="s">
        <v>41</v>
      </c>
      <c r="BK170" s="90">
        <f t="shared" si="24"/>
        <v>0</v>
      </c>
      <c r="BL170" s="11" t="s">
        <v>89</v>
      </c>
      <c r="BM170" s="11" t="s">
        <v>130</v>
      </c>
    </row>
    <row r="171" spans="2:65" s="1" customFormat="1" ht="25.5" customHeight="1" x14ac:dyDescent="0.3">
      <c r="B171" s="70"/>
      <c r="C171" s="114" t="s">
        <v>131</v>
      </c>
      <c r="D171" s="114" t="s">
        <v>114</v>
      </c>
      <c r="E171" s="115" t="s">
        <v>241</v>
      </c>
      <c r="F171" s="147" t="s">
        <v>242</v>
      </c>
      <c r="G171" s="147"/>
      <c r="H171" s="147"/>
      <c r="I171" s="147"/>
      <c r="J171" s="116" t="s">
        <v>88</v>
      </c>
      <c r="K171" s="117">
        <v>10</v>
      </c>
      <c r="L171" s="148">
        <v>0</v>
      </c>
      <c r="M171" s="148"/>
      <c r="N171" s="128">
        <f t="shared" si="15"/>
        <v>0</v>
      </c>
      <c r="O171" s="129"/>
      <c r="P171" s="129"/>
      <c r="Q171" s="129"/>
      <c r="R171" s="73"/>
      <c r="T171" s="95" t="s">
        <v>1</v>
      </c>
      <c r="U171" s="27" t="s">
        <v>24</v>
      </c>
      <c r="V171" s="23"/>
      <c r="W171" s="112">
        <f t="shared" si="16"/>
        <v>0</v>
      </c>
      <c r="X171" s="112">
        <v>2.3300000000000001E-2</v>
      </c>
      <c r="Y171" s="112">
        <f t="shared" si="17"/>
        <v>0.23300000000000001</v>
      </c>
      <c r="Z171" s="112">
        <v>0</v>
      </c>
      <c r="AA171" s="113">
        <f t="shared" si="18"/>
        <v>0</v>
      </c>
      <c r="AR171" s="11" t="s">
        <v>98</v>
      </c>
      <c r="AT171" s="11" t="s">
        <v>114</v>
      </c>
      <c r="AU171" s="11" t="s">
        <v>41</v>
      </c>
      <c r="AY171" s="11" t="s">
        <v>87</v>
      </c>
      <c r="BE171" s="53">
        <f t="shared" si="19"/>
        <v>0</v>
      </c>
      <c r="BF171" s="53">
        <f t="shared" si="20"/>
        <v>0</v>
      </c>
      <c r="BG171" s="53">
        <f t="shared" si="21"/>
        <v>0</v>
      </c>
      <c r="BH171" s="53">
        <f t="shared" si="22"/>
        <v>0</v>
      </c>
      <c r="BI171" s="53">
        <f t="shared" si="23"/>
        <v>0</v>
      </c>
      <c r="BJ171" s="11" t="s">
        <v>41</v>
      </c>
      <c r="BK171" s="90">
        <f t="shared" si="24"/>
        <v>0</v>
      </c>
      <c r="BL171" s="11" t="s">
        <v>89</v>
      </c>
      <c r="BM171" s="11" t="s">
        <v>131</v>
      </c>
    </row>
    <row r="172" spans="2:65" s="1" customFormat="1" ht="25.5" customHeight="1" x14ac:dyDescent="0.3">
      <c r="B172" s="70"/>
      <c r="C172" s="114" t="s">
        <v>132</v>
      </c>
      <c r="D172" s="114" t="s">
        <v>114</v>
      </c>
      <c r="E172" s="115" t="s">
        <v>243</v>
      </c>
      <c r="F172" s="147" t="s">
        <v>244</v>
      </c>
      <c r="G172" s="147"/>
      <c r="H172" s="147"/>
      <c r="I172" s="147"/>
      <c r="J172" s="116" t="s">
        <v>88</v>
      </c>
      <c r="K172" s="117">
        <v>9</v>
      </c>
      <c r="L172" s="148">
        <v>0</v>
      </c>
      <c r="M172" s="148"/>
      <c r="N172" s="128">
        <f t="shared" si="15"/>
        <v>0</v>
      </c>
      <c r="O172" s="129"/>
      <c r="P172" s="129"/>
      <c r="Q172" s="129"/>
      <c r="R172" s="73"/>
      <c r="T172" s="95" t="s">
        <v>1</v>
      </c>
      <c r="U172" s="27" t="s">
        <v>24</v>
      </c>
      <c r="V172" s="23"/>
      <c r="W172" s="112">
        <f t="shared" si="16"/>
        <v>0</v>
      </c>
      <c r="X172" s="112">
        <v>1.5879999999999998E-2</v>
      </c>
      <c r="Y172" s="112">
        <f t="shared" si="17"/>
        <v>0.14291999999999999</v>
      </c>
      <c r="Z172" s="112">
        <v>0</v>
      </c>
      <c r="AA172" s="113">
        <f t="shared" si="18"/>
        <v>0</v>
      </c>
      <c r="AR172" s="11" t="s">
        <v>98</v>
      </c>
      <c r="AT172" s="11" t="s">
        <v>114</v>
      </c>
      <c r="AU172" s="11" t="s">
        <v>41</v>
      </c>
      <c r="AY172" s="11" t="s">
        <v>87</v>
      </c>
      <c r="BE172" s="53">
        <f t="shared" si="19"/>
        <v>0</v>
      </c>
      <c r="BF172" s="53">
        <f t="shared" si="20"/>
        <v>0</v>
      </c>
      <c r="BG172" s="53">
        <f t="shared" si="21"/>
        <v>0</v>
      </c>
      <c r="BH172" s="53">
        <f t="shared" si="22"/>
        <v>0</v>
      </c>
      <c r="BI172" s="53">
        <f t="shared" si="23"/>
        <v>0</v>
      </c>
      <c r="BJ172" s="11" t="s">
        <v>41</v>
      </c>
      <c r="BK172" s="90">
        <f t="shared" si="24"/>
        <v>0</v>
      </c>
      <c r="BL172" s="11" t="s">
        <v>89</v>
      </c>
      <c r="BM172" s="11" t="s">
        <v>132</v>
      </c>
    </row>
    <row r="173" spans="2:65" s="1" customFormat="1" ht="25.5" customHeight="1" x14ac:dyDescent="0.3">
      <c r="B173" s="70"/>
      <c r="C173" s="114" t="s">
        <v>133</v>
      </c>
      <c r="D173" s="114" t="s">
        <v>114</v>
      </c>
      <c r="E173" s="115" t="s">
        <v>245</v>
      </c>
      <c r="F173" s="147" t="s">
        <v>246</v>
      </c>
      <c r="G173" s="147"/>
      <c r="H173" s="147"/>
      <c r="I173" s="147"/>
      <c r="J173" s="116" t="s">
        <v>88</v>
      </c>
      <c r="K173" s="117">
        <v>7</v>
      </c>
      <c r="L173" s="148">
        <v>0</v>
      </c>
      <c r="M173" s="148"/>
      <c r="N173" s="128">
        <f t="shared" si="15"/>
        <v>0</v>
      </c>
      <c r="O173" s="129"/>
      <c r="P173" s="129"/>
      <c r="Q173" s="129"/>
      <c r="R173" s="73"/>
      <c r="T173" s="95" t="s">
        <v>1</v>
      </c>
      <c r="U173" s="27" t="s">
        <v>24</v>
      </c>
      <c r="V173" s="23"/>
      <c r="W173" s="112">
        <f t="shared" si="16"/>
        <v>0</v>
      </c>
      <c r="X173" s="112">
        <v>8.4899999999999993E-3</v>
      </c>
      <c r="Y173" s="112">
        <f t="shared" si="17"/>
        <v>5.9429999999999997E-2</v>
      </c>
      <c r="Z173" s="112">
        <v>0</v>
      </c>
      <c r="AA173" s="113">
        <f t="shared" si="18"/>
        <v>0</v>
      </c>
      <c r="AR173" s="11" t="s">
        <v>98</v>
      </c>
      <c r="AT173" s="11" t="s">
        <v>114</v>
      </c>
      <c r="AU173" s="11" t="s">
        <v>41</v>
      </c>
      <c r="AY173" s="11" t="s">
        <v>87</v>
      </c>
      <c r="BE173" s="53">
        <f t="shared" si="19"/>
        <v>0</v>
      </c>
      <c r="BF173" s="53">
        <f t="shared" si="20"/>
        <v>0</v>
      </c>
      <c r="BG173" s="53">
        <f t="shared" si="21"/>
        <v>0</v>
      </c>
      <c r="BH173" s="53">
        <f t="shared" si="22"/>
        <v>0</v>
      </c>
      <c r="BI173" s="53">
        <f t="shared" si="23"/>
        <v>0</v>
      </c>
      <c r="BJ173" s="11" t="s">
        <v>41</v>
      </c>
      <c r="BK173" s="90">
        <f t="shared" si="24"/>
        <v>0</v>
      </c>
      <c r="BL173" s="11" t="s">
        <v>89</v>
      </c>
      <c r="BM173" s="11" t="s">
        <v>133</v>
      </c>
    </row>
    <row r="174" spans="2:65" s="1" customFormat="1" ht="38.25" customHeight="1" x14ac:dyDescent="0.3">
      <c r="B174" s="70"/>
      <c r="C174" s="109" t="s">
        <v>134</v>
      </c>
      <c r="D174" s="109" t="s">
        <v>81</v>
      </c>
      <c r="E174" s="110" t="s">
        <v>247</v>
      </c>
      <c r="F174" s="138" t="s">
        <v>248</v>
      </c>
      <c r="G174" s="138"/>
      <c r="H174" s="138"/>
      <c r="I174" s="138"/>
      <c r="J174" s="111" t="s">
        <v>88</v>
      </c>
      <c r="K174" s="94">
        <v>13</v>
      </c>
      <c r="L174" s="139">
        <v>0</v>
      </c>
      <c r="M174" s="139"/>
      <c r="N174" s="129">
        <f t="shared" si="15"/>
        <v>0</v>
      </c>
      <c r="O174" s="129"/>
      <c r="P174" s="129"/>
      <c r="Q174" s="129"/>
      <c r="R174" s="73"/>
      <c r="T174" s="95" t="s">
        <v>1</v>
      </c>
      <c r="U174" s="27" t="s">
        <v>24</v>
      </c>
      <c r="V174" s="23"/>
      <c r="W174" s="112">
        <f t="shared" si="16"/>
        <v>0</v>
      </c>
      <c r="X174" s="112">
        <v>3.0000000000000001E-5</v>
      </c>
      <c r="Y174" s="112">
        <f t="shared" si="17"/>
        <v>3.8999999999999999E-4</v>
      </c>
      <c r="Z174" s="112">
        <v>0</v>
      </c>
      <c r="AA174" s="113">
        <f t="shared" si="18"/>
        <v>0</v>
      </c>
      <c r="AR174" s="11" t="s">
        <v>89</v>
      </c>
      <c r="AT174" s="11" t="s">
        <v>81</v>
      </c>
      <c r="AU174" s="11" t="s">
        <v>41</v>
      </c>
      <c r="AY174" s="11" t="s">
        <v>87</v>
      </c>
      <c r="BE174" s="53">
        <f t="shared" si="19"/>
        <v>0</v>
      </c>
      <c r="BF174" s="53">
        <f t="shared" si="20"/>
        <v>0</v>
      </c>
      <c r="BG174" s="53">
        <f t="shared" si="21"/>
        <v>0</v>
      </c>
      <c r="BH174" s="53">
        <f t="shared" si="22"/>
        <v>0</v>
      </c>
      <c r="BI174" s="53">
        <f t="shared" si="23"/>
        <v>0</v>
      </c>
      <c r="BJ174" s="11" t="s">
        <v>41</v>
      </c>
      <c r="BK174" s="90">
        <f t="shared" si="24"/>
        <v>0</v>
      </c>
      <c r="BL174" s="11" t="s">
        <v>89</v>
      </c>
      <c r="BM174" s="11" t="s">
        <v>134</v>
      </c>
    </row>
    <row r="175" spans="2:65" s="1" customFormat="1" ht="25.5" customHeight="1" x14ac:dyDescent="0.3">
      <c r="B175" s="70"/>
      <c r="C175" s="114" t="s">
        <v>137</v>
      </c>
      <c r="D175" s="114" t="s">
        <v>114</v>
      </c>
      <c r="E175" s="115" t="s">
        <v>249</v>
      </c>
      <c r="F175" s="147" t="s">
        <v>250</v>
      </c>
      <c r="G175" s="147"/>
      <c r="H175" s="147"/>
      <c r="I175" s="147"/>
      <c r="J175" s="116" t="s">
        <v>88</v>
      </c>
      <c r="K175" s="117">
        <v>13</v>
      </c>
      <c r="L175" s="148">
        <v>0</v>
      </c>
      <c r="M175" s="148"/>
      <c r="N175" s="128">
        <f t="shared" si="15"/>
        <v>0</v>
      </c>
      <c r="O175" s="129"/>
      <c r="P175" s="129"/>
      <c r="Q175" s="129"/>
      <c r="R175" s="73"/>
      <c r="T175" s="95" t="s">
        <v>1</v>
      </c>
      <c r="U175" s="27" t="s">
        <v>24</v>
      </c>
      <c r="V175" s="23"/>
      <c r="W175" s="112">
        <f t="shared" si="16"/>
        <v>0</v>
      </c>
      <c r="X175" s="112">
        <v>2.0500000000000002E-3</v>
      </c>
      <c r="Y175" s="112">
        <f t="shared" si="17"/>
        <v>2.6650000000000004E-2</v>
      </c>
      <c r="Z175" s="112">
        <v>0</v>
      </c>
      <c r="AA175" s="113">
        <f t="shared" si="18"/>
        <v>0</v>
      </c>
      <c r="AR175" s="11" t="s">
        <v>98</v>
      </c>
      <c r="AT175" s="11" t="s">
        <v>114</v>
      </c>
      <c r="AU175" s="11" t="s">
        <v>41</v>
      </c>
      <c r="AY175" s="11" t="s">
        <v>87</v>
      </c>
      <c r="BE175" s="53">
        <f t="shared" si="19"/>
        <v>0</v>
      </c>
      <c r="BF175" s="53">
        <f t="shared" si="20"/>
        <v>0</v>
      </c>
      <c r="BG175" s="53">
        <f t="shared" si="21"/>
        <v>0</v>
      </c>
      <c r="BH175" s="53">
        <f t="shared" si="22"/>
        <v>0</v>
      </c>
      <c r="BI175" s="53">
        <f t="shared" si="23"/>
        <v>0</v>
      </c>
      <c r="BJ175" s="11" t="s">
        <v>41</v>
      </c>
      <c r="BK175" s="90">
        <f t="shared" si="24"/>
        <v>0</v>
      </c>
      <c r="BL175" s="11" t="s">
        <v>89</v>
      </c>
      <c r="BM175" s="11" t="s">
        <v>137</v>
      </c>
    </row>
    <row r="176" spans="2:65" s="1" customFormat="1" ht="25.5" customHeight="1" x14ac:dyDescent="0.3">
      <c r="B176" s="70"/>
      <c r="C176" s="109" t="s">
        <v>138</v>
      </c>
      <c r="D176" s="109" t="s">
        <v>81</v>
      </c>
      <c r="E176" s="110" t="s">
        <v>251</v>
      </c>
      <c r="F176" s="138" t="s">
        <v>252</v>
      </c>
      <c r="G176" s="138"/>
      <c r="H176" s="138"/>
      <c r="I176" s="138"/>
      <c r="J176" s="111" t="s">
        <v>88</v>
      </c>
      <c r="K176" s="94">
        <v>1</v>
      </c>
      <c r="L176" s="139">
        <v>0</v>
      </c>
      <c r="M176" s="139"/>
      <c r="N176" s="129">
        <f t="shared" si="15"/>
        <v>0</v>
      </c>
      <c r="O176" s="129"/>
      <c r="P176" s="129"/>
      <c r="Q176" s="129"/>
      <c r="R176" s="73"/>
      <c r="T176" s="95" t="s">
        <v>1</v>
      </c>
      <c r="U176" s="27" t="s">
        <v>24</v>
      </c>
      <c r="V176" s="23"/>
      <c r="W176" s="112">
        <f t="shared" si="16"/>
        <v>0</v>
      </c>
      <c r="X176" s="112">
        <v>6.9999999999999999E-4</v>
      </c>
      <c r="Y176" s="112">
        <f t="shared" si="17"/>
        <v>6.9999999999999999E-4</v>
      </c>
      <c r="Z176" s="112">
        <v>0</v>
      </c>
      <c r="AA176" s="113">
        <f t="shared" si="18"/>
        <v>0</v>
      </c>
      <c r="AR176" s="11" t="s">
        <v>89</v>
      </c>
      <c r="AT176" s="11" t="s">
        <v>81</v>
      </c>
      <c r="AU176" s="11" t="s">
        <v>41</v>
      </c>
      <c r="AY176" s="11" t="s">
        <v>87</v>
      </c>
      <c r="BE176" s="53">
        <f t="shared" si="19"/>
        <v>0</v>
      </c>
      <c r="BF176" s="53">
        <f t="shared" si="20"/>
        <v>0</v>
      </c>
      <c r="BG176" s="53">
        <f t="shared" si="21"/>
        <v>0</v>
      </c>
      <c r="BH176" s="53">
        <f t="shared" si="22"/>
        <v>0</v>
      </c>
      <c r="BI176" s="53">
        <f t="shared" si="23"/>
        <v>0</v>
      </c>
      <c r="BJ176" s="11" t="s">
        <v>41</v>
      </c>
      <c r="BK176" s="90">
        <f t="shared" si="24"/>
        <v>0</v>
      </c>
      <c r="BL176" s="11" t="s">
        <v>89</v>
      </c>
      <c r="BM176" s="11" t="s">
        <v>138</v>
      </c>
    </row>
    <row r="177" spans="2:65" s="1" customFormat="1" ht="25.5" customHeight="1" x14ac:dyDescent="0.3">
      <c r="B177" s="70"/>
      <c r="C177" s="114" t="s">
        <v>139</v>
      </c>
      <c r="D177" s="114" t="s">
        <v>114</v>
      </c>
      <c r="E177" s="115" t="s">
        <v>253</v>
      </c>
      <c r="F177" s="147" t="s">
        <v>254</v>
      </c>
      <c r="G177" s="147"/>
      <c r="H177" s="147"/>
      <c r="I177" s="147"/>
      <c r="J177" s="116" t="s">
        <v>88</v>
      </c>
      <c r="K177" s="117">
        <v>1</v>
      </c>
      <c r="L177" s="148">
        <v>0</v>
      </c>
      <c r="M177" s="148"/>
      <c r="N177" s="128">
        <f t="shared" si="15"/>
        <v>0</v>
      </c>
      <c r="O177" s="129"/>
      <c r="P177" s="129"/>
      <c r="Q177" s="129"/>
      <c r="R177" s="73"/>
      <c r="T177" s="95" t="s">
        <v>1</v>
      </c>
      <c r="U177" s="27" t="s">
        <v>24</v>
      </c>
      <c r="V177" s="23"/>
      <c r="W177" s="112">
        <f t="shared" si="16"/>
        <v>0</v>
      </c>
      <c r="X177" s="112">
        <v>2.3999999999999998E-3</v>
      </c>
      <c r="Y177" s="112">
        <f t="shared" si="17"/>
        <v>2.3999999999999998E-3</v>
      </c>
      <c r="Z177" s="112">
        <v>0</v>
      </c>
      <c r="AA177" s="113">
        <f t="shared" si="18"/>
        <v>0</v>
      </c>
      <c r="AR177" s="11" t="s">
        <v>98</v>
      </c>
      <c r="AT177" s="11" t="s">
        <v>114</v>
      </c>
      <c r="AU177" s="11" t="s">
        <v>41</v>
      </c>
      <c r="AY177" s="11" t="s">
        <v>87</v>
      </c>
      <c r="BE177" s="53">
        <f t="shared" si="19"/>
        <v>0</v>
      </c>
      <c r="BF177" s="53">
        <f t="shared" si="20"/>
        <v>0</v>
      </c>
      <c r="BG177" s="53">
        <f t="shared" si="21"/>
        <v>0</v>
      </c>
      <c r="BH177" s="53">
        <f t="shared" si="22"/>
        <v>0</v>
      </c>
      <c r="BI177" s="53">
        <f t="shared" si="23"/>
        <v>0</v>
      </c>
      <c r="BJ177" s="11" t="s">
        <v>41</v>
      </c>
      <c r="BK177" s="90">
        <f t="shared" si="24"/>
        <v>0</v>
      </c>
      <c r="BL177" s="11" t="s">
        <v>89</v>
      </c>
      <c r="BM177" s="11" t="s">
        <v>139</v>
      </c>
    </row>
    <row r="178" spans="2:65" s="1" customFormat="1" ht="16.5" customHeight="1" x14ac:dyDescent="0.3">
      <c r="B178" s="70"/>
      <c r="C178" s="114" t="s">
        <v>140</v>
      </c>
      <c r="D178" s="114" t="s">
        <v>114</v>
      </c>
      <c r="E178" s="115" t="s">
        <v>255</v>
      </c>
      <c r="F178" s="147" t="s">
        <v>256</v>
      </c>
      <c r="G178" s="147"/>
      <c r="H178" s="147"/>
      <c r="I178" s="147"/>
      <c r="J178" s="116" t="s">
        <v>88</v>
      </c>
      <c r="K178" s="117">
        <v>1</v>
      </c>
      <c r="L178" s="148">
        <v>0</v>
      </c>
      <c r="M178" s="148"/>
      <c r="N178" s="128">
        <f t="shared" si="15"/>
        <v>0</v>
      </c>
      <c r="O178" s="129"/>
      <c r="P178" s="129"/>
      <c r="Q178" s="129"/>
      <c r="R178" s="73"/>
      <c r="T178" s="95" t="s">
        <v>1</v>
      </c>
      <c r="U178" s="27" t="s">
        <v>24</v>
      </c>
      <c r="V178" s="23"/>
      <c r="W178" s="112">
        <f t="shared" si="16"/>
        <v>0</v>
      </c>
      <c r="X178" s="112">
        <v>2.33E-3</v>
      </c>
      <c r="Y178" s="112">
        <f t="shared" si="17"/>
        <v>2.33E-3</v>
      </c>
      <c r="Z178" s="112">
        <v>0</v>
      </c>
      <c r="AA178" s="113">
        <f t="shared" si="18"/>
        <v>0</v>
      </c>
      <c r="AR178" s="11" t="s">
        <v>98</v>
      </c>
      <c r="AT178" s="11" t="s">
        <v>114</v>
      </c>
      <c r="AU178" s="11" t="s">
        <v>41</v>
      </c>
      <c r="AY178" s="11" t="s">
        <v>87</v>
      </c>
      <c r="BE178" s="53">
        <f t="shared" si="19"/>
        <v>0</v>
      </c>
      <c r="BF178" s="53">
        <f t="shared" si="20"/>
        <v>0</v>
      </c>
      <c r="BG178" s="53">
        <f t="shared" si="21"/>
        <v>0</v>
      </c>
      <c r="BH178" s="53">
        <f t="shared" si="22"/>
        <v>0</v>
      </c>
      <c r="BI178" s="53">
        <f t="shared" si="23"/>
        <v>0</v>
      </c>
      <c r="BJ178" s="11" t="s">
        <v>41</v>
      </c>
      <c r="BK178" s="90">
        <f t="shared" si="24"/>
        <v>0</v>
      </c>
      <c r="BL178" s="11" t="s">
        <v>89</v>
      </c>
      <c r="BM178" s="11" t="s">
        <v>140</v>
      </c>
    </row>
    <row r="179" spans="2:65" s="1" customFormat="1" ht="38.25" customHeight="1" x14ac:dyDescent="0.3">
      <c r="B179" s="70"/>
      <c r="C179" s="114" t="s">
        <v>141</v>
      </c>
      <c r="D179" s="114" t="s">
        <v>114</v>
      </c>
      <c r="E179" s="115" t="s">
        <v>257</v>
      </c>
      <c r="F179" s="147" t="s">
        <v>258</v>
      </c>
      <c r="G179" s="147"/>
      <c r="H179" s="147"/>
      <c r="I179" s="147"/>
      <c r="J179" s="116" t="s">
        <v>88</v>
      </c>
      <c r="K179" s="117">
        <v>2</v>
      </c>
      <c r="L179" s="148">
        <v>0</v>
      </c>
      <c r="M179" s="148"/>
      <c r="N179" s="128">
        <f t="shared" si="15"/>
        <v>0</v>
      </c>
      <c r="O179" s="129"/>
      <c r="P179" s="129"/>
      <c r="Q179" s="129"/>
      <c r="R179" s="73"/>
      <c r="T179" s="95" t="s">
        <v>1</v>
      </c>
      <c r="U179" s="27" t="s">
        <v>24</v>
      </c>
      <c r="V179" s="23"/>
      <c r="W179" s="112">
        <f t="shared" si="16"/>
        <v>0</v>
      </c>
      <c r="X179" s="112">
        <v>4.8000000000000001E-4</v>
      </c>
      <c r="Y179" s="112">
        <f t="shared" si="17"/>
        <v>9.6000000000000002E-4</v>
      </c>
      <c r="Z179" s="112">
        <v>0</v>
      </c>
      <c r="AA179" s="113">
        <f t="shared" si="18"/>
        <v>0</v>
      </c>
      <c r="AR179" s="11" t="s">
        <v>98</v>
      </c>
      <c r="AT179" s="11" t="s">
        <v>114</v>
      </c>
      <c r="AU179" s="11" t="s">
        <v>41</v>
      </c>
      <c r="AY179" s="11" t="s">
        <v>87</v>
      </c>
      <c r="BE179" s="53">
        <f t="shared" si="19"/>
        <v>0</v>
      </c>
      <c r="BF179" s="53">
        <f t="shared" si="20"/>
        <v>0</v>
      </c>
      <c r="BG179" s="53">
        <f t="shared" si="21"/>
        <v>0</v>
      </c>
      <c r="BH179" s="53">
        <f t="shared" si="22"/>
        <v>0</v>
      </c>
      <c r="BI179" s="53">
        <f t="shared" si="23"/>
        <v>0</v>
      </c>
      <c r="BJ179" s="11" t="s">
        <v>41</v>
      </c>
      <c r="BK179" s="90">
        <f t="shared" si="24"/>
        <v>0</v>
      </c>
      <c r="BL179" s="11" t="s">
        <v>89</v>
      </c>
      <c r="BM179" s="11" t="s">
        <v>141</v>
      </c>
    </row>
    <row r="180" spans="2:65" s="1" customFormat="1" ht="25.5" customHeight="1" x14ac:dyDescent="0.3">
      <c r="B180" s="70"/>
      <c r="C180" s="109" t="s">
        <v>142</v>
      </c>
      <c r="D180" s="109" t="s">
        <v>81</v>
      </c>
      <c r="E180" s="110" t="s">
        <v>259</v>
      </c>
      <c r="F180" s="138" t="s">
        <v>260</v>
      </c>
      <c r="G180" s="138"/>
      <c r="H180" s="138"/>
      <c r="I180" s="138"/>
      <c r="J180" s="111" t="s">
        <v>92</v>
      </c>
      <c r="K180" s="94">
        <v>81</v>
      </c>
      <c r="L180" s="139">
        <v>0</v>
      </c>
      <c r="M180" s="139"/>
      <c r="N180" s="129">
        <f t="shared" si="15"/>
        <v>0</v>
      </c>
      <c r="O180" s="129"/>
      <c r="P180" s="129"/>
      <c r="Q180" s="129"/>
      <c r="R180" s="73"/>
      <c r="T180" s="95" t="s">
        <v>1</v>
      </c>
      <c r="U180" s="27" t="s">
        <v>24</v>
      </c>
      <c r="V180" s="23"/>
      <c r="W180" s="112">
        <f t="shared" si="16"/>
        <v>0</v>
      </c>
      <c r="X180" s="112">
        <v>0</v>
      </c>
      <c r="Y180" s="112">
        <f t="shared" si="17"/>
        <v>0</v>
      </c>
      <c r="Z180" s="112">
        <v>0</v>
      </c>
      <c r="AA180" s="113">
        <f t="shared" si="18"/>
        <v>0</v>
      </c>
      <c r="AR180" s="11" t="s">
        <v>89</v>
      </c>
      <c r="AT180" s="11" t="s">
        <v>81</v>
      </c>
      <c r="AU180" s="11" t="s">
        <v>41</v>
      </c>
      <c r="AY180" s="11" t="s">
        <v>87</v>
      </c>
      <c r="BE180" s="53">
        <f t="shared" si="19"/>
        <v>0</v>
      </c>
      <c r="BF180" s="53">
        <f t="shared" si="20"/>
        <v>0</v>
      </c>
      <c r="BG180" s="53">
        <f t="shared" si="21"/>
        <v>0</v>
      </c>
      <c r="BH180" s="53">
        <f t="shared" si="22"/>
        <v>0</v>
      </c>
      <c r="BI180" s="53">
        <f t="shared" si="23"/>
        <v>0</v>
      </c>
      <c r="BJ180" s="11" t="s">
        <v>41</v>
      </c>
      <c r="BK180" s="90">
        <f t="shared" si="24"/>
        <v>0</v>
      </c>
      <c r="BL180" s="11" t="s">
        <v>89</v>
      </c>
      <c r="BM180" s="11" t="s">
        <v>142</v>
      </c>
    </row>
    <row r="181" spans="2:65" s="1" customFormat="1" ht="25.5" customHeight="1" x14ac:dyDescent="0.3">
      <c r="B181" s="70"/>
      <c r="C181" s="109" t="s">
        <v>143</v>
      </c>
      <c r="D181" s="109" t="s">
        <v>81</v>
      </c>
      <c r="E181" s="110" t="s">
        <v>261</v>
      </c>
      <c r="F181" s="138" t="s">
        <v>262</v>
      </c>
      <c r="G181" s="138"/>
      <c r="H181" s="138"/>
      <c r="I181" s="138"/>
      <c r="J181" s="111" t="s">
        <v>92</v>
      </c>
      <c r="K181" s="94">
        <v>81</v>
      </c>
      <c r="L181" s="139">
        <v>0</v>
      </c>
      <c r="M181" s="139"/>
      <c r="N181" s="129">
        <f t="shared" si="15"/>
        <v>0</v>
      </c>
      <c r="O181" s="129"/>
      <c r="P181" s="129"/>
      <c r="Q181" s="129"/>
      <c r="R181" s="73"/>
      <c r="T181" s="95" t="s">
        <v>1</v>
      </c>
      <c r="U181" s="27" t="s">
        <v>24</v>
      </c>
      <c r="V181" s="23"/>
      <c r="W181" s="112">
        <f t="shared" si="16"/>
        <v>0</v>
      </c>
      <c r="X181" s="112">
        <v>0</v>
      </c>
      <c r="Y181" s="112">
        <f t="shared" si="17"/>
        <v>0</v>
      </c>
      <c r="Z181" s="112">
        <v>0</v>
      </c>
      <c r="AA181" s="113">
        <f t="shared" si="18"/>
        <v>0</v>
      </c>
      <c r="AR181" s="11" t="s">
        <v>89</v>
      </c>
      <c r="AT181" s="11" t="s">
        <v>81</v>
      </c>
      <c r="AU181" s="11" t="s">
        <v>41</v>
      </c>
      <c r="AY181" s="11" t="s">
        <v>87</v>
      </c>
      <c r="BE181" s="53">
        <f t="shared" si="19"/>
        <v>0</v>
      </c>
      <c r="BF181" s="53">
        <f t="shared" si="20"/>
        <v>0</v>
      </c>
      <c r="BG181" s="53">
        <f t="shared" si="21"/>
        <v>0</v>
      </c>
      <c r="BH181" s="53">
        <f t="shared" si="22"/>
        <v>0</v>
      </c>
      <c r="BI181" s="53">
        <f t="shared" si="23"/>
        <v>0</v>
      </c>
      <c r="BJ181" s="11" t="s">
        <v>41</v>
      </c>
      <c r="BK181" s="90">
        <f t="shared" si="24"/>
        <v>0</v>
      </c>
      <c r="BL181" s="11" t="s">
        <v>89</v>
      </c>
      <c r="BM181" s="11" t="s">
        <v>143</v>
      </c>
    </row>
    <row r="182" spans="2:65" s="1" customFormat="1" ht="16.5" customHeight="1" x14ac:dyDescent="0.3">
      <c r="B182" s="70"/>
      <c r="C182" s="109" t="s">
        <v>144</v>
      </c>
      <c r="D182" s="109" t="s">
        <v>81</v>
      </c>
      <c r="E182" s="110" t="s">
        <v>263</v>
      </c>
      <c r="F182" s="138" t="s">
        <v>264</v>
      </c>
      <c r="G182" s="138"/>
      <c r="H182" s="138"/>
      <c r="I182" s="138"/>
      <c r="J182" s="111" t="s">
        <v>92</v>
      </c>
      <c r="K182" s="94">
        <v>33</v>
      </c>
      <c r="L182" s="139">
        <v>0</v>
      </c>
      <c r="M182" s="139"/>
      <c r="N182" s="129">
        <f t="shared" si="15"/>
        <v>0</v>
      </c>
      <c r="O182" s="129"/>
      <c r="P182" s="129"/>
      <c r="Q182" s="129"/>
      <c r="R182" s="73"/>
      <c r="T182" s="95" t="s">
        <v>1</v>
      </c>
      <c r="U182" s="27" t="s">
        <v>24</v>
      </c>
      <c r="V182" s="23"/>
      <c r="W182" s="112">
        <f t="shared" si="16"/>
        <v>0</v>
      </c>
      <c r="X182" s="112">
        <v>0</v>
      </c>
      <c r="Y182" s="112">
        <f t="shared" si="17"/>
        <v>0</v>
      </c>
      <c r="Z182" s="112">
        <v>0</v>
      </c>
      <c r="AA182" s="113">
        <f t="shared" si="18"/>
        <v>0</v>
      </c>
      <c r="AR182" s="11" t="s">
        <v>89</v>
      </c>
      <c r="AT182" s="11" t="s">
        <v>81</v>
      </c>
      <c r="AU182" s="11" t="s">
        <v>41</v>
      </c>
      <c r="AY182" s="11" t="s">
        <v>87</v>
      </c>
      <c r="BE182" s="53">
        <f t="shared" si="19"/>
        <v>0</v>
      </c>
      <c r="BF182" s="53">
        <f t="shared" si="20"/>
        <v>0</v>
      </c>
      <c r="BG182" s="53">
        <f t="shared" si="21"/>
        <v>0</v>
      </c>
      <c r="BH182" s="53">
        <f t="shared" si="22"/>
        <v>0</v>
      </c>
      <c r="BI182" s="53">
        <f t="shared" si="23"/>
        <v>0</v>
      </c>
      <c r="BJ182" s="11" t="s">
        <v>41</v>
      </c>
      <c r="BK182" s="90">
        <f t="shared" si="24"/>
        <v>0</v>
      </c>
      <c r="BL182" s="11" t="s">
        <v>89</v>
      </c>
      <c r="BM182" s="11" t="s">
        <v>144</v>
      </c>
    </row>
    <row r="183" spans="2:65" s="1" customFormat="1" ht="16.5" customHeight="1" x14ac:dyDescent="0.3">
      <c r="B183" s="70"/>
      <c r="C183" s="109" t="s">
        <v>145</v>
      </c>
      <c r="D183" s="109" t="s">
        <v>81</v>
      </c>
      <c r="E183" s="110" t="s">
        <v>265</v>
      </c>
      <c r="F183" s="138" t="s">
        <v>266</v>
      </c>
      <c r="G183" s="138"/>
      <c r="H183" s="138"/>
      <c r="I183" s="138"/>
      <c r="J183" s="111" t="s">
        <v>92</v>
      </c>
      <c r="K183" s="94">
        <v>155</v>
      </c>
      <c r="L183" s="139">
        <v>0</v>
      </c>
      <c r="M183" s="139"/>
      <c r="N183" s="129">
        <f t="shared" si="15"/>
        <v>0</v>
      </c>
      <c r="O183" s="129"/>
      <c r="P183" s="129"/>
      <c r="Q183" s="129"/>
      <c r="R183" s="73"/>
      <c r="T183" s="95" t="s">
        <v>1</v>
      </c>
      <c r="U183" s="27" t="s">
        <v>24</v>
      </c>
      <c r="V183" s="23"/>
      <c r="W183" s="112">
        <f t="shared" si="16"/>
        <v>0</v>
      </c>
      <c r="X183" s="112">
        <v>0</v>
      </c>
      <c r="Y183" s="112">
        <f t="shared" si="17"/>
        <v>0</v>
      </c>
      <c r="Z183" s="112">
        <v>0</v>
      </c>
      <c r="AA183" s="113">
        <f t="shared" si="18"/>
        <v>0</v>
      </c>
      <c r="AR183" s="11" t="s">
        <v>89</v>
      </c>
      <c r="AT183" s="11" t="s">
        <v>81</v>
      </c>
      <c r="AU183" s="11" t="s">
        <v>41</v>
      </c>
      <c r="AY183" s="11" t="s">
        <v>87</v>
      </c>
      <c r="BE183" s="53">
        <f t="shared" si="19"/>
        <v>0</v>
      </c>
      <c r="BF183" s="53">
        <f t="shared" si="20"/>
        <v>0</v>
      </c>
      <c r="BG183" s="53">
        <f t="shared" si="21"/>
        <v>0</v>
      </c>
      <c r="BH183" s="53">
        <f t="shared" si="22"/>
        <v>0</v>
      </c>
      <c r="BI183" s="53">
        <f t="shared" si="23"/>
        <v>0</v>
      </c>
      <c r="BJ183" s="11" t="s">
        <v>41</v>
      </c>
      <c r="BK183" s="90">
        <f t="shared" si="24"/>
        <v>0</v>
      </c>
      <c r="BL183" s="11" t="s">
        <v>89</v>
      </c>
      <c r="BM183" s="11" t="s">
        <v>145</v>
      </c>
    </row>
    <row r="184" spans="2:65" s="1" customFormat="1" ht="25.5" customHeight="1" x14ac:dyDescent="0.3">
      <c r="B184" s="70"/>
      <c r="C184" s="109" t="s">
        <v>146</v>
      </c>
      <c r="D184" s="109" t="s">
        <v>81</v>
      </c>
      <c r="E184" s="110" t="s">
        <v>267</v>
      </c>
      <c r="F184" s="138" t="s">
        <v>293</v>
      </c>
      <c r="G184" s="138"/>
      <c r="H184" s="138"/>
      <c r="I184" s="138"/>
      <c r="J184" s="111" t="s">
        <v>88</v>
      </c>
      <c r="K184" s="94">
        <v>12</v>
      </c>
      <c r="L184" s="139">
        <v>0</v>
      </c>
      <c r="M184" s="139"/>
      <c r="N184" s="129">
        <f t="shared" si="15"/>
        <v>0</v>
      </c>
      <c r="O184" s="129"/>
      <c r="P184" s="129"/>
      <c r="Q184" s="129"/>
      <c r="R184" s="73"/>
      <c r="T184" s="95" t="s">
        <v>1</v>
      </c>
      <c r="U184" s="27" t="s">
        <v>24</v>
      </c>
      <c r="V184" s="23"/>
      <c r="W184" s="112">
        <f t="shared" si="16"/>
        <v>0</v>
      </c>
      <c r="X184" s="112">
        <v>0</v>
      </c>
      <c r="Y184" s="112">
        <f t="shared" si="17"/>
        <v>0</v>
      </c>
      <c r="Z184" s="112">
        <v>0</v>
      </c>
      <c r="AA184" s="113">
        <f t="shared" si="18"/>
        <v>0</v>
      </c>
      <c r="AR184" s="11" t="s">
        <v>89</v>
      </c>
      <c r="AT184" s="11" t="s">
        <v>81</v>
      </c>
      <c r="AU184" s="11" t="s">
        <v>41</v>
      </c>
      <c r="AY184" s="11" t="s">
        <v>87</v>
      </c>
      <c r="BE184" s="53">
        <f t="shared" si="19"/>
        <v>0</v>
      </c>
      <c r="BF184" s="53">
        <f t="shared" si="20"/>
        <v>0</v>
      </c>
      <c r="BG184" s="53">
        <f t="shared" si="21"/>
        <v>0</v>
      </c>
      <c r="BH184" s="53">
        <f t="shared" si="22"/>
        <v>0</v>
      </c>
      <c r="BI184" s="53">
        <f t="shared" si="23"/>
        <v>0</v>
      </c>
      <c r="BJ184" s="11" t="s">
        <v>41</v>
      </c>
      <c r="BK184" s="90">
        <f t="shared" si="24"/>
        <v>0</v>
      </c>
      <c r="BL184" s="11" t="s">
        <v>89</v>
      </c>
      <c r="BM184" s="11" t="s">
        <v>146</v>
      </c>
    </row>
    <row r="185" spans="2:65" s="1" customFormat="1" ht="16.5" customHeight="1" x14ac:dyDescent="0.3">
      <c r="B185" s="70"/>
      <c r="C185" s="109" t="s">
        <v>147</v>
      </c>
      <c r="D185" s="109" t="s">
        <v>81</v>
      </c>
      <c r="E185" s="110" t="s">
        <v>268</v>
      </c>
      <c r="F185" s="138" t="s">
        <v>269</v>
      </c>
      <c r="G185" s="138"/>
      <c r="H185" s="138"/>
      <c r="I185" s="138"/>
      <c r="J185" s="111" t="s">
        <v>88</v>
      </c>
      <c r="K185" s="94">
        <v>1</v>
      </c>
      <c r="L185" s="139">
        <v>0</v>
      </c>
      <c r="M185" s="139"/>
      <c r="N185" s="129">
        <f t="shared" si="15"/>
        <v>0</v>
      </c>
      <c r="O185" s="129"/>
      <c r="P185" s="129"/>
      <c r="Q185" s="129"/>
      <c r="R185" s="73"/>
      <c r="T185" s="95" t="s">
        <v>1</v>
      </c>
      <c r="U185" s="27" t="s">
        <v>24</v>
      </c>
      <c r="V185" s="23"/>
      <c r="W185" s="112">
        <f t="shared" si="16"/>
        <v>0</v>
      </c>
      <c r="X185" s="112">
        <v>0.11405999999999999</v>
      </c>
      <c r="Y185" s="112">
        <f t="shared" si="17"/>
        <v>0.11405999999999999</v>
      </c>
      <c r="Z185" s="112">
        <v>0</v>
      </c>
      <c r="AA185" s="113">
        <f t="shared" si="18"/>
        <v>0</v>
      </c>
      <c r="AR185" s="11" t="s">
        <v>89</v>
      </c>
      <c r="AT185" s="11" t="s">
        <v>81</v>
      </c>
      <c r="AU185" s="11" t="s">
        <v>41</v>
      </c>
      <c r="AY185" s="11" t="s">
        <v>87</v>
      </c>
      <c r="BE185" s="53">
        <f t="shared" si="19"/>
        <v>0</v>
      </c>
      <c r="BF185" s="53">
        <f t="shared" si="20"/>
        <v>0</v>
      </c>
      <c r="BG185" s="53">
        <f t="shared" si="21"/>
        <v>0</v>
      </c>
      <c r="BH185" s="53">
        <f t="shared" si="22"/>
        <v>0</v>
      </c>
      <c r="BI185" s="53">
        <f t="shared" si="23"/>
        <v>0</v>
      </c>
      <c r="BJ185" s="11" t="s">
        <v>41</v>
      </c>
      <c r="BK185" s="90">
        <f t="shared" si="24"/>
        <v>0</v>
      </c>
      <c r="BL185" s="11" t="s">
        <v>89</v>
      </c>
      <c r="BM185" s="11" t="s">
        <v>147</v>
      </c>
    </row>
    <row r="186" spans="2:65" s="1" customFormat="1" ht="25.5" customHeight="1" x14ac:dyDescent="0.3">
      <c r="B186" s="70"/>
      <c r="C186" s="114" t="s">
        <v>148</v>
      </c>
      <c r="D186" s="114" t="s">
        <v>114</v>
      </c>
      <c r="E186" s="115" t="s">
        <v>270</v>
      </c>
      <c r="F186" s="147" t="s">
        <v>294</v>
      </c>
      <c r="G186" s="147"/>
      <c r="H186" s="147"/>
      <c r="I186" s="147"/>
      <c r="J186" s="116" t="s">
        <v>88</v>
      </c>
      <c r="K186" s="117">
        <v>1</v>
      </c>
      <c r="L186" s="148">
        <v>0</v>
      </c>
      <c r="M186" s="148"/>
      <c r="N186" s="128">
        <f t="shared" si="15"/>
        <v>0</v>
      </c>
      <c r="O186" s="129"/>
      <c r="P186" s="129"/>
      <c r="Q186" s="129"/>
      <c r="R186" s="73"/>
      <c r="T186" s="95" t="s">
        <v>1</v>
      </c>
      <c r="U186" s="27" t="s">
        <v>24</v>
      </c>
      <c r="V186" s="23"/>
      <c r="W186" s="112">
        <f t="shared" si="16"/>
        <v>0</v>
      </c>
      <c r="X186" s="112">
        <v>1.2449999999999999E-2</v>
      </c>
      <c r="Y186" s="112">
        <f t="shared" si="17"/>
        <v>1.2449999999999999E-2</v>
      </c>
      <c r="Z186" s="112">
        <v>0</v>
      </c>
      <c r="AA186" s="113">
        <f t="shared" si="18"/>
        <v>0</v>
      </c>
      <c r="AR186" s="11" t="s">
        <v>98</v>
      </c>
      <c r="AT186" s="11" t="s">
        <v>114</v>
      </c>
      <c r="AU186" s="11" t="s">
        <v>41</v>
      </c>
      <c r="AY186" s="11" t="s">
        <v>87</v>
      </c>
      <c r="BE186" s="53">
        <f t="shared" si="19"/>
        <v>0</v>
      </c>
      <c r="BF186" s="53">
        <f t="shared" si="20"/>
        <v>0</v>
      </c>
      <c r="BG186" s="53">
        <f t="shared" si="21"/>
        <v>0</v>
      </c>
      <c r="BH186" s="53">
        <f t="shared" si="22"/>
        <v>0</v>
      </c>
      <c r="BI186" s="53">
        <f t="shared" si="23"/>
        <v>0</v>
      </c>
      <c r="BJ186" s="11" t="s">
        <v>41</v>
      </c>
      <c r="BK186" s="90">
        <f t="shared" si="24"/>
        <v>0</v>
      </c>
      <c r="BL186" s="11" t="s">
        <v>89</v>
      </c>
      <c r="BM186" s="11" t="s">
        <v>148</v>
      </c>
    </row>
    <row r="187" spans="2:65" s="1" customFormat="1" ht="27" customHeight="1" x14ac:dyDescent="0.3">
      <c r="B187" s="70"/>
      <c r="C187" s="114" t="s">
        <v>149</v>
      </c>
      <c r="D187" s="114" t="s">
        <v>114</v>
      </c>
      <c r="E187" s="115" t="s">
        <v>271</v>
      </c>
      <c r="F187" s="147" t="s">
        <v>295</v>
      </c>
      <c r="G187" s="147"/>
      <c r="H187" s="147"/>
      <c r="I187" s="147"/>
      <c r="J187" s="116" t="s">
        <v>88</v>
      </c>
      <c r="K187" s="117">
        <v>1</v>
      </c>
      <c r="L187" s="148">
        <v>0</v>
      </c>
      <c r="M187" s="148"/>
      <c r="N187" s="128">
        <f t="shared" si="15"/>
        <v>0</v>
      </c>
      <c r="O187" s="129"/>
      <c r="P187" s="129"/>
      <c r="Q187" s="129"/>
      <c r="R187" s="73"/>
      <c r="T187" s="95" t="s">
        <v>1</v>
      </c>
      <c r="U187" s="27" t="s">
        <v>24</v>
      </c>
      <c r="V187" s="23"/>
      <c r="W187" s="112">
        <f t="shared" si="16"/>
        <v>0</v>
      </c>
      <c r="X187" s="112">
        <v>5.9999999999999995E-4</v>
      </c>
      <c r="Y187" s="112">
        <f t="shared" si="17"/>
        <v>5.9999999999999995E-4</v>
      </c>
      <c r="Z187" s="112">
        <v>0</v>
      </c>
      <c r="AA187" s="113">
        <f t="shared" si="18"/>
        <v>0</v>
      </c>
      <c r="AR187" s="11" t="s">
        <v>98</v>
      </c>
      <c r="AT187" s="11" t="s">
        <v>114</v>
      </c>
      <c r="AU187" s="11" t="s">
        <v>41</v>
      </c>
      <c r="AY187" s="11" t="s">
        <v>87</v>
      </c>
      <c r="BE187" s="53">
        <f t="shared" si="19"/>
        <v>0</v>
      </c>
      <c r="BF187" s="53">
        <f t="shared" si="20"/>
        <v>0</v>
      </c>
      <c r="BG187" s="53">
        <f t="shared" si="21"/>
        <v>0</v>
      </c>
      <c r="BH187" s="53">
        <f t="shared" si="22"/>
        <v>0</v>
      </c>
      <c r="BI187" s="53">
        <f t="shared" si="23"/>
        <v>0</v>
      </c>
      <c r="BJ187" s="11" t="s">
        <v>41</v>
      </c>
      <c r="BK187" s="90">
        <f t="shared" si="24"/>
        <v>0</v>
      </c>
      <c r="BL187" s="11" t="s">
        <v>89</v>
      </c>
      <c r="BM187" s="11" t="s">
        <v>149</v>
      </c>
    </row>
    <row r="188" spans="2:65" s="5" customFormat="1" ht="29.85" customHeight="1" x14ac:dyDescent="0.3">
      <c r="B188" s="99"/>
      <c r="C188" s="100"/>
      <c r="D188" s="108" t="s">
        <v>113</v>
      </c>
      <c r="E188" s="108"/>
      <c r="F188" s="108"/>
      <c r="G188" s="108"/>
      <c r="H188" s="108"/>
      <c r="I188" s="108"/>
      <c r="J188" s="108"/>
      <c r="K188" s="108"/>
      <c r="L188" s="108"/>
      <c r="M188" s="108"/>
      <c r="N188" s="120">
        <f>BK188</f>
        <v>0</v>
      </c>
      <c r="O188" s="121"/>
      <c r="P188" s="121"/>
      <c r="Q188" s="121"/>
      <c r="R188" s="101"/>
      <c r="T188" s="102"/>
      <c r="U188" s="100"/>
      <c r="V188" s="100"/>
      <c r="W188" s="103">
        <f>W189</f>
        <v>0</v>
      </c>
      <c r="X188" s="100"/>
      <c r="Y188" s="103">
        <f>Y189</f>
        <v>0</v>
      </c>
      <c r="Z188" s="100"/>
      <c r="AA188" s="104">
        <f>AA189</f>
        <v>0</v>
      </c>
      <c r="AR188" s="105" t="s">
        <v>40</v>
      </c>
      <c r="AT188" s="106" t="s">
        <v>38</v>
      </c>
      <c r="AU188" s="106" t="s">
        <v>40</v>
      </c>
      <c r="AY188" s="105" t="s">
        <v>87</v>
      </c>
      <c r="BK188" s="107">
        <f>BK189</f>
        <v>0</v>
      </c>
    </row>
    <row r="189" spans="2:65" s="1" customFormat="1" ht="38.25" customHeight="1" x14ac:dyDescent="0.3">
      <c r="B189" s="70"/>
      <c r="C189" s="109" t="s">
        <v>150</v>
      </c>
      <c r="D189" s="109" t="s">
        <v>81</v>
      </c>
      <c r="E189" s="110" t="s">
        <v>272</v>
      </c>
      <c r="F189" s="138" t="s">
        <v>273</v>
      </c>
      <c r="G189" s="138"/>
      <c r="H189" s="138"/>
      <c r="I189" s="138"/>
      <c r="J189" s="111" t="s">
        <v>101</v>
      </c>
      <c r="K189" s="94">
        <v>855.673</v>
      </c>
      <c r="L189" s="139">
        <v>0</v>
      </c>
      <c r="M189" s="139"/>
      <c r="N189" s="129">
        <f>ROUND(L189*K189,3)</f>
        <v>0</v>
      </c>
      <c r="O189" s="129"/>
      <c r="P189" s="129"/>
      <c r="Q189" s="129"/>
      <c r="R189" s="73"/>
      <c r="T189" s="95" t="s">
        <v>1</v>
      </c>
      <c r="U189" s="27" t="s">
        <v>24</v>
      </c>
      <c r="V189" s="23"/>
      <c r="W189" s="112">
        <f>V189*K189</f>
        <v>0</v>
      </c>
      <c r="X189" s="112">
        <v>0</v>
      </c>
      <c r="Y189" s="112">
        <f>X189*K189</f>
        <v>0</v>
      </c>
      <c r="Z189" s="112">
        <v>0</v>
      </c>
      <c r="AA189" s="113">
        <f>Z189*K189</f>
        <v>0</v>
      </c>
      <c r="AR189" s="11" t="s">
        <v>89</v>
      </c>
      <c r="AT189" s="11" t="s">
        <v>81</v>
      </c>
      <c r="AU189" s="11" t="s">
        <v>41</v>
      </c>
      <c r="AY189" s="11" t="s">
        <v>87</v>
      </c>
      <c r="BE189" s="53">
        <f>IF(U189="základná",N189,0)</f>
        <v>0</v>
      </c>
      <c r="BF189" s="53">
        <f>IF(U189="znížená",N189,0)</f>
        <v>0</v>
      </c>
      <c r="BG189" s="53">
        <f>IF(U189="zákl. prenesená",N189,0)</f>
        <v>0</v>
      </c>
      <c r="BH189" s="53">
        <f>IF(U189="zníž. prenesená",N189,0)</f>
        <v>0</v>
      </c>
      <c r="BI189" s="53">
        <f>IF(U189="nulová",N189,0)</f>
        <v>0</v>
      </c>
      <c r="BJ189" s="11" t="s">
        <v>41</v>
      </c>
      <c r="BK189" s="90">
        <f>ROUND(L189*K189,3)</f>
        <v>0</v>
      </c>
      <c r="BL189" s="11" t="s">
        <v>89</v>
      </c>
      <c r="BM189" s="11" t="s">
        <v>150</v>
      </c>
    </row>
    <row r="190" spans="2:65" s="5" customFormat="1" ht="37.35" customHeight="1" x14ac:dyDescent="0.35">
      <c r="B190" s="99"/>
      <c r="C190" s="100"/>
      <c r="D190" s="88" t="s">
        <v>85</v>
      </c>
      <c r="E190" s="88"/>
      <c r="F190" s="88"/>
      <c r="G190" s="88"/>
      <c r="H190" s="88"/>
      <c r="I190" s="88"/>
      <c r="J190" s="88"/>
      <c r="K190" s="88"/>
      <c r="L190" s="88"/>
      <c r="M190" s="88"/>
      <c r="N190" s="122">
        <f>BK190</f>
        <v>0</v>
      </c>
      <c r="O190" s="123"/>
      <c r="P190" s="123"/>
      <c r="Q190" s="123"/>
      <c r="R190" s="101"/>
      <c r="T190" s="102"/>
      <c r="U190" s="100"/>
      <c r="V190" s="100"/>
      <c r="W190" s="103">
        <f>W191</f>
        <v>0</v>
      </c>
      <c r="X190" s="100"/>
      <c r="Y190" s="103">
        <f>Y191</f>
        <v>2.2000000000000001E-4</v>
      </c>
      <c r="Z190" s="100"/>
      <c r="AA190" s="104">
        <f>AA191</f>
        <v>0</v>
      </c>
      <c r="AR190" s="105" t="s">
        <v>41</v>
      </c>
      <c r="AT190" s="106" t="s">
        <v>38</v>
      </c>
      <c r="AU190" s="106" t="s">
        <v>39</v>
      </c>
      <c r="AY190" s="105" t="s">
        <v>87</v>
      </c>
      <c r="BK190" s="107">
        <f>BK191</f>
        <v>0</v>
      </c>
    </row>
    <row r="191" spans="2:65" s="5" customFormat="1" ht="19.899999999999999" customHeight="1" x14ac:dyDescent="0.3">
      <c r="B191" s="99"/>
      <c r="C191" s="100"/>
      <c r="D191" s="108" t="s">
        <v>162</v>
      </c>
      <c r="E191" s="108"/>
      <c r="F191" s="108"/>
      <c r="G191" s="108"/>
      <c r="H191" s="108"/>
      <c r="I191" s="108"/>
      <c r="J191" s="108"/>
      <c r="K191" s="108"/>
      <c r="L191" s="108"/>
      <c r="M191" s="108"/>
      <c r="N191" s="124">
        <f>BK191</f>
        <v>0</v>
      </c>
      <c r="O191" s="125"/>
      <c r="P191" s="125"/>
      <c r="Q191" s="125"/>
      <c r="R191" s="101"/>
      <c r="T191" s="102"/>
      <c r="U191" s="100"/>
      <c r="V191" s="100"/>
      <c r="W191" s="103">
        <f>SUM(W192:W193)</f>
        <v>0</v>
      </c>
      <c r="X191" s="100"/>
      <c r="Y191" s="103">
        <f>SUM(Y192:Y193)</f>
        <v>2.2000000000000001E-4</v>
      </c>
      <c r="Z191" s="100"/>
      <c r="AA191" s="104">
        <f>SUM(AA192:AA193)</f>
        <v>0</v>
      </c>
      <c r="AR191" s="105" t="s">
        <v>41</v>
      </c>
      <c r="AT191" s="106" t="s">
        <v>38</v>
      </c>
      <c r="AU191" s="106" t="s">
        <v>40</v>
      </c>
      <c r="AY191" s="105" t="s">
        <v>87</v>
      </c>
      <c r="BK191" s="107">
        <f>SUM(BK192:BK193)</f>
        <v>0</v>
      </c>
    </row>
    <row r="192" spans="2:65" s="1" customFormat="1" ht="38.25" customHeight="1" x14ac:dyDescent="0.3">
      <c r="B192" s="70"/>
      <c r="C192" s="109" t="s">
        <v>151</v>
      </c>
      <c r="D192" s="109" t="s">
        <v>81</v>
      </c>
      <c r="E192" s="110" t="s">
        <v>169</v>
      </c>
      <c r="F192" s="138" t="s">
        <v>170</v>
      </c>
      <c r="G192" s="138"/>
      <c r="H192" s="138"/>
      <c r="I192" s="138"/>
      <c r="J192" s="111" t="s">
        <v>88</v>
      </c>
      <c r="K192" s="94">
        <v>1</v>
      </c>
      <c r="L192" s="139">
        <v>0</v>
      </c>
      <c r="M192" s="139"/>
      <c r="N192" s="129">
        <f>ROUND(L192*K192,3)</f>
        <v>0</v>
      </c>
      <c r="O192" s="129"/>
      <c r="P192" s="129"/>
      <c r="Q192" s="129"/>
      <c r="R192" s="73"/>
      <c r="T192" s="95" t="s">
        <v>1</v>
      </c>
      <c r="U192" s="27" t="s">
        <v>24</v>
      </c>
      <c r="V192" s="23"/>
      <c r="W192" s="112">
        <f>V192*K192</f>
        <v>0</v>
      </c>
      <c r="X192" s="112">
        <v>2.0000000000000002E-5</v>
      </c>
      <c r="Y192" s="112">
        <f>X192*K192</f>
        <v>2.0000000000000002E-5</v>
      </c>
      <c r="Z192" s="112">
        <v>0</v>
      </c>
      <c r="AA192" s="113">
        <f>Z192*K192</f>
        <v>0</v>
      </c>
      <c r="AR192" s="11" t="s">
        <v>90</v>
      </c>
      <c r="AT192" s="11" t="s">
        <v>81</v>
      </c>
      <c r="AU192" s="11" t="s">
        <v>41</v>
      </c>
      <c r="AY192" s="11" t="s">
        <v>87</v>
      </c>
      <c r="BE192" s="53">
        <f>IF(U192="základná",N192,0)</f>
        <v>0</v>
      </c>
      <c r="BF192" s="53">
        <f>IF(U192="znížená",N192,0)</f>
        <v>0</v>
      </c>
      <c r="BG192" s="53">
        <f>IF(U192="zákl. prenesená",N192,0)</f>
        <v>0</v>
      </c>
      <c r="BH192" s="53">
        <f>IF(U192="zníž. prenesená",N192,0)</f>
        <v>0</v>
      </c>
      <c r="BI192" s="53">
        <f>IF(U192="nulová",N192,0)</f>
        <v>0</v>
      </c>
      <c r="BJ192" s="11" t="s">
        <v>41</v>
      </c>
      <c r="BK192" s="90">
        <f>ROUND(L192*K192,3)</f>
        <v>0</v>
      </c>
      <c r="BL192" s="11" t="s">
        <v>90</v>
      </c>
      <c r="BM192" s="11" t="s">
        <v>151</v>
      </c>
    </row>
    <row r="193" spans="2:65" s="1" customFormat="1" ht="16.5" customHeight="1" x14ac:dyDescent="0.3">
      <c r="B193" s="70"/>
      <c r="C193" s="114" t="s">
        <v>152</v>
      </c>
      <c r="D193" s="114" t="s">
        <v>114</v>
      </c>
      <c r="E193" s="115" t="s">
        <v>274</v>
      </c>
      <c r="F193" s="147" t="s">
        <v>275</v>
      </c>
      <c r="G193" s="147"/>
      <c r="H193" s="147"/>
      <c r="I193" s="147"/>
      <c r="J193" s="116" t="s">
        <v>88</v>
      </c>
      <c r="K193" s="117">
        <v>1</v>
      </c>
      <c r="L193" s="148">
        <v>0</v>
      </c>
      <c r="M193" s="148"/>
      <c r="N193" s="128">
        <f>ROUND(L193*K193,3)</f>
        <v>0</v>
      </c>
      <c r="O193" s="129"/>
      <c r="P193" s="129"/>
      <c r="Q193" s="129"/>
      <c r="R193" s="73"/>
      <c r="T193" s="95" t="s">
        <v>1</v>
      </c>
      <c r="U193" s="27" t="s">
        <v>24</v>
      </c>
      <c r="V193" s="23"/>
      <c r="W193" s="112">
        <f>V193*K193</f>
        <v>0</v>
      </c>
      <c r="X193" s="112">
        <v>2.0000000000000001E-4</v>
      </c>
      <c r="Y193" s="112">
        <f>X193*K193</f>
        <v>2.0000000000000001E-4</v>
      </c>
      <c r="Z193" s="112">
        <v>0</v>
      </c>
      <c r="AA193" s="113">
        <f>Z193*K193</f>
        <v>0</v>
      </c>
      <c r="AR193" s="11" t="s">
        <v>126</v>
      </c>
      <c r="AT193" s="11" t="s">
        <v>114</v>
      </c>
      <c r="AU193" s="11" t="s">
        <v>41</v>
      </c>
      <c r="AY193" s="11" t="s">
        <v>87</v>
      </c>
      <c r="BE193" s="53">
        <f>IF(U193="základná",N193,0)</f>
        <v>0</v>
      </c>
      <c r="BF193" s="53">
        <f>IF(U193="znížená",N193,0)</f>
        <v>0</v>
      </c>
      <c r="BG193" s="53">
        <f>IF(U193="zákl. prenesená",N193,0)</f>
        <v>0</v>
      </c>
      <c r="BH193" s="53">
        <f>IF(U193="zníž. prenesená",N193,0)</f>
        <v>0</v>
      </c>
      <c r="BI193" s="53">
        <f>IF(U193="nulová",N193,0)</f>
        <v>0</v>
      </c>
      <c r="BJ193" s="11" t="s">
        <v>41</v>
      </c>
      <c r="BK193" s="90">
        <f>ROUND(L193*K193,3)</f>
        <v>0</v>
      </c>
      <c r="BL193" s="11" t="s">
        <v>90</v>
      </c>
      <c r="BM193" s="11" t="s">
        <v>152</v>
      </c>
    </row>
    <row r="194" spans="2:65" s="5" customFormat="1" ht="37.35" customHeight="1" x14ac:dyDescent="0.35">
      <c r="B194" s="99"/>
      <c r="C194" s="100"/>
      <c r="D194" s="88" t="s">
        <v>86</v>
      </c>
      <c r="E194" s="88"/>
      <c r="F194" s="88"/>
      <c r="G194" s="88"/>
      <c r="H194" s="88"/>
      <c r="I194" s="88"/>
      <c r="J194" s="88"/>
      <c r="K194" s="88"/>
      <c r="L194" s="88"/>
      <c r="M194" s="88"/>
      <c r="N194" s="122">
        <f>BK194</f>
        <v>0</v>
      </c>
      <c r="O194" s="123"/>
      <c r="P194" s="123"/>
      <c r="Q194" s="123"/>
      <c r="R194" s="101"/>
      <c r="T194" s="102"/>
      <c r="U194" s="100"/>
      <c r="V194" s="100"/>
      <c r="W194" s="103">
        <f>W195+W199</f>
        <v>0</v>
      </c>
      <c r="X194" s="100"/>
      <c r="Y194" s="103">
        <f>Y195+Y199</f>
        <v>5.4460000000000001E-2</v>
      </c>
      <c r="Z194" s="100"/>
      <c r="AA194" s="104">
        <f>AA195+AA199</f>
        <v>0</v>
      </c>
      <c r="AR194" s="105" t="s">
        <v>89</v>
      </c>
      <c r="AT194" s="106" t="s">
        <v>38</v>
      </c>
      <c r="AU194" s="106" t="s">
        <v>39</v>
      </c>
      <c r="AY194" s="105" t="s">
        <v>87</v>
      </c>
      <c r="BK194" s="107">
        <f>BK195+BK199</f>
        <v>0</v>
      </c>
    </row>
    <row r="195" spans="2:65" s="5" customFormat="1" ht="19.899999999999999" customHeight="1" x14ac:dyDescent="0.3">
      <c r="B195" s="99"/>
      <c r="C195" s="100"/>
      <c r="D195" s="108" t="s">
        <v>174</v>
      </c>
      <c r="E195" s="108"/>
      <c r="F195" s="108"/>
      <c r="G195" s="108"/>
      <c r="H195" s="108"/>
      <c r="I195" s="108"/>
      <c r="J195" s="108"/>
      <c r="K195" s="108"/>
      <c r="L195" s="108"/>
      <c r="M195" s="108"/>
      <c r="N195" s="124">
        <f>BK195</f>
        <v>0</v>
      </c>
      <c r="O195" s="125"/>
      <c r="P195" s="125"/>
      <c r="Q195" s="125"/>
      <c r="R195" s="101"/>
      <c r="T195" s="102"/>
      <c r="U195" s="100"/>
      <c r="V195" s="100"/>
      <c r="W195" s="103">
        <f>SUM(W196:W198)</f>
        <v>0</v>
      </c>
      <c r="X195" s="100"/>
      <c r="Y195" s="103">
        <f>SUM(Y196:Y198)</f>
        <v>5.3800000000000001E-2</v>
      </c>
      <c r="Z195" s="100"/>
      <c r="AA195" s="104">
        <f>SUM(AA196:AA198)</f>
        <v>0</v>
      </c>
      <c r="AR195" s="105" t="s">
        <v>89</v>
      </c>
      <c r="AT195" s="106" t="s">
        <v>38</v>
      </c>
      <c r="AU195" s="106" t="s">
        <v>40</v>
      </c>
      <c r="AY195" s="105" t="s">
        <v>87</v>
      </c>
      <c r="BK195" s="107">
        <f>SUM(BK196:BK198)</f>
        <v>0</v>
      </c>
    </row>
    <row r="196" spans="2:65" s="1" customFormat="1" ht="25.5" customHeight="1" x14ac:dyDescent="0.3">
      <c r="B196" s="70"/>
      <c r="C196" s="109" t="s">
        <v>153</v>
      </c>
      <c r="D196" s="109" t="s">
        <v>81</v>
      </c>
      <c r="E196" s="110" t="s">
        <v>276</v>
      </c>
      <c r="F196" s="138" t="s">
        <v>277</v>
      </c>
      <c r="G196" s="138"/>
      <c r="H196" s="138"/>
      <c r="I196" s="138"/>
      <c r="J196" s="111" t="s">
        <v>92</v>
      </c>
      <c r="K196" s="94">
        <v>269</v>
      </c>
      <c r="L196" s="139">
        <v>0</v>
      </c>
      <c r="M196" s="139"/>
      <c r="N196" s="129">
        <f>ROUND(L196*K196,3)</f>
        <v>0</v>
      </c>
      <c r="O196" s="129"/>
      <c r="P196" s="129"/>
      <c r="Q196" s="129"/>
      <c r="R196" s="73"/>
      <c r="T196" s="95" t="s">
        <v>1</v>
      </c>
      <c r="U196" s="27" t="s">
        <v>24</v>
      </c>
      <c r="V196" s="23"/>
      <c r="W196" s="112">
        <f>V196*K196</f>
        <v>0</v>
      </c>
      <c r="X196" s="112">
        <v>0</v>
      </c>
      <c r="Y196" s="112">
        <f>X196*K196</f>
        <v>0</v>
      </c>
      <c r="Z196" s="112">
        <v>0</v>
      </c>
      <c r="AA196" s="113">
        <f>Z196*K196</f>
        <v>0</v>
      </c>
      <c r="AR196" s="11" t="s">
        <v>111</v>
      </c>
      <c r="AT196" s="11" t="s">
        <v>81</v>
      </c>
      <c r="AU196" s="11" t="s">
        <v>41</v>
      </c>
      <c r="AY196" s="11" t="s">
        <v>87</v>
      </c>
      <c r="BE196" s="53">
        <f>IF(U196="základná",N196,0)</f>
        <v>0</v>
      </c>
      <c r="BF196" s="53">
        <f>IF(U196="znížená",N196,0)</f>
        <v>0</v>
      </c>
      <c r="BG196" s="53">
        <f>IF(U196="zákl. prenesená",N196,0)</f>
        <v>0</v>
      </c>
      <c r="BH196" s="53">
        <f>IF(U196="zníž. prenesená",N196,0)</f>
        <v>0</v>
      </c>
      <c r="BI196" s="53">
        <f>IF(U196="nulová",N196,0)</f>
        <v>0</v>
      </c>
      <c r="BJ196" s="11" t="s">
        <v>41</v>
      </c>
      <c r="BK196" s="90">
        <f>ROUND(L196*K196,3)</f>
        <v>0</v>
      </c>
      <c r="BL196" s="11" t="s">
        <v>111</v>
      </c>
      <c r="BM196" s="11" t="s">
        <v>153</v>
      </c>
    </row>
    <row r="197" spans="2:65" s="1" customFormat="1" ht="25.5" customHeight="1" x14ac:dyDescent="0.3">
      <c r="B197" s="70"/>
      <c r="C197" s="114" t="s">
        <v>154</v>
      </c>
      <c r="D197" s="114" t="s">
        <v>114</v>
      </c>
      <c r="E197" s="115" t="s">
        <v>278</v>
      </c>
      <c r="F197" s="147" t="s">
        <v>279</v>
      </c>
      <c r="G197" s="147"/>
      <c r="H197" s="147"/>
      <c r="I197" s="147"/>
      <c r="J197" s="116" t="s">
        <v>92</v>
      </c>
      <c r="K197" s="117">
        <v>188</v>
      </c>
      <c r="L197" s="148">
        <v>0</v>
      </c>
      <c r="M197" s="148"/>
      <c r="N197" s="128">
        <f>ROUND(L197*K197,3)</f>
        <v>0</v>
      </c>
      <c r="O197" s="129"/>
      <c r="P197" s="129"/>
      <c r="Q197" s="129"/>
      <c r="R197" s="73"/>
      <c r="T197" s="95" t="s">
        <v>1</v>
      </c>
      <c r="U197" s="27" t="s">
        <v>24</v>
      </c>
      <c r="V197" s="23"/>
      <c r="W197" s="112">
        <f>V197*K197</f>
        <v>0</v>
      </c>
      <c r="X197" s="112">
        <v>2.0000000000000001E-4</v>
      </c>
      <c r="Y197" s="112">
        <f>X197*K197</f>
        <v>3.7600000000000001E-2</v>
      </c>
      <c r="Z197" s="112">
        <v>0</v>
      </c>
      <c r="AA197" s="113">
        <f>Z197*K197</f>
        <v>0</v>
      </c>
      <c r="AR197" s="11" t="s">
        <v>280</v>
      </c>
      <c r="AT197" s="11" t="s">
        <v>114</v>
      </c>
      <c r="AU197" s="11" t="s">
        <v>41</v>
      </c>
      <c r="AY197" s="11" t="s">
        <v>87</v>
      </c>
      <c r="BE197" s="53">
        <f>IF(U197="základná",N197,0)</f>
        <v>0</v>
      </c>
      <c r="BF197" s="53">
        <f>IF(U197="znížená",N197,0)</f>
        <v>0</v>
      </c>
      <c r="BG197" s="53">
        <f>IF(U197="zákl. prenesená",N197,0)</f>
        <v>0</v>
      </c>
      <c r="BH197" s="53">
        <f>IF(U197="zníž. prenesená",N197,0)</f>
        <v>0</v>
      </c>
      <c r="BI197" s="53">
        <f>IF(U197="nulová",N197,0)</f>
        <v>0</v>
      </c>
      <c r="BJ197" s="11" t="s">
        <v>41</v>
      </c>
      <c r="BK197" s="90">
        <f>ROUND(L197*K197,3)</f>
        <v>0</v>
      </c>
      <c r="BL197" s="11" t="s">
        <v>111</v>
      </c>
      <c r="BM197" s="11" t="s">
        <v>154</v>
      </c>
    </row>
    <row r="198" spans="2:65" s="1" customFormat="1" ht="25.5" customHeight="1" x14ac:dyDescent="0.3">
      <c r="B198" s="70"/>
      <c r="C198" s="114" t="s">
        <v>155</v>
      </c>
      <c r="D198" s="114" t="s">
        <v>114</v>
      </c>
      <c r="E198" s="115" t="s">
        <v>281</v>
      </c>
      <c r="F198" s="147" t="s">
        <v>282</v>
      </c>
      <c r="G198" s="147"/>
      <c r="H198" s="147"/>
      <c r="I198" s="147"/>
      <c r="J198" s="116" t="s">
        <v>92</v>
      </c>
      <c r="K198" s="117">
        <v>81</v>
      </c>
      <c r="L198" s="148">
        <v>0</v>
      </c>
      <c r="M198" s="148"/>
      <c r="N198" s="128">
        <f>ROUND(L198*K198,3)</f>
        <v>0</v>
      </c>
      <c r="O198" s="129"/>
      <c r="P198" s="129"/>
      <c r="Q198" s="129"/>
      <c r="R198" s="73"/>
      <c r="T198" s="95" t="s">
        <v>1</v>
      </c>
      <c r="U198" s="27" t="s">
        <v>24</v>
      </c>
      <c r="V198" s="23"/>
      <c r="W198" s="112">
        <f>V198*K198</f>
        <v>0</v>
      </c>
      <c r="X198" s="112">
        <v>2.0000000000000001E-4</v>
      </c>
      <c r="Y198" s="112">
        <f>X198*K198</f>
        <v>1.6199999999999999E-2</v>
      </c>
      <c r="Z198" s="112">
        <v>0</v>
      </c>
      <c r="AA198" s="113">
        <f>Z198*K198</f>
        <v>0</v>
      </c>
      <c r="AR198" s="11" t="s">
        <v>280</v>
      </c>
      <c r="AT198" s="11" t="s">
        <v>114</v>
      </c>
      <c r="AU198" s="11" t="s">
        <v>41</v>
      </c>
      <c r="AY198" s="11" t="s">
        <v>87</v>
      </c>
      <c r="BE198" s="53">
        <f>IF(U198="základná",N198,0)</f>
        <v>0</v>
      </c>
      <c r="BF198" s="53">
        <f>IF(U198="znížená",N198,0)</f>
        <v>0</v>
      </c>
      <c r="BG198" s="53">
        <f>IF(U198="zákl. prenesená",N198,0)</f>
        <v>0</v>
      </c>
      <c r="BH198" s="53">
        <f>IF(U198="zníž. prenesená",N198,0)</f>
        <v>0</v>
      </c>
      <c r="BI198" s="53">
        <f>IF(U198="nulová",N198,0)</f>
        <v>0</v>
      </c>
      <c r="BJ198" s="11" t="s">
        <v>41</v>
      </c>
      <c r="BK198" s="90">
        <f>ROUND(L198*K198,3)</f>
        <v>0</v>
      </c>
      <c r="BL198" s="11" t="s">
        <v>111</v>
      </c>
      <c r="BM198" s="11" t="s">
        <v>155</v>
      </c>
    </row>
    <row r="199" spans="2:65" s="5" customFormat="1" ht="29.85" customHeight="1" x14ac:dyDescent="0.3">
      <c r="B199" s="99"/>
      <c r="C199" s="100"/>
      <c r="D199" s="108" t="s">
        <v>175</v>
      </c>
      <c r="E199" s="108"/>
      <c r="F199" s="108"/>
      <c r="G199" s="108"/>
      <c r="H199" s="108"/>
      <c r="I199" s="108"/>
      <c r="J199" s="108"/>
      <c r="K199" s="108"/>
      <c r="L199" s="108"/>
      <c r="M199" s="108"/>
      <c r="N199" s="120">
        <f>BK199</f>
        <v>0</v>
      </c>
      <c r="O199" s="121"/>
      <c r="P199" s="121"/>
      <c r="Q199" s="121"/>
      <c r="R199" s="101"/>
      <c r="T199" s="102"/>
      <c r="U199" s="100"/>
      <c r="V199" s="100"/>
      <c r="W199" s="103">
        <f>SUM(W200:W205)</f>
        <v>0</v>
      </c>
      <c r="X199" s="100"/>
      <c r="Y199" s="103">
        <f>SUM(Y200:Y205)</f>
        <v>6.6E-4</v>
      </c>
      <c r="Z199" s="100"/>
      <c r="AA199" s="104">
        <f>SUM(AA200:AA205)</f>
        <v>0</v>
      </c>
      <c r="AR199" s="105" t="s">
        <v>89</v>
      </c>
      <c r="AT199" s="106" t="s">
        <v>38</v>
      </c>
      <c r="AU199" s="106" t="s">
        <v>40</v>
      </c>
      <c r="AY199" s="105" t="s">
        <v>87</v>
      </c>
      <c r="BK199" s="107">
        <f>SUM(BK200:BK205)</f>
        <v>0</v>
      </c>
    </row>
    <row r="200" spans="2:65" s="1" customFormat="1" ht="16.5" customHeight="1" x14ac:dyDescent="0.3">
      <c r="B200" s="70"/>
      <c r="C200" s="109" t="s">
        <v>156</v>
      </c>
      <c r="D200" s="109" t="s">
        <v>81</v>
      </c>
      <c r="E200" s="110" t="s">
        <v>283</v>
      </c>
      <c r="F200" s="138" t="s">
        <v>284</v>
      </c>
      <c r="G200" s="138"/>
      <c r="H200" s="138"/>
      <c r="I200" s="138"/>
      <c r="J200" s="111" t="s">
        <v>88</v>
      </c>
      <c r="K200" s="94">
        <v>2</v>
      </c>
      <c r="L200" s="139">
        <v>0</v>
      </c>
      <c r="M200" s="139"/>
      <c r="N200" s="129">
        <f t="shared" ref="N200:N205" si="25">ROUND(L200*K200,3)</f>
        <v>0</v>
      </c>
      <c r="O200" s="129"/>
      <c r="P200" s="129"/>
      <c r="Q200" s="129"/>
      <c r="R200" s="73"/>
      <c r="T200" s="95" t="s">
        <v>1</v>
      </c>
      <c r="U200" s="27" t="s">
        <v>24</v>
      </c>
      <c r="V200" s="23"/>
      <c r="W200" s="112">
        <f t="shared" ref="W200:W205" si="26">V200*K200</f>
        <v>0</v>
      </c>
      <c r="X200" s="112">
        <v>2.1000000000000001E-4</v>
      </c>
      <c r="Y200" s="112">
        <f t="shared" ref="Y200:Y205" si="27">X200*K200</f>
        <v>4.2000000000000002E-4</v>
      </c>
      <c r="Z200" s="112">
        <v>0</v>
      </c>
      <c r="AA200" s="113">
        <f t="shared" ref="AA200:AA205" si="28">Z200*K200</f>
        <v>0</v>
      </c>
      <c r="AR200" s="11" t="s">
        <v>111</v>
      </c>
      <c r="AT200" s="11" t="s">
        <v>81</v>
      </c>
      <c r="AU200" s="11" t="s">
        <v>41</v>
      </c>
      <c r="AY200" s="11" t="s">
        <v>87</v>
      </c>
      <c r="BE200" s="53">
        <f t="shared" ref="BE200:BE205" si="29">IF(U200="základná",N200,0)</f>
        <v>0</v>
      </c>
      <c r="BF200" s="53">
        <f t="shared" ref="BF200:BF205" si="30">IF(U200="znížená",N200,0)</f>
        <v>0</v>
      </c>
      <c r="BG200" s="53">
        <f t="shared" ref="BG200:BG205" si="31">IF(U200="zákl. prenesená",N200,0)</f>
        <v>0</v>
      </c>
      <c r="BH200" s="53">
        <f t="shared" ref="BH200:BH205" si="32">IF(U200="zníž. prenesená",N200,0)</f>
        <v>0</v>
      </c>
      <c r="BI200" s="53">
        <f t="shared" ref="BI200:BI205" si="33">IF(U200="nulová",N200,0)</f>
        <v>0</v>
      </c>
      <c r="BJ200" s="11" t="s">
        <v>41</v>
      </c>
      <c r="BK200" s="90">
        <f t="shared" ref="BK200:BK205" si="34">ROUND(L200*K200,3)</f>
        <v>0</v>
      </c>
      <c r="BL200" s="11" t="s">
        <v>111</v>
      </c>
      <c r="BM200" s="11" t="s">
        <v>156</v>
      </c>
    </row>
    <row r="201" spans="2:65" s="1" customFormat="1" ht="25.5" customHeight="1" x14ac:dyDescent="0.3">
      <c r="B201" s="70"/>
      <c r="C201" s="114" t="s">
        <v>157</v>
      </c>
      <c r="D201" s="114" t="s">
        <v>114</v>
      </c>
      <c r="E201" s="115" t="s">
        <v>285</v>
      </c>
      <c r="F201" s="147" t="s">
        <v>286</v>
      </c>
      <c r="G201" s="147"/>
      <c r="H201" s="147"/>
      <c r="I201" s="147"/>
      <c r="J201" s="116" t="s">
        <v>92</v>
      </c>
      <c r="K201" s="117">
        <v>81</v>
      </c>
      <c r="L201" s="148">
        <v>0</v>
      </c>
      <c r="M201" s="148"/>
      <c r="N201" s="128">
        <f t="shared" si="25"/>
        <v>0</v>
      </c>
      <c r="O201" s="129"/>
      <c r="P201" s="129"/>
      <c r="Q201" s="129"/>
      <c r="R201" s="73"/>
      <c r="T201" s="95" t="s">
        <v>1</v>
      </c>
      <c r="U201" s="27" t="s">
        <v>24</v>
      </c>
      <c r="V201" s="23"/>
      <c r="W201" s="112">
        <f t="shared" si="26"/>
        <v>0</v>
      </c>
      <c r="X201" s="112">
        <v>0</v>
      </c>
      <c r="Y201" s="112">
        <f t="shared" si="27"/>
        <v>0</v>
      </c>
      <c r="Z201" s="112">
        <v>0</v>
      </c>
      <c r="AA201" s="113">
        <f t="shared" si="28"/>
        <v>0</v>
      </c>
      <c r="AR201" s="11" t="s">
        <v>280</v>
      </c>
      <c r="AT201" s="11" t="s">
        <v>114</v>
      </c>
      <c r="AU201" s="11" t="s">
        <v>41</v>
      </c>
      <c r="AY201" s="11" t="s">
        <v>87</v>
      </c>
      <c r="BE201" s="53">
        <f t="shared" si="29"/>
        <v>0</v>
      </c>
      <c r="BF201" s="53">
        <f t="shared" si="30"/>
        <v>0</v>
      </c>
      <c r="BG201" s="53">
        <f t="shared" si="31"/>
        <v>0</v>
      </c>
      <c r="BH201" s="53">
        <f t="shared" si="32"/>
        <v>0</v>
      </c>
      <c r="BI201" s="53">
        <f t="shared" si="33"/>
        <v>0</v>
      </c>
      <c r="BJ201" s="11" t="s">
        <v>41</v>
      </c>
      <c r="BK201" s="90">
        <f t="shared" si="34"/>
        <v>0</v>
      </c>
      <c r="BL201" s="11" t="s">
        <v>111</v>
      </c>
      <c r="BM201" s="11" t="s">
        <v>157</v>
      </c>
    </row>
    <row r="202" spans="2:65" s="1" customFormat="1" ht="25.5" customHeight="1" x14ac:dyDescent="0.3">
      <c r="B202" s="70"/>
      <c r="C202" s="109" t="s">
        <v>158</v>
      </c>
      <c r="D202" s="109" t="s">
        <v>81</v>
      </c>
      <c r="E202" s="110" t="s">
        <v>287</v>
      </c>
      <c r="F202" s="138" t="s">
        <v>288</v>
      </c>
      <c r="G202" s="138"/>
      <c r="H202" s="138"/>
      <c r="I202" s="138"/>
      <c r="J202" s="111" t="s">
        <v>88</v>
      </c>
      <c r="K202" s="94">
        <v>1</v>
      </c>
      <c r="L202" s="139">
        <v>0</v>
      </c>
      <c r="M202" s="139"/>
      <c r="N202" s="129">
        <f t="shared" si="25"/>
        <v>0</v>
      </c>
      <c r="O202" s="129"/>
      <c r="P202" s="129"/>
      <c r="Q202" s="129"/>
      <c r="R202" s="73"/>
      <c r="T202" s="95" t="s">
        <v>1</v>
      </c>
      <c r="U202" s="27" t="s">
        <v>24</v>
      </c>
      <c r="V202" s="23"/>
      <c r="W202" s="112">
        <f t="shared" si="26"/>
        <v>0</v>
      </c>
      <c r="X202" s="112">
        <v>0</v>
      </c>
      <c r="Y202" s="112">
        <f t="shared" si="27"/>
        <v>0</v>
      </c>
      <c r="Z202" s="112">
        <v>0</v>
      </c>
      <c r="AA202" s="113">
        <f t="shared" si="28"/>
        <v>0</v>
      </c>
      <c r="AR202" s="11" t="s">
        <v>111</v>
      </c>
      <c r="AT202" s="11" t="s">
        <v>81</v>
      </c>
      <c r="AU202" s="11" t="s">
        <v>41</v>
      </c>
      <c r="AY202" s="11" t="s">
        <v>87</v>
      </c>
      <c r="BE202" s="53">
        <f t="shared" si="29"/>
        <v>0</v>
      </c>
      <c r="BF202" s="53">
        <f t="shared" si="30"/>
        <v>0</v>
      </c>
      <c r="BG202" s="53">
        <f t="shared" si="31"/>
        <v>0</v>
      </c>
      <c r="BH202" s="53">
        <f t="shared" si="32"/>
        <v>0</v>
      </c>
      <c r="BI202" s="53">
        <f t="shared" si="33"/>
        <v>0</v>
      </c>
      <c r="BJ202" s="11" t="s">
        <v>41</v>
      </c>
      <c r="BK202" s="90">
        <f t="shared" si="34"/>
        <v>0</v>
      </c>
      <c r="BL202" s="11" t="s">
        <v>111</v>
      </c>
      <c r="BM202" s="11" t="s">
        <v>158</v>
      </c>
    </row>
    <row r="203" spans="2:65" s="1" customFormat="1" ht="38.25" customHeight="1" x14ac:dyDescent="0.3">
      <c r="B203" s="70"/>
      <c r="C203" s="114" t="s">
        <v>159</v>
      </c>
      <c r="D203" s="114" t="s">
        <v>114</v>
      </c>
      <c r="E203" s="115" t="s">
        <v>289</v>
      </c>
      <c r="F203" s="147" t="s">
        <v>296</v>
      </c>
      <c r="G203" s="147"/>
      <c r="H203" s="147"/>
      <c r="I203" s="147"/>
      <c r="J203" s="116" t="s">
        <v>88</v>
      </c>
      <c r="K203" s="117">
        <v>1</v>
      </c>
      <c r="L203" s="148">
        <v>0</v>
      </c>
      <c r="M203" s="148"/>
      <c r="N203" s="128">
        <f t="shared" si="25"/>
        <v>0</v>
      </c>
      <c r="O203" s="129"/>
      <c r="P203" s="129"/>
      <c r="Q203" s="129"/>
      <c r="R203" s="73"/>
      <c r="T203" s="95" t="s">
        <v>1</v>
      </c>
      <c r="U203" s="27" t="s">
        <v>24</v>
      </c>
      <c r="V203" s="23"/>
      <c r="W203" s="112">
        <f t="shared" si="26"/>
        <v>0</v>
      </c>
      <c r="X203" s="112">
        <v>6.9999999999999994E-5</v>
      </c>
      <c r="Y203" s="112">
        <f t="shared" si="27"/>
        <v>6.9999999999999994E-5</v>
      </c>
      <c r="Z203" s="112">
        <v>0</v>
      </c>
      <c r="AA203" s="113">
        <f t="shared" si="28"/>
        <v>0</v>
      </c>
      <c r="AR203" s="11" t="s">
        <v>280</v>
      </c>
      <c r="AT203" s="11" t="s">
        <v>114</v>
      </c>
      <c r="AU203" s="11" t="s">
        <v>41</v>
      </c>
      <c r="AY203" s="11" t="s">
        <v>87</v>
      </c>
      <c r="BE203" s="53">
        <f t="shared" si="29"/>
        <v>0</v>
      </c>
      <c r="BF203" s="53">
        <f t="shared" si="30"/>
        <v>0</v>
      </c>
      <c r="BG203" s="53">
        <f t="shared" si="31"/>
        <v>0</v>
      </c>
      <c r="BH203" s="53">
        <f t="shared" si="32"/>
        <v>0</v>
      </c>
      <c r="BI203" s="53">
        <f t="shared" si="33"/>
        <v>0</v>
      </c>
      <c r="BJ203" s="11" t="s">
        <v>41</v>
      </c>
      <c r="BK203" s="90">
        <f t="shared" si="34"/>
        <v>0</v>
      </c>
      <c r="BL203" s="11" t="s">
        <v>111</v>
      </c>
      <c r="BM203" s="11" t="s">
        <v>159</v>
      </c>
    </row>
    <row r="204" spans="2:65" s="1" customFormat="1" ht="38.25" customHeight="1" x14ac:dyDescent="0.3">
      <c r="B204" s="70"/>
      <c r="C204" s="109" t="s">
        <v>111</v>
      </c>
      <c r="D204" s="109" t="s">
        <v>81</v>
      </c>
      <c r="E204" s="110" t="s">
        <v>290</v>
      </c>
      <c r="F204" s="138" t="s">
        <v>291</v>
      </c>
      <c r="G204" s="138"/>
      <c r="H204" s="138"/>
      <c r="I204" s="138"/>
      <c r="J204" s="111" t="s">
        <v>88</v>
      </c>
      <c r="K204" s="94">
        <v>1</v>
      </c>
      <c r="L204" s="139">
        <v>0</v>
      </c>
      <c r="M204" s="139"/>
      <c r="N204" s="129">
        <f t="shared" si="25"/>
        <v>0</v>
      </c>
      <c r="O204" s="129"/>
      <c r="P204" s="129"/>
      <c r="Q204" s="129"/>
      <c r="R204" s="73"/>
      <c r="T204" s="95" t="s">
        <v>1</v>
      </c>
      <c r="U204" s="27" t="s">
        <v>24</v>
      </c>
      <c r="V204" s="23"/>
      <c r="W204" s="112">
        <f t="shared" si="26"/>
        <v>0</v>
      </c>
      <c r="X204" s="112">
        <v>0</v>
      </c>
      <c r="Y204" s="112">
        <f t="shared" si="27"/>
        <v>0</v>
      </c>
      <c r="Z204" s="112">
        <v>0</v>
      </c>
      <c r="AA204" s="113">
        <f t="shared" si="28"/>
        <v>0</v>
      </c>
      <c r="AR204" s="11" t="s">
        <v>89</v>
      </c>
      <c r="AT204" s="11" t="s">
        <v>81</v>
      </c>
      <c r="AU204" s="11" t="s">
        <v>41</v>
      </c>
      <c r="AY204" s="11" t="s">
        <v>87</v>
      </c>
      <c r="BE204" s="53">
        <f t="shared" si="29"/>
        <v>0</v>
      </c>
      <c r="BF204" s="53">
        <f t="shared" si="30"/>
        <v>0</v>
      </c>
      <c r="BG204" s="53">
        <f t="shared" si="31"/>
        <v>0</v>
      </c>
      <c r="BH204" s="53">
        <f t="shared" si="32"/>
        <v>0</v>
      </c>
      <c r="BI204" s="53">
        <f t="shared" si="33"/>
        <v>0</v>
      </c>
      <c r="BJ204" s="11" t="s">
        <v>41</v>
      </c>
      <c r="BK204" s="90">
        <f t="shared" si="34"/>
        <v>0</v>
      </c>
      <c r="BL204" s="11" t="s">
        <v>89</v>
      </c>
      <c r="BM204" s="11" t="s">
        <v>111</v>
      </c>
    </row>
    <row r="205" spans="2:65" s="1" customFormat="1" ht="38.25" customHeight="1" x14ac:dyDescent="0.3">
      <c r="B205" s="70"/>
      <c r="C205" s="114" t="s">
        <v>160</v>
      </c>
      <c r="D205" s="114" t="s">
        <v>114</v>
      </c>
      <c r="E205" s="115" t="s">
        <v>292</v>
      </c>
      <c r="F205" s="147" t="s">
        <v>297</v>
      </c>
      <c r="G205" s="147"/>
      <c r="H205" s="147"/>
      <c r="I205" s="147"/>
      <c r="J205" s="116" t="s">
        <v>88</v>
      </c>
      <c r="K205" s="117">
        <v>1</v>
      </c>
      <c r="L205" s="148">
        <v>0</v>
      </c>
      <c r="M205" s="148"/>
      <c r="N205" s="128">
        <f t="shared" si="25"/>
        <v>0</v>
      </c>
      <c r="O205" s="129"/>
      <c r="P205" s="129"/>
      <c r="Q205" s="129"/>
      <c r="R205" s="73"/>
      <c r="T205" s="95" t="s">
        <v>1</v>
      </c>
      <c r="U205" s="27" t="s">
        <v>24</v>
      </c>
      <c r="V205" s="23"/>
      <c r="W205" s="112">
        <f t="shared" si="26"/>
        <v>0</v>
      </c>
      <c r="X205" s="112">
        <v>1.7000000000000001E-4</v>
      </c>
      <c r="Y205" s="112">
        <f t="shared" si="27"/>
        <v>1.7000000000000001E-4</v>
      </c>
      <c r="Z205" s="112">
        <v>0</v>
      </c>
      <c r="AA205" s="113">
        <f t="shared" si="28"/>
        <v>0</v>
      </c>
      <c r="AR205" s="11" t="s">
        <v>280</v>
      </c>
      <c r="AT205" s="11" t="s">
        <v>114</v>
      </c>
      <c r="AU205" s="11" t="s">
        <v>41</v>
      </c>
      <c r="AY205" s="11" t="s">
        <v>87</v>
      </c>
      <c r="BE205" s="53">
        <f t="shared" si="29"/>
        <v>0</v>
      </c>
      <c r="BF205" s="53">
        <f t="shared" si="30"/>
        <v>0</v>
      </c>
      <c r="BG205" s="53">
        <f t="shared" si="31"/>
        <v>0</v>
      </c>
      <c r="BH205" s="53">
        <f t="shared" si="32"/>
        <v>0</v>
      </c>
      <c r="BI205" s="53">
        <f t="shared" si="33"/>
        <v>0</v>
      </c>
      <c r="BJ205" s="11" t="s">
        <v>41</v>
      </c>
      <c r="BK205" s="90">
        <f t="shared" si="34"/>
        <v>0</v>
      </c>
      <c r="BL205" s="11" t="s">
        <v>111</v>
      </c>
      <c r="BM205" s="11" t="s">
        <v>160</v>
      </c>
    </row>
    <row r="206" spans="2:65" s="1" customFormat="1" ht="49.9" customHeight="1" x14ac:dyDescent="0.35">
      <c r="B206" s="22"/>
      <c r="C206" s="23"/>
      <c r="D206" s="88" t="s">
        <v>79</v>
      </c>
      <c r="E206" s="23"/>
      <c r="F206" s="23"/>
      <c r="G206" s="23"/>
      <c r="H206" s="23"/>
      <c r="I206" s="23"/>
      <c r="J206" s="23"/>
      <c r="K206" s="23"/>
      <c r="L206" s="23"/>
      <c r="M206" s="23"/>
      <c r="N206" s="126">
        <f t="shared" ref="N206:N211" si="35">BK206</f>
        <v>0</v>
      </c>
      <c r="O206" s="127"/>
      <c r="P206" s="127"/>
      <c r="Q206" s="127"/>
      <c r="R206" s="24"/>
      <c r="T206" s="89"/>
      <c r="U206" s="23"/>
      <c r="V206" s="23"/>
      <c r="W206" s="23"/>
      <c r="X206" s="23"/>
      <c r="Y206" s="23"/>
      <c r="Z206" s="23"/>
      <c r="AA206" s="44"/>
      <c r="AT206" s="11" t="s">
        <v>38</v>
      </c>
      <c r="AU206" s="11" t="s">
        <v>39</v>
      </c>
      <c r="AY206" s="11" t="s">
        <v>80</v>
      </c>
      <c r="BK206" s="90">
        <f>SUM(BK207:BK211)</f>
        <v>0</v>
      </c>
    </row>
    <row r="207" spans="2:65" s="1" customFormat="1" ht="22.35" customHeight="1" x14ac:dyDescent="0.3">
      <c r="B207" s="22"/>
      <c r="C207" s="91" t="s">
        <v>1</v>
      </c>
      <c r="D207" s="91" t="s">
        <v>81</v>
      </c>
      <c r="E207" s="92" t="s">
        <v>1</v>
      </c>
      <c r="F207" s="145" t="s">
        <v>1</v>
      </c>
      <c r="G207" s="145"/>
      <c r="H207" s="145"/>
      <c r="I207" s="145"/>
      <c r="J207" s="93" t="s">
        <v>1</v>
      </c>
      <c r="K207" s="94"/>
      <c r="L207" s="139"/>
      <c r="M207" s="146"/>
      <c r="N207" s="146">
        <f t="shared" si="35"/>
        <v>0</v>
      </c>
      <c r="O207" s="146"/>
      <c r="P207" s="146"/>
      <c r="Q207" s="146"/>
      <c r="R207" s="24"/>
      <c r="T207" s="95" t="s">
        <v>1</v>
      </c>
      <c r="U207" s="96" t="s">
        <v>24</v>
      </c>
      <c r="V207" s="23"/>
      <c r="W207" s="23"/>
      <c r="X207" s="23"/>
      <c r="Y207" s="23"/>
      <c r="Z207" s="23"/>
      <c r="AA207" s="44"/>
      <c r="AT207" s="11" t="s">
        <v>80</v>
      </c>
      <c r="AU207" s="11" t="s">
        <v>40</v>
      </c>
      <c r="AY207" s="11" t="s">
        <v>80</v>
      </c>
      <c r="BE207" s="53">
        <f>IF(U207="základná",N207,0)</f>
        <v>0</v>
      </c>
      <c r="BF207" s="53">
        <f>IF(U207="znížená",N207,0)</f>
        <v>0</v>
      </c>
      <c r="BG207" s="53">
        <f>IF(U207="zákl. prenesená",N207,0)</f>
        <v>0</v>
      </c>
      <c r="BH207" s="53">
        <f>IF(U207="zníž. prenesená",N207,0)</f>
        <v>0</v>
      </c>
      <c r="BI207" s="53">
        <f>IF(U207="nulová",N207,0)</f>
        <v>0</v>
      </c>
      <c r="BJ207" s="11" t="s">
        <v>41</v>
      </c>
      <c r="BK207" s="90">
        <f>L207*K207</f>
        <v>0</v>
      </c>
    </row>
    <row r="208" spans="2:65" s="1" customFormat="1" ht="22.35" customHeight="1" x14ac:dyDescent="0.3">
      <c r="B208" s="22"/>
      <c r="C208" s="91" t="s">
        <v>1</v>
      </c>
      <c r="D208" s="91" t="s">
        <v>81</v>
      </c>
      <c r="E208" s="92" t="s">
        <v>1</v>
      </c>
      <c r="F208" s="145" t="s">
        <v>1</v>
      </c>
      <c r="G208" s="145"/>
      <c r="H208" s="145"/>
      <c r="I208" s="145"/>
      <c r="J208" s="93" t="s">
        <v>1</v>
      </c>
      <c r="K208" s="94"/>
      <c r="L208" s="139"/>
      <c r="M208" s="146"/>
      <c r="N208" s="146">
        <f t="shared" si="35"/>
        <v>0</v>
      </c>
      <c r="O208" s="146"/>
      <c r="P208" s="146"/>
      <c r="Q208" s="146"/>
      <c r="R208" s="24"/>
      <c r="T208" s="95" t="s">
        <v>1</v>
      </c>
      <c r="U208" s="96" t="s">
        <v>24</v>
      </c>
      <c r="V208" s="23"/>
      <c r="W208" s="23"/>
      <c r="X208" s="23"/>
      <c r="Y208" s="23"/>
      <c r="Z208" s="23"/>
      <c r="AA208" s="44"/>
      <c r="AT208" s="11" t="s">
        <v>80</v>
      </c>
      <c r="AU208" s="11" t="s">
        <v>40</v>
      </c>
      <c r="AY208" s="11" t="s">
        <v>80</v>
      </c>
      <c r="BE208" s="53">
        <f>IF(U208="základná",N208,0)</f>
        <v>0</v>
      </c>
      <c r="BF208" s="53">
        <f>IF(U208="znížená",N208,0)</f>
        <v>0</v>
      </c>
      <c r="BG208" s="53">
        <f>IF(U208="zákl. prenesená",N208,0)</f>
        <v>0</v>
      </c>
      <c r="BH208" s="53">
        <f>IF(U208="zníž. prenesená",N208,0)</f>
        <v>0</v>
      </c>
      <c r="BI208" s="53">
        <f>IF(U208="nulová",N208,0)</f>
        <v>0</v>
      </c>
      <c r="BJ208" s="11" t="s">
        <v>41</v>
      </c>
      <c r="BK208" s="90">
        <f>L208*K208</f>
        <v>0</v>
      </c>
    </row>
    <row r="209" spans="2:63" s="1" customFormat="1" ht="22.35" customHeight="1" x14ac:dyDescent="0.3">
      <c r="B209" s="22"/>
      <c r="C209" s="91" t="s">
        <v>1</v>
      </c>
      <c r="D209" s="91" t="s">
        <v>81</v>
      </c>
      <c r="E209" s="92" t="s">
        <v>1</v>
      </c>
      <c r="F209" s="145" t="s">
        <v>1</v>
      </c>
      <c r="G209" s="145"/>
      <c r="H209" s="145"/>
      <c r="I209" s="145"/>
      <c r="J209" s="93" t="s">
        <v>1</v>
      </c>
      <c r="K209" s="94"/>
      <c r="L209" s="139"/>
      <c r="M209" s="146"/>
      <c r="N209" s="146">
        <f t="shared" si="35"/>
        <v>0</v>
      </c>
      <c r="O209" s="146"/>
      <c r="P209" s="146"/>
      <c r="Q209" s="146"/>
      <c r="R209" s="24"/>
      <c r="T209" s="95" t="s">
        <v>1</v>
      </c>
      <c r="U209" s="96" t="s">
        <v>24</v>
      </c>
      <c r="V209" s="23"/>
      <c r="W209" s="23"/>
      <c r="X209" s="23"/>
      <c r="Y209" s="23"/>
      <c r="Z209" s="23"/>
      <c r="AA209" s="44"/>
      <c r="AT209" s="11" t="s">
        <v>80</v>
      </c>
      <c r="AU209" s="11" t="s">
        <v>40</v>
      </c>
      <c r="AY209" s="11" t="s">
        <v>80</v>
      </c>
      <c r="BE209" s="53">
        <f>IF(U209="základná",N209,0)</f>
        <v>0</v>
      </c>
      <c r="BF209" s="53">
        <f>IF(U209="znížená",N209,0)</f>
        <v>0</v>
      </c>
      <c r="BG209" s="53">
        <f>IF(U209="zákl. prenesená",N209,0)</f>
        <v>0</v>
      </c>
      <c r="BH209" s="53">
        <f>IF(U209="zníž. prenesená",N209,0)</f>
        <v>0</v>
      </c>
      <c r="BI209" s="53">
        <f>IF(U209="nulová",N209,0)</f>
        <v>0</v>
      </c>
      <c r="BJ209" s="11" t="s">
        <v>41</v>
      </c>
      <c r="BK209" s="90">
        <f>L209*K209</f>
        <v>0</v>
      </c>
    </row>
    <row r="210" spans="2:63" s="1" customFormat="1" ht="22.35" customHeight="1" x14ac:dyDescent="0.3">
      <c r="B210" s="22"/>
      <c r="C210" s="91" t="s">
        <v>1</v>
      </c>
      <c r="D210" s="91" t="s">
        <v>81</v>
      </c>
      <c r="E210" s="92" t="s">
        <v>1</v>
      </c>
      <c r="F210" s="145" t="s">
        <v>1</v>
      </c>
      <c r="G210" s="145"/>
      <c r="H210" s="145"/>
      <c r="I210" s="145"/>
      <c r="J210" s="93" t="s">
        <v>1</v>
      </c>
      <c r="K210" s="94"/>
      <c r="L210" s="139"/>
      <c r="M210" s="146"/>
      <c r="N210" s="146">
        <f t="shared" si="35"/>
        <v>0</v>
      </c>
      <c r="O210" s="146"/>
      <c r="P210" s="146"/>
      <c r="Q210" s="146"/>
      <c r="R210" s="24"/>
      <c r="T210" s="95" t="s">
        <v>1</v>
      </c>
      <c r="U210" s="96" t="s">
        <v>24</v>
      </c>
      <c r="V210" s="23"/>
      <c r="W210" s="23"/>
      <c r="X210" s="23"/>
      <c r="Y210" s="23"/>
      <c r="Z210" s="23"/>
      <c r="AA210" s="44"/>
      <c r="AT210" s="11" t="s">
        <v>80</v>
      </c>
      <c r="AU210" s="11" t="s">
        <v>40</v>
      </c>
      <c r="AY210" s="11" t="s">
        <v>80</v>
      </c>
      <c r="BE210" s="53">
        <f>IF(U210="základná",N210,0)</f>
        <v>0</v>
      </c>
      <c r="BF210" s="53">
        <f>IF(U210="znížená",N210,0)</f>
        <v>0</v>
      </c>
      <c r="BG210" s="53">
        <f>IF(U210="zákl. prenesená",N210,0)</f>
        <v>0</v>
      </c>
      <c r="BH210" s="53">
        <f>IF(U210="zníž. prenesená",N210,0)</f>
        <v>0</v>
      </c>
      <c r="BI210" s="53">
        <f>IF(U210="nulová",N210,0)</f>
        <v>0</v>
      </c>
      <c r="BJ210" s="11" t="s">
        <v>41</v>
      </c>
      <c r="BK210" s="90">
        <f>L210*K210</f>
        <v>0</v>
      </c>
    </row>
    <row r="211" spans="2:63" s="1" customFormat="1" ht="22.35" customHeight="1" x14ac:dyDescent="0.3">
      <c r="B211" s="22"/>
      <c r="C211" s="91" t="s">
        <v>1</v>
      </c>
      <c r="D211" s="91" t="s">
        <v>81</v>
      </c>
      <c r="E211" s="92" t="s">
        <v>1</v>
      </c>
      <c r="F211" s="145" t="s">
        <v>1</v>
      </c>
      <c r="G211" s="145"/>
      <c r="H211" s="145"/>
      <c r="I211" s="145"/>
      <c r="J211" s="93" t="s">
        <v>1</v>
      </c>
      <c r="K211" s="94"/>
      <c r="L211" s="139"/>
      <c r="M211" s="146"/>
      <c r="N211" s="146">
        <f t="shared" si="35"/>
        <v>0</v>
      </c>
      <c r="O211" s="146"/>
      <c r="P211" s="146"/>
      <c r="Q211" s="146"/>
      <c r="R211" s="24"/>
      <c r="T211" s="95" t="s">
        <v>1</v>
      </c>
      <c r="U211" s="96" t="s">
        <v>24</v>
      </c>
      <c r="V211" s="34"/>
      <c r="W211" s="34"/>
      <c r="X211" s="34"/>
      <c r="Y211" s="34"/>
      <c r="Z211" s="34"/>
      <c r="AA211" s="36"/>
      <c r="AT211" s="11" t="s">
        <v>80</v>
      </c>
      <c r="AU211" s="11" t="s">
        <v>40</v>
      </c>
      <c r="AY211" s="11" t="s">
        <v>80</v>
      </c>
      <c r="BE211" s="53">
        <f>IF(U211="základná",N211,0)</f>
        <v>0</v>
      </c>
      <c r="BF211" s="53">
        <f>IF(U211="znížená",N211,0)</f>
        <v>0</v>
      </c>
      <c r="BG211" s="53">
        <f>IF(U211="zákl. prenesená",N211,0)</f>
        <v>0</v>
      </c>
      <c r="BH211" s="53">
        <f>IF(U211="zníž. prenesená",N211,0)</f>
        <v>0</v>
      </c>
      <c r="BI211" s="53">
        <f>IF(U211="nulová",N211,0)</f>
        <v>0</v>
      </c>
      <c r="BJ211" s="11" t="s">
        <v>41</v>
      </c>
      <c r="BK211" s="90">
        <f>L211*K211</f>
        <v>0</v>
      </c>
    </row>
    <row r="212" spans="2:63" s="1" customFormat="1" ht="6.95" customHeight="1" x14ac:dyDescent="0.3">
      <c r="B212" s="37"/>
      <c r="C212" s="38"/>
      <c r="D212" s="38"/>
      <c r="E212" s="38"/>
      <c r="F212" s="38"/>
      <c r="G212" s="38"/>
      <c r="H212" s="38"/>
      <c r="I212" s="38"/>
      <c r="J212" s="38"/>
      <c r="K212" s="38"/>
      <c r="L212" s="38"/>
      <c r="M212" s="38"/>
      <c r="N212" s="38"/>
      <c r="O212" s="38"/>
      <c r="P212" s="38"/>
      <c r="Q212" s="38"/>
      <c r="R212" s="39"/>
    </row>
  </sheetData>
  <mergeCells count="299">
    <mergeCell ref="C2:Q2"/>
    <mergeCell ref="C4:Q4"/>
    <mergeCell ref="F6:P6"/>
    <mergeCell ref="F7:P7"/>
    <mergeCell ref="O9:P9"/>
    <mergeCell ref="O11:P11"/>
    <mergeCell ref="O12:P12"/>
    <mergeCell ref="O14:P14"/>
    <mergeCell ref="E15:L15"/>
    <mergeCell ref="O15:P15"/>
    <mergeCell ref="O17:P17"/>
    <mergeCell ref="O18:P18"/>
    <mergeCell ref="O20:P20"/>
    <mergeCell ref="O21:P21"/>
    <mergeCell ref="E24:L24"/>
    <mergeCell ref="M27:P27"/>
    <mergeCell ref="M28:P28"/>
    <mergeCell ref="M30:P30"/>
    <mergeCell ref="H32:J32"/>
    <mergeCell ref="M32:P32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C76:Q76"/>
    <mergeCell ref="F78:P78"/>
    <mergeCell ref="F79:P79"/>
    <mergeCell ref="M81:P81"/>
    <mergeCell ref="M83:Q83"/>
    <mergeCell ref="M84:Q84"/>
    <mergeCell ref="C86:G86"/>
    <mergeCell ref="N86:Q86"/>
    <mergeCell ref="N88:Q88"/>
    <mergeCell ref="N89:Q89"/>
    <mergeCell ref="N90:Q90"/>
    <mergeCell ref="N91:Q91"/>
    <mergeCell ref="N92:Q92"/>
    <mergeCell ref="N93:Q93"/>
    <mergeCell ref="N94:Q94"/>
    <mergeCell ref="N95:Q95"/>
    <mergeCell ref="N96:Q96"/>
    <mergeCell ref="N97:Q97"/>
    <mergeCell ref="N98:Q98"/>
    <mergeCell ref="N99:Q99"/>
    <mergeCell ref="N100:Q100"/>
    <mergeCell ref="N101:Q101"/>
    <mergeCell ref="N103:Q103"/>
    <mergeCell ref="D104:H104"/>
    <mergeCell ref="N104:Q104"/>
    <mergeCell ref="D105:H105"/>
    <mergeCell ref="N105:Q105"/>
    <mergeCell ref="D106:H106"/>
    <mergeCell ref="N106:Q106"/>
    <mergeCell ref="D107:H107"/>
    <mergeCell ref="N107:Q107"/>
    <mergeCell ref="D108:H108"/>
    <mergeCell ref="N108:Q108"/>
    <mergeCell ref="N109:Q109"/>
    <mergeCell ref="L111:Q111"/>
    <mergeCell ref="C117:Q117"/>
    <mergeCell ref="F132:I132"/>
    <mergeCell ref="L132:M132"/>
    <mergeCell ref="N132:Q132"/>
    <mergeCell ref="F133:I133"/>
    <mergeCell ref="L133:M133"/>
    <mergeCell ref="N133:Q133"/>
    <mergeCell ref="F134:I134"/>
    <mergeCell ref="L134:M134"/>
    <mergeCell ref="N134:Q134"/>
    <mergeCell ref="F135:I135"/>
    <mergeCell ref="L135:M135"/>
    <mergeCell ref="N135:Q135"/>
    <mergeCell ref="F136:I136"/>
    <mergeCell ref="L136:M136"/>
    <mergeCell ref="N136:Q136"/>
    <mergeCell ref="F137:I137"/>
    <mergeCell ref="L137:M137"/>
    <mergeCell ref="N137:Q137"/>
    <mergeCell ref="F138:I138"/>
    <mergeCell ref="L138:M138"/>
    <mergeCell ref="N138:Q138"/>
    <mergeCell ref="F139:I139"/>
    <mergeCell ref="L139:M139"/>
    <mergeCell ref="N139:Q139"/>
    <mergeCell ref="F140:I140"/>
    <mergeCell ref="L140:M140"/>
    <mergeCell ref="N140:Q140"/>
    <mergeCell ref="F141:I141"/>
    <mergeCell ref="L141:M141"/>
    <mergeCell ref="N141:Q141"/>
    <mergeCell ref="F142:I142"/>
    <mergeCell ref="L142:M142"/>
    <mergeCell ref="N142:Q142"/>
    <mergeCell ref="F143:I143"/>
    <mergeCell ref="L143:M143"/>
    <mergeCell ref="N143:Q143"/>
    <mergeCell ref="F144:I144"/>
    <mergeCell ref="L144:M144"/>
    <mergeCell ref="N144:Q144"/>
    <mergeCell ref="F145:I145"/>
    <mergeCell ref="L145:M145"/>
    <mergeCell ref="N145:Q145"/>
    <mergeCell ref="F146:I146"/>
    <mergeCell ref="L146:M146"/>
    <mergeCell ref="N146:Q146"/>
    <mergeCell ref="F147:I147"/>
    <mergeCell ref="L147:M147"/>
    <mergeCell ref="N147:Q147"/>
    <mergeCell ref="F148:I148"/>
    <mergeCell ref="L148:M148"/>
    <mergeCell ref="N148:Q148"/>
    <mergeCell ref="F149:I149"/>
    <mergeCell ref="L149:M149"/>
    <mergeCell ref="N149:Q149"/>
    <mergeCell ref="F150:I150"/>
    <mergeCell ref="L150:M150"/>
    <mergeCell ref="N150:Q150"/>
    <mergeCell ref="F152:I152"/>
    <mergeCell ref="L152:M152"/>
    <mergeCell ref="N152:Q152"/>
    <mergeCell ref="F154:I154"/>
    <mergeCell ref="L154:M154"/>
    <mergeCell ref="N154:Q154"/>
    <mergeCell ref="N151:Q151"/>
    <mergeCell ref="N153:Q153"/>
    <mergeCell ref="F155:I155"/>
    <mergeCell ref="L155:M155"/>
    <mergeCell ref="N155:Q155"/>
    <mergeCell ref="F157:I157"/>
    <mergeCell ref="L157:M157"/>
    <mergeCell ref="N157:Q157"/>
    <mergeCell ref="F158:I158"/>
    <mergeCell ref="L158:M158"/>
    <mergeCell ref="N158:Q158"/>
    <mergeCell ref="N156:Q156"/>
    <mergeCell ref="F160:I160"/>
    <mergeCell ref="L160:M160"/>
    <mergeCell ref="N160:Q160"/>
    <mergeCell ref="F161:I161"/>
    <mergeCell ref="L161:M161"/>
    <mergeCell ref="N161:Q161"/>
    <mergeCell ref="F162:I162"/>
    <mergeCell ref="L162:M162"/>
    <mergeCell ref="N162:Q162"/>
    <mergeCell ref="F163:I163"/>
    <mergeCell ref="L163:M163"/>
    <mergeCell ref="N163:Q163"/>
    <mergeCell ref="F164:I164"/>
    <mergeCell ref="L164:M164"/>
    <mergeCell ref="N164:Q164"/>
    <mergeCell ref="F165:I165"/>
    <mergeCell ref="L165:M165"/>
    <mergeCell ref="N165:Q165"/>
    <mergeCell ref="F166:I166"/>
    <mergeCell ref="L166:M166"/>
    <mergeCell ref="N166:Q166"/>
    <mergeCell ref="F167:I167"/>
    <mergeCell ref="L167:M167"/>
    <mergeCell ref="N167:Q167"/>
    <mergeCell ref="F168:I168"/>
    <mergeCell ref="L168:M168"/>
    <mergeCell ref="N168:Q168"/>
    <mergeCell ref="F169:I169"/>
    <mergeCell ref="L169:M169"/>
    <mergeCell ref="N169:Q169"/>
    <mergeCell ref="F170:I170"/>
    <mergeCell ref="L170:M170"/>
    <mergeCell ref="N170:Q170"/>
    <mergeCell ref="F171:I171"/>
    <mergeCell ref="L171:M171"/>
    <mergeCell ref="N171:Q171"/>
    <mergeCell ref="F172:I172"/>
    <mergeCell ref="L172:M172"/>
    <mergeCell ref="N172:Q172"/>
    <mergeCell ref="F173:I173"/>
    <mergeCell ref="L173:M173"/>
    <mergeCell ref="N173:Q173"/>
    <mergeCell ref="F174:I174"/>
    <mergeCell ref="L174:M174"/>
    <mergeCell ref="N174:Q174"/>
    <mergeCell ref="F175:I175"/>
    <mergeCell ref="L175:M175"/>
    <mergeCell ref="N175:Q175"/>
    <mergeCell ref="F176:I176"/>
    <mergeCell ref="L176:M176"/>
    <mergeCell ref="N176:Q176"/>
    <mergeCell ref="F177:I177"/>
    <mergeCell ref="L177:M177"/>
    <mergeCell ref="N177:Q177"/>
    <mergeCell ref="F178:I178"/>
    <mergeCell ref="L178:M178"/>
    <mergeCell ref="N178:Q178"/>
    <mergeCell ref="F179:I179"/>
    <mergeCell ref="L179:M179"/>
    <mergeCell ref="N179:Q179"/>
    <mergeCell ref="F180:I180"/>
    <mergeCell ref="L180:M180"/>
    <mergeCell ref="N180:Q180"/>
    <mergeCell ref="F181:I181"/>
    <mergeCell ref="L181:M181"/>
    <mergeCell ref="N181:Q181"/>
    <mergeCell ref="F182:I182"/>
    <mergeCell ref="L182:M182"/>
    <mergeCell ref="N182:Q182"/>
    <mergeCell ref="F183:I183"/>
    <mergeCell ref="L183:M183"/>
    <mergeCell ref="N183:Q183"/>
    <mergeCell ref="F184:I184"/>
    <mergeCell ref="L184:M184"/>
    <mergeCell ref="N184:Q184"/>
    <mergeCell ref="F185:I185"/>
    <mergeCell ref="L185:M185"/>
    <mergeCell ref="N185:Q185"/>
    <mergeCell ref="F186:I186"/>
    <mergeCell ref="L186:M186"/>
    <mergeCell ref="N186:Q186"/>
    <mergeCell ref="F187:I187"/>
    <mergeCell ref="L187:M187"/>
    <mergeCell ref="N187:Q187"/>
    <mergeCell ref="F189:I189"/>
    <mergeCell ref="L189:M189"/>
    <mergeCell ref="N189:Q189"/>
    <mergeCell ref="F192:I192"/>
    <mergeCell ref="L192:M192"/>
    <mergeCell ref="N192:Q192"/>
    <mergeCell ref="F193:I193"/>
    <mergeCell ref="L193:M193"/>
    <mergeCell ref="N193:Q193"/>
    <mergeCell ref="F196:I196"/>
    <mergeCell ref="L196:M196"/>
    <mergeCell ref="N196:Q196"/>
    <mergeCell ref="F197:I197"/>
    <mergeCell ref="L197:M197"/>
    <mergeCell ref="N197:Q197"/>
    <mergeCell ref="F204:I204"/>
    <mergeCell ref="L204:M204"/>
    <mergeCell ref="N204:Q204"/>
    <mergeCell ref="F198:I198"/>
    <mergeCell ref="L198:M198"/>
    <mergeCell ref="N198:Q198"/>
    <mergeCell ref="F200:I200"/>
    <mergeCell ref="L200:M200"/>
    <mergeCell ref="N200:Q200"/>
    <mergeCell ref="F201:I201"/>
    <mergeCell ref="L201:M201"/>
    <mergeCell ref="N201:Q201"/>
    <mergeCell ref="H1:K1"/>
    <mergeCell ref="F209:I209"/>
    <mergeCell ref="L209:M209"/>
    <mergeCell ref="N209:Q209"/>
    <mergeCell ref="F210:I210"/>
    <mergeCell ref="L210:M210"/>
    <mergeCell ref="N210:Q210"/>
    <mergeCell ref="F211:I211"/>
    <mergeCell ref="L211:M211"/>
    <mergeCell ref="N211:Q211"/>
    <mergeCell ref="F205:I205"/>
    <mergeCell ref="L205:M205"/>
    <mergeCell ref="N205:Q205"/>
    <mergeCell ref="F207:I207"/>
    <mergeCell ref="L207:M207"/>
    <mergeCell ref="N207:Q207"/>
    <mergeCell ref="F208:I208"/>
    <mergeCell ref="L208:M208"/>
    <mergeCell ref="N208:Q208"/>
    <mergeCell ref="F202:I202"/>
    <mergeCell ref="L202:M202"/>
    <mergeCell ref="N202:Q202"/>
    <mergeCell ref="F203:I203"/>
    <mergeCell ref="L203:M203"/>
    <mergeCell ref="S2:AC2"/>
    <mergeCell ref="N159:Q159"/>
    <mergeCell ref="N188:Q188"/>
    <mergeCell ref="N190:Q190"/>
    <mergeCell ref="N191:Q191"/>
    <mergeCell ref="N194:Q194"/>
    <mergeCell ref="N195:Q195"/>
    <mergeCell ref="N199:Q199"/>
    <mergeCell ref="N206:Q206"/>
    <mergeCell ref="N203:Q203"/>
    <mergeCell ref="F119:P119"/>
    <mergeCell ref="F120:P120"/>
    <mergeCell ref="M122:P122"/>
    <mergeCell ref="M124:Q124"/>
    <mergeCell ref="M125:Q125"/>
    <mergeCell ref="F127:I127"/>
    <mergeCell ref="L127:M127"/>
    <mergeCell ref="N127:Q127"/>
    <mergeCell ref="F131:I131"/>
    <mergeCell ref="L131:M131"/>
    <mergeCell ref="N131:Q131"/>
    <mergeCell ref="N128:Q128"/>
    <mergeCell ref="N129:Q129"/>
    <mergeCell ref="N130:Q130"/>
  </mergeCells>
  <dataValidations count="2">
    <dataValidation type="list" allowBlank="1" showInputMessage="1" showErrorMessage="1" error="Povolené sú hodnoty K, M." sqref="D207:D212" xr:uid="{00000000-0002-0000-0A00-000000000000}">
      <formula1>"K, M"</formula1>
    </dataValidation>
    <dataValidation type="list" allowBlank="1" showInputMessage="1" showErrorMessage="1" error="Povolené sú hodnoty základná, znížená, nulová." sqref="U207:U212" xr:uid="{00000000-0002-0000-0A00-000001000000}">
      <formula1>"základná, znížená, nulová"</formula1>
    </dataValidation>
  </dataValidations>
  <hyperlinks>
    <hyperlink ref="F1:G1" location="C2" display="1) Krycí list rozpočtu" xr:uid="{00000000-0004-0000-0A00-000000000000}"/>
    <hyperlink ref="H1:K1" location="C86" display="2) Rekapitulácia rozpočtu" xr:uid="{00000000-0004-0000-0A00-000001000000}"/>
    <hyperlink ref="L1" location="C127" display="3) Rozpočet" xr:uid="{00000000-0004-0000-0A00-000002000000}"/>
    <hyperlink ref="S1:T1" location="'Rekapitulácia stavby'!C2" display="Rekapitulácia stavby" xr:uid="{00000000-0004-0000-0A00-000003000000}"/>
  </hyperlinks>
  <pageMargins left="0.59055118110236227" right="0.59055118110236227" top="0.51181102362204722" bottom="0.47244094488188981" header="0" footer="0"/>
  <pageSetup paperSize="9" scale="95" fitToHeight="100" orientation="portrait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2</vt:i4>
      </vt:variant>
    </vt:vector>
  </HeadingPairs>
  <TitlesOfParts>
    <vt:vector size="3" baseType="lpstr">
      <vt:lpstr>SO 06-07 - Areálový rozvo...</vt:lpstr>
      <vt:lpstr>'SO 06-07 - Areálový rozvo...'!Názvy_tlače</vt:lpstr>
      <vt:lpstr>'SO 06-07 - Areálový rozvo...'!Oblasť_tlače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DESKTOP-V5HLJSI\misko</dc:creator>
  <cp:lastModifiedBy>Ing. Monika Heregová</cp:lastModifiedBy>
  <cp:lastPrinted>2020-07-27T12:52:45Z</cp:lastPrinted>
  <dcterms:created xsi:type="dcterms:W3CDTF">2020-06-30T22:12:45Z</dcterms:created>
  <dcterms:modified xsi:type="dcterms:W3CDTF">2020-07-31T10:19:24Z</dcterms:modified>
</cp:coreProperties>
</file>