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E78F215E-BF7B-4408-A17B-62A203B05DD0}" xr6:coauthVersionLast="43" xr6:coauthVersionMax="43" xr10:uidLastSave="{00000000-0000-0000-0000-000000000000}"/>
  <bookViews>
    <workbookView xWindow="3315" yWindow="720" windowWidth="21180" windowHeight="14355" firstSheet="1" activeTab="1" xr2:uid="{00000000-000D-0000-FFFF-FFFF00000000}"/>
  </bookViews>
  <sheets>
    <sheet name="SO 05 - Oplotenie" sheetId="10" r:id="rId1"/>
    <sheet name="SO 08 - Vonkajšie rozvody..." sheetId="12" r:id="rId2"/>
  </sheets>
  <definedNames>
    <definedName name="_xlnm.Print_Titles" localSheetId="0">'SO 05 - Oplotenie'!$124:$124</definedName>
    <definedName name="_xlnm.Print_Titles" localSheetId="1">'SO 08 - Vonkajšie rozvody...'!$119:$119</definedName>
    <definedName name="_xlnm.Print_Area" localSheetId="0">'SO 05 - Oplotenie'!$C$4:$Q$70,'SO 05 - Oplotenie'!$C$76:$Q$108,'SO 05 - Oplotenie'!$C$114:$Q$200</definedName>
    <definedName name="_xlnm.Print_Area" localSheetId="1">'SO 08 - Vonkajšie rozvody...'!$C$4:$Q$70,'SO 08 - Vonkajšie rozvody...'!$C$76:$Q$103,'SO 08 - Vonkajšie rozvody...'!$C$109:$Q$184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41" i="12" l="1"/>
  <c r="BI141" i="12"/>
  <c r="BH141" i="12"/>
  <c r="BG141" i="12"/>
  <c r="BE141" i="12"/>
  <c r="AA141" i="12"/>
  <c r="Y141" i="12"/>
  <c r="W141" i="12"/>
  <c r="N141" i="12"/>
  <c r="BF141" i="12" s="1"/>
  <c r="BK140" i="12"/>
  <c r="BI140" i="12"/>
  <c r="BH140" i="12"/>
  <c r="BG140" i="12"/>
  <c r="BE140" i="12"/>
  <c r="AA140" i="12"/>
  <c r="Y140" i="12"/>
  <c r="W140" i="12"/>
  <c r="N140" i="12"/>
  <c r="BF140" i="12" s="1"/>
  <c r="BK130" i="10" l="1"/>
  <c r="BI130" i="10"/>
  <c r="BH130" i="10"/>
  <c r="BG130" i="10"/>
  <c r="BE130" i="10"/>
  <c r="AA130" i="10"/>
  <c r="Y130" i="10"/>
  <c r="W130" i="10"/>
  <c r="N130" i="10"/>
  <c r="BF130" i="10" s="1"/>
  <c r="BI184" i="12"/>
  <c r="BH184" i="12"/>
  <c r="BG184" i="12"/>
  <c r="BE184" i="12"/>
  <c r="BK184" i="12"/>
  <c r="N184" i="12"/>
  <c r="BF184" i="12" s="1"/>
  <c r="BI183" i="12"/>
  <c r="BH183" i="12"/>
  <c r="BG183" i="12"/>
  <c r="BE183" i="12"/>
  <c r="BK183" i="12"/>
  <c r="N183" i="12"/>
  <c r="BF183" i="12" s="1"/>
  <c r="BI182" i="12"/>
  <c r="BH182" i="12"/>
  <c r="BG182" i="12"/>
  <c r="BE182" i="12"/>
  <c r="BK182" i="12"/>
  <c r="N182" i="12" s="1"/>
  <c r="BF182" i="12" s="1"/>
  <c r="BI181" i="12"/>
  <c r="BH181" i="12"/>
  <c r="BG181" i="12"/>
  <c r="BE181" i="12"/>
  <c r="BK181" i="12"/>
  <c r="N181" i="12" s="1"/>
  <c r="BF181" i="12" s="1"/>
  <c r="BI180" i="12"/>
  <c r="BH180" i="12"/>
  <c r="BG180" i="12"/>
  <c r="BE180" i="12"/>
  <c r="BK180" i="12"/>
  <c r="BI178" i="12"/>
  <c r="BH178" i="12"/>
  <c r="BG178" i="12"/>
  <c r="BE178" i="12"/>
  <c r="AA178" i="12"/>
  <c r="Y178" i="12"/>
  <c r="W178" i="12"/>
  <c r="BK178" i="12"/>
  <c r="N178" i="12"/>
  <c r="BF178" i="12"/>
  <c r="BI177" i="12"/>
  <c r="BH177" i="12"/>
  <c r="BG177" i="12"/>
  <c r="BE177" i="12"/>
  <c r="AA177" i="12"/>
  <c r="Y177" i="12"/>
  <c r="W177" i="12"/>
  <c r="BK177" i="12"/>
  <c r="N177" i="12"/>
  <c r="BF177" i="12"/>
  <c r="BI176" i="12"/>
  <c r="BH176" i="12"/>
  <c r="BG176" i="12"/>
  <c r="BE176" i="12"/>
  <c r="AA176" i="12"/>
  <c r="Y176" i="12"/>
  <c r="W176" i="12"/>
  <c r="BK176" i="12"/>
  <c r="N176" i="12"/>
  <c r="BF176" i="12"/>
  <c r="BI175" i="12"/>
  <c r="BH175" i="12"/>
  <c r="BG175" i="12"/>
  <c r="BE175" i="12"/>
  <c r="AA175" i="12"/>
  <c r="Y175" i="12"/>
  <c r="W175" i="12"/>
  <c r="BK175" i="12"/>
  <c r="N175" i="12"/>
  <c r="BF175" i="12"/>
  <c r="BI174" i="12"/>
  <c r="BH174" i="12"/>
  <c r="BG174" i="12"/>
  <c r="BE174" i="12"/>
  <c r="AA174" i="12"/>
  <c r="Y174" i="12"/>
  <c r="W174" i="12"/>
  <c r="BK174" i="12"/>
  <c r="N174" i="12"/>
  <c r="BF174" i="12"/>
  <c r="BI173" i="12"/>
  <c r="BH173" i="12"/>
  <c r="BG173" i="12"/>
  <c r="BE173" i="12"/>
  <c r="AA173" i="12"/>
  <c r="Y173" i="12"/>
  <c r="W173" i="12"/>
  <c r="BK173" i="12"/>
  <c r="N173" i="12"/>
  <c r="BF173" i="12"/>
  <c r="BI172" i="12"/>
  <c r="BH172" i="12"/>
  <c r="BG172" i="12"/>
  <c r="BE172" i="12"/>
  <c r="AA172" i="12"/>
  <c r="Y172" i="12"/>
  <c r="W172" i="12"/>
  <c r="BK172" i="12"/>
  <c r="N172" i="12"/>
  <c r="BF172" i="12"/>
  <c r="BI171" i="12"/>
  <c r="BH171" i="12"/>
  <c r="BG171" i="12"/>
  <c r="BE171" i="12"/>
  <c r="AA171" i="12"/>
  <c r="AA170" i="12"/>
  <c r="Y171" i="12"/>
  <c r="W171" i="12"/>
  <c r="W170" i="12" s="1"/>
  <c r="BK171" i="12"/>
  <c r="N171" i="12"/>
  <c r="BF171" i="12" s="1"/>
  <c r="BI169" i="12"/>
  <c r="BH169" i="12"/>
  <c r="BG169" i="12"/>
  <c r="BE169" i="12"/>
  <c r="AA169" i="12"/>
  <c r="Y169" i="12"/>
  <c r="W169" i="12"/>
  <c r="BK169" i="12"/>
  <c r="N169" i="12"/>
  <c r="BF169" i="12" s="1"/>
  <c r="BI168" i="12"/>
  <c r="BH168" i="12"/>
  <c r="BG168" i="12"/>
  <c r="BE168" i="12"/>
  <c r="AA168" i="12"/>
  <c r="Y168" i="12"/>
  <c r="W168" i="12"/>
  <c r="BK168" i="12"/>
  <c r="N168" i="12"/>
  <c r="BF168" i="12" s="1"/>
  <c r="BI167" i="12"/>
  <c r="BH167" i="12"/>
  <c r="BG167" i="12"/>
  <c r="BE167" i="12"/>
  <c r="AA167" i="12"/>
  <c r="Y167" i="12"/>
  <c r="W167" i="12"/>
  <c r="BK167" i="12"/>
  <c r="N167" i="12"/>
  <c r="BF167" i="12" s="1"/>
  <c r="BI166" i="12"/>
  <c r="BH166" i="12"/>
  <c r="BG166" i="12"/>
  <c r="BE166" i="12"/>
  <c r="AA166" i="12"/>
  <c r="Y166" i="12"/>
  <c r="W166" i="12"/>
  <c r="BK166" i="12"/>
  <c r="N166" i="12"/>
  <c r="BF166" i="12" s="1"/>
  <c r="BI165" i="12"/>
  <c r="BH165" i="12"/>
  <c r="BG165" i="12"/>
  <c r="BE165" i="12"/>
  <c r="AA165" i="12"/>
  <c r="Y165" i="12"/>
  <c r="W165" i="12"/>
  <c r="BK165" i="12"/>
  <c r="N165" i="12"/>
  <c r="BF165" i="12" s="1"/>
  <c r="BI164" i="12"/>
  <c r="BH164" i="12"/>
  <c r="BG164" i="12"/>
  <c r="BE164" i="12"/>
  <c r="AA164" i="12"/>
  <c r="Y164" i="12"/>
  <c r="W164" i="12"/>
  <c r="BK164" i="12"/>
  <c r="N164" i="12"/>
  <c r="BF164" i="12" s="1"/>
  <c r="BI163" i="12"/>
  <c r="BH163" i="12"/>
  <c r="BG163" i="12"/>
  <c r="BE163" i="12"/>
  <c r="AA163" i="12"/>
  <c r="Y163" i="12"/>
  <c r="W163" i="12"/>
  <c r="BK163" i="12"/>
  <c r="N163" i="12"/>
  <c r="BF163" i="12" s="1"/>
  <c r="BI162" i="12"/>
  <c r="BH162" i="12"/>
  <c r="BG162" i="12"/>
  <c r="BE162" i="12"/>
  <c r="AA162" i="12"/>
  <c r="Y162" i="12"/>
  <c r="W162" i="12"/>
  <c r="BK162" i="12"/>
  <c r="N162" i="12"/>
  <c r="BF162" i="12" s="1"/>
  <c r="BI161" i="12"/>
  <c r="BH161" i="12"/>
  <c r="BG161" i="12"/>
  <c r="BE161" i="12"/>
  <c r="AA161" i="12"/>
  <c r="Y161" i="12"/>
  <c r="W161" i="12"/>
  <c r="BK161" i="12"/>
  <c r="N161" i="12"/>
  <c r="BF161" i="12" s="1"/>
  <c r="BI160" i="12"/>
  <c r="BH160" i="12"/>
  <c r="BG160" i="12"/>
  <c r="BE160" i="12"/>
  <c r="AA160" i="12"/>
  <c r="Y160" i="12"/>
  <c r="W160" i="12"/>
  <c r="BK160" i="12"/>
  <c r="N160" i="12"/>
  <c r="BF160" i="12" s="1"/>
  <c r="BI159" i="12"/>
  <c r="BH159" i="12"/>
  <c r="BG159" i="12"/>
  <c r="BE159" i="12"/>
  <c r="AA159" i="12"/>
  <c r="Y159" i="12"/>
  <c r="W159" i="12"/>
  <c r="BK159" i="12"/>
  <c r="N159" i="12"/>
  <c r="BF159" i="12" s="1"/>
  <c r="BI158" i="12"/>
  <c r="BH158" i="12"/>
  <c r="BG158" i="12"/>
  <c r="BE158" i="12"/>
  <c r="AA158" i="12"/>
  <c r="Y158" i="12"/>
  <c r="W158" i="12"/>
  <c r="BK158" i="12"/>
  <c r="N158" i="12"/>
  <c r="BF158" i="12" s="1"/>
  <c r="BI157" i="12"/>
  <c r="BH157" i="12"/>
  <c r="BG157" i="12"/>
  <c r="BE157" i="12"/>
  <c r="AA157" i="12"/>
  <c r="Y157" i="12"/>
  <c r="W157" i="12"/>
  <c r="BK157" i="12"/>
  <c r="N157" i="12"/>
  <c r="BF157" i="12" s="1"/>
  <c r="BI156" i="12"/>
  <c r="BH156" i="12"/>
  <c r="BG156" i="12"/>
  <c r="BE156" i="12"/>
  <c r="AA156" i="12"/>
  <c r="Y156" i="12"/>
  <c r="W156" i="12"/>
  <c r="BK156" i="12"/>
  <c r="N156" i="12"/>
  <c r="BF156" i="12" s="1"/>
  <c r="BI155" i="12"/>
  <c r="BH155" i="12"/>
  <c r="BG155" i="12"/>
  <c r="BE155" i="12"/>
  <c r="AA155" i="12"/>
  <c r="Y155" i="12"/>
  <c r="W155" i="12"/>
  <c r="BK155" i="12"/>
  <c r="N155" i="12"/>
  <c r="BF155" i="12" s="1"/>
  <c r="BI154" i="12"/>
  <c r="BH154" i="12"/>
  <c r="BG154" i="12"/>
  <c r="BE154" i="12"/>
  <c r="AA154" i="12"/>
  <c r="Y154" i="12"/>
  <c r="W154" i="12"/>
  <c r="BK154" i="12"/>
  <c r="N154" i="12"/>
  <c r="BF154" i="12" s="1"/>
  <c r="BI153" i="12"/>
  <c r="BH153" i="12"/>
  <c r="BG153" i="12"/>
  <c r="BE153" i="12"/>
  <c r="AA153" i="12"/>
  <c r="Y153" i="12"/>
  <c r="W153" i="12"/>
  <c r="BK153" i="12"/>
  <c r="N153" i="12"/>
  <c r="BF153" i="12" s="1"/>
  <c r="BI152" i="12"/>
  <c r="BH152" i="12"/>
  <c r="BG152" i="12"/>
  <c r="BE152" i="12"/>
  <c r="AA152" i="12"/>
  <c r="Y152" i="12"/>
  <c r="W152" i="12"/>
  <c r="BK152" i="12"/>
  <c r="N152" i="12"/>
  <c r="BF152" i="12" s="1"/>
  <c r="BI151" i="12"/>
  <c r="BH151" i="12"/>
  <c r="BG151" i="12"/>
  <c r="BE151" i="12"/>
  <c r="AA151" i="12"/>
  <c r="Y151" i="12"/>
  <c r="W151" i="12"/>
  <c r="W148" i="12" s="1"/>
  <c r="BK151" i="12"/>
  <c r="N151" i="12"/>
  <c r="BF151" i="12" s="1"/>
  <c r="BI150" i="12"/>
  <c r="BH150" i="12"/>
  <c r="BG150" i="12"/>
  <c r="BE150" i="12"/>
  <c r="AA150" i="12"/>
  <c r="Y150" i="12"/>
  <c r="W150" i="12"/>
  <c r="BK150" i="12"/>
  <c r="N150" i="12"/>
  <c r="BF150" i="12" s="1"/>
  <c r="BI149" i="12"/>
  <c r="BH149" i="12"/>
  <c r="BG149" i="12"/>
  <c r="BE149" i="12"/>
  <c r="AA149" i="12"/>
  <c r="AA148" i="12" s="1"/>
  <c r="Y149" i="12"/>
  <c r="W149" i="12"/>
  <c r="BK149" i="12"/>
  <c r="N149" i="12"/>
  <c r="BF149" i="12" s="1"/>
  <c r="BI147" i="12"/>
  <c r="BH147" i="12"/>
  <c r="BG147" i="12"/>
  <c r="BE147" i="12"/>
  <c r="AA147" i="12"/>
  <c r="Y147" i="12"/>
  <c r="W147" i="12"/>
  <c r="BK147" i="12"/>
  <c r="N147" i="12"/>
  <c r="BF147" i="12"/>
  <c r="BI146" i="12"/>
  <c r="BH146" i="12"/>
  <c r="BG146" i="12"/>
  <c r="BE146" i="12"/>
  <c r="AA146" i="12"/>
  <c r="Y146" i="12"/>
  <c r="W146" i="12"/>
  <c r="BK146" i="12"/>
  <c r="N146" i="12"/>
  <c r="BF146" i="12"/>
  <c r="BI145" i="12"/>
  <c r="BH145" i="12"/>
  <c r="BG145" i="12"/>
  <c r="BE145" i="12"/>
  <c r="AA145" i="12"/>
  <c r="Y145" i="12"/>
  <c r="W145" i="12"/>
  <c r="BK145" i="12"/>
  <c r="N145" i="12"/>
  <c r="BF145" i="12"/>
  <c r="BI144" i="12"/>
  <c r="BH144" i="12"/>
  <c r="BG144" i="12"/>
  <c r="BE144" i="12"/>
  <c r="AA144" i="12"/>
  <c r="Y144" i="12"/>
  <c r="W144" i="12"/>
  <c r="BK144" i="12"/>
  <c r="N144" i="12"/>
  <c r="BF144" i="12"/>
  <c r="BI143" i="12"/>
  <c r="BH143" i="12"/>
  <c r="BG143" i="12"/>
  <c r="BE143" i="12"/>
  <c r="AA143" i="12"/>
  <c r="Y143" i="12"/>
  <c r="W143" i="12"/>
  <c r="BK143" i="12"/>
  <c r="N143" i="12"/>
  <c r="BF143" i="12"/>
  <c r="BI142" i="12"/>
  <c r="BH142" i="12"/>
  <c r="BG142" i="12"/>
  <c r="BE142" i="12"/>
  <c r="AA142" i="12"/>
  <c r="Y142" i="12"/>
  <c r="W142" i="12"/>
  <c r="BK142" i="12"/>
  <c r="N142" i="12"/>
  <c r="BF142" i="12"/>
  <c r="BI139" i="12"/>
  <c r="BH139" i="12"/>
  <c r="BG139" i="12"/>
  <c r="BE139" i="12"/>
  <c r="AA139" i="12"/>
  <c r="Y139" i="12"/>
  <c r="W139" i="12"/>
  <c r="BK139" i="12"/>
  <c r="N139" i="12"/>
  <c r="BF139" i="12"/>
  <c r="BI138" i="12"/>
  <c r="BH138" i="12"/>
  <c r="BG138" i="12"/>
  <c r="BE138" i="12"/>
  <c r="AA138" i="12"/>
  <c r="Y138" i="12"/>
  <c r="W138" i="12"/>
  <c r="BK138" i="12"/>
  <c r="N138" i="12"/>
  <c r="BF138" i="12"/>
  <c r="BI137" i="12"/>
  <c r="BH137" i="12"/>
  <c r="BG137" i="12"/>
  <c r="BE137" i="12"/>
  <c r="AA137" i="12"/>
  <c r="Y137" i="12"/>
  <c r="W137" i="12"/>
  <c r="BK137" i="12"/>
  <c r="N137" i="12"/>
  <c r="BF137" i="12"/>
  <c r="BI136" i="12"/>
  <c r="BH136" i="12"/>
  <c r="BG136" i="12"/>
  <c r="BE136" i="12"/>
  <c r="AA136" i="12"/>
  <c r="Y136" i="12"/>
  <c r="W136" i="12"/>
  <c r="BK136" i="12"/>
  <c r="N136" i="12"/>
  <c r="BF136" i="12"/>
  <c r="BI135" i="12"/>
  <c r="BH135" i="12"/>
  <c r="BG135" i="12"/>
  <c r="BE135" i="12"/>
  <c r="AA135" i="12"/>
  <c r="Y135" i="12"/>
  <c r="W135" i="12"/>
  <c r="BK135" i="12"/>
  <c r="N135" i="12"/>
  <c r="BF135" i="12"/>
  <c r="BI134" i="12"/>
  <c r="BH134" i="12"/>
  <c r="BG134" i="12"/>
  <c r="BE134" i="12"/>
  <c r="AA134" i="12"/>
  <c r="Y134" i="12"/>
  <c r="W134" i="12"/>
  <c r="BK134" i="12"/>
  <c r="N134" i="12"/>
  <c r="BF134" i="12"/>
  <c r="BI133" i="12"/>
  <c r="BH133" i="12"/>
  <c r="BG133" i="12"/>
  <c r="BE133" i="12"/>
  <c r="AA133" i="12"/>
  <c r="Y133" i="12"/>
  <c r="W133" i="12"/>
  <c r="BK133" i="12"/>
  <c r="N133" i="12"/>
  <c r="BF133" i="12"/>
  <c r="BI132" i="12"/>
  <c r="BH132" i="12"/>
  <c r="BG132" i="12"/>
  <c r="BE132" i="12"/>
  <c r="AA132" i="12"/>
  <c r="Y132" i="12"/>
  <c r="W132" i="12"/>
  <c r="BK132" i="12"/>
  <c r="N132" i="12"/>
  <c r="BF132" i="12"/>
  <c r="BI131" i="12"/>
  <c r="BH131" i="12"/>
  <c r="BG131" i="12"/>
  <c r="BE131" i="12"/>
  <c r="AA131" i="12"/>
  <c r="Y131" i="12"/>
  <c r="W131" i="12"/>
  <c r="BK131" i="12"/>
  <c r="N131" i="12"/>
  <c r="BF131" i="12"/>
  <c r="BI130" i="12"/>
  <c r="BH130" i="12"/>
  <c r="BG130" i="12"/>
  <c r="BE130" i="12"/>
  <c r="AA130" i="12"/>
  <c r="Y130" i="12"/>
  <c r="W130" i="12"/>
  <c r="BK130" i="12"/>
  <c r="N130" i="12"/>
  <c r="BF130" i="12"/>
  <c r="BI129" i="12"/>
  <c r="BH129" i="12"/>
  <c r="BG129" i="12"/>
  <c r="BE129" i="12"/>
  <c r="AA129" i="12"/>
  <c r="Y129" i="12"/>
  <c r="W129" i="12"/>
  <c r="BK129" i="12"/>
  <c r="N129" i="12"/>
  <c r="BF129" i="12"/>
  <c r="BI128" i="12"/>
  <c r="BH128" i="12"/>
  <c r="BG128" i="12"/>
  <c r="BE128" i="12"/>
  <c r="AA128" i="12"/>
  <c r="Y128" i="12"/>
  <c r="W128" i="12"/>
  <c r="BK128" i="12"/>
  <c r="N128" i="12"/>
  <c r="BF128" i="12"/>
  <c r="BI127" i="12"/>
  <c r="BH127" i="12"/>
  <c r="BG127" i="12"/>
  <c r="BE127" i="12"/>
  <c r="AA127" i="12"/>
  <c r="Y127" i="12"/>
  <c r="W127" i="12"/>
  <c r="BK127" i="12"/>
  <c r="N127" i="12"/>
  <c r="BF127" i="12"/>
  <c r="BI126" i="12"/>
  <c r="BH126" i="12"/>
  <c r="BG126" i="12"/>
  <c r="BE126" i="12"/>
  <c r="AA126" i="12"/>
  <c r="Y126" i="12"/>
  <c r="W126" i="12"/>
  <c r="BK126" i="12"/>
  <c r="N126" i="12"/>
  <c r="BF126" i="12"/>
  <c r="BI125" i="12"/>
  <c r="BH125" i="12"/>
  <c r="BG125" i="12"/>
  <c r="BE125" i="12"/>
  <c r="AA125" i="12"/>
  <c r="Y125" i="12"/>
  <c r="W125" i="12"/>
  <c r="BK125" i="12"/>
  <c r="N125" i="12"/>
  <c r="BF125" i="12"/>
  <c r="BI124" i="12"/>
  <c r="BH124" i="12"/>
  <c r="BG124" i="12"/>
  <c r="BE124" i="12"/>
  <c r="AA124" i="12"/>
  <c r="Y124" i="12"/>
  <c r="W124" i="12"/>
  <c r="BK124" i="12"/>
  <c r="N124" i="12"/>
  <c r="BF124" i="12"/>
  <c r="BI123" i="12"/>
  <c r="BH123" i="12"/>
  <c r="BG123" i="12"/>
  <c r="BE123" i="12"/>
  <c r="AA123" i="12"/>
  <c r="AA122" i="12"/>
  <c r="Y123" i="12"/>
  <c r="Y122" i="12"/>
  <c r="W123" i="12"/>
  <c r="W122" i="12"/>
  <c r="BK123" i="12"/>
  <c r="N123" i="12"/>
  <c r="BF123" i="12" s="1"/>
  <c r="F114" i="12"/>
  <c r="F112" i="12"/>
  <c r="BI101" i="12"/>
  <c r="BH101" i="12"/>
  <c r="BG101" i="12"/>
  <c r="BE101" i="12"/>
  <c r="BI100" i="12"/>
  <c r="BH100" i="12"/>
  <c r="BG100" i="12"/>
  <c r="BE100" i="12"/>
  <c r="BI99" i="12"/>
  <c r="BH99" i="12"/>
  <c r="BG99" i="12"/>
  <c r="BE99" i="12"/>
  <c r="BI98" i="12"/>
  <c r="BH98" i="12"/>
  <c r="BG98" i="12"/>
  <c r="BE98" i="12"/>
  <c r="BI97" i="12"/>
  <c r="BH97" i="12"/>
  <c r="BG97" i="12"/>
  <c r="BE97" i="12"/>
  <c r="BI96" i="12"/>
  <c r="BH96" i="12"/>
  <c r="BG96" i="12"/>
  <c r="BE96" i="12"/>
  <c r="F81" i="12"/>
  <c r="F79" i="12"/>
  <c r="O21" i="12"/>
  <c r="E21" i="12"/>
  <c r="O20" i="12"/>
  <c r="O18" i="12"/>
  <c r="E18" i="12"/>
  <c r="M116" i="12" s="1"/>
  <c r="O17" i="12"/>
  <c r="O15" i="12"/>
  <c r="E15" i="12"/>
  <c r="O14" i="12"/>
  <c r="O12" i="12"/>
  <c r="E12" i="12"/>
  <c r="O11" i="12"/>
  <c r="O9" i="12"/>
  <c r="M81" i="12" s="1"/>
  <c r="F6" i="12"/>
  <c r="BI200" i="10"/>
  <c r="BH200" i="10"/>
  <c r="BG200" i="10"/>
  <c r="BE200" i="10"/>
  <c r="BK200" i="10"/>
  <c r="N200" i="10" s="1"/>
  <c r="BF200" i="10" s="1"/>
  <c r="BI199" i="10"/>
  <c r="BH199" i="10"/>
  <c r="BG199" i="10"/>
  <c r="BE199" i="10"/>
  <c r="BK199" i="10"/>
  <c r="N199" i="10" s="1"/>
  <c r="BF199" i="10" s="1"/>
  <c r="BI198" i="10"/>
  <c r="BH198" i="10"/>
  <c r="BG198" i="10"/>
  <c r="BE198" i="10"/>
  <c r="BK198" i="10"/>
  <c r="BI197" i="10"/>
  <c r="BH197" i="10"/>
  <c r="BG197" i="10"/>
  <c r="BE197" i="10"/>
  <c r="BK197" i="10"/>
  <c r="N197" i="10" s="1"/>
  <c r="BF197" i="10" s="1"/>
  <c r="BI196" i="10"/>
  <c r="BH196" i="10"/>
  <c r="BG196" i="10"/>
  <c r="BE196" i="10"/>
  <c r="BK196" i="10"/>
  <c r="N196" i="10"/>
  <c r="BF196" i="10" s="1"/>
  <c r="BI194" i="10"/>
  <c r="BH194" i="10"/>
  <c r="BG194" i="10"/>
  <c r="BE194" i="10"/>
  <c r="AA194" i="10"/>
  <c r="Y194" i="10"/>
  <c r="W194" i="10"/>
  <c r="BK194" i="10"/>
  <c r="N194" i="10"/>
  <c r="BF194" i="10" s="1"/>
  <c r="BI193" i="10"/>
  <c r="BH193" i="10"/>
  <c r="BG193" i="10"/>
  <c r="BE193" i="10"/>
  <c r="AA193" i="10"/>
  <c r="Y193" i="10"/>
  <c r="W193" i="10"/>
  <c r="BK193" i="10"/>
  <c r="N193" i="10"/>
  <c r="BF193" i="10" s="1"/>
  <c r="BI192" i="10"/>
  <c r="BH192" i="10"/>
  <c r="BG192" i="10"/>
  <c r="BE192" i="10"/>
  <c r="AA192" i="10"/>
  <c r="Y192" i="10"/>
  <c r="W192" i="10"/>
  <c r="BK192" i="10"/>
  <c r="N192" i="10"/>
  <c r="BF192" i="10" s="1"/>
  <c r="BI191" i="10"/>
  <c r="BH191" i="10"/>
  <c r="BG191" i="10"/>
  <c r="BE191" i="10"/>
  <c r="AA191" i="10"/>
  <c r="Y191" i="10"/>
  <c r="W191" i="10"/>
  <c r="BK191" i="10"/>
  <c r="N191" i="10"/>
  <c r="BF191" i="10" s="1"/>
  <c r="BI190" i="10"/>
  <c r="BH190" i="10"/>
  <c r="BG190" i="10"/>
  <c r="BE190" i="10"/>
  <c r="AA190" i="10"/>
  <c r="Y190" i="10"/>
  <c r="W190" i="10"/>
  <c r="BK190" i="10"/>
  <c r="N190" i="10"/>
  <c r="BF190" i="10" s="1"/>
  <c r="BI185" i="10"/>
  <c r="BH185" i="10"/>
  <c r="BG185" i="10"/>
  <c r="BE185" i="10"/>
  <c r="AA185" i="10"/>
  <c r="Y185" i="10"/>
  <c r="W185" i="10"/>
  <c r="BK185" i="10"/>
  <c r="N185" i="10"/>
  <c r="BF185" i="10" s="1"/>
  <c r="BI184" i="10"/>
  <c r="BH184" i="10"/>
  <c r="BG184" i="10"/>
  <c r="BE184" i="10"/>
  <c r="AA184" i="10"/>
  <c r="Y184" i="10"/>
  <c r="W184" i="10"/>
  <c r="BK184" i="10"/>
  <c r="N184" i="10"/>
  <c r="BF184" i="10" s="1"/>
  <c r="BI179" i="10"/>
  <c r="BH179" i="10"/>
  <c r="BG179" i="10"/>
  <c r="BE179" i="10"/>
  <c r="AA179" i="10"/>
  <c r="Y179" i="10"/>
  <c r="W179" i="10"/>
  <c r="BK179" i="10"/>
  <c r="N179" i="10"/>
  <c r="BF179" i="10" s="1"/>
  <c r="BI178" i="10"/>
  <c r="BH178" i="10"/>
  <c r="BG178" i="10"/>
  <c r="BE178" i="10"/>
  <c r="AA178" i="10"/>
  <c r="Y178" i="10"/>
  <c r="W178" i="10"/>
  <c r="BK178" i="10"/>
  <c r="N178" i="10"/>
  <c r="BF178" i="10" s="1"/>
  <c r="BI177" i="10"/>
  <c r="BH177" i="10"/>
  <c r="BG177" i="10"/>
  <c r="BE177" i="10"/>
  <c r="AA177" i="10"/>
  <c r="Y177" i="10"/>
  <c r="W177" i="10"/>
  <c r="W175" i="10" s="1"/>
  <c r="BK177" i="10"/>
  <c r="N177" i="10"/>
  <c r="BF177" i="10" s="1"/>
  <c r="BI176" i="10"/>
  <c r="BH176" i="10"/>
  <c r="BG176" i="10"/>
  <c r="BE176" i="10"/>
  <c r="AA176" i="10"/>
  <c r="Y176" i="10"/>
  <c r="W176" i="10"/>
  <c r="W174" i="10"/>
  <c r="BK176" i="10"/>
  <c r="N176" i="10"/>
  <c r="BF176" i="10" s="1"/>
  <c r="BI173" i="10"/>
  <c r="BH173" i="10"/>
  <c r="BG173" i="10"/>
  <c r="BE173" i="10"/>
  <c r="AA173" i="10"/>
  <c r="AA172" i="10" s="1"/>
  <c r="Y173" i="10"/>
  <c r="Y172" i="10" s="1"/>
  <c r="W173" i="10"/>
  <c r="W172" i="10" s="1"/>
  <c r="BK173" i="10"/>
  <c r="BK172" i="10" s="1"/>
  <c r="N172" i="10" s="1"/>
  <c r="N95" i="10" s="1"/>
  <c r="N173" i="10"/>
  <c r="BF173" i="10" s="1"/>
  <c r="BI171" i="10"/>
  <c r="BH171" i="10"/>
  <c r="BG171" i="10"/>
  <c r="BE171" i="10"/>
  <c r="AA171" i="10"/>
  <c r="Y171" i="10"/>
  <c r="W171" i="10"/>
  <c r="BK171" i="10"/>
  <c r="N171" i="10"/>
  <c r="BF171" i="10" s="1"/>
  <c r="BI170" i="10"/>
  <c r="BH170" i="10"/>
  <c r="BG170" i="10"/>
  <c r="BE170" i="10"/>
  <c r="AA170" i="10"/>
  <c r="Y170" i="10"/>
  <c r="W170" i="10"/>
  <c r="BK170" i="10"/>
  <c r="N170" i="10"/>
  <c r="BF170" i="10" s="1"/>
  <c r="BI169" i="10"/>
  <c r="BH169" i="10"/>
  <c r="BG169" i="10"/>
  <c r="BE169" i="10"/>
  <c r="AA169" i="10"/>
  <c r="Y169" i="10"/>
  <c r="W169" i="10"/>
  <c r="BK169" i="10"/>
  <c r="N169" i="10"/>
  <c r="BF169" i="10" s="1"/>
  <c r="BI168" i="10"/>
  <c r="BH168" i="10"/>
  <c r="BG168" i="10"/>
  <c r="BE168" i="10"/>
  <c r="AA168" i="10"/>
  <c r="Y168" i="10"/>
  <c r="W168" i="10"/>
  <c r="BK168" i="10"/>
  <c r="N168" i="10"/>
  <c r="BF168" i="10" s="1"/>
  <c r="BI167" i="10"/>
  <c r="BH167" i="10"/>
  <c r="BG167" i="10"/>
  <c r="BE167" i="10"/>
  <c r="AA167" i="10"/>
  <c r="Y167" i="10"/>
  <c r="W167" i="10"/>
  <c r="BK167" i="10"/>
  <c r="N167" i="10"/>
  <c r="BF167" i="10" s="1"/>
  <c r="BI166" i="10"/>
  <c r="BH166" i="10"/>
  <c r="BG166" i="10"/>
  <c r="BE166" i="10"/>
  <c r="AA166" i="10"/>
  <c r="Y166" i="10"/>
  <c r="W166" i="10"/>
  <c r="BK166" i="10"/>
  <c r="N166" i="10"/>
  <c r="BF166" i="10" s="1"/>
  <c r="BI163" i="10"/>
  <c r="BH163" i="10"/>
  <c r="BG163" i="10"/>
  <c r="BE163" i="10"/>
  <c r="AA163" i="10"/>
  <c r="Y163" i="10"/>
  <c r="W163" i="10"/>
  <c r="BK163" i="10"/>
  <c r="N163" i="10"/>
  <c r="BF163" i="10"/>
  <c r="BI161" i="10"/>
  <c r="BH161" i="10"/>
  <c r="BG161" i="10"/>
  <c r="BE161" i="10"/>
  <c r="AA161" i="10"/>
  <c r="Y161" i="10"/>
  <c r="Y160" i="10" s="1"/>
  <c r="W161" i="10"/>
  <c r="W160" i="10"/>
  <c r="BK161" i="10"/>
  <c r="N161" i="10"/>
  <c r="BF161" i="10" s="1"/>
  <c r="BI159" i="10"/>
  <c r="BH159" i="10"/>
  <c r="BG159" i="10"/>
  <c r="BE159" i="10"/>
  <c r="AA159" i="10"/>
  <c r="AA158" i="10"/>
  <c r="Y159" i="10"/>
  <c r="Y158" i="10"/>
  <c r="W159" i="10"/>
  <c r="W158" i="10"/>
  <c r="BK159" i="10"/>
  <c r="BK158" i="10"/>
  <c r="N158" i="10" s="1"/>
  <c r="N92" i="10" s="1"/>
  <c r="N159" i="10"/>
  <c r="BF159" i="10"/>
  <c r="BI156" i="10"/>
  <c r="BH156" i="10"/>
  <c r="BG156" i="10"/>
  <c r="BE156" i="10"/>
  <c r="AA156" i="10"/>
  <c r="Y156" i="10"/>
  <c r="W156" i="10"/>
  <c r="BK156" i="10"/>
  <c r="N156" i="10"/>
  <c r="BF156" i="10"/>
  <c r="BI152" i="10"/>
  <c r="BH152" i="10"/>
  <c r="BG152" i="10"/>
  <c r="BE152" i="10"/>
  <c r="AA152" i="10"/>
  <c r="Y152" i="10"/>
  <c r="W152" i="10"/>
  <c r="BK152" i="10"/>
  <c r="N152" i="10"/>
  <c r="BF152" i="10"/>
  <c r="BI151" i="10"/>
  <c r="BH151" i="10"/>
  <c r="BG151" i="10"/>
  <c r="BE151" i="10"/>
  <c r="AA151" i="10"/>
  <c r="Y151" i="10"/>
  <c r="W151" i="10"/>
  <c r="BK151" i="10"/>
  <c r="N151" i="10"/>
  <c r="BF151" i="10"/>
  <c r="BI147" i="10"/>
  <c r="BH147" i="10"/>
  <c r="BG147" i="10"/>
  <c r="BE147" i="10"/>
  <c r="AA147" i="10"/>
  <c r="Y147" i="10"/>
  <c r="W147" i="10"/>
  <c r="BK147" i="10"/>
  <c r="N147" i="10"/>
  <c r="BF147" i="10"/>
  <c r="BI143" i="10"/>
  <c r="BH143" i="10"/>
  <c r="BG143" i="10"/>
  <c r="BE143" i="10"/>
  <c r="AA143" i="10"/>
  <c r="Y143" i="10"/>
  <c r="W143" i="10"/>
  <c r="BK143" i="10"/>
  <c r="BK142" i="10" s="1"/>
  <c r="N142" i="10" s="1"/>
  <c r="N91" i="10" s="1"/>
  <c r="N143" i="10"/>
  <c r="BF143" i="10"/>
  <c r="BI135" i="10"/>
  <c r="BH135" i="10"/>
  <c r="BG135" i="10"/>
  <c r="BE135" i="10"/>
  <c r="AA135" i="10"/>
  <c r="Y135" i="10"/>
  <c r="W135" i="10"/>
  <c r="BK135" i="10"/>
  <c r="N135" i="10"/>
  <c r="BF135" i="10" s="1"/>
  <c r="BI131" i="10"/>
  <c r="BH131" i="10"/>
  <c r="BG131" i="10"/>
  <c r="BE131" i="10"/>
  <c r="AA131" i="10"/>
  <c r="Y131" i="10"/>
  <c r="W131" i="10"/>
  <c r="BK131" i="10"/>
  <c r="N131" i="10"/>
  <c r="BF131" i="10" s="1"/>
  <c r="BI128" i="10"/>
  <c r="BH128" i="10"/>
  <c r="BG128" i="10"/>
  <c r="BE128" i="10"/>
  <c r="AA128" i="10"/>
  <c r="Y128" i="10"/>
  <c r="W128" i="10"/>
  <c r="BK128" i="10"/>
  <c r="N128" i="10"/>
  <c r="BF128" i="10" s="1"/>
  <c r="F119" i="10"/>
  <c r="F117" i="10"/>
  <c r="BI106" i="10"/>
  <c r="BH106" i="10"/>
  <c r="BG106" i="10"/>
  <c r="BE106" i="10"/>
  <c r="BI105" i="10"/>
  <c r="BH105" i="10"/>
  <c r="BG105" i="10"/>
  <c r="BE105" i="10"/>
  <c r="BI104" i="10"/>
  <c r="BH104" i="10"/>
  <c r="BG104" i="10"/>
  <c r="BE104" i="10"/>
  <c r="BI103" i="10"/>
  <c r="BH103" i="10"/>
  <c r="BG103" i="10"/>
  <c r="BE103" i="10"/>
  <c r="BI102" i="10"/>
  <c r="BH102" i="10"/>
  <c r="BG102" i="10"/>
  <c r="BE102" i="10"/>
  <c r="BI101" i="10"/>
  <c r="BH101" i="10"/>
  <c r="BG101" i="10"/>
  <c r="BE101" i="10"/>
  <c r="F81" i="10"/>
  <c r="F79" i="10"/>
  <c r="O21" i="10"/>
  <c r="E21" i="10"/>
  <c r="M84" i="10" s="1"/>
  <c r="O20" i="10"/>
  <c r="O18" i="10"/>
  <c r="E18" i="10"/>
  <c r="M121" i="10" s="1"/>
  <c r="O17" i="10"/>
  <c r="O15" i="10"/>
  <c r="E15" i="10"/>
  <c r="F84" i="10" s="1"/>
  <c r="O14" i="10"/>
  <c r="O12" i="10"/>
  <c r="E12" i="10"/>
  <c r="O11" i="10"/>
  <c r="O9" i="10"/>
  <c r="F6" i="10"/>
  <c r="M122" i="10" l="1"/>
  <c r="AA127" i="10"/>
  <c r="Y142" i="10"/>
  <c r="F83" i="12"/>
  <c r="F116" i="12"/>
  <c r="N180" i="12"/>
  <c r="BF180" i="12" s="1"/>
  <c r="BK179" i="12"/>
  <c r="N179" i="12" s="1"/>
  <c r="N93" i="12" s="1"/>
  <c r="F122" i="10"/>
  <c r="BK127" i="10"/>
  <c r="N127" i="10" s="1"/>
  <c r="N90" i="10" s="1"/>
  <c r="AA142" i="10"/>
  <c r="W142" i="10"/>
  <c r="BK160" i="10"/>
  <c r="N160" i="10" s="1"/>
  <c r="N93" i="10" s="1"/>
  <c r="AA160" i="10"/>
  <c r="W165" i="10"/>
  <c r="AA165" i="10"/>
  <c r="AA175" i="10"/>
  <c r="AA174" i="10" s="1"/>
  <c r="BK195" i="10"/>
  <c r="N195" i="10" s="1"/>
  <c r="N98" i="10" s="1"/>
  <c r="N198" i="10"/>
  <c r="BF198" i="10" s="1"/>
  <c r="BK165" i="10"/>
  <c r="N165" i="10" s="1"/>
  <c r="N94" i="10" s="1"/>
  <c r="Y165" i="10"/>
  <c r="Y175" i="10"/>
  <c r="Y174" i="10" s="1"/>
  <c r="F78" i="12"/>
  <c r="F111" i="12"/>
  <c r="F117" i="12"/>
  <c r="F84" i="12"/>
  <c r="BK170" i="12"/>
  <c r="N170" i="12" s="1"/>
  <c r="N92" i="12" s="1"/>
  <c r="Y170" i="12"/>
  <c r="BK122" i="12"/>
  <c r="BK148" i="12"/>
  <c r="N148" i="12" s="1"/>
  <c r="N91" i="12" s="1"/>
  <c r="Y148" i="12"/>
  <c r="Y121" i="12" s="1"/>
  <c r="Y120" i="12" s="1"/>
  <c r="H32" i="12"/>
  <c r="M114" i="12"/>
  <c r="M83" i="12"/>
  <c r="W127" i="10"/>
  <c r="W126" i="10" s="1"/>
  <c r="W125" i="10" s="1"/>
  <c r="Y127" i="10"/>
  <c r="M83" i="10"/>
  <c r="F78" i="10"/>
  <c r="F116" i="10"/>
  <c r="M32" i="10"/>
  <c r="H35" i="10"/>
  <c r="H36" i="10"/>
  <c r="Y126" i="10"/>
  <c r="Y125" i="10" s="1"/>
  <c r="BK126" i="10"/>
  <c r="M119" i="10"/>
  <c r="M81" i="10"/>
  <c r="H32" i="10"/>
  <c r="H35" i="12"/>
  <c r="M32" i="12"/>
  <c r="H34" i="10"/>
  <c r="F121" i="10"/>
  <c r="F83" i="10"/>
  <c r="BK175" i="10"/>
  <c r="M117" i="12"/>
  <c r="M84" i="12"/>
  <c r="H34" i="12"/>
  <c r="H36" i="12"/>
  <c r="N122" i="12"/>
  <c r="N90" i="12" s="1"/>
  <c r="BK121" i="12"/>
  <c r="W121" i="12"/>
  <c r="W120" i="12" s="1"/>
  <c r="AA121" i="12"/>
  <c r="AA120" i="12" s="1"/>
  <c r="AA126" i="10" l="1"/>
  <c r="AA125" i="10" s="1"/>
  <c r="N175" i="10"/>
  <c r="N97" i="10" s="1"/>
  <c r="BK174" i="10"/>
  <c r="N174" i="10" s="1"/>
  <c r="N96" i="10" s="1"/>
  <c r="N126" i="10"/>
  <c r="N89" i="10" s="1"/>
  <c r="BK125" i="10"/>
  <c r="N125" i="10" s="1"/>
  <c r="N88" i="10" s="1"/>
  <c r="BK120" i="12"/>
  <c r="N120" i="12" s="1"/>
  <c r="N88" i="12" s="1"/>
  <c r="N121" i="12"/>
  <c r="N89" i="12" s="1"/>
  <c r="N101" i="12" l="1"/>
  <c r="BF101" i="12" s="1"/>
  <c r="N99" i="12"/>
  <c r="BF99" i="12" s="1"/>
  <c r="N98" i="12"/>
  <c r="BF98" i="12" s="1"/>
  <c r="M27" i="12"/>
  <c r="N97" i="12"/>
  <c r="BF97" i="12" s="1"/>
  <c r="N96" i="12"/>
  <c r="N100" i="12"/>
  <c r="BF100" i="12" s="1"/>
  <c r="N105" i="10"/>
  <c r="BF105" i="10" s="1"/>
  <c r="N103" i="10"/>
  <c r="BF103" i="10" s="1"/>
  <c r="M27" i="10"/>
  <c r="N104" i="10"/>
  <c r="BF104" i="10" s="1"/>
  <c r="N101" i="10"/>
  <c r="N102" i="10"/>
  <c r="BF102" i="10" s="1"/>
  <c r="N106" i="10"/>
  <c r="BF106" i="10" s="1"/>
  <c r="BF96" i="12" l="1"/>
  <c r="N95" i="12"/>
  <c r="N100" i="10"/>
  <c r="BF101" i="10"/>
  <c r="M33" i="12" l="1"/>
  <c r="H33" i="12"/>
  <c r="H33" i="10"/>
  <c r="M33" i="10"/>
  <c r="M28" i="10"/>
  <c r="L108" i="10"/>
  <c r="M28" i="12"/>
  <c r="L103" i="12"/>
  <c r="M30" i="10" l="1"/>
  <c r="M30" i="12"/>
  <c r="L38" i="10" l="1"/>
  <c r="L38" i="12"/>
</calcChain>
</file>

<file path=xl/sharedStrings.xml><?xml version="1.0" encoding="utf-8"?>
<sst xmlns="http://schemas.openxmlformats.org/spreadsheetml/2006/main" count="1844" uniqueCount="388">
  <si>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</si>
  <si>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</si>
  <si>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</si>
  <si>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</si>
  <si>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</si>
  <si>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</si>
  <si>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</si>
  <si>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</si>
  <si>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</si>
  <si>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</si>
  <si>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</si>
  <si>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</si>
  <si>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</si>
  <si>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</si>
  <si>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</si>
  <si>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</si>
  <si>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</si>
  <si>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</si>
  <si>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</si>
  <si>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</si>
  <si>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</si>
  <si>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</si>
  <si>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</si>
  <si>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</si>
  <si>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</si>
  <si>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</si>
  <si>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</si>
  <si>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</si>
  <si>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</si>
  <si>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</si>
  <si>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</si>
  <si>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</si>
  <si>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</si>
  <si>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</si>
  <si>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</si>
  <si>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</si>
  <si>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</si>
  <si>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</si>
  <si>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</si>
  <si>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</si>
  <si>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</si>
  <si>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</si>
  <si>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2</t>
  </si>
  <si>
    <t>{7e184138-93cd-4d65-aa0b-f97e9366b1df}</t>
  </si>
  <si>
    <t>{f681f630-c8d0-4f58-a2ea-3992933cacae}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</si>
  <si>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</si>
  <si>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</si>
  <si>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</si>
  <si>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</si>
  <si>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</si>
  <si>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</si>
  <si>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</si>
  <si>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</si>
  <si>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</si>
  <si>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</si>
  <si>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</si>
  <si>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</si>
  <si>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</si>
  <si>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</si>
  <si>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</si>
  <si>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</si>
  <si>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</si>
  <si>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</si>
  <si>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</si>
  <si>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</si>
  <si>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</si>
  <si>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</si>
  <si>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</si>
  <si>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</si>
  <si>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</si>
  <si>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</si>
  <si>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</si>
  <si>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</si>
  <si>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</si>
  <si>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</si>
  <si>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</si>
  <si>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</si>
  <si>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</si>
  <si>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</si>
  <si>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</si>
  <si>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</si>
  <si>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</si>
  <si>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</si>
  <si>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</si>
  <si>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</si>
  <si>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</si>
  <si>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</si>
  <si>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</si>
  <si>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</si>
  <si>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</si>
  <si>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</si>
  <si>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767 - Konštrukcie doplnkové kovové</t>
  </si>
  <si>
    <t>M - Práce a dodávky M</t>
  </si>
  <si>
    <t>ROZPOCET</t>
  </si>
  <si>
    <t>ks</t>
  </si>
  <si>
    <t>4</t>
  </si>
  <si>
    <t>16</t>
  </si>
  <si>
    <t>3</t>
  </si>
  <si>
    <t>m</t>
  </si>
  <si>
    <t>VV</t>
  </si>
  <si>
    <t>Medzisúčet</t>
  </si>
  <si>
    <t>Súčet</t>
  </si>
  <si>
    <t>5</t>
  </si>
  <si>
    <t>m2</t>
  </si>
  <si>
    <t>6</t>
  </si>
  <si>
    <t>m3</t>
  </si>
  <si>
    <t>7</t>
  </si>
  <si>
    <t>8</t>
  </si>
  <si>
    <t>9</t>
  </si>
  <si>
    <t>10</t>
  </si>
  <si>
    <t>t</t>
  </si>
  <si>
    <t>11</t>
  </si>
  <si>
    <t>12</t>
  </si>
  <si>
    <t>13</t>
  </si>
  <si>
    <t>14</t>
  </si>
  <si>
    <t>15</t>
  </si>
  <si>
    <t>979081111</t>
  </si>
  <si>
    <t>Odvoz sutiny a vybúraných hmôt na skládku do 1 km</t>
  </si>
  <si>
    <t>979081121</t>
  </si>
  <si>
    <t>Odvoz sutiny a vybúraných hmôt na skládku za každý ďalší 1 km</t>
  </si>
  <si>
    <t>17</t>
  </si>
  <si>
    <t>979093111</t>
  </si>
  <si>
    <t>Uloženie sutiny na skládku s hrubým urovnaním bez zhutnenia</t>
  </si>
  <si>
    <t>18</t>
  </si>
  <si>
    <t>979093111,8</t>
  </si>
  <si>
    <t>Poplatok za skladovanie - betón, tehly, dlaždice, bitumény</t>
  </si>
  <si>
    <t>979093111,9</t>
  </si>
  <si>
    <t>Poplatok za skladovanie - betón, tehly, dlaždice, bitumény - zákonný poplatok</t>
  </si>
  <si>
    <t>767914830</t>
  </si>
  <si>
    <t>Demontáž oplotenia na oceľové stĺpiky, výšky nad 1 do 2 m,  -0,00900t</t>
  </si>
  <si>
    <t>bm</t>
  </si>
  <si>
    <t>64</t>
  </si>
  <si>
    <t xml:space="preserve">    2 - Zakladanie</t>
  </si>
  <si>
    <t xml:space="preserve">    5 - Komunikácie</t>
  </si>
  <si>
    <t xml:space="preserve">    99 - Presun hmôt HSV</t>
  </si>
  <si>
    <t>M</t>
  </si>
  <si>
    <t>22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</si>
  <si>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</si>
  <si>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</si>
  <si>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</si>
  <si>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</si>
  <si>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</si>
  <si>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</si>
  <si>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</si>
  <si>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</si>
  <si>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</si>
  <si>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</si>
  <si>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</si>
  <si>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</si>
  <si>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</si>
  <si>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</si>
  <si>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</si>
  <si>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</si>
  <si>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 xml:space="preserve">    6 - Úpravy povrchov, podlahy, osadenie</t>
  </si>
  <si>
    <t>631362421</t>
  </si>
  <si>
    <t>Výstuž mazanín z betónov (z kameniva) a z ľahkých betónov zo sietí KARI, priemer drôtu 6/6 mm, veľkosť oka 100x100 mm</t>
  </si>
  <si>
    <t>41</t>
  </si>
  <si>
    <t>42</t>
  </si>
  <si>
    <t>43</t>
  </si>
  <si>
    <t>44</t>
  </si>
  <si>
    <t>998011001</t>
  </si>
  <si>
    <t>Presun hmôt pre budovy  (801, 803, 812), zvislá konštr. z tehál, tvárnic, z kovu výšky do 6 m</t>
  </si>
  <si>
    <t>46</t>
  </si>
  <si>
    <t>48</t>
  </si>
  <si>
    <t>50</t>
  </si>
  <si>
    <t>%</t>
  </si>
  <si>
    <t>52</t>
  </si>
  <si>
    <t>54</t>
  </si>
  <si>
    <t>56</t>
  </si>
  <si>
    <t>58</t>
  </si>
  <si>
    <t>60</t>
  </si>
  <si>
    <t>62</t>
  </si>
  <si>
    <t>66</t>
  </si>
  <si>
    <t>68</t>
  </si>
  <si>
    <t>70</t>
  </si>
  <si>
    <t>72</t>
  </si>
  <si>
    <t>74</t>
  </si>
  <si>
    <t>76</t>
  </si>
  <si>
    <t>78</t>
  </si>
  <si>
    <t>80</t>
  </si>
  <si>
    <t>82</t>
  </si>
  <si>
    <t>84</t>
  </si>
  <si>
    <t>86</t>
  </si>
  <si>
    <t>súb</t>
  </si>
  <si>
    <t xml:space="preserve">    21-M-20 - Elektroinštalácia- Elektromontáže</t>
  </si>
  <si>
    <t xml:space="preserve">    21-M-21 - Elektroinštalácia Dodávka materiálu</t>
  </si>
  <si>
    <t>hod</t>
  </si>
  <si>
    <t>Projekt skutočného vyhotovenia</t>
  </si>
  <si>
    <t>kpl</t>
  </si>
  <si>
    <t>203210321</t>
  </si>
  <si>
    <t>Revízna správa</t>
  </si>
  <si>
    <t>PPV</t>
  </si>
  <si>
    <t>Podiel pridružených výkonov</t>
  </si>
  <si>
    <t>PM</t>
  </si>
  <si>
    <t>Podružný materiál</t>
  </si>
  <si>
    <t>210220022</t>
  </si>
  <si>
    <t>Uzemňovacie vedenie v zemi včít. svoriek, prepojenia, izolácie spojov FeZn D 8 - 10 mm</t>
  </si>
  <si>
    <t>210220021</t>
  </si>
  <si>
    <t>Uzemňovacie vedenie v zemi včít. svoriek, prepojenia, izolácie spojov FeZn do 120 mm2</t>
  </si>
  <si>
    <t>88</t>
  </si>
  <si>
    <t>210220301</t>
  </si>
  <si>
    <t>90</t>
  </si>
  <si>
    <t>92</t>
  </si>
  <si>
    <t>94</t>
  </si>
  <si>
    <t>96</t>
  </si>
  <si>
    <t>98</t>
  </si>
  <si>
    <t>100</t>
  </si>
  <si>
    <t>102</t>
  </si>
  <si>
    <t>104</t>
  </si>
  <si>
    <t>Pásovina FeZn 30/4</t>
  </si>
  <si>
    <t>SO 05 - Oplotenie</t>
  </si>
  <si>
    <t>113307143</t>
  </si>
  <si>
    <t>Odstránenie podkladu betonového chodníka v ploche do 200 m2, hr.nad 100 do 150 mm,  -0,31600t</t>
  </si>
  <si>
    <t>995984016</t>
  </si>
  <si>
    <t>132,000*0,150</t>
  </si>
  <si>
    <t>460300101</t>
  </si>
  <si>
    <t>Vŕtanie jamy pre stožiar, kotvu alebo iné zariadenie do max.hĺbky 2 m a do D 55 cm</t>
  </si>
  <si>
    <t>835822523</t>
  </si>
  <si>
    <t>93</t>
  </si>
  <si>
    <t>120901121</t>
  </si>
  <si>
    <t>Búranie konštrukcií z betónu prostého neprekladaného kameňom v odkopávkach</t>
  </si>
  <si>
    <t>1419733578</t>
  </si>
  <si>
    <t>227,5*0,4*0,300</t>
  </si>
  <si>
    <t>"Chodník okolo oplotenia</t>
  </si>
  <si>
    <t>274321312</t>
  </si>
  <si>
    <t>Betón základových pásov, železový (bez výstuže), tr. C 20/25</t>
  </si>
  <si>
    <t>1651151978</t>
  </si>
  <si>
    <t>222*0,400*0,300</t>
  </si>
  <si>
    <t>274351215</t>
  </si>
  <si>
    <t>Debnenie stien základových pásov, zhotovenie-dielce</t>
  </si>
  <si>
    <t>442163669</t>
  </si>
  <si>
    <t>222*0,4*2</t>
  </si>
  <si>
    <t>274351216</t>
  </si>
  <si>
    <t>Debnenie stien základových pásov, odstránenie-dielce</t>
  </si>
  <si>
    <t>-1692296853</t>
  </si>
  <si>
    <t>274361821</t>
  </si>
  <si>
    <t>Výstuž základových pásov z ocele 10505</t>
  </si>
  <si>
    <t>-1411461907</t>
  </si>
  <si>
    <t>222*0,400*0,300*0,095</t>
  </si>
  <si>
    <t>275313711</t>
  </si>
  <si>
    <t>Betón základových pätiek, prostý tr. C 25/30</t>
  </si>
  <si>
    <t>-712811757</t>
  </si>
  <si>
    <t>0,3*0,3*0,7*93</t>
  </si>
  <si>
    <t>564751111</t>
  </si>
  <si>
    <t>Podklad alebo kryt z kameniva hrubého drveného veľ. 32-63 mm s rozprestretím a zhutn.hr. 150 mm</t>
  </si>
  <si>
    <t>-145190191</t>
  </si>
  <si>
    <t>631315711</t>
  </si>
  <si>
    <t>Mazanina z betónu prostého (m3) tr. C 25/30 hr.nad 120 do 240 mm</t>
  </si>
  <si>
    <t>1440306321</t>
  </si>
  <si>
    <t>132*0,150</t>
  </si>
  <si>
    <t>201992901</t>
  </si>
  <si>
    <t>132*1,300</t>
  </si>
  <si>
    <t>919735124</t>
  </si>
  <si>
    <t>Rezanie existujúceho betónového krytu alebo podkladu hĺbky nad 150 do 200 mm</t>
  </si>
  <si>
    <t>-1297645883</t>
  </si>
  <si>
    <t>1265143538</t>
  </si>
  <si>
    <t>1623040504</t>
  </si>
  <si>
    <t>-2071797528</t>
  </si>
  <si>
    <t>-456641562</t>
  </si>
  <si>
    <t>-1491198928</t>
  </si>
  <si>
    <t>1935356747</t>
  </si>
  <si>
    <t>7676746167</t>
  </si>
  <si>
    <t>Dodávka a montáž brány pre vstup automobilov - 3030/2000</t>
  </si>
  <si>
    <t>-298778806</t>
  </si>
  <si>
    <t>7676746168</t>
  </si>
  <si>
    <t>Dodávka a montáž bránky - 930/2000</t>
  </si>
  <si>
    <t>-1840049190</t>
  </si>
  <si>
    <t>7676746169</t>
  </si>
  <si>
    <t>Dodávka a montáž bránky - 1200/2000</t>
  </si>
  <si>
    <t>-578105051</t>
  </si>
  <si>
    <t>767911130</t>
  </si>
  <si>
    <t>Montáž oplotenia strojového pletiva, s výškou do 1,6 do 2,0 m</t>
  </si>
  <si>
    <t>1644442411</t>
  </si>
  <si>
    <t>"Podľa výpisu v PD</t>
  </si>
  <si>
    <t>222</t>
  </si>
  <si>
    <t>5535855106</t>
  </si>
  <si>
    <t>Pletivo poplastované zelené, výška 180cm - v cene je obsiahnuté príslušenstvo</t>
  </si>
  <si>
    <t>-248520473</t>
  </si>
  <si>
    <t>767916540</t>
  </si>
  <si>
    <t xml:space="preserve">Osadenie stĺpika poplastovaného na pozinkovanej oceli na platni, výšky do 2,0 m   </t>
  </si>
  <si>
    <t>339868148</t>
  </si>
  <si>
    <t>"Stĺpiky podľa výpisu v PD</t>
  </si>
  <si>
    <t>5535850008</t>
  </si>
  <si>
    <t>Dodávka stĺpika oplotenia</t>
  </si>
  <si>
    <t>-1765499021</t>
  </si>
  <si>
    <t>5535855490</t>
  </si>
  <si>
    <t>Napínací drôt PVC (biely,zelený) 2,4/50m</t>
  </si>
  <si>
    <t>-1206431725</t>
  </si>
  <si>
    <t>767916540,1</t>
  </si>
  <si>
    <t xml:space="preserve">Osadenie vzpery poplastovanej na pozinkovanej oceli na platni, výšky do 2,0 m   </t>
  </si>
  <si>
    <t>658919878</t>
  </si>
  <si>
    <t>5535850008,1</t>
  </si>
  <si>
    <t>Dodávka vzpery</t>
  </si>
  <si>
    <t>-1311110747</t>
  </si>
  <si>
    <t>998767201</t>
  </si>
  <si>
    <t>Presun hmôt pre kovové stavebné doplnkové konštrukcie v objektoch výšky do 6 m</t>
  </si>
  <si>
    <t>2123622296</t>
  </si>
  <si>
    <t>460490012</t>
  </si>
  <si>
    <t>Rozvinutie a uloženie výstražnej fólie z PVC do ryhy, šírka 33 cm</t>
  </si>
  <si>
    <t>SO 08 - Vonkajšie rozvody elektroinštalácie a osvetlenie</t>
  </si>
  <si>
    <t xml:space="preserve">    D1 - Zemné práce</t>
  </si>
  <si>
    <t>210204011</t>
  </si>
  <si>
    <t>210204103</t>
  </si>
  <si>
    <t>Výložník oceľový dvojramenný - do hmotn. 35 kg</t>
  </si>
  <si>
    <t>210204201</t>
  </si>
  <si>
    <t>Elektrovýstroj stožiara pre 1 okruh</t>
  </si>
  <si>
    <t>210810008</t>
  </si>
  <si>
    <t>Silový kábel medený 750 - 1000 V /mm2/ voľne uložený CYKY-CYKYm 750 V 3x6</t>
  </si>
  <si>
    <t>210810005</t>
  </si>
  <si>
    <t>Silový kábel medený 750 - 1000 V /mm2/ voľne uložený CYKY-CYKYm 750 V 3x1.5</t>
  </si>
  <si>
    <t>210810012</t>
  </si>
  <si>
    <t>Silový kábel medený 750 - 1000 V /mm2/ voľne uložený CYKY-CYKYm 750 V 5x6</t>
  </si>
  <si>
    <t>210202007</t>
  </si>
  <si>
    <t>210202013</t>
  </si>
  <si>
    <t>210100251-3</t>
  </si>
  <si>
    <t>Ukončenie celoplastových káblov zmrašť. záklopkou alebo páskou do 3x6 mm2</t>
  </si>
  <si>
    <t>210100251-5</t>
  </si>
  <si>
    <t>Ukončenie celoplastových káblov zmrašť. záklopkou alebo páskou do 5x6mm2</t>
  </si>
  <si>
    <t>210100002</t>
  </si>
  <si>
    <t>Ukončenie vodičov v rozvádzač. vrátane zapojenia a vodičovej koncovky do 6 mm2</t>
  </si>
  <si>
    <t>Bleskozvodová svorka do 2 skrutiek (SS, SR 03,SP 1)</t>
  </si>
  <si>
    <t>203546544</t>
  </si>
  <si>
    <t>Púzdrový základ pre stožiar verejného osvetlenia výšky 6m</t>
  </si>
  <si>
    <t>203205454</t>
  </si>
  <si>
    <t>Púzdrový základ pre stožiar verejného osvetlenia výšky 8m</t>
  </si>
  <si>
    <t>210010103</t>
  </si>
  <si>
    <t>Lišta elektroinšt. z PH vrátane spojok, ohybov, rohov, bez krabíc, uložená pevne typ L 60x40</t>
  </si>
  <si>
    <t>212154-HZS</t>
  </si>
  <si>
    <t>Práca montážnej plošiny</t>
  </si>
  <si>
    <t>203210211</t>
  </si>
  <si>
    <t>Doprava stožiarov na stavbu</t>
  </si>
  <si>
    <t>202015654</t>
  </si>
  <si>
    <t>Geodetické zameranie</t>
  </si>
  <si>
    <t>203201154</t>
  </si>
  <si>
    <t>3201221022</t>
  </si>
  <si>
    <t>3201221025</t>
  </si>
  <si>
    <t>3201221028</t>
  </si>
  <si>
    <t>Pozinkovaný výľožník V2E-D89</t>
  </si>
  <si>
    <t>3201221031</t>
  </si>
  <si>
    <t>Stožiarová svorkovnica ROSA</t>
  </si>
  <si>
    <t>3201221034</t>
  </si>
  <si>
    <t>Kábel medený CYKY 3x6mm2</t>
  </si>
  <si>
    <t>3201221037</t>
  </si>
  <si>
    <t>Kábel medený CYKY 3x1,5mm2</t>
  </si>
  <si>
    <t>3201221040</t>
  </si>
  <si>
    <t>Kábel medený CYKY 5x6</t>
  </si>
  <si>
    <t>3201221043</t>
  </si>
  <si>
    <t>3201221046</t>
  </si>
  <si>
    <t>3201221049</t>
  </si>
  <si>
    <t>Zmršťovacia káblová koncovka na kábel do 3x6mm2</t>
  </si>
  <si>
    <t>3201221052</t>
  </si>
  <si>
    <t>Zmršťovacia káblová koncovka na kábel do 5x6mm2</t>
  </si>
  <si>
    <t>3201221055</t>
  </si>
  <si>
    <t>Káblové oko 6mm2</t>
  </si>
  <si>
    <t>3201221058</t>
  </si>
  <si>
    <t>Guľatina FeZn D10mm</t>
  </si>
  <si>
    <t>3201221061</t>
  </si>
  <si>
    <t>3201221064</t>
  </si>
  <si>
    <t>SR03-svorka uzemňovacia na spoj.pásovina-vodič</t>
  </si>
  <si>
    <t>3201321011</t>
  </si>
  <si>
    <t>SR02-svorka uzemňovacia na spoj.pásovina-pásovina</t>
  </si>
  <si>
    <t>3201221067</t>
  </si>
  <si>
    <t>SP1-Hromozvodová svorka pripojovacia</t>
  </si>
  <si>
    <t>3201221070</t>
  </si>
  <si>
    <t>3201221073</t>
  </si>
  <si>
    <t>3201221076</t>
  </si>
  <si>
    <t>Káblový žľab PVC 60x40 vr.ohybov,rohov,spojok</t>
  </si>
  <si>
    <t>460200283</t>
  </si>
  <si>
    <t>Hĺbenie káblovej ryhy 50 cm širokej a 100 cm hlbokej, v zemine triedy 3</t>
  </si>
  <si>
    <t>460560283</t>
  </si>
  <si>
    <t>Ručný zásyp nezap. káblovej ryhy bez zhutn. zeminy, 50 cm širokej, 100 cm hlbokej v zemine tr. 3</t>
  </si>
  <si>
    <t>460050003</t>
  </si>
  <si>
    <t>Jama pre jednoduchý stožiar nepätkovaný dĺžky 6-8 m, v rovine,zásyp a zhutnenie,zemina tr.3</t>
  </si>
  <si>
    <t>460420371</t>
  </si>
  <si>
    <t>Zriad. káblového lôžka z piesku vrstvy 20 cm, ochrannými platňami v smere kábla na šírku 35 cm</t>
  </si>
  <si>
    <t>3532104577</t>
  </si>
  <si>
    <t>Piesok</t>
  </si>
  <si>
    <t>3203545477</t>
  </si>
  <si>
    <t>Ochranná platňa KPL</t>
  </si>
  <si>
    <t>3203544110</t>
  </si>
  <si>
    <t>Výstražná fólia - červená</t>
  </si>
  <si>
    <t>Pozinkovaný stožiar kužeľový STK 60/60/3, dĺžka 6 m</t>
  </si>
  <si>
    <t>Pozinkovaný stožiar kužeľový STK 89/80/4, dĺžka 8 metrov</t>
  </si>
  <si>
    <t>Rozšírenie vonkajšieho kamerového systému - dodávka a montáž (exteriér, športoviská)</t>
  </si>
  <si>
    <t xml:space="preserve">Rozšírenie zabezpečovacieho zariadenia - doávka a montáž (objekt dielne) </t>
  </si>
  <si>
    <t>Osvetľovací stožiar - oceľový do dľžky 12 m "PŠ"</t>
  </si>
  <si>
    <t>A-svietidlo napr. OMS - KEATON M (R01) LED 10400lm/740 1x88W, LED DRIVER, RAL 9006, 230V, IP 65 alebo ekvivalent "PŠ"</t>
  </si>
  <si>
    <t>B-LED reflektor 200W, napr. SMD PHILIPS, PROFESSIONAL, 21000lm, denná biela 5000°K, 230V, IP65 alebo ekvivalent "PŠ"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</si>
</sst>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color rgb="FF0000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4" fillId="0" borderId="10" xfId="0" applyNumberFormat="1" applyFont="1" applyBorder="1" applyAlignment="1"/>
    <xf numFmtId="166" fontId="24" fillId="0" borderId="11" xfId="0" applyNumberFormat="1" applyFont="1" applyBorder="1" applyAlignment="1"/>
    <xf numFmtId="167" fontId="25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23" xfId="0" applyFont="1" applyFill="1" applyBorder="1" applyAlignment="1" applyProtection="1">
      <alignment horizontal="center" vertical="center"/>
      <protection locked="0"/>
    </xf>
    <xf numFmtId="49" fontId="0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4" borderId="23" xfId="0" applyNumberFormat="1" applyFont="1" applyFill="1" applyBorder="1" applyAlignment="1" applyProtection="1">
      <alignment vertical="center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4" borderId="23" xfId="0" applyFont="1" applyFill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>
      <alignment vertical="center"/>
    </xf>
    <xf numFmtId="167" fontId="21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0" fontId="26" fillId="0" borderId="23" xfId="0" applyFont="1" applyBorder="1" applyAlignment="1" applyProtection="1">
      <alignment horizontal="left" vertical="center" wrapText="1"/>
      <protection locked="0"/>
    </xf>
    <xf numFmtId="167" fontId="26" fillId="4" borderId="23" xfId="0" applyNumberFormat="1" applyFont="1" applyFill="1" applyBorder="1" applyAlignment="1" applyProtection="1">
      <alignment vertical="center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21" fillId="5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26" fillId="6" borderId="23" xfId="0" applyFont="1" applyFill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0" fillId="6" borderId="23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N201"/>
  <sheetViews>
    <sheetView showGridLines="0" workbookViewId="0">
      <pane ySplit="1" topLeftCell="A181" activePane="bottomLeft" state="frozen"/>
      <selection pane="bottomLeft" activeCell="AD195" sqref="AD19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60"/>
      <c r="B1" s="10"/>
      <c r="C1" s="10"/>
      <c r="D1" s="11" t="s">
        <v>0</v>
      </c>
      <c r="E1" s="10"/>
      <c r="F1" s="12" t="s">
        <v>47</v>
      </c>
      <c r="G1" s="12"/>
      <c r="H1" s="156" t="s">
        <v>48</v>
      </c>
      <c r="I1" s="156"/>
      <c r="J1" s="156"/>
      <c r="K1" s="156"/>
      <c r="L1" s="12" t="s">
        <v>49</v>
      </c>
      <c r="M1" s="10"/>
      <c r="N1" s="10"/>
      <c r="O1" s="11" t="s">
        <v>50</v>
      </c>
      <c r="P1" s="10"/>
      <c r="Q1" s="10"/>
      <c r="R1" s="10"/>
      <c r="S1" s="12" t="s">
        <v>51</v>
      </c>
      <c r="T1" s="12"/>
      <c r="U1" s="60"/>
      <c r="V1" s="60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221" t="s">
        <v>3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S2" s="157" t="s">
        <v>4</v>
      </c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5" t="s">
        <v>43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40</v>
      </c>
    </row>
    <row r="4" spans="1:66" ht="36.950000000000003" customHeight="1" x14ac:dyDescent="0.3">
      <c r="B4" s="19"/>
      <c r="C4" s="199" t="s">
        <v>52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0"/>
      <c r="T4" s="14" t="s">
        <v>6</v>
      </c>
      <c r="AT4" s="15" t="s">
        <v>2</v>
      </c>
    </row>
    <row r="5" spans="1:66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</row>
    <row r="6" spans="1:66" ht="25.35" customHeight="1" x14ac:dyDescent="0.3">
      <c r="B6" s="19"/>
      <c r="C6" s="21"/>
      <c r="D6" s="24" t="s">
        <v>7</v>
      </c>
      <c r="E6" s="21"/>
      <c r="F6" s="201" t="e">
        <f>#REF!</f>
        <v>#REF!</v>
      </c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1"/>
      <c r="R6" s="20"/>
    </row>
    <row r="7" spans="1:66" s="1" customFormat="1" ht="32.85" customHeight="1" x14ac:dyDescent="0.3">
      <c r="B7" s="26"/>
      <c r="C7" s="27"/>
      <c r="D7" s="23" t="s">
        <v>86</v>
      </c>
      <c r="E7" s="27"/>
      <c r="F7" s="223" t="s">
        <v>210</v>
      </c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7"/>
      <c r="R7" s="28"/>
    </row>
    <row r="8" spans="1:66" s="1" customFormat="1" ht="14.45" customHeight="1" x14ac:dyDescent="0.3">
      <c r="B8" s="26"/>
      <c r="C8" s="27"/>
      <c r="D8" s="24" t="s">
        <v>8</v>
      </c>
      <c r="E8" s="27"/>
      <c r="F8" s="22" t="s">
        <v>1</v>
      </c>
      <c r="G8" s="27"/>
      <c r="H8" s="27"/>
      <c r="I8" s="27"/>
      <c r="J8" s="27"/>
      <c r="K8" s="27"/>
      <c r="L8" s="27"/>
      <c r="M8" s="24" t="s">
        <v>9</v>
      </c>
      <c r="N8" s="27"/>
      <c r="O8" s="22" t="s">
        <v>1</v>
      </c>
      <c r="P8" s="27"/>
      <c r="Q8" s="27"/>
      <c r="R8" s="28"/>
    </row>
    <row r="9" spans="1:66" s="1" customFormat="1" ht="14.45" customHeight="1" x14ac:dyDescent="0.3">
      <c r="B9" s="26"/>
      <c r="C9" s="27"/>
      <c r="D9" s="24" t="s">
        <v>10</v>
      </c>
      <c r="E9" s="27"/>
      <c r="F9" s="22" t="s">
        <v>11</v>
      </c>
      <c r="G9" s="27"/>
      <c r="H9" s="27"/>
      <c r="I9" s="27"/>
      <c r="J9" s="27"/>
      <c r="K9" s="27"/>
      <c r="L9" s="27"/>
      <c r="M9" s="24" t="s">
        <v>12</v>
      </c>
      <c r="N9" s="27"/>
      <c r="O9" s="224" t="e">
        <f>#REF!</f>
        <v>#REF!</v>
      </c>
      <c r="P9" s="204"/>
      <c r="Q9" s="27"/>
      <c r="R9" s="28"/>
    </row>
    <row r="10" spans="1:66" s="1" customFormat="1" ht="10.9" customHeight="1" x14ac:dyDescent="0.3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1" customFormat="1" ht="14.45" customHeight="1" x14ac:dyDescent="0.3">
      <c r="B11" s="26"/>
      <c r="C11" s="27"/>
      <c r="D11" s="24" t="s">
        <v>13</v>
      </c>
      <c r="E11" s="27"/>
      <c r="F11" s="27"/>
      <c r="G11" s="27"/>
      <c r="H11" s="27"/>
      <c r="I11" s="27"/>
      <c r="J11" s="27"/>
      <c r="K11" s="27"/>
      <c r="L11" s="27"/>
      <c r="M11" s="24" t="s">
        <v>14</v>
      </c>
      <c r="N11" s="27"/>
      <c r="O11" s="191" t="e">
        <f>IF(#REF!="","",#REF!)</f>
        <v>#REF!</v>
      </c>
      <c r="P11" s="191"/>
      <c r="Q11" s="27"/>
      <c r="R11" s="28"/>
    </row>
    <row r="12" spans="1:66" s="1" customFormat="1" ht="18" customHeight="1" x14ac:dyDescent="0.3">
      <c r="B12" s="26"/>
      <c r="C12" s="27"/>
      <c r="D12" s="27"/>
      <c r="E12" s="22" t="e">
        <f>IF(#REF!="","",#REF!)</f>
        <v>#REF!</v>
      </c>
      <c r="F12" s="27"/>
      <c r="G12" s="27"/>
      <c r="H12" s="27"/>
      <c r="I12" s="27"/>
      <c r="J12" s="27"/>
      <c r="K12" s="27"/>
      <c r="L12" s="27"/>
      <c r="M12" s="24" t="s">
        <v>15</v>
      </c>
      <c r="N12" s="27"/>
      <c r="O12" s="191" t="e">
        <f>IF(#REF!="","",#REF!)</f>
        <v>#REF!</v>
      </c>
      <c r="P12" s="191"/>
      <c r="Q12" s="27"/>
      <c r="R12" s="28"/>
    </row>
    <row r="13" spans="1:66" s="1" customFormat="1" ht="6.95" customHeight="1" x14ac:dyDescent="0.3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1" customFormat="1" ht="14.45" customHeight="1" x14ac:dyDescent="0.3">
      <c r="B14" s="26"/>
      <c r="C14" s="27"/>
      <c r="D14" s="24" t="s">
        <v>16</v>
      </c>
      <c r="E14" s="27"/>
      <c r="F14" s="27"/>
      <c r="G14" s="27"/>
      <c r="H14" s="27"/>
      <c r="I14" s="27"/>
      <c r="J14" s="27"/>
      <c r="K14" s="27"/>
      <c r="L14" s="27"/>
      <c r="M14" s="24" t="s">
        <v>14</v>
      </c>
      <c r="N14" s="27"/>
      <c r="O14" s="225" t="e">
        <f>IF(#REF!="","",#REF!)</f>
        <v>#REF!</v>
      </c>
      <c r="P14" s="191"/>
      <c r="Q14" s="27"/>
      <c r="R14" s="28"/>
    </row>
    <row r="15" spans="1:66" s="1" customFormat="1" ht="18" customHeight="1" x14ac:dyDescent="0.3">
      <c r="B15" s="26"/>
      <c r="C15" s="27"/>
      <c r="D15" s="27"/>
      <c r="E15" s="225" t="e">
        <f>IF(#REF!="","",#REF!)</f>
        <v>#REF!</v>
      </c>
      <c r="F15" s="226"/>
      <c r="G15" s="226"/>
      <c r="H15" s="226"/>
      <c r="I15" s="226"/>
      <c r="J15" s="226"/>
      <c r="K15" s="226"/>
      <c r="L15" s="226"/>
      <c r="M15" s="24" t="s">
        <v>15</v>
      </c>
      <c r="N15" s="27"/>
      <c r="O15" s="225" t="e">
        <f>IF(#REF!="","",#REF!)</f>
        <v>#REF!</v>
      </c>
      <c r="P15" s="191"/>
      <c r="Q15" s="27"/>
      <c r="R15" s="28"/>
    </row>
    <row r="16" spans="1:66" s="1" customFormat="1" ht="6.95" customHeight="1" x14ac:dyDescent="0.3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1" customFormat="1" ht="14.45" customHeight="1" x14ac:dyDescent="0.3">
      <c r="B17" s="26"/>
      <c r="C17" s="27"/>
      <c r="D17" s="24" t="s">
        <v>17</v>
      </c>
      <c r="E17" s="27"/>
      <c r="F17" s="27"/>
      <c r="G17" s="27"/>
      <c r="H17" s="27"/>
      <c r="I17" s="27"/>
      <c r="J17" s="27"/>
      <c r="K17" s="27"/>
      <c r="L17" s="27"/>
      <c r="M17" s="24" t="s">
        <v>14</v>
      </c>
      <c r="N17" s="27"/>
      <c r="O17" s="191" t="e">
        <f>IF(#REF!="","",#REF!)</f>
        <v>#REF!</v>
      </c>
      <c r="P17" s="191"/>
      <c r="Q17" s="27"/>
      <c r="R17" s="28"/>
    </row>
    <row r="18" spans="2:18" s="1" customFormat="1" ht="18" customHeight="1" x14ac:dyDescent="0.3">
      <c r="B18" s="26"/>
      <c r="C18" s="27"/>
      <c r="D18" s="27"/>
      <c r="E18" s="22" t="e">
        <f>IF(#REF!="","",#REF!)</f>
        <v>#REF!</v>
      </c>
      <c r="F18" s="27"/>
      <c r="G18" s="27"/>
      <c r="H18" s="27"/>
      <c r="I18" s="27"/>
      <c r="J18" s="27"/>
      <c r="K18" s="27"/>
      <c r="L18" s="27"/>
      <c r="M18" s="24" t="s">
        <v>15</v>
      </c>
      <c r="N18" s="27"/>
      <c r="O18" s="191" t="e">
        <f>IF(#REF!="","",#REF!)</f>
        <v>#REF!</v>
      </c>
      <c r="P18" s="191"/>
      <c r="Q18" s="27"/>
      <c r="R18" s="28"/>
    </row>
    <row r="19" spans="2:18" s="1" customFormat="1" ht="6.95" customHeight="1" x14ac:dyDescent="0.3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1" customFormat="1" ht="14.45" customHeight="1" x14ac:dyDescent="0.3">
      <c r="B20" s="26"/>
      <c r="C20" s="27"/>
      <c r="D20" s="24" t="s">
        <v>19</v>
      </c>
      <c r="E20" s="27"/>
      <c r="F20" s="27"/>
      <c r="G20" s="27"/>
      <c r="H20" s="27"/>
      <c r="I20" s="27"/>
      <c r="J20" s="27"/>
      <c r="K20" s="27"/>
      <c r="L20" s="27"/>
      <c r="M20" s="24" t="s">
        <v>14</v>
      </c>
      <c r="N20" s="27"/>
      <c r="O20" s="191" t="e">
        <f>IF(#REF!="","",#REF!)</f>
        <v>#REF!</v>
      </c>
      <c r="P20" s="191"/>
      <c r="Q20" s="27"/>
      <c r="R20" s="28"/>
    </row>
    <row r="21" spans="2:18" s="1" customFormat="1" ht="18" customHeight="1" x14ac:dyDescent="0.3">
      <c r="B21" s="26"/>
      <c r="C21" s="27"/>
      <c r="D21" s="27"/>
      <c r="E21" s="22" t="e">
        <f>IF(#REF!="","",#REF!)</f>
        <v>#REF!</v>
      </c>
      <c r="F21" s="27"/>
      <c r="G21" s="27"/>
      <c r="H21" s="27"/>
      <c r="I21" s="27"/>
      <c r="J21" s="27"/>
      <c r="K21" s="27"/>
      <c r="L21" s="27"/>
      <c r="M21" s="24" t="s">
        <v>15</v>
      </c>
      <c r="N21" s="27"/>
      <c r="O21" s="191" t="e">
        <f>IF(#REF!="","",#REF!)</f>
        <v>#REF!</v>
      </c>
      <c r="P21" s="191"/>
      <c r="Q21" s="27"/>
      <c r="R21" s="28"/>
    </row>
    <row r="22" spans="2:18" s="1" customFormat="1" ht="6.95" customHeight="1" x14ac:dyDescent="0.3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1" customFormat="1" ht="14.45" customHeight="1" x14ac:dyDescent="0.3">
      <c r="B23" s="26"/>
      <c r="C23" s="27"/>
      <c r="D23" s="24" t="s">
        <v>20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1" customFormat="1" ht="16.5" customHeight="1" x14ac:dyDescent="0.3">
      <c r="B24" s="26"/>
      <c r="C24" s="27"/>
      <c r="D24" s="27"/>
      <c r="E24" s="218" t="s">
        <v>1</v>
      </c>
      <c r="F24" s="218"/>
      <c r="G24" s="218"/>
      <c r="H24" s="218"/>
      <c r="I24" s="218"/>
      <c r="J24" s="218"/>
      <c r="K24" s="218"/>
      <c r="L24" s="218"/>
      <c r="M24" s="27"/>
      <c r="N24" s="27"/>
      <c r="O24" s="27"/>
      <c r="P24" s="27"/>
      <c r="Q24" s="27"/>
      <c r="R24" s="28"/>
    </row>
    <row r="25" spans="2:18" s="1" customFormat="1" ht="6.95" customHeight="1" x14ac:dyDescent="0.3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1" customFormat="1" ht="6.95" customHeight="1" x14ac:dyDescent="0.3">
      <c r="B26" s="26"/>
      <c r="C26" s="27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27"/>
      <c r="R26" s="28"/>
    </row>
    <row r="27" spans="2:18" s="1" customFormat="1" ht="14.45" customHeight="1" x14ac:dyDescent="0.3">
      <c r="B27" s="26"/>
      <c r="C27" s="27"/>
      <c r="D27" s="61" t="s">
        <v>53</v>
      </c>
      <c r="E27" s="27"/>
      <c r="F27" s="27"/>
      <c r="G27" s="27"/>
      <c r="H27" s="27"/>
      <c r="I27" s="27"/>
      <c r="J27" s="27"/>
      <c r="K27" s="27"/>
      <c r="L27" s="27"/>
      <c r="M27" s="219">
        <f>N88</f>
        <v>0</v>
      </c>
      <c r="N27" s="219"/>
      <c r="O27" s="219"/>
      <c r="P27" s="219"/>
      <c r="Q27" s="27"/>
      <c r="R27" s="28"/>
    </row>
    <row r="28" spans="2:18" s="1" customFormat="1" ht="14.45" customHeight="1" x14ac:dyDescent="0.3">
      <c r="B28" s="26"/>
      <c r="C28" s="27"/>
      <c r="D28" s="25" t="s">
        <v>45</v>
      </c>
      <c r="E28" s="27"/>
      <c r="F28" s="27"/>
      <c r="G28" s="27"/>
      <c r="H28" s="27"/>
      <c r="I28" s="27"/>
      <c r="J28" s="27"/>
      <c r="K28" s="27"/>
      <c r="L28" s="27"/>
      <c r="M28" s="219">
        <f>N100</f>
        <v>0</v>
      </c>
      <c r="N28" s="219"/>
      <c r="O28" s="219"/>
      <c r="P28" s="219"/>
      <c r="Q28" s="27"/>
      <c r="R28" s="28"/>
    </row>
    <row r="29" spans="2:18" s="1" customFormat="1" ht="6.95" customHeight="1" x14ac:dyDescent="0.3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1" customFormat="1" ht="25.35" customHeight="1" x14ac:dyDescent="0.3">
      <c r="B30" s="26"/>
      <c r="C30" s="27"/>
      <c r="D30" s="62" t="s">
        <v>21</v>
      </c>
      <c r="E30" s="27"/>
      <c r="F30" s="27"/>
      <c r="G30" s="27"/>
      <c r="H30" s="27"/>
      <c r="I30" s="27"/>
      <c r="J30" s="27"/>
      <c r="K30" s="27"/>
      <c r="L30" s="27"/>
      <c r="M30" s="220">
        <f>ROUND(M27+M28,2)</f>
        <v>0</v>
      </c>
      <c r="N30" s="200"/>
      <c r="O30" s="200"/>
      <c r="P30" s="200"/>
      <c r="Q30" s="27"/>
      <c r="R30" s="28"/>
    </row>
    <row r="31" spans="2:18" s="1" customFormat="1" ht="6.95" customHeight="1" x14ac:dyDescent="0.3">
      <c r="B31" s="26"/>
      <c r="C31" s="27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27"/>
      <c r="R31" s="28"/>
    </row>
    <row r="32" spans="2:18" s="1" customFormat="1" ht="14.45" customHeight="1" x14ac:dyDescent="0.3">
      <c r="B32" s="26"/>
      <c r="C32" s="27"/>
      <c r="D32" s="29" t="s">
        <v>22</v>
      </c>
      <c r="E32" s="29" t="s">
        <v>23</v>
      </c>
      <c r="F32" s="30">
        <v>0.2</v>
      </c>
      <c r="G32" s="63" t="s">
        <v>24</v>
      </c>
      <c r="H32" s="215">
        <f>ROUND((((SUM(BE100:BE107)+SUM(BE125:BE194))+SUM(BE196:BE200))),2)</f>
        <v>0</v>
      </c>
      <c r="I32" s="200"/>
      <c r="J32" s="200"/>
      <c r="K32" s="27"/>
      <c r="L32" s="27"/>
      <c r="M32" s="215">
        <f>ROUND(((ROUND((SUM(BE100:BE107)+SUM(BE125:BE194)), 2)*F32)+SUM(BE196:BE200)*F32),2)</f>
        <v>0</v>
      </c>
      <c r="N32" s="200"/>
      <c r="O32" s="200"/>
      <c r="P32" s="200"/>
      <c r="Q32" s="27"/>
      <c r="R32" s="28"/>
    </row>
    <row r="33" spans="2:18" s="1" customFormat="1" ht="14.45" customHeight="1" x14ac:dyDescent="0.3">
      <c r="B33" s="26"/>
      <c r="C33" s="27"/>
      <c r="D33" s="27"/>
      <c r="E33" s="29" t="s">
        <v>25</v>
      </c>
      <c r="F33" s="30">
        <v>0.2</v>
      </c>
      <c r="G33" s="63" t="s">
        <v>24</v>
      </c>
      <c r="H33" s="215">
        <f>ROUND((((SUM(BF100:BF107)+SUM(BF125:BF194))+SUM(BF196:BF200))),2)</f>
        <v>0</v>
      </c>
      <c r="I33" s="200"/>
      <c r="J33" s="200"/>
      <c r="K33" s="27"/>
      <c r="L33" s="27"/>
      <c r="M33" s="215">
        <f>ROUND(((ROUND((SUM(BF100:BF107)+SUM(BF125:BF194)), 2)*F33)+SUM(BF196:BF200)*F33),2)</f>
        <v>0</v>
      </c>
      <c r="N33" s="200"/>
      <c r="O33" s="200"/>
      <c r="P33" s="200"/>
      <c r="Q33" s="27"/>
      <c r="R33" s="28"/>
    </row>
    <row r="34" spans="2:18" s="1" customFormat="1" ht="14.45" hidden="1" customHeight="1" x14ac:dyDescent="0.3">
      <c r="B34" s="26"/>
      <c r="C34" s="27"/>
      <c r="D34" s="27"/>
      <c r="E34" s="29" t="s">
        <v>26</v>
      </c>
      <c r="F34" s="30">
        <v>0.2</v>
      </c>
      <c r="G34" s="63" t="s">
        <v>24</v>
      </c>
      <c r="H34" s="215">
        <f>ROUND((((SUM(BG100:BG107)+SUM(BG125:BG194))+SUM(BG196:BG200))),2)</f>
        <v>0</v>
      </c>
      <c r="I34" s="200"/>
      <c r="J34" s="200"/>
      <c r="K34" s="27"/>
      <c r="L34" s="27"/>
      <c r="M34" s="215">
        <v>0</v>
      </c>
      <c r="N34" s="200"/>
      <c r="O34" s="200"/>
      <c r="P34" s="200"/>
      <c r="Q34" s="27"/>
      <c r="R34" s="28"/>
    </row>
    <row r="35" spans="2:18" s="1" customFormat="1" ht="14.45" hidden="1" customHeight="1" x14ac:dyDescent="0.3">
      <c r="B35" s="26"/>
      <c r="C35" s="27"/>
      <c r="D35" s="27"/>
      <c r="E35" s="29" t="s">
        <v>27</v>
      </c>
      <c r="F35" s="30">
        <v>0.2</v>
      </c>
      <c r="G35" s="63" t="s">
        <v>24</v>
      </c>
      <c r="H35" s="215">
        <f>ROUND((((SUM(BH100:BH107)+SUM(BH125:BH194))+SUM(BH196:BH200))),2)</f>
        <v>0</v>
      </c>
      <c r="I35" s="200"/>
      <c r="J35" s="200"/>
      <c r="K35" s="27"/>
      <c r="L35" s="27"/>
      <c r="M35" s="215">
        <v>0</v>
      </c>
      <c r="N35" s="200"/>
      <c r="O35" s="200"/>
      <c r="P35" s="200"/>
      <c r="Q35" s="27"/>
      <c r="R35" s="28"/>
    </row>
    <row r="36" spans="2:18" s="1" customFormat="1" ht="14.45" hidden="1" customHeight="1" x14ac:dyDescent="0.3">
      <c r="B36" s="26"/>
      <c r="C36" s="27"/>
      <c r="D36" s="27"/>
      <c r="E36" s="29" t="s">
        <v>28</v>
      </c>
      <c r="F36" s="30">
        <v>0</v>
      </c>
      <c r="G36" s="63" t="s">
        <v>24</v>
      </c>
      <c r="H36" s="215">
        <f>ROUND((((SUM(BI100:BI107)+SUM(BI125:BI194))+SUM(BI196:BI200))),2)</f>
        <v>0</v>
      </c>
      <c r="I36" s="200"/>
      <c r="J36" s="200"/>
      <c r="K36" s="27"/>
      <c r="L36" s="27"/>
      <c r="M36" s="215">
        <v>0</v>
      </c>
      <c r="N36" s="200"/>
      <c r="O36" s="200"/>
      <c r="P36" s="200"/>
      <c r="Q36" s="27"/>
      <c r="R36" s="28"/>
    </row>
    <row r="37" spans="2:18" s="1" customFormat="1" ht="6.95" customHeight="1" x14ac:dyDescent="0.3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1" customFormat="1" ht="25.35" customHeight="1" x14ac:dyDescent="0.3">
      <c r="B38" s="26"/>
      <c r="C38" s="59"/>
      <c r="D38" s="64" t="s">
        <v>29</v>
      </c>
      <c r="E38" s="49"/>
      <c r="F38" s="49"/>
      <c r="G38" s="65" t="s">
        <v>30</v>
      </c>
      <c r="H38" s="66" t="s">
        <v>31</v>
      </c>
      <c r="I38" s="49"/>
      <c r="J38" s="49"/>
      <c r="K38" s="49"/>
      <c r="L38" s="216">
        <f>SUM(M30:M36)</f>
        <v>0</v>
      </c>
      <c r="M38" s="216"/>
      <c r="N38" s="216"/>
      <c r="O38" s="216"/>
      <c r="P38" s="217"/>
      <c r="Q38" s="59"/>
      <c r="R38" s="28"/>
    </row>
    <row r="39" spans="2:18" s="1" customFormat="1" ht="14.45" customHeight="1" x14ac:dyDescent="0.3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 x14ac:dyDescent="0.3">
      <c r="B41" s="19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0"/>
    </row>
    <row r="42" spans="2:18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</row>
    <row r="43" spans="2:18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</row>
    <row r="44" spans="2:18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</row>
    <row r="45" spans="2:18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</row>
    <row r="46" spans="2:18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</row>
    <row r="47" spans="2:18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</row>
    <row r="48" spans="2:18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</row>
    <row r="49" spans="2:18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</row>
    <row r="50" spans="2:18" s="1" customFormat="1" ht="15" x14ac:dyDescent="0.3">
      <c r="B50" s="26"/>
      <c r="C50" s="27"/>
      <c r="D50" s="32" t="s">
        <v>32</v>
      </c>
      <c r="E50" s="33"/>
      <c r="F50" s="33"/>
      <c r="G50" s="33"/>
      <c r="H50" s="34"/>
      <c r="I50" s="27"/>
      <c r="J50" s="32" t="s">
        <v>33</v>
      </c>
      <c r="K50" s="33"/>
      <c r="L50" s="33"/>
      <c r="M50" s="33"/>
      <c r="N50" s="33"/>
      <c r="O50" s="33"/>
      <c r="P50" s="34"/>
      <c r="Q50" s="27"/>
      <c r="R50" s="28"/>
    </row>
    <row r="51" spans="2:18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</row>
    <row r="52" spans="2:18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</row>
    <row r="53" spans="2:18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</row>
    <row r="54" spans="2:18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</row>
    <row r="55" spans="2:18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</row>
    <row r="56" spans="2:18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</row>
    <row r="57" spans="2:18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</row>
    <row r="58" spans="2:18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</row>
    <row r="59" spans="2:18" s="1" customFormat="1" ht="15" x14ac:dyDescent="0.3">
      <c r="B59" s="26"/>
      <c r="C59" s="27"/>
      <c r="D59" s="37" t="s">
        <v>34</v>
      </c>
      <c r="E59" s="38"/>
      <c r="F59" s="38"/>
      <c r="G59" s="39" t="s">
        <v>35</v>
      </c>
      <c r="H59" s="40"/>
      <c r="I59" s="27"/>
      <c r="J59" s="37" t="s">
        <v>34</v>
      </c>
      <c r="K59" s="38"/>
      <c r="L59" s="38"/>
      <c r="M59" s="38"/>
      <c r="N59" s="39" t="s">
        <v>35</v>
      </c>
      <c r="O59" s="38"/>
      <c r="P59" s="40"/>
      <c r="Q59" s="27"/>
      <c r="R59" s="28"/>
    </row>
    <row r="60" spans="2:18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</row>
    <row r="61" spans="2:18" s="1" customFormat="1" ht="15" x14ac:dyDescent="0.3">
      <c r="B61" s="26"/>
      <c r="C61" s="27"/>
      <c r="D61" s="32" t="s">
        <v>36</v>
      </c>
      <c r="E61" s="33"/>
      <c r="F61" s="33"/>
      <c r="G61" s="33"/>
      <c r="H61" s="34"/>
      <c r="I61" s="27"/>
      <c r="J61" s="32" t="s">
        <v>37</v>
      </c>
      <c r="K61" s="33"/>
      <c r="L61" s="33"/>
      <c r="M61" s="33"/>
      <c r="N61" s="33"/>
      <c r="O61" s="33"/>
      <c r="P61" s="34"/>
      <c r="Q61" s="27"/>
      <c r="R61" s="28"/>
    </row>
    <row r="62" spans="2:18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</row>
    <row r="63" spans="2:18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</row>
    <row r="64" spans="2:18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</row>
    <row r="65" spans="2:18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</row>
    <row r="66" spans="2:18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</row>
    <row r="67" spans="2:18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</row>
    <row r="68" spans="2:18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</row>
    <row r="69" spans="2:18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</row>
    <row r="70" spans="2:18" s="1" customFormat="1" ht="15" x14ac:dyDescent="0.3">
      <c r="B70" s="26"/>
      <c r="C70" s="27"/>
      <c r="D70" s="37" t="s">
        <v>34</v>
      </c>
      <c r="E70" s="38"/>
      <c r="F70" s="38"/>
      <c r="G70" s="39" t="s">
        <v>35</v>
      </c>
      <c r="H70" s="40"/>
      <c r="I70" s="27"/>
      <c r="J70" s="37" t="s">
        <v>34</v>
      </c>
      <c r="K70" s="38"/>
      <c r="L70" s="38"/>
      <c r="M70" s="38"/>
      <c r="N70" s="39" t="s">
        <v>35</v>
      </c>
      <c r="O70" s="38"/>
      <c r="P70" s="40"/>
      <c r="Q70" s="27"/>
      <c r="R70" s="28"/>
    </row>
    <row r="71" spans="2:18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1" customFormat="1" ht="36.950000000000003" customHeight="1" x14ac:dyDescent="0.3">
      <c r="B76" s="26"/>
      <c r="C76" s="199" t="s">
        <v>54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8"/>
    </row>
    <row r="77" spans="2:18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1" customFormat="1" ht="30" customHeight="1" x14ac:dyDescent="0.3">
      <c r="B78" s="26"/>
      <c r="C78" s="24" t="s">
        <v>7</v>
      </c>
      <c r="D78" s="27"/>
      <c r="E78" s="27"/>
      <c r="F78" s="201" t="e">
        <f>F6</f>
        <v>#REF!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7"/>
      <c r="R78" s="28"/>
    </row>
    <row r="79" spans="2:18" s="1" customFormat="1" ht="36.950000000000003" customHeight="1" x14ac:dyDescent="0.3">
      <c r="B79" s="26"/>
      <c r="C79" s="47" t="s">
        <v>86</v>
      </c>
      <c r="D79" s="27"/>
      <c r="E79" s="27"/>
      <c r="F79" s="203" t="str">
        <f>F7</f>
        <v>SO 05 - Oplotenie</v>
      </c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7"/>
      <c r="R79" s="28"/>
    </row>
    <row r="80" spans="2:18" s="1" customFormat="1" ht="6.95" customHeight="1" x14ac:dyDescent="0.3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1" customFormat="1" ht="18" customHeight="1" x14ac:dyDescent="0.3">
      <c r="B81" s="26"/>
      <c r="C81" s="24" t="s">
        <v>10</v>
      </c>
      <c r="D81" s="27"/>
      <c r="E81" s="27"/>
      <c r="F81" s="22" t="str">
        <f>F9</f>
        <v xml:space="preserve"> </v>
      </c>
      <c r="G81" s="27"/>
      <c r="H81" s="27"/>
      <c r="I81" s="27"/>
      <c r="J81" s="27"/>
      <c r="K81" s="24" t="s">
        <v>12</v>
      </c>
      <c r="L81" s="27"/>
      <c r="M81" s="204" t="e">
        <f>IF(O9="","",O9)</f>
        <v>#REF!</v>
      </c>
      <c r="N81" s="204"/>
      <c r="O81" s="204"/>
      <c r="P81" s="204"/>
      <c r="Q81" s="27"/>
      <c r="R81" s="28"/>
    </row>
    <row r="82" spans="2:47" s="1" customFormat="1" ht="6.95" customHeight="1" x14ac:dyDescent="0.3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1" customFormat="1" ht="15" x14ac:dyDescent="0.3">
      <c r="B83" s="26"/>
      <c r="C83" s="24" t="s">
        <v>13</v>
      </c>
      <c r="D83" s="27"/>
      <c r="E83" s="27"/>
      <c r="F83" s="22" t="e">
        <f>E12</f>
        <v>#REF!</v>
      </c>
      <c r="G83" s="27"/>
      <c r="H83" s="27"/>
      <c r="I83" s="27"/>
      <c r="J83" s="27"/>
      <c r="K83" s="24" t="s">
        <v>17</v>
      </c>
      <c r="L83" s="27"/>
      <c r="M83" s="191" t="e">
        <f>E18</f>
        <v>#REF!</v>
      </c>
      <c r="N83" s="191"/>
      <c r="O83" s="191"/>
      <c r="P83" s="191"/>
      <c r="Q83" s="191"/>
      <c r="R83" s="28"/>
    </row>
    <row r="84" spans="2:47" s="1" customFormat="1" ht="14.45" customHeight="1" x14ac:dyDescent="0.3">
      <c r="B84" s="26"/>
      <c r="C84" s="24" t="s">
        <v>16</v>
      </c>
      <c r="D84" s="27"/>
      <c r="E84" s="27"/>
      <c r="F84" s="22" t="e">
        <f>IF(E15="","",E15)</f>
        <v>#REF!</v>
      </c>
      <c r="G84" s="27"/>
      <c r="H84" s="27"/>
      <c r="I84" s="27"/>
      <c r="J84" s="27"/>
      <c r="K84" s="24" t="s">
        <v>19</v>
      </c>
      <c r="L84" s="27"/>
      <c r="M84" s="191" t="e">
        <f>E21</f>
        <v>#REF!</v>
      </c>
      <c r="N84" s="191"/>
      <c r="O84" s="191"/>
      <c r="P84" s="191"/>
      <c r="Q84" s="191"/>
      <c r="R84" s="28"/>
    </row>
    <row r="85" spans="2:47" s="1" customFormat="1" ht="10.35" customHeight="1" x14ac:dyDescent="0.3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1" customFormat="1" ht="29.25" customHeight="1" x14ac:dyDescent="0.3">
      <c r="B86" s="26"/>
      <c r="C86" s="212" t="s">
        <v>55</v>
      </c>
      <c r="D86" s="213"/>
      <c r="E86" s="213"/>
      <c r="F86" s="213"/>
      <c r="G86" s="213"/>
      <c r="H86" s="59"/>
      <c r="I86" s="59"/>
      <c r="J86" s="59"/>
      <c r="K86" s="59"/>
      <c r="L86" s="59"/>
      <c r="M86" s="59"/>
      <c r="N86" s="212" t="s">
        <v>56</v>
      </c>
      <c r="O86" s="213"/>
      <c r="P86" s="213"/>
      <c r="Q86" s="213"/>
      <c r="R86" s="28"/>
    </row>
    <row r="87" spans="2:47" s="1" customFormat="1" ht="10.35" customHeight="1" x14ac:dyDescent="0.3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1" customFormat="1" ht="29.25" customHeight="1" x14ac:dyDescent="0.3">
      <c r="B88" s="26"/>
      <c r="C88" s="67" t="s">
        <v>57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14">
        <f>N125</f>
        <v>0</v>
      </c>
      <c r="O88" s="206"/>
      <c r="P88" s="206"/>
      <c r="Q88" s="206"/>
      <c r="R88" s="28"/>
      <c r="AU88" s="15" t="s">
        <v>58</v>
      </c>
    </row>
    <row r="89" spans="2:47" s="2" customFormat="1" ht="24.95" customHeight="1" x14ac:dyDescent="0.3">
      <c r="B89" s="68"/>
      <c r="C89" s="69"/>
      <c r="D89" s="70" t="s">
        <v>87</v>
      </c>
      <c r="E89" s="69"/>
      <c r="F89" s="69"/>
      <c r="G89" s="69"/>
      <c r="H89" s="69"/>
      <c r="I89" s="69"/>
      <c r="J89" s="69"/>
      <c r="K89" s="69"/>
      <c r="L89" s="69"/>
      <c r="M89" s="69"/>
      <c r="N89" s="208">
        <f>N126</f>
        <v>0</v>
      </c>
      <c r="O89" s="205"/>
      <c r="P89" s="205"/>
      <c r="Q89" s="205"/>
      <c r="R89" s="71"/>
    </row>
    <row r="90" spans="2:47" s="4" customFormat="1" ht="19.899999999999999" customHeight="1" x14ac:dyDescent="0.3">
      <c r="B90" s="101"/>
      <c r="C90" s="55"/>
      <c r="D90" s="56" t="s">
        <v>88</v>
      </c>
      <c r="E90" s="55"/>
      <c r="F90" s="55"/>
      <c r="G90" s="55"/>
      <c r="H90" s="55"/>
      <c r="I90" s="55"/>
      <c r="J90" s="55"/>
      <c r="K90" s="55"/>
      <c r="L90" s="55"/>
      <c r="M90" s="55"/>
      <c r="N90" s="209">
        <f>N127</f>
        <v>0</v>
      </c>
      <c r="O90" s="210"/>
      <c r="P90" s="210"/>
      <c r="Q90" s="210"/>
      <c r="R90" s="102"/>
    </row>
    <row r="91" spans="2:47" s="4" customFormat="1" ht="19.899999999999999" customHeight="1" x14ac:dyDescent="0.3">
      <c r="B91" s="101"/>
      <c r="C91" s="55"/>
      <c r="D91" s="56" t="s">
        <v>132</v>
      </c>
      <c r="E91" s="55"/>
      <c r="F91" s="55"/>
      <c r="G91" s="55"/>
      <c r="H91" s="55"/>
      <c r="I91" s="55"/>
      <c r="J91" s="55"/>
      <c r="K91" s="55"/>
      <c r="L91" s="55"/>
      <c r="M91" s="55"/>
      <c r="N91" s="209">
        <f>N142</f>
        <v>0</v>
      </c>
      <c r="O91" s="210"/>
      <c r="P91" s="210"/>
      <c r="Q91" s="210"/>
      <c r="R91" s="102"/>
    </row>
    <row r="92" spans="2:47" s="4" customFormat="1" ht="19.899999999999999" customHeight="1" x14ac:dyDescent="0.3">
      <c r="B92" s="101"/>
      <c r="C92" s="55"/>
      <c r="D92" s="56" t="s">
        <v>133</v>
      </c>
      <c r="E92" s="55"/>
      <c r="F92" s="55"/>
      <c r="G92" s="55"/>
      <c r="H92" s="55"/>
      <c r="I92" s="55"/>
      <c r="J92" s="55"/>
      <c r="K92" s="55"/>
      <c r="L92" s="55"/>
      <c r="M92" s="55"/>
      <c r="N92" s="209">
        <f>N158</f>
        <v>0</v>
      </c>
      <c r="O92" s="210"/>
      <c r="P92" s="210"/>
      <c r="Q92" s="210"/>
      <c r="R92" s="102"/>
    </row>
    <row r="93" spans="2:47" s="4" customFormat="1" ht="19.899999999999999" customHeight="1" x14ac:dyDescent="0.3">
      <c r="B93" s="101"/>
      <c r="C93" s="55"/>
      <c r="D93" s="56" t="s">
        <v>153</v>
      </c>
      <c r="E93" s="55"/>
      <c r="F93" s="55"/>
      <c r="G93" s="55"/>
      <c r="H93" s="55"/>
      <c r="I93" s="55"/>
      <c r="J93" s="55"/>
      <c r="K93" s="55"/>
      <c r="L93" s="55"/>
      <c r="M93" s="55"/>
      <c r="N93" s="209">
        <f>N160</f>
        <v>0</v>
      </c>
      <c r="O93" s="210"/>
      <c r="P93" s="210"/>
      <c r="Q93" s="210"/>
      <c r="R93" s="102"/>
    </row>
    <row r="94" spans="2:47" s="4" customFormat="1" ht="19.899999999999999" customHeight="1" x14ac:dyDescent="0.3">
      <c r="B94" s="101"/>
      <c r="C94" s="55"/>
      <c r="D94" s="56" t="s">
        <v>89</v>
      </c>
      <c r="E94" s="55"/>
      <c r="F94" s="55"/>
      <c r="G94" s="55"/>
      <c r="H94" s="55"/>
      <c r="I94" s="55"/>
      <c r="J94" s="55"/>
      <c r="K94" s="55"/>
      <c r="L94" s="55"/>
      <c r="M94" s="55"/>
      <c r="N94" s="209">
        <f>N165</f>
        <v>0</v>
      </c>
      <c r="O94" s="210"/>
      <c r="P94" s="210"/>
      <c r="Q94" s="210"/>
      <c r="R94" s="102"/>
    </row>
    <row r="95" spans="2:47" s="4" customFormat="1" ht="19.899999999999999" customHeight="1" x14ac:dyDescent="0.3">
      <c r="B95" s="101"/>
      <c r="C95" s="55"/>
      <c r="D95" s="56" t="s">
        <v>134</v>
      </c>
      <c r="E95" s="55"/>
      <c r="F95" s="55"/>
      <c r="G95" s="55"/>
      <c r="H95" s="55"/>
      <c r="I95" s="55"/>
      <c r="J95" s="55"/>
      <c r="K95" s="55"/>
      <c r="L95" s="55"/>
      <c r="M95" s="55"/>
      <c r="N95" s="209">
        <f>N172</f>
        <v>0</v>
      </c>
      <c r="O95" s="210"/>
      <c r="P95" s="210"/>
      <c r="Q95" s="210"/>
      <c r="R95" s="102"/>
    </row>
    <row r="96" spans="2:47" s="2" customFormat="1" ht="24.95" customHeight="1" x14ac:dyDescent="0.3">
      <c r="B96" s="68"/>
      <c r="C96" s="69"/>
      <c r="D96" s="70" t="s">
        <v>90</v>
      </c>
      <c r="E96" s="69"/>
      <c r="F96" s="69"/>
      <c r="G96" s="69"/>
      <c r="H96" s="69"/>
      <c r="I96" s="69"/>
      <c r="J96" s="69"/>
      <c r="K96" s="69"/>
      <c r="L96" s="69"/>
      <c r="M96" s="69"/>
      <c r="N96" s="208">
        <f>N174</f>
        <v>0</v>
      </c>
      <c r="O96" s="205"/>
      <c r="P96" s="205"/>
      <c r="Q96" s="205"/>
      <c r="R96" s="71"/>
    </row>
    <row r="97" spans="2:65" s="4" customFormat="1" ht="19.899999999999999" customHeight="1" x14ac:dyDescent="0.3">
      <c r="B97" s="101"/>
      <c r="C97" s="55"/>
      <c r="D97" s="56" t="s">
        <v>91</v>
      </c>
      <c r="E97" s="55"/>
      <c r="F97" s="55"/>
      <c r="G97" s="55"/>
      <c r="H97" s="55"/>
      <c r="I97" s="55"/>
      <c r="J97" s="55"/>
      <c r="K97" s="55"/>
      <c r="L97" s="55"/>
      <c r="M97" s="55"/>
      <c r="N97" s="209">
        <f>N175</f>
        <v>0</v>
      </c>
      <c r="O97" s="210"/>
      <c r="P97" s="210"/>
      <c r="Q97" s="210"/>
      <c r="R97" s="102"/>
    </row>
    <row r="98" spans="2:65" s="2" customFormat="1" ht="21.75" customHeight="1" x14ac:dyDescent="0.35">
      <c r="B98" s="68"/>
      <c r="C98" s="69"/>
      <c r="D98" s="70" t="s">
        <v>59</v>
      </c>
      <c r="E98" s="69"/>
      <c r="F98" s="69"/>
      <c r="G98" s="69"/>
      <c r="H98" s="69"/>
      <c r="I98" s="69"/>
      <c r="J98" s="69"/>
      <c r="K98" s="69"/>
      <c r="L98" s="69"/>
      <c r="M98" s="69"/>
      <c r="N98" s="166">
        <f>N195</f>
        <v>0</v>
      </c>
      <c r="O98" s="205"/>
      <c r="P98" s="205"/>
      <c r="Q98" s="205"/>
      <c r="R98" s="71"/>
    </row>
    <row r="99" spans="2:65" s="1" customFormat="1" ht="21.75" customHeight="1" x14ac:dyDescent="0.3">
      <c r="B99" s="26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8"/>
    </row>
    <row r="100" spans="2:65" s="1" customFormat="1" ht="29.25" customHeight="1" x14ac:dyDescent="0.3">
      <c r="B100" s="26"/>
      <c r="C100" s="67" t="s">
        <v>60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06">
        <f>ROUND(N101+N102+N103+N104+N105+N106,2)</f>
        <v>0</v>
      </c>
      <c r="O100" s="207"/>
      <c r="P100" s="207"/>
      <c r="Q100" s="207"/>
      <c r="R100" s="28"/>
      <c r="T100" s="72"/>
      <c r="U100" s="73" t="s">
        <v>22</v>
      </c>
    </row>
    <row r="101" spans="2:65" s="1" customFormat="1" ht="18" customHeight="1" x14ac:dyDescent="0.3">
      <c r="B101" s="74"/>
      <c r="C101" s="75"/>
      <c r="D101" s="194" t="s">
        <v>61</v>
      </c>
      <c r="E101" s="195"/>
      <c r="F101" s="195"/>
      <c r="G101" s="195"/>
      <c r="H101" s="195"/>
      <c r="I101" s="75"/>
      <c r="J101" s="75"/>
      <c r="K101" s="75"/>
      <c r="L101" s="75"/>
      <c r="M101" s="75"/>
      <c r="N101" s="196">
        <f>ROUND(N88*T101,2)</f>
        <v>0</v>
      </c>
      <c r="O101" s="197"/>
      <c r="P101" s="197"/>
      <c r="Q101" s="197"/>
      <c r="R101" s="77"/>
      <c r="S101" s="78"/>
      <c r="T101" s="79"/>
      <c r="U101" s="80" t="s">
        <v>25</v>
      </c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81" t="s">
        <v>62</v>
      </c>
      <c r="AZ101" s="78"/>
      <c r="BA101" s="78"/>
      <c r="BB101" s="78"/>
      <c r="BC101" s="78"/>
      <c r="BD101" s="78"/>
      <c r="BE101" s="82">
        <f t="shared" ref="BE101:BE106" si="0">IF(U101="základná",N101,0)</f>
        <v>0</v>
      </c>
      <c r="BF101" s="82">
        <f t="shared" ref="BF101:BF106" si="1">IF(U101="znížená",N101,0)</f>
        <v>0</v>
      </c>
      <c r="BG101" s="82">
        <f t="shared" ref="BG101:BG106" si="2">IF(U101="zákl. prenesená",N101,0)</f>
        <v>0</v>
      </c>
      <c r="BH101" s="82">
        <f t="shared" ref="BH101:BH106" si="3">IF(U101="zníž. prenesená",N101,0)</f>
        <v>0</v>
      </c>
      <c r="BI101" s="82">
        <f t="shared" ref="BI101:BI106" si="4">IF(U101="nulová",N101,0)</f>
        <v>0</v>
      </c>
      <c r="BJ101" s="81" t="s">
        <v>42</v>
      </c>
      <c r="BK101" s="78"/>
      <c r="BL101" s="78"/>
      <c r="BM101" s="78"/>
    </row>
    <row r="102" spans="2:65" s="1" customFormat="1" ht="18" customHeight="1" x14ac:dyDescent="0.3">
      <c r="B102" s="74"/>
      <c r="C102" s="75"/>
      <c r="D102" s="194" t="s">
        <v>63</v>
      </c>
      <c r="E102" s="195"/>
      <c r="F102" s="195"/>
      <c r="G102" s="195"/>
      <c r="H102" s="195"/>
      <c r="I102" s="75"/>
      <c r="J102" s="75"/>
      <c r="K102" s="75"/>
      <c r="L102" s="75"/>
      <c r="M102" s="75"/>
      <c r="N102" s="196">
        <f>ROUND(N88*T102,2)</f>
        <v>0</v>
      </c>
      <c r="O102" s="197"/>
      <c r="P102" s="197"/>
      <c r="Q102" s="197"/>
      <c r="R102" s="77"/>
      <c r="S102" s="78"/>
      <c r="T102" s="79"/>
      <c r="U102" s="80" t="s">
        <v>25</v>
      </c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81" t="s">
        <v>62</v>
      </c>
      <c r="AZ102" s="78"/>
      <c r="BA102" s="78"/>
      <c r="BB102" s="78"/>
      <c r="BC102" s="78"/>
      <c r="BD102" s="78"/>
      <c r="BE102" s="82">
        <f t="shared" si="0"/>
        <v>0</v>
      </c>
      <c r="BF102" s="82">
        <f t="shared" si="1"/>
        <v>0</v>
      </c>
      <c r="BG102" s="82">
        <f t="shared" si="2"/>
        <v>0</v>
      </c>
      <c r="BH102" s="82">
        <f t="shared" si="3"/>
        <v>0</v>
      </c>
      <c r="BI102" s="82">
        <f t="shared" si="4"/>
        <v>0</v>
      </c>
      <c r="BJ102" s="81" t="s">
        <v>42</v>
      </c>
      <c r="BK102" s="78"/>
      <c r="BL102" s="78"/>
      <c r="BM102" s="78"/>
    </row>
    <row r="103" spans="2:65" s="1" customFormat="1" ht="18" customHeight="1" x14ac:dyDescent="0.3">
      <c r="B103" s="74"/>
      <c r="C103" s="75"/>
      <c r="D103" s="194" t="s">
        <v>64</v>
      </c>
      <c r="E103" s="195"/>
      <c r="F103" s="195"/>
      <c r="G103" s="195"/>
      <c r="H103" s="195"/>
      <c r="I103" s="75"/>
      <c r="J103" s="75"/>
      <c r="K103" s="75"/>
      <c r="L103" s="75"/>
      <c r="M103" s="75"/>
      <c r="N103" s="196">
        <f>ROUND(N88*T103,2)</f>
        <v>0</v>
      </c>
      <c r="O103" s="197"/>
      <c r="P103" s="197"/>
      <c r="Q103" s="197"/>
      <c r="R103" s="77"/>
      <c r="S103" s="78"/>
      <c r="T103" s="79"/>
      <c r="U103" s="80" t="s">
        <v>25</v>
      </c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81" t="s">
        <v>62</v>
      </c>
      <c r="AZ103" s="78"/>
      <c r="BA103" s="78"/>
      <c r="BB103" s="78"/>
      <c r="BC103" s="78"/>
      <c r="BD103" s="78"/>
      <c r="BE103" s="82">
        <f t="shared" si="0"/>
        <v>0</v>
      </c>
      <c r="BF103" s="82">
        <f t="shared" si="1"/>
        <v>0</v>
      </c>
      <c r="BG103" s="82">
        <f t="shared" si="2"/>
        <v>0</v>
      </c>
      <c r="BH103" s="82">
        <f t="shared" si="3"/>
        <v>0</v>
      </c>
      <c r="BI103" s="82">
        <f t="shared" si="4"/>
        <v>0</v>
      </c>
      <c r="BJ103" s="81" t="s">
        <v>42</v>
      </c>
      <c r="BK103" s="78"/>
      <c r="BL103" s="78"/>
      <c r="BM103" s="78"/>
    </row>
    <row r="104" spans="2:65" s="1" customFormat="1" ht="18" customHeight="1" x14ac:dyDescent="0.3">
      <c r="B104" s="74"/>
      <c r="C104" s="75"/>
      <c r="D104" s="194" t="s">
        <v>65</v>
      </c>
      <c r="E104" s="195"/>
      <c r="F104" s="195"/>
      <c r="G104" s="195"/>
      <c r="H104" s="195"/>
      <c r="I104" s="75"/>
      <c r="J104" s="75"/>
      <c r="K104" s="75"/>
      <c r="L104" s="75"/>
      <c r="M104" s="75"/>
      <c r="N104" s="196">
        <f>ROUND(N88*T104,2)</f>
        <v>0</v>
      </c>
      <c r="O104" s="197"/>
      <c r="P104" s="197"/>
      <c r="Q104" s="197"/>
      <c r="R104" s="77"/>
      <c r="S104" s="78"/>
      <c r="T104" s="79"/>
      <c r="U104" s="80" t="s">
        <v>25</v>
      </c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81" t="s">
        <v>62</v>
      </c>
      <c r="AZ104" s="78"/>
      <c r="BA104" s="78"/>
      <c r="BB104" s="78"/>
      <c r="BC104" s="78"/>
      <c r="BD104" s="78"/>
      <c r="BE104" s="82">
        <f t="shared" si="0"/>
        <v>0</v>
      </c>
      <c r="BF104" s="82">
        <f t="shared" si="1"/>
        <v>0</v>
      </c>
      <c r="BG104" s="82">
        <f t="shared" si="2"/>
        <v>0</v>
      </c>
      <c r="BH104" s="82">
        <f t="shared" si="3"/>
        <v>0</v>
      </c>
      <c r="BI104" s="82">
        <f t="shared" si="4"/>
        <v>0</v>
      </c>
      <c r="BJ104" s="81" t="s">
        <v>42</v>
      </c>
      <c r="BK104" s="78"/>
      <c r="BL104" s="78"/>
      <c r="BM104" s="78"/>
    </row>
    <row r="105" spans="2:65" s="1" customFormat="1" ht="18" customHeight="1" x14ac:dyDescent="0.3">
      <c r="B105" s="74"/>
      <c r="C105" s="75"/>
      <c r="D105" s="194" t="s">
        <v>66</v>
      </c>
      <c r="E105" s="195"/>
      <c r="F105" s="195"/>
      <c r="G105" s="195"/>
      <c r="H105" s="195"/>
      <c r="I105" s="75"/>
      <c r="J105" s="75"/>
      <c r="K105" s="75"/>
      <c r="L105" s="75"/>
      <c r="M105" s="75"/>
      <c r="N105" s="196">
        <f>ROUND(N88*T105,2)</f>
        <v>0</v>
      </c>
      <c r="O105" s="197"/>
      <c r="P105" s="197"/>
      <c r="Q105" s="197"/>
      <c r="R105" s="77"/>
      <c r="S105" s="78"/>
      <c r="T105" s="79"/>
      <c r="U105" s="80" t="s">
        <v>25</v>
      </c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81" t="s">
        <v>62</v>
      </c>
      <c r="AZ105" s="78"/>
      <c r="BA105" s="78"/>
      <c r="BB105" s="78"/>
      <c r="BC105" s="78"/>
      <c r="BD105" s="78"/>
      <c r="BE105" s="82">
        <f t="shared" si="0"/>
        <v>0</v>
      </c>
      <c r="BF105" s="82">
        <f t="shared" si="1"/>
        <v>0</v>
      </c>
      <c r="BG105" s="82">
        <f t="shared" si="2"/>
        <v>0</v>
      </c>
      <c r="BH105" s="82">
        <f t="shared" si="3"/>
        <v>0</v>
      </c>
      <c r="BI105" s="82">
        <f t="shared" si="4"/>
        <v>0</v>
      </c>
      <c r="BJ105" s="81" t="s">
        <v>42</v>
      </c>
      <c r="BK105" s="78"/>
      <c r="BL105" s="78"/>
      <c r="BM105" s="78"/>
    </row>
    <row r="106" spans="2:65" s="1" customFormat="1" ht="18" customHeight="1" x14ac:dyDescent="0.3">
      <c r="B106" s="74"/>
      <c r="C106" s="75"/>
      <c r="D106" s="76" t="s">
        <v>67</v>
      </c>
      <c r="E106" s="75"/>
      <c r="F106" s="75"/>
      <c r="G106" s="75"/>
      <c r="H106" s="75"/>
      <c r="I106" s="75"/>
      <c r="J106" s="75"/>
      <c r="K106" s="75"/>
      <c r="L106" s="75"/>
      <c r="M106" s="75"/>
      <c r="N106" s="196">
        <f>ROUND(N88*T106,2)</f>
        <v>0</v>
      </c>
      <c r="O106" s="197"/>
      <c r="P106" s="197"/>
      <c r="Q106" s="197"/>
      <c r="R106" s="77"/>
      <c r="S106" s="78"/>
      <c r="T106" s="83"/>
      <c r="U106" s="84" t="s">
        <v>25</v>
      </c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81" t="s">
        <v>68</v>
      </c>
      <c r="AZ106" s="78"/>
      <c r="BA106" s="78"/>
      <c r="BB106" s="78"/>
      <c r="BC106" s="78"/>
      <c r="BD106" s="78"/>
      <c r="BE106" s="82">
        <f t="shared" si="0"/>
        <v>0</v>
      </c>
      <c r="BF106" s="82">
        <f t="shared" si="1"/>
        <v>0</v>
      </c>
      <c r="BG106" s="82">
        <f t="shared" si="2"/>
        <v>0</v>
      </c>
      <c r="BH106" s="82">
        <f t="shared" si="3"/>
        <v>0</v>
      </c>
      <c r="BI106" s="82">
        <f t="shared" si="4"/>
        <v>0</v>
      </c>
      <c r="BJ106" s="81" t="s">
        <v>42</v>
      </c>
      <c r="BK106" s="78"/>
      <c r="BL106" s="78"/>
      <c r="BM106" s="78"/>
    </row>
    <row r="107" spans="2:65" s="1" customFormat="1" x14ac:dyDescent="0.3">
      <c r="B107" s="26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8"/>
    </row>
    <row r="108" spans="2:65" s="1" customFormat="1" ht="29.25" customHeight="1" x14ac:dyDescent="0.3">
      <c r="B108" s="26"/>
      <c r="C108" s="58" t="s">
        <v>46</v>
      </c>
      <c r="D108" s="59"/>
      <c r="E108" s="59"/>
      <c r="F108" s="59"/>
      <c r="G108" s="59"/>
      <c r="H108" s="59"/>
      <c r="I108" s="59"/>
      <c r="J108" s="59"/>
      <c r="K108" s="59"/>
      <c r="L108" s="198">
        <f>ROUND(SUM(N88+N100),2)</f>
        <v>0</v>
      </c>
      <c r="M108" s="198"/>
      <c r="N108" s="198"/>
      <c r="O108" s="198"/>
      <c r="P108" s="198"/>
      <c r="Q108" s="198"/>
      <c r="R108" s="28"/>
    </row>
    <row r="109" spans="2:65" s="1" customFormat="1" ht="6.95" customHeight="1" x14ac:dyDescent="0.3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3"/>
    </row>
    <row r="113" spans="2:65" s="1" customFormat="1" ht="6.95" customHeight="1" x14ac:dyDescent="0.3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pans="2:65" s="1" customFormat="1" ht="36.950000000000003" customHeight="1" x14ac:dyDescent="0.3">
      <c r="B114" s="26"/>
      <c r="C114" s="199" t="s">
        <v>69</v>
      </c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8"/>
    </row>
    <row r="115" spans="2:65" s="1" customFormat="1" ht="6.95" customHeight="1" x14ac:dyDescent="0.3">
      <c r="B115" s="26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8"/>
    </row>
    <row r="116" spans="2:65" s="1" customFormat="1" ht="30" customHeight="1" x14ac:dyDescent="0.3">
      <c r="B116" s="26"/>
      <c r="C116" s="24" t="s">
        <v>7</v>
      </c>
      <c r="D116" s="27"/>
      <c r="E116" s="27"/>
      <c r="F116" s="201" t="e">
        <f>F6</f>
        <v>#REF!</v>
      </c>
      <c r="G116" s="202"/>
      <c r="H116" s="202"/>
      <c r="I116" s="202"/>
      <c r="J116" s="202"/>
      <c r="K116" s="202"/>
      <c r="L116" s="202"/>
      <c r="M116" s="202"/>
      <c r="N116" s="202"/>
      <c r="O116" s="202"/>
      <c r="P116" s="202"/>
      <c r="Q116" s="27"/>
      <c r="R116" s="28"/>
    </row>
    <row r="117" spans="2:65" s="1" customFormat="1" ht="36.950000000000003" customHeight="1" x14ac:dyDescent="0.3">
      <c r="B117" s="26"/>
      <c r="C117" s="47" t="s">
        <v>86</v>
      </c>
      <c r="D117" s="27"/>
      <c r="E117" s="27"/>
      <c r="F117" s="203" t="str">
        <f>F7</f>
        <v>SO 05 - Oplotenie</v>
      </c>
      <c r="G117" s="200"/>
      <c r="H117" s="200"/>
      <c r="I117" s="200"/>
      <c r="J117" s="200"/>
      <c r="K117" s="200"/>
      <c r="L117" s="200"/>
      <c r="M117" s="200"/>
      <c r="N117" s="200"/>
      <c r="O117" s="200"/>
      <c r="P117" s="200"/>
      <c r="Q117" s="27"/>
      <c r="R117" s="28"/>
    </row>
    <row r="118" spans="2:65" s="1" customFormat="1" ht="6.95" customHeight="1" x14ac:dyDescent="0.3">
      <c r="B118" s="26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8"/>
    </row>
    <row r="119" spans="2:65" s="1" customFormat="1" ht="18" customHeight="1" x14ac:dyDescent="0.3">
      <c r="B119" s="26"/>
      <c r="C119" s="24" t="s">
        <v>10</v>
      </c>
      <c r="D119" s="27"/>
      <c r="E119" s="27"/>
      <c r="F119" s="22" t="str">
        <f>F9</f>
        <v xml:space="preserve"> </v>
      </c>
      <c r="G119" s="27"/>
      <c r="H119" s="27"/>
      <c r="I119" s="27"/>
      <c r="J119" s="27"/>
      <c r="K119" s="24" t="s">
        <v>12</v>
      </c>
      <c r="L119" s="27"/>
      <c r="M119" s="204" t="e">
        <f>IF(O9="","",O9)</f>
        <v>#REF!</v>
      </c>
      <c r="N119" s="204"/>
      <c r="O119" s="204"/>
      <c r="P119" s="204"/>
      <c r="Q119" s="27"/>
      <c r="R119" s="28"/>
    </row>
    <row r="120" spans="2:65" s="1" customFormat="1" ht="6.95" customHeight="1" x14ac:dyDescent="0.3">
      <c r="B120" s="26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8"/>
    </row>
    <row r="121" spans="2:65" s="1" customFormat="1" ht="15" x14ac:dyDescent="0.3">
      <c r="B121" s="26"/>
      <c r="C121" s="24" t="s">
        <v>13</v>
      </c>
      <c r="D121" s="27"/>
      <c r="E121" s="27"/>
      <c r="F121" s="22" t="e">
        <f>E12</f>
        <v>#REF!</v>
      </c>
      <c r="G121" s="27"/>
      <c r="H121" s="27"/>
      <c r="I121" s="27"/>
      <c r="J121" s="27"/>
      <c r="K121" s="24" t="s">
        <v>17</v>
      </c>
      <c r="L121" s="27"/>
      <c r="M121" s="191" t="e">
        <f>E18</f>
        <v>#REF!</v>
      </c>
      <c r="N121" s="191"/>
      <c r="O121" s="191"/>
      <c r="P121" s="191"/>
      <c r="Q121" s="191"/>
      <c r="R121" s="28"/>
    </row>
    <row r="122" spans="2:65" s="1" customFormat="1" ht="14.45" customHeight="1" x14ac:dyDescent="0.3">
      <c r="B122" s="26"/>
      <c r="C122" s="24" t="s">
        <v>16</v>
      </c>
      <c r="D122" s="27"/>
      <c r="E122" s="27"/>
      <c r="F122" s="22" t="e">
        <f>IF(E15="","",E15)</f>
        <v>#REF!</v>
      </c>
      <c r="G122" s="27"/>
      <c r="H122" s="27"/>
      <c r="I122" s="27"/>
      <c r="J122" s="27"/>
      <c r="K122" s="24" t="s">
        <v>19</v>
      </c>
      <c r="L122" s="27"/>
      <c r="M122" s="191" t="e">
        <f>E21</f>
        <v>#REF!</v>
      </c>
      <c r="N122" s="191"/>
      <c r="O122" s="191"/>
      <c r="P122" s="191"/>
      <c r="Q122" s="191"/>
      <c r="R122" s="28"/>
    </row>
    <row r="123" spans="2:65" s="1" customFormat="1" ht="10.35" customHeight="1" x14ac:dyDescent="0.3">
      <c r="B123" s="26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8"/>
    </row>
    <row r="124" spans="2:65" s="3" customFormat="1" ht="29.25" customHeight="1" x14ac:dyDescent="0.3">
      <c r="B124" s="85"/>
      <c r="C124" s="86" t="s">
        <v>70</v>
      </c>
      <c r="D124" s="87" t="s">
        <v>71</v>
      </c>
      <c r="E124" s="87" t="s">
        <v>38</v>
      </c>
      <c r="F124" s="192" t="s">
        <v>72</v>
      </c>
      <c r="G124" s="192"/>
      <c r="H124" s="192"/>
      <c r="I124" s="192"/>
      <c r="J124" s="87" t="s">
        <v>73</v>
      </c>
      <c r="K124" s="87" t="s">
        <v>74</v>
      </c>
      <c r="L124" s="192" t="s">
        <v>75</v>
      </c>
      <c r="M124" s="192"/>
      <c r="N124" s="192" t="s">
        <v>56</v>
      </c>
      <c r="O124" s="192"/>
      <c r="P124" s="192"/>
      <c r="Q124" s="193"/>
      <c r="R124" s="88"/>
      <c r="T124" s="50" t="s">
        <v>76</v>
      </c>
      <c r="U124" s="51" t="s">
        <v>22</v>
      </c>
      <c r="V124" s="51" t="s">
        <v>77</v>
      </c>
      <c r="W124" s="51" t="s">
        <v>78</v>
      </c>
      <c r="X124" s="51" t="s">
        <v>79</v>
      </c>
      <c r="Y124" s="51" t="s">
        <v>80</v>
      </c>
      <c r="Z124" s="51" t="s">
        <v>81</v>
      </c>
      <c r="AA124" s="52" t="s">
        <v>82</v>
      </c>
    </row>
    <row r="125" spans="2:65" s="1" customFormat="1" ht="29.25" customHeight="1" x14ac:dyDescent="0.35">
      <c r="B125" s="26"/>
      <c r="C125" s="54" t="s">
        <v>53</v>
      </c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164">
        <f>BK125</f>
        <v>0</v>
      </c>
      <c r="O125" s="165"/>
      <c r="P125" s="165"/>
      <c r="Q125" s="165"/>
      <c r="R125" s="28"/>
      <c r="T125" s="53"/>
      <c r="U125" s="33"/>
      <c r="V125" s="33"/>
      <c r="W125" s="89">
        <f>W126+W174+W195</f>
        <v>0</v>
      </c>
      <c r="X125" s="33"/>
      <c r="Y125" s="89">
        <f>Y126+Y174+Y195</f>
        <v>174.02573613000001</v>
      </c>
      <c r="Z125" s="33"/>
      <c r="AA125" s="90">
        <f>AA126+AA174+AA195</f>
        <v>186.4768</v>
      </c>
      <c r="AT125" s="15" t="s">
        <v>39</v>
      </c>
      <c r="AU125" s="15" t="s">
        <v>58</v>
      </c>
      <c r="BK125" s="91">
        <f>BK126+BK174+BK195</f>
        <v>0</v>
      </c>
    </row>
    <row r="126" spans="2:65" s="5" customFormat="1" ht="37.35" customHeight="1" x14ac:dyDescent="0.35">
      <c r="B126" s="103"/>
      <c r="C126" s="104"/>
      <c r="D126" s="92" t="s">
        <v>87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166">
        <f>BK126</f>
        <v>0</v>
      </c>
      <c r="O126" s="167"/>
      <c r="P126" s="167"/>
      <c r="Q126" s="167"/>
      <c r="R126" s="105"/>
      <c r="T126" s="106"/>
      <c r="U126" s="104"/>
      <c r="V126" s="104"/>
      <c r="W126" s="107">
        <f>W127+W142+W158+W160+W165+W172</f>
        <v>0</v>
      </c>
      <c r="X126" s="104"/>
      <c r="Y126" s="107">
        <f>Y127+Y142+Y158+Y160+Y165+Y172</f>
        <v>163.03954113</v>
      </c>
      <c r="Z126" s="104"/>
      <c r="AA126" s="108">
        <f>AA127+AA142+AA158+AA160+AA165+AA172</f>
        <v>186.4768</v>
      </c>
      <c r="AR126" s="109" t="s">
        <v>41</v>
      </c>
      <c r="AT126" s="110" t="s">
        <v>39</v>
      </c>
      <c r="AU126" s="110" t="s">
        <v>40</v>
      </c>
      <c r="AY126" s="109" t="s">
        <v>93</v>
      </c>
      <c r="BK126" s="111">
        <f>BK127+BK142+BK158+BK160+BK165+BK172</f>
        <v>0</v>
      </c>
    </row>
    <row r="127" spans="2:65" s="5" customFormat="1" ht="19.899999999999999" customHeight="1" x14ac:dyDescent="0.3">
      <c r="B127" s="103"/>
      <c r="C127" s="104"/>
      <c r="D127" s="112" t="s">
        <v>88</v>
      </c>
      <c r="E127" s="112"/>
      <c r="F127" s="112"/>
      <c r="G127" s="112"/>
      <c r="H127" s="112"/>
      <c r="I127" s="112"/>
      <c r="J127" s="112"/>
      <c r="K127" s="112"/>
      <c r="L127" s="112"/>
      <c r="M127" s="112"/>
      <c r="N127" s="168">
        <f>BK127</f>
        <v>0</v>
      </c>
      <c r="O127" s="169"/>
      <c r="P127" s="169"/>
      <c r="Q127" s="169"/>
      <c r="R127" s="105"/>
      <c r="T127" s="106"/>
      <c r="U127" s="104"/>
      <c r="V127" s="104"/>
      <c r="W127" s="107">
        <f>SUM(W128:W141)</f>
        <v>0</v>
      </c>
      <c r="X127" s="104"/>
      <c r="Y127" s="107">
        <f>SUM(Y128:Y141)</f>
        <v>0</v>
      </c>
      <c r="Z127" s="104"/>
      <c r="AA127" s="108">
        <f>SUM(AA128:AA141)</f>
        <v>186.4768</v>
      </c>
      <c r="AR127" s="109" t="s">
        <v>41</v>
      </c>
      <c r="AT127" s="110" t="s">
        <v>39</v>
      </c>
      <c r="AU127" s="110" t="s">
        <v>41</v>
      </c>
      <c r="AY127" s="109" t="s">
        <v>93</v>
      </c>
      <c r="BK127" s="111">
        <f>SUM(BK128:BK141)</f>
        <v>0</v>
      </c>
    </row>
    <row r="128" spans="2:65" s="1" customFormat="1" ht="38.25" customHeight="1" x14ac:dyDescent="0.3">
      <c r="B128" s="74"/>
      <c r="C128" s="113" t="s">
        <v>41</v>
      </c>
      <c r="D128" s="113" t="s">
        <v>85</v>
      </c>
      <c r="E128" s="114" t="s">
        <v>211</v>
      </c>
      <c r="F128" s="159" t="s">
        <v>212</v>
      </c>
      <c r="G128" s="159"/>
      <c r="H128" s="159"/>
      <c r="I128" s="159"/>
      <c r="J128" s="115" t="s">
        <v>103</v>
      </c>
      <c r="K128" s="98">
        <v>19.8</v>
      </c>
      <c r="L128" s="160">
        <v>0</v>
      </c>
      <c r="M128" s="160"/>
      <c r="N128" s="161">
        <f>ROUND(L128*K128,3)</f>
        <v>0</v>
      </c>
      <c r="O128" s="161"/>
      <c r="P128" s="161"/>
      <c r="Q128" s="161"/>
      <c r="R128" s="77"/>
      <c r="T128" s="99" t="s">
        <v>1</v>
      </c>
      <c r="U128" s="31" t="s">
        <v>25</v>
      </c>
      <c r="V128" s="27"/>
      <c r="W128" s="117">
        <f>V128*K128</f>
        <v>0</v>
      </c>
      <c r="X128" s="117">
        <v>0</v>
      </c>
      <c r="Y128" s="117">
        <f>X128*K128</f>
        <v>0</v>
      </c>
      <c r="Z128" s="117">
        <v>0.316</v>
      </c>
      <c r="AA128" s="118">
        <f>Z128*K128</f>
        <v>6.2568000000000001</v>
      </c>
      <c r="AR128" s="15" t="s">
        <v>95</v>
      </c>
      <c r="AT128" s="15" t="s">
        <v>85</v>
      </c>
      <c r="AU128" s="15" t="s">
        <v>42</v>
      </c>
      <c r="AY128" s="15" t="s">
        <v>93</v>
      </c>
      <c r="BE128" s="57">
        <f>IF(U128="základná",N128,0)</f>
        <v>0</v>
      </c>
      <c r="BF128" s="57">
        <f>IF(U128="znížená",N128,0)</f>
        <v>0</v>
      </c>
      <c r="BG128" s="57">
        <f>IF(U128="zákl. prenesená",N128,0)</f>
        <v>0</v>
      </c>
      <c r="BH128" s="57">
        <f>IF(U128="zníž. prenesená",N128,0)</f>
        <v>0</v>
      </c>
      <c r="BI128" s="57">
        <f>IF(U128="nulová",N128,0)</f>
        <v>0</v>
      </c>
      <c r="BJ128" s="15" t="s">
        <v>42</v>
      </c>
      <c r="BK128" s="94">
        <f>ROUND(L128*K128,3)</f>
        <v>0</v>
      </c>
      <c r="BL128" s="15" t="s">
        <v>95</v>
      </c>
      <c r="BM128" s="15" t="s">
        <v>213</v>
      </c>
    </row>
    <row r="129" spans="2:65" s="6" customFormat="1" ht="16.5" customHeight="1" x14ac:dyDescent="0.3">
      <c r="B129" s="119"/>
      <c r="C129" s="120"/>
      <c r="D129" s="120"/>
      <c r="E129" s="121" t="s">
        <v>1</v>
      </c>
      <c r="F129" s="187" t="s">
        <v>214</v>
      </c>
      <c r="G129" s="188"/>
      <c r="H129" s="188"/>
      <c r="I129" s="188"/>
      <c r="J129" s="120"/>
      <c r="K129" s="122">
        <v>19.8</v>
      </c>
      <c r="L129" s="120"/>
      <c r="M129" s="120"/>
      <c r="N129" s="120"/>
      <c r="O129" s="120"/>
      <c r="P129" s="120"/>
      <c r="Q129" s="120"/>
      <c r="R129" s="123"/>
      <c r="T129" s="124"/>
      <c r="U129" s="120"/>
      <c r="V129" s="120"/>
      <c r="W129" s="120"/>
      <c r="X129" s="120"/>
      <c r="Y129" s="120"/>
      <c r="Z129" s="120"/>
      <c r="AA129" s="125"/>
      <c r="AT129" s="126" t="s">
        <v>99</v>
      </c>
      <c r="AU129" s="126" t="s">
        <v>42</v>
      </c>
      <c r="AV129" s="6" t="s">
        <v>42</v>
      </c>
      <c r="AW129" s="6" t="s">
        <v>18</v>
      </c>
      <c r="AX129" s="6" t="s">
        <v>41</v>
      </c>
      <c r="AY129" s="126" t="s">
        <v>93</v>
      </c>
    </row>
    <row r="130" spans="2:65" s="1" customFormat="1" ht="38.25" customHeight="1" x14ac:dyDescent="0.3">
      <c r="B130" s="74"/>
      <c r="C130" s="113" t="s">
        <v>42</v>
      </c>
      <c r="D130" s="113" t="s">
        <v>85</v>
      </c>
      <c r="E130" s="114" t="s">
        <v>128</v>
      </c>
      <c r="F130" s="159" t="s">
        <v>129</v>
      </c>
      <c r="G130" s="159"/>
      <c r="H130" s="159"/>
      <c r="I130" s="159"/>
      <c r="J130" s="115" t="s">
        <v>98</v>
      </c>
      <c r="K130" s="116">
        <v>227.5</v>
      </c>
      <c r="L130" s="160">
        <v>0</v>
      </c>
      <c r="M130" s="160"/>
      <c r="N130" s="161">
        <f>ROUND(L130*K130,3)</f>
        <v>0</v>
      </c>
      <c r="O130" s="161"/>
      <c r="P130" s="161"/>
      <c r="Q130" s="161"/>
      <c r="R130" s="77"/>
      <c r="T130" s="99" t="s">
        <v>1</v>
      </c>
      <c r="U130" s="31" t="s">
        <v>25</v>
      </c>
      <c r="V130" s="27"/>
      <c r="W130" s="117">
        <f>V130*K130</f>
        <v>0</v>
      </c>
      <c r="X130" s="117">
        <v>0</v>
      </c>
      <c r="Y130" s="117">
        <f>X130*K130</f>
        <v>0</v>
      </c>
      <c r="Z130" s="117">
        <v>0.316</v>
      </c>
      <c r="AA130" s="118">
        <f>Z130*K130</f>
        <v>71.89</v>
      </c>
      <c r="AR130" s="15" t="s">
        <v>95</v>
      </c>
      <c r="AT130" s="15" t="s">
        <v>85</v>
      </c>
      <c r="AU130" s="15" t="s">
        <v>42</v>
      </c>
      <c r="AY130" s="15" t="s">
        <v>93</v>
      </c>
      <c r="BE130" s="57">
        <f>IF(U130="základná",N130,0)</f>
        <v>0</v>
      </c>
      <c r="BF130" s="57">
        <f>IF(U130="znížená",N130,0)</f>
        <v>0</v>
      </c>
      <c r="BG130" s="57">
        <f>IF(U130="zákl. prenesená",N130,0)</f>
        <v>0</v>
      </c>
      <c r="BH130" s="57">
        <f>IF(U130="zníž. prenesená",N130,0)</f>
        <v>0</v>
      </c>
      <c r="BI130" s="57">
        <f>IF(U130="nulová",N130,0)</f>
        <v>0</v>
      </c>
      <c r="BJ130" s="15" t="s">
        <v>42</v>
      </c>
      <c r="BK130" s="94">
        <f>ROUND(L130*K130,3)</f>
        <v>0</v>
      </c>
      <c r="BL130" s="15" t="s">
        <v>95</v>
      </c>
      <c r="BM130" s="15" t="s">
        <v>213</v>
      </c>
    </row>
    <row r="131" spans="2:65" s="1" customFormat="1" ht="38.25" customHeight="1" x14ac:dyDescent="0.3">
      <c r="B131" s="74"/>
      <c r="C131" s="113">
        <v>3</v>
      </c>
      <c r="D131" s="113" t="s">
        <v>85</v>
      </c>
      <c r="E131" s="114" t="s">
        <v>215</v>
      </c>
      <c r="F131" s="159" t="s">
        <v>216</v>
      </c>
      <c r="G131" s="159"/>
      <c r="H131" s="159"/>
      <c r="I131" s="159"/>
      <c r="J131" s="115" t="s">
        <v>94</v>
      </c>
      <c r="K131" s="98">
        <v>93</v>
      </c>
      <c r="L131" s="160">
        <v>0</v>
      </c>
      <c r="M131" s="160"/>
      <c r="N131" s="161">
        <f>ROUND(L131*K131,3)</f>
        <v>0</v>
      </c>
      <c r="O131" s="161"/>
      <c r="P131" s="161"/>
      <c r="Q131" s="161"/>
      <c r="R131" s="77"/>
      <c r="T131" s="99" t="s">
        <v>1</v>
      </c>
      <c r="U131" s="31" t="s">
        <v>25</v>
      </c>
      <c r="V131" s="27"/>
      <c r="W131" s="117">
        <f>V131*K131</f>
        <v>0</v>
      </c>
      <c r="X131" s="117">
        <v>0</v>
      </c>
      <c r="Y131" s="117">
        <f>X131*K131</f>
        <v>0</v>
      </c>
      <c r="Z131" s="117">
        <v>0</v>
      </c>
      <c r="AA131" s="118">
        <f>Z131*K131</f>
        <v>0</v>
      </c>
      <c r="AR131" s="15" t="s">
        <v>131</v>
      </c>
      <c r="AT131" s="15" t="s">
        <v>85</v>
      </c>
      <c r="AU131" s="15" t="s">
        <v>42</v>
      </c>
      <c r="AY131" s="15" t="s">
        <v>93</v>
      </c>
      <c r="BE131" s="57">
        <f>IF(U131="základná",N131,0)</f>
        <v>0</v>
      </c>
      <c r="BF131" s="57">
        <f>IF(U131="znížená",N131,0)</f>
        <v>0</v>
      </c>
      <c r="BG131" s="57">
        <f>IF(U131="zákl. prenesená",N131,0)</f>
        <v>0</v>
      </c>
      <c r="BH131" s="57">
        <f>IF(U131="zníž. prenesená",N131,0)</f>
        <v>0</v>
      </c>
      <c r="BI131" s="57">
        <f>IF(U131="nulová",N131,0)</f>
        <v>0</v>
      </c>
      <c r="BJ131" s="15" t="s">
        <v>42</v>
      </c>
      <c r="BK131" s="94">
        <f>ROUND(L131*K131,3)</f>
        <v>0</v>
      </c>
      <c r="BL131" s="15" t="s">
        <v>131</v>
      </c>
      <c r="BM131" s="15" t="s">
        <v>217</v>
      </c>
    </row>
    <row r="132" spans="2:65" s="6" customFormat="1" ht="16.5" customHeight="1" x14ac:dyDescent="0.3">
      <c r="B132" s="119"/>
      <c r="C132" s="120"/>
      <c r="D132" s="120"/>
      <c r="E132" s="121" t="s">
        <v>1</v>
      </c>
      <c r="F132" s="187" t="s">
        <v>218</v>
      </c>
      <c r="G132" s="188"/>
      <c r="H132" s="188"/>
      <c r="I132" s="188"/>
      <c r="J132" s="120"/>
      <c r="K132" s="122">
        <v>93</v>
      </c>
      <c r="L132" s="120"/>
      <c r="M132" s="120"/>
      <c r="N132" s="120"/>
      <c r="O132" s="120"/>
      <c r="P132" s="120"/>
      <c r="Q132" s="120"/>
      <c r="R132" s="123"/>
      <c r="T132" s="124"/>
      <c r="U132" s="120"/>
      <c r="V132" s="120"/>
      <c r="W132" s="120"/>
      <c r="X132" s="120"/>
      <c r="Y132" s="120"/>
      <c r="Z132" s="120"/>
      <c r="AA132" s="125"/>
      <c r="AT132" s="126" t="s">
        <v>99</v>
      </c>
      <c r="AU132" s="126" t="s">
        <v>42</v>
      </c>
      <c r="AV132" s="6" t="s">
        <v>42</v>
      </c>
      <c r="AW132" s="6" t="s">
        <v>18</v>
      </c>
      <c r="AX132" s="6" t="s">
        <v>40</v>
      </c>
      <c r="AY132" s="126" t="s">
        <v>93</v>
      </c>
    </row>
    <row r="133" spans="2:65" s="7" customFormat="1" ht="16.5" customHeight="1" x14ac:dyDescent="0.3">
      <c r="B133" s="127"/>
      <c r="C133" s="128"/>
      <c r="D133" s="128"/>
      <c r="E133" s="129" t="s">
        <v>1</v>
      </c>
      <c r="F133" s="179" t="s">
        <v>100</v>
      </c>
      <c r="G133" s="180"/>
      <c r="H133" s="180"/>
      <c r="I133" s="180"/>
      <c r="J133" s="128"/>
      <c r="K133" s="130">
        <v>93</v>
      </c>
      <c r="L133" s="128"/>
      <c r="M133" s="128"/>
      <c r="N133" s="128"/>
      <c r="O133" s="128"/>
      <c r="P133" s="128"/>
      <c r="Q133" s="128"/>
      <c r="R133" s="131"/>
      <c r="T133" s="132"/>
      <c r="U133" s="128"/>
      <c r="V133" s="128"/>
      <c r="W133" s="128"/>
      <c r="X133" s="128"/>
      <c r="Y133" s="128"/>
      <c r="Z133" s="128"/>
      <c r="AA133" s="133"/>
      <c r="AT133" s="134" t="s">
        <v>99</v>
      </c>
      <c r="AU133" s="134" t="s">
        <v>42</v>
      </c>
      <c r="AV133" s="7" t="s">
        <v>97</v>
      </c>
      <c r="AW133" s="7" t="s">
        <v>18</v>
      </c>
      <c r="AX133" s="7" t="s">
        <v>40</v>
      </c>
      <c r="AY133" s="134" t="s">
        <v>93</v>
      </c>
    </row>
    <row r="134" spans="2:65" s="8" customFormat="1" ht="16.5" customHeight="1" x14ac:dyDescent="0.3">
      <c r="B134" s="135"/>
      <c r="C134" s="136"/>
      <c r="D134" s="136"/>
      <c r="E134" s="137" t="s">
        <v>1</v>
      </c>
      <c r="F134" s="181" t="s">
        <v>101</v>
      </c>
      <c r="G134" s="182"/>
      <c r="H134" s="182"/>
      <c r="I134" s="182"/>
      <c r="J134" s="136"/>
      <c r="K134" s="138">
        <v>93</v>
      </c>
      <c r="L134" s="136"/>
      <c r="M134" s="136"/>
      <c r="N134" s="136"/>
      <c r="O134" s="136"/>
      <c r="P134" s="136"/>
      <c r="Q134" s="136"/>
      <c r="R134" s="139"/>
      <c r="T134" s="140"/>
      <c r="U134" s="136"/>
      <c r="V134" s="136"/>
      <c r="W134" s="136"/>
      <c r="X134" s="136"/>
      <c r="Y134" s="136"/>
      <c r="Z134" s="136"/>
      <c r="AA134" s="141"/>
      <c r="AT134" s="142" t="s">
        <v>99</v>
      </c>
      <c r="AU134" s="142" t="s">
        <v>42</v>
      </c>
      <c r="AV134" s="8" t="s">
        <v>95</v>
      </c>
      <c r="AW134" s="8" t="s">
        <v>18</v>
      </c>
      <c r="AX134" s="8" t="s">
        <v>41</v>
      </c>
      <c r="AY134" s="142" t="s">
        <v>93</v>
      </c>
    </row>
    <row r="135" spans="2:65" s="1" customFormat="1" ht="25.5" customHeight="1" x14ac:dyDescent="0.3">
      <c r="B135" s="74"/>
      <c r="C135" s="113">
        <v>4</v>
      </c>
      <c r="D135" s="113" t="s">
        <v>85</v>
      </c>
      <c r="E135" s="114" t="s">
        <v>219</v>
      </c>
      <c r="F135" s="159" t="s">
        <v>220</v>
      </c>
      <c r="G135" s="159"/>
      <c r="H135" s="159"/>
      <c r="I135" s="159"/>
      <c r="J135" s="115" t="s">
        <v>105</v>
      </c>
      <c r="K135" s="98">
        <v>47.1</v>
      </c>
      <c r="L135" s="160">
        <v>0</v>
      </c>
      <c r="M135" s="160"/>
      <c r="N135" s="161">
        <f>ROUND(L135*K135,3)</f>
        <v>0</v>
      </c>
      <c r="O135" s="161"/>
      <c r="P135" s="161"/>
      <c r="Q135" s="161"/>
      <c r="R135" s="77"/>
      <c r="T135" s="99" t="s">
        <v>1</v>
      </c>
      <c r="U135" s="31" t="s">
        <v>25</v>
      </c>
      <c r="V135" s="27"/>
      <c r="W135" s="117">
        <f>V135*K135</f>
        <v>0</v>
      </c>
      <c r="X135" s="117">
        <v>0</v>
      </c>
      <c r="Y135" s="117">
        <f>X135*K135</f>
        <v>0</v>
      </c>
      <c r="Z135" s="117">
        <v>2.2999999999999998</v>
      </c>
      <c r="AA135" s="118">
        <f>Z135*K135</f>
        <v>108.33</v>
      </c>
      <c r="AR135" s="15" t="s">
        <v>95</v>
      </c>
      <c r="AT135" s="15" t="s">
        <v>85</v>
      </c>
      <c r="AU135" s="15" t="s">
        <v>42</v>
      </c>
      <c r="AY135" s="15" t="s">
        <v>93</v>
      </c>
      <c r="BE135" s="57">
        <f>IF(U135="základná",N135,0)</f>
        <v>0</v>
      </c>
      <c r="BF135" s="57">
        <f>IF(U135="znížená",N135,0)</f>
        <v>0</v>
      </c>
      <c r="BG135" s="57">
        <f>IF(U135="zákl. prenesená",N135,0)</f>
        <v>0</v>
      </c>
      <c r="BH135" s="57">
        <f>IF(U135="zníž. prenesená",N135,0)</f>
        <v>0</v>
      </c>
      <c r="BI135" s="57">
        <f>IF(U135="nulová",N135,0)</f>
        <v>0</v>
      </c>
      <c r="BJ135" s="15" t="s">
        <v>42</v>
      </c>
      <c r="BK135" s="94">
        <f>ROUND(L135*K135,3)</f>
        <v>0</v>
      </c>
      <c r="BL135" s="15" t="s">
        <v>95</v>
      </c>
      <c r="BM135" s="15" t="s">
        <v>221</v>
      </c>
    </row>
    <row r="136" spans="2:65" s="6" customFormat="1" ht="16.5" customHeight="1" x14ac:dyDescent="0.3">
      <c r="B136" s="119"/>
      <c r="C136" s="120"/>
      <c r="D136" s="120"/>
      <c r="E136" s="121" t="s">
        <v>1</v>
      </c>
      <c r="F136" s="187" t="s">
        <v>222</v>
      </c>
      <c r="G136" s="188"/>
      <c r="H136" s="188"/>
      <c r="I136" s="188"/>
      <c r="J136" s="120"/>
      <c r="K136" s="122">
        <v>27.3</v>
      </c>
      <c r="L136" s="120"/>
      <c r="M136" s="120"/>
      <c r="N136" s="120"/>
      <c r="O136" s="120"/>
      <c r="P136" s="120"/>
      <c r="Q136" s="120"/>
      <c r="R136" s="123"/>
      <c r="T136" s="124"/>
      <c r="U136" s="120"/>
      <c r="V136" s="120"/>
      <c r="W136" s="120"/>
      <c r="X136" s="120"/>
      <c r="Y136" s="120"/>
      <c r="Z136" s="120"/>
      <c r="AA136" s="125"/>
      <c r="AT136" s="126" t="s">
        <v>99</v>
      </c>
      <c r="AU136" s="126" t="s">
        <v>42</v>
      </c>
      <c r="AV136" s="6" t="s">
        <v>42</v>
      </c>
      <c r="AW136" s="6" t="s">
        <v>18</v>
      </c>
      <c r="AX136" s="6" t="s">
        <v>40</v>
      </c>
      <c r="AY136" s="126" t="s">
        <v>93</v>
      </c>
    </row>
    <row r="137" spans="2:65" s="7" customFormat="1" ht="16.5" customHeight="1" x14ac:dyDescent="0.3">
      <c r="B137" s="127"/>
      <c r="C137" s="128"/>
      <c r="D137" s="128"/>
      <c r="E137" s="129" t="s">
        <v>1</v>
      </c>
      <c r="F137" s="179" t="s">
        <v>100</v>
      </c>
      <c r="G137" s="180"/>
      <c r="H137" s="180"/>
      <c r="I137" s="180"/>
      <c r="J137" s="128"/>
      <c r="K137" s="130">
        <v>27.3</v>
      </c>
      <c r="L137" s="128"/>
      <c r="M137" s="128"/>
      <c r="N137" s="128"/>
      <c r="O137" s="128"/>
      <c r="P137" s="128"/>
      <c r="Q137" s="128"/>
      <c r="R137" s="131"/>
      <c r="T137" s="132"/>
      <c r="U137" s="128"/>
      <c r="V137" s="128"/>
      <c r="W137" s="128"/>
      <c r="X137" s="128"/>
      <c r="Y137" s="128"/>
      <c r="Z137" s="128"/>
      <c r="AA137" s="133"/>
      <c r="AT137" s="134" t="s">
        <v>99</v>
      </c>
      <c r="AU137" s="134" t="s">
        <v>42</v>
      </c>
      <c r="AV137" s="7" t="s">
        <v>97</v>
      </c>
      <c r="AW137" s="7" t="s">
        <v>18</v>
      </c>
      <c r="AX137" s="7" t="s">
        <v>40</v>
      </c>
      <c r="AY137" s="134" t="s">
        <v>93</v>
      </c>
    </row>
    <row r="138" spans="2:65" s="9" customFormat="1" ht="16.5" customHeight="1" x14ac:dyDescent="0.3">
      <c r="B138" s="143"/>
      <c r="C138" s="144"/>
      <c r="D138" s="144"/>
      <c r="E138" s="145" t="s">
        <v>1</v>
      </c>
      <c r="F138" s="189" t="s">
        <v>223</v>
      </c>
      <c r="G138" s="190"/>
      <c r="H138" s="190"/>
      <c r="I138" s="190"/>
      <c r="J138" s="144"/>
      <c r="K138" s="145" t="s">
        <v>1</v>
      </c>
      <c r="L138" s="144"/>
      <c r="M138" s="144"/>
      <c r="N138" s="144"/>
      <c r="O138" s="144"/>
      <c r="P138" s="144"/>
      <c r="Q138" s="144"/>
      <c r="R138" s="146"/>
      <c r="T138" s="147"/>
      <c r="U138" s="144"/>
      <c r="V138" s="144"/>
      <c r="W138" s="144"/>
      <c r="X138" s="144"/>
      <c r="Y138" s="144"/>
      <c r="Z138" s="144"/>
      <c r="AA138" s="148"/>
      <c r="AT138" s="149" t="s">
        <v>99</v>
      </c>
      <c r="AU138" s="149" t="s">
        <v>42</v>
      </c>
      <c r="AV138" s="9" t="s">
        <v>41</v>
      </c>
      <c r="AW138" s="9" t="s">
        <v>18</v>
      </c>
      <c r="AX138" s="9" t="s">
        <v>40</v>
      </c>
      <c r="AY138" s="149" t="s">
        <v>93</v>
      </c>
    </row>
    <row r="139" spans="2:65" s="6" customFormat="1" ht="16.5" customHeight="1" x14ac:dyDescent="0.3">
      <c r="B139" s="119"/>
      <c r="C139" s="120"/>
      <c r="D139" s="120"/>
      <c r="E139" s="121" t="s">
        <v>1</v>
      </c>
      <c r="F139" s="185" t="s">
        <v>214</v>
      </c>
      <c r="G139" s="186"/>
      <c r="H139" s="186"/>
      <c r="I139" s="186"/>
      <c r="J139" s="120"/>
      <c r="K139" s="122">
        <v>19.8</v>
      </c>
      <c r="L139" s="120"/>
      <c r="M139" s="120"/>
      <c r="N139" s="120"/>
      <c r="O139" s="120"/>
      <c r="P139" s="120"/>
      <c r="Q139" s="120"/>
      <c r="R139" s="123"/>
      <c r="T139" s="124"/>
      <c r="U139" s="120"/>
      <c r="V139" s="120"/>
      <c r="W139" s="120"/>
      <c r="X139" s="120"/>
      <c r="Y139" s="120"/>
      <c r="Z139" s="120"/>
      <c r="AA139" s="125"/>
      <c r="AT139" s="126" t="s">
        <v>99</v>
      </c>
      <c r="AU139" s="126" t="s">
        <v>42</v>
      </c>
      <c r="AV139" s="6" t="s">
        <v>42</v>
      </c>
      <c r="AW139" s="6" t="s">
        <v>18</v>
      </c>
      <c r="AX139" s="6" t="s">
        <v>40</v>
      </c>
      <c r="AY139" s="126" t="s">
        <v>93</v>
      </c>
    </row>
    <row r="140" spans="2:65" s="7" customFormat="1" ht="16.5" customHeight="1" x14ac:dyDescent="0.3">
      <c r="B140" s="127"/>
      <c r="C140" s="128"/>
      <c r="D140" s="128"/>
      <c r="E140" s="129" t="s">
        <v>1</v>
      </c>
      <c r="F140" s="179" t="s">
        <v>100</v>
      </c>
      <c r="G140" s="180"/>
      <c r="H140" s="180"/>
      <c r="I140" s="180"/>
      <c r="J140" s="128"/>
      <c r="K140" s="130">
        <v>19.8</v>
      </c>
      <c r="L140" s="128"/>
      <c r="M140" s="128"/>
      <c r="N140" s="128"/>
      <c r="O140" s="128"/>
      <c r="P140" s="128"/>
      <c r="Q140" s="128"/>
      <c r="R140" s="131"/>
      <c r="T140" s="132"/>
      <c r="U140" s="128"/>
      <c r="V140" s="128"/>
      <c r="W140" s="128"/>
      <c r="X140" s="128"/>
      <c r="Y140" s="128"/>
      <c r="Z140" s="128"/>
      <c r="AA140" s="133"/>
      <c r="AT140" s="134" t="s">
        <v>99</v>
      </c>
      <c r="AU140" s="134" t="s">
        <v>42</v>
      </c>
      <c r="AV140" s="7" t="s">
        <v>97</v>
      </c>
      <c r="AW140" s="7" t="s">
        <v>18</v>
      </c>
      <c r="AX140" s="7" t="s">
        <v>40</v>
      </c>
      <c r="AY140" s="134" t="s">
        <v>93</v>
      </c>
    </row>
    <row r="141" spans="2:65" s="8" customFormat="1" ht="16.5" customHeight="1" x14ac:dyDescent="0.3">
      <c r="B141" s="135"/>
      <c r="C141" s="136"/>
      <c r="D141" s="136"/>
      <c r="E141" s="137" t="s">
        <v>1</v>
      </c>
      <c r="F141" s="181" t="s">
        <v>101</v>
      </c>
      <c r="G141" s="182"/>
      <c r="H141" s="182"/>
      <c r="I141" s="182"/>
      <c r="J141" s="136"/>
      <c r="K141" s="138">
        <v>47.1</v>
      </c>
      <c r="L141" s="136"/>
      <c r="M141" s="136"/>
      <c r="N141" s="136"/>
      <c r="O141" s="136"/>
      <c r="P141" s="136"/>
      <c r="Q141" s="136"/>
      <c r="R141" s="139"/>
      <c r="T141" s="140"/>
      <c r="U141" s="136"/>
      <c r="V141" s="136"/>
      <c r="W141" s="136"/>
      <c r="X141" s="136"/>
      <c r="Y141" s="136"/>
      <c r="Z141" s="136"/>
      <c r="AA141" s="141"/>
      <c r="AT141" s="142" t="s">
        <v>99</v>
      </c>
      <c r="AU141" s="142" t="s">
        <v>42</v>
      </c>
      <c r="AV141" s="8" t="s">
        <v>95</v>
      </c>
      <c r="AW141" s="8" t="s">
        <v>18</v>
      </c>
      <c r="AX141" s="8" t="s">
        <v>41</v>
      </c>
      <c r="AY141" s="142" t="s">
        <v>93</v>
      </c>
    </row>
    <row r="142" spans="2:65" s="5" customFormat="1" ht="29.85" customHeight="1" x14ac:dyDescent="0.3">
      <c r="B142" s="103"/>
      <c r="C142" s="104"/>
      <c r="D142" s="112" t="s">
        <v>132</v>
      </c>
      <c r="E142" s="112"/>
      <c r="F142" s="112"/>
      <c r="G142" s="112"/>
      <c r="H142" s="112"/>
      <c r="I142" s="112"/>
      <c r="J142" s="112"/>
      <c r="K142" s="112"/>
      <c r="L142" s="112"/>
      <c r="M142" s="112"/>
      <c r="N142" s="168">
        <f>BK142</f>
        <v>0</v>
      </c>
      <c r="O142" s="169"/>
      <c r="P142" s="169"/>
      <c r="Q142" s="169"/>
      <c r="R142" s="105"/>
      <c r="T142" s="106"/>
      <c r="U142" s="104"/>
      <c r="V142" s="104"/>
      <c r="W142" s="107">
        <f>SUM(W143:W157)</f>
        <v>0</v>
      </c>
      <c r="X142" s="104"/>
      <c r="Y142" s="107">
        <f>SUM(Y143:Y157)</f>
        <v>75.862721129999997</v>
      </c>
      <c r="Z142" s="104"/>
      <c r="AA142" s="108">
        <f>SUM(AA143:AA157)</f>
        <v>0</v>
      </c>
      <c r="AR142" s="109" t="s">
        <v>41</v>
      </c>
      <c r="AT142" s="110" t="s">
        <v>39</v>
      </c>
      <c r="AU142" s="110" t="s">
        <v>41</v>
      </c>
      <c r="AY142" s="109" t="s">
        <v>93</v>
      </c>
      <c r="BK142" s="111">
        <f>SUM(BK143:BK157)</f>
        <v>0</v>
      </c>
    </row>
    <row r="143" spans="2:65" s="1" customFormat="1" ht="25.5" customHeight="1" x14ac:dyDescent="0.3">
      <c r="B143" s="74"/>
      <c r="C143" s="113">
        <v>5</v>
      </c>
      <c r="D143" s="113" t="s">
        <v>85</v>
      </c>
      <c r="E143" s="114" t="s">
        <v>224</v>
      </c>
      <c r="F143" s="159" t="s">
        <v>225</v>
      </c>
      <c r="G143" s="159"/>
      <c r="H143" s="159"/>
      <c r="I143" s="159"/>
      <c r="J143" s="115" t="s">
        <v>105</v>
      </c>
      <c r="K143" s="98">
        <v>26.64</v>
      </c>
      <c r="L143" s="160">
        <v>0</v>
      </c>
      <c r="M143" s="160"/>
      <c r="N143" s="161">
        <f>ROUND(L143*K143,3)</f>
        <v>0</v>
      </c>
      <c r="O143" s="161"/>
      <c r="P143" s="161"/>
      <c r="Q143" s="161"/>
      <c r="R143" s="77"/>
      <c r="T143" s="99" t="s">
        <v>1</v>
      </c>
      <c r="U143" s="31" t="s">
        <v>25</v>
      </c>
      <c r="V143" s="27"/>
      <c r="W143" s="117">
        <f>V143*K143</f>
        <v>0</v>
      </c>
      <c r="X143" s="117">
        <v>2.2151299999999998</v>
      </c>
      <c r="Y143" s="117">
        <f>X143*K143</f>
        <v>59.011063199999995</v>
      </c>
      <c r="Z143" s="117">
        <v>0</v>
      </c>
      <c r="AA143" s="118">
        <f>Z143*K143</f>
        <v>0</v>
      </c>
      <c r="AR143" s="15" t="s">
        <v>96</v>
      </c>
      <c r="AT143" s="15" t="s">
        <v>85</v>
      </c>
      <c r="AU143" s="15" t="s">
        <v>42</v>
      </c>
      <c r="AY143" s="15" t="s">
        <v>93</v>
      </c>
      <c r="BE143" s="57">
        <f>IF(U143="základná",N143,0)</f>
        <v>0</v>
      </c>
      <c r="BF143" s="57">
        <f>IF(U143="znížená",N143,0)</f>
        <v>0</v>
      </c>
      <c r="BG143" s="57">
        <f>IF(U143="zákl. prenesená",N143,0)</f>
        <v>0</v>
      </c>
      <c r="BH143" s="57">
        <f>IF(U143="zníž. prenesená",N143,0)</f>
        <v>0</v>
      </c>
      <c r="BI143" s="57">
        <f>IF(U143="nulová",N143,0)</f>
        <v>0</v>
      </c>
      <c r="BJ143" s="15" t="s">
        <v>42</v>
      </c>
      <c r="BK143" s="94">
        <f>ROUND(L143*K143,3)</f>
        <v>0</v>
      </c>
      <c r="BL143" s="15" t="s">
        <v>96</v>
      </c>
      <c r="BM143" s="15" t="s">
        <v>226</v>
      </c>
    </row>
    <row r="144" spans="2:65" s="6" customFormat="1" ht="16.5" customHeight="1" x14ac:dyDescent="0.3">
      <c r="B144" s="119"/>
      <c r="C144" s="120"/>
      <c r="D144" s="120"/>
      <c r="E144" s="121" t="s">
        <v>1</v>
      </c>
      <c r="F144" s="187" t="s">
        <v>227</v>
      </c>
      <c r="G144" s="188"/>
      <c r="H144" s="188"/>
      <c r="I144" s="188"/>
      <c r="J144" s="120"/>
      <c r="K144" s="122">
        <v>26.64</v>
      </c>
      <c r="L144" s="120"/>
      <c r="M144" s="120"/>
      <c r="N144" s="120"/>
      <c r="O144" s="120"/>
      <c r="P144" s="120"/>
      <c r="Q144" s="120"/>
      <c r="R144" s="123"/>
      <c r="T144" s="124"/>
      <c r="U144" s="120"/>
      <c r="V144" s="120"/>
      <c r="W144" s="120"/>
      <c r="X144" s="120"/>
      <c r="Y144" s="120"/>
      <c r="Z144" s="120"/>
      <c r="AA144" s="125"/>
      <c r="AT144" s="126" t="s">
        <v>99</v>
      </c>
      <c r="AU144" s="126" t="s">
        <v>42</v>
      </c>
      <c r="AV144" s="6" t="s">
        <v>42</v>
      </c>
      <c r="AW144" s="6" t="s">
        <v>18</v>
      </c>
      <c r="AX144" s="6" t="s">
        <v>40</v>
      </c>
      <c r="AY144" s="126" t="s">
        <v>93</v>
      </c>
    </row>
    <row r="145" spans="2:65" s="7" customFormat="1" ht="16.5" customHeight="1" x14ac:dyDescent="0.3">
      <c r="B145" s="127"/>
      <c r="C145" s="128"/>
      <c r="D145" s="128"/>
      <c r="E145" s="129" t="s">
        <v>1</v>
      </c>
      <c r="F145" s="179" t="s">
        <v>100</v>
      </c>
      <c r="G145" s="180"/>
      <c r="H145" s="180"/>
      <c r="I145" s="180"/>
      <c r="J145" s="128"/>
      <c r="K145" s="130">
        <v>26.64</v>
      </c>
      <c r="L145" s="128"/>
      <c r="M145" s="128"/>
      <c r="N145" s="128"/>
      <c r="O145" s="128"/>
      <c r="P145" s="128"/>
      <c r="Q145" s="128"/>
      <c r="R145" s="131"/>
      <c r="T145" s="132"/>
      <c r="U145" s="128"/>
      <c r="V145" s="128"/>
      <c r="W145" s="128"/>
      <c r="X145" s="128"/>
      <c r="Y145" s="128"/>
      <c r="Z145" s="128"/>
      <c r="AA145" s="133"/>
      <c r="AT145" s="134" t="s">
        <v>99</v>
      </c>
      <c r="AU145" s="134" t="s">
        <v>42</v>
      </c>
      <c r="AV145" s="7" t="s">
        <v>97</v>
      </c>
      <c r="AW145" s="7" t="s">
        <v>18</v>
      </c>
      <c r="AX145" s="7" t="s">
        <v>40</v>
      </c>
      <c r="AY145" s="134" t="s">
        <v>93</v>
      </c>
    </row>
    <row r="146" spans="2:65" s="8" customFormat="1" ht="16.5" customHeight="1" x14ac:dyDescent="0.3">
      <c r="B146" s="135"/>
      <c r="C146" s="136"/>
      <c r="D146" s="136"/>
      <c r="E146" s="137" t="s">
        <v>1</v>
      </c>
      <c r="F146" s="181" t="s">
        <v>101</v>
      </c>
      <c r="G146" s="182"/>
      <c r="H146" s="182"/>
      <c r="I146" s="182"/>
      <c r="J146" s="136"/>
      <c r="K146" s="138">
        <v>26.64</v>
      </c>
      <c r="L146" s="136"/>
      <c r="M146" s="136"/>
      <c r="N146" s="136"/>
      <c r="O146" s="136"/>
      <c r="P146" s="136"/>
      <c r="Q146" s="136"/>
      <c r="R146" s="139"/>
      <c r="T146" s="140"/>
      <c r="U146" s="136"/>
      <c r="V146" s="136"/>
      <c r="W146" s="136"/>
      <c r="X146" s="136"/>
      <c r="Y146" s="136"/>
      <c r="Z146" s="136"/>
      <c r="AA146" s="141"/>
      <c r="AT146" s="142" t="s">
        <v>99</v>
      </c>
      <c r="AU146" s="142" t="s">
        <v>42</v>
      </c>
      <c r="AV146" s="8" t="s">
        <v>95</v>
      </c>
      <c r="AW146" s="8" t="s">
        <v>18</v>
      </c>
      <c r="AX146" s="8" t="s">
        <v>41</v>
      </c>
      <c r="AY146" s="142" t="s">
        <v>93</v>
      </c>
    </row>
    <row r="147" spans="2:65" s="1" customFormat="1" ht="25.5" customHeight="1" x14ac:dyDescent="0.3">
      <c r="B147" s="74"/>
      <c r="C147" s="113">
        <v>6</v>
      </c>
      <c r="D147" s="113" t="s">
        <v>85</v>
      </c>
      <c r="E147" s="114" t="s">
        <v>228</v>
      </c>
      <c r="F147" s="159" t="s">
        <v>229</v>
      </c>
      <c r="G147" s="159"/>
      <c r="H147" s="159"/>
      <c r="I147" s="159"/>
      <c r="J147" s="115" t="s">
        <v>103</v>
      </c>
      <c r="K147" s="98">
        <v>177.6</v>
      </c>
      <c r="L147" s="160">
        <v>0</v>
      </c>
      <c r="M147" s="160"/>
      <c r="N147" s="161">
        <f>ROUND(L147*K147,3)</f>
        <v>0</v>
      </c>
      <c r="O147" s="161"/>
      <c r="P147" s="161"/>
      <c r="Q147" s="161"/>
      <c r="R147" s="77"/>
      <c r="T147" s="99" t="s">
        <v>1</v>
      </c>
      <c r="U147" s="31" t="s">
        <v>25</v>
      </c>
      <c r="V147" s="27"/>
      <c r="W147" s="117">
        <f>V147*K147</f>
        <v>0</v>
      </c>
      <c r="X147" s="117">
        <v>6.7000000000000002E-4</v>
      </c>
      <c r="Y147" s="117">
        <f>X147*K147</f>
        <v>0.118992</v>
      </c>
      <c r="Z147" s="117">
        <v>0</v>
      </c>
      <c r="AA147" s="118">
        <f>Z147*K147</f>
        <v>0</v>
      </c>
      <c r="AR147" s="15" t="s">
        <v>95</v>
      </c>
      <c r="AT147" s="15" t="s">
        <v>85</v>
      </c>
      <c r="AU147" s="15" t="s">
        <v>42</v>
      </c>
      <c r="AY147" s="15" t="s">
        <v>93</v>
      </c>
      <c r="BE147" s="57">
        <f>IF(U147="základná",N147,0)</f>
        <v>0</v>
      </c>
      <c r="BF147" s="57">
        <f>IF(U147="znížená",N147,0)</f>
        <v>0</v>
      </c>
      <c r="BG147" s="57">
        <f>IF(U147="zákl. prenesená",N147,0)</f>
        <v>0</v>
      </c>
      <c r="BH147" s="57">
        <f>IF(U147="zníž. prenesená",N147,0)</f>
        <v>0</v>
      </c>
      <c r="BI147" s="57">
        <f>IF(U147="nulová",N147,0)</f>
        <v>0</v>
      </c>
      <c r="BJ147" s="15" t="s">
        <v>42</v>
      </c>
      <c r="BK147" s="94">
        <f>ROUND(L147*K147,3)</f>
        <v>0</v>
      </c>
      <c r="BL147" s="15" t="s">
        <v>95</v>
      </c>
      <c r="BM147" s="15" t="s">
        <v>230</v>
      </c>
    </row>
    <row r="148" spans="2:65" s="6" customFormat="1" ht="16.5" customHeight="1" x14ac:dyDescent="0.3">
      <c r="B148" s="119"/>
      <c r="C148" s="120"/>
      <c r="D148" s="120"/>
      <c r="E148" s="121" t="s">
        <v>1</v>
      </c>
      <c r="F148" s="187" t="s">
        <v>231</v>
      </c>
      <c r="G148" s="188"/>
      <c r="H148" s="188"/>
      <c r="I148" s="188"/>
      <c r="J148" s="120"/>
      <c r="K148" s="122">
        <v>177.6</v>
      </c>
      <c r="L148" s="120"/>
      <c r="M148" s="120"/>
      <c r="N148" s="120"/>
      <c r="O148" s="120"/>
      <c r="P148" s="120"/>
      <c r="Q148" s="120"/>
      <c r="R148" s="123"/>
      <c r="T148" s="124"/>
      <c r="U148" s="120"/>
      <c r="V148" s="120"/>
      <c r="W148" s="120"/>
      <c r="X148" s="120"/>
      <c r="Y148" s="120"/>
      <c r="Z148" s="120"/>
      <c r="AA148" s="125"/>
      <c r="AT148" s="126" t="s">
        <v>99</v>
      </c>
      <c r="AU148" s="126" t="s">
        <v>42</v>
      </c>
      <c r="AV148" s="6" t="s">
        <v>42</v>
      </c>
      <c r="AW148" s="6" t="s">
        <v>18</v>
      </c>
      <c r="AX148" s="6" t="s">
        <v>40</v>
      </c>
      <c r="AY148" s="126" t="s">
        <v>93</v>
      </c>
    </row>
    <row r="149" spans="2:65" s="7" customFormat="1" ht="16.5" customHeight="1" x14ac:dyDescent="0.3">
      <c r="B149" s="127"/>
      <c r="C149" s="128"/>
      <c r="D149" s="128"/>
      <c r="E149" s="129" t="s">
        <v>1</v>
      </c>
      <c r="F149" s="179" t="s">
        <v>100</v>
      </c>
      <c r="G149" s="180"/>
      <c r="H149" s="180"/>
      <c r="I149" s="180"/>
      <c r="J149" s="128"/>
      <c r="K149" s="130">
        <v>177.6</v>
      </c>
      <c r="L149" s="128"/>
      <c r="M149" s="128"/>
      <c r="N149" s="128"/>
      <c r="O149" s="128"/>
      <c r="P149" s="128"/>
      <c r="Q149" s="128"/>
      <c r="R149" s="131"/>
      <c r="T149" s="132"/>
      <c r="U149" s="128"/>
      <c r="V149" s="128"/>
      <c r="W149" s="128"/>
      <c r="X149" s="128"/>
      <c r="Y149" s="128"/>
      <c r="Z149" s="128"/>
      <c r="AA149" s="133"/>
      <c r="AT149" s="134" t="s">
        <v>99</v>
      </c>
      <c r="AU149" s="134" t="s">
        <v>42</v>
      </c>
      <c r="AV149" s="7" t="s">
        <v>97</v>
      </c>
      <c r="AW149" s="7" t="s">
        <v>18</v>
      </c>
      <c r="AX149" s="7" t="s">
        <v>40</v>
      </c>
      <c r="AY149" s="134" t="s">
        <v>93</v>
      </c>
    </row>
    <row r="150" spans="2:65" s="8" customFormat="1" ht="16.5" customHeight="1" x14ac:dyDescent="0.3">
      <c r="B150" s="135"/>
      <c r="C150" s="136"/>
      <c r="D150" s="136"/>
      <c r="E150" s="137" t="s">
        <v>1</v>
      </c>
      <c r="F150" s="181" t="s">
        <v>101</v>
      </c>
      <c r="G150" s="182"/>
      <c r="H150" s="182"/>
      <c r="I150" s="182"/>
      <c r="J150" s="136"/>
      <c r="K150" s="138">
        <v>177.6</v>
      </c>
      <c r="L150" s="136"/>
      <c r="M150" s="136"/>
      <c r="N150" s="136"/>
      <c r="O150" s="136"/>
      <c r="P150" s="136"/>
      <c r="Q150" s="136"/>
      <c r="R150" s="139"/>
      <c r="T150" s="140"/>
      <c r="U150" s="136"/>
      <c r="V150" s="136"/>
      <c r="W150" s="136"/>
      <c r="X150" s="136"/>
      <c r="Y150" s="136"/>
      <c r="Z150" s="136"/>
      <c r="AA150" s="141"/>
      <c r="AT150" s="142" t="s">
        <v>99</v>
      </c>
      <c r="AU150" s="142" t="s">
        <v>42</v>
      </c>
      <c r="AV150" s="8" t="s">
        <v>95</v>
      </c>
      <c r="AW150" s="8" t="s">
        <v>18</v>
      </c>
      <c r="AX150" s="8" t="s">
        <v>41</v>
      </c>
      <c r="AY150" s="142" t="s">
        <v>93</v>
      </c>
    </row>
    <row r="151" spans="2:65" s="1" customFormat="1" ht="25.5" customHeight="1" x14ac:dyDescent="0.3">
      <c r="B151" s="74"/>
      <c r="C151" s="113">
        <v>7</v>
      </c>
      <c r="D151" s="113" t="s">
        <v>85</v>
      </c>
      <c r="E151" s="114" t="s">
        <v>232</v>
      </c>
      <c r="F151" s="159" t="s">
        <v>233</v>
      </c>
      <c r="G151" s="159"/>
      <c r="H151" s="159"/>
      <c r="I151" s="159"/>
      <c r="J151" s="115" t="s">
        <v>103</v>
      </c>
      <c r="K151" s="98">
        <v>177.6</v>
      </c>
      <c r="L151" s="160">
        <v>0</v>
      </c>
      <c r="M151" s="160"/>
      <c r="N151" s="161">
        <f>ROUND(L151*K151,3)</f>
        <v>0</v>
      </c>
      <c r="O151" s="161"/>
      <c r="P151" s="161"/>
      <c r="Q151" s="161"/>
      <c r="R151" s="77"/>
      <c r="T151" s="99" t="s">
        <v>1</v>
      </c>
      <c r="U151" s="31" t="s">
        <v>25</v>
      </c>
      <c r="V151" s="27"/>
      <c r="W151" s="117">
        <f>V151*K151</f>
        <v>0</v>
      </c>
      <c r="X151" s="117">
        <v>0</v>
      </c>
      <c r="Y151" s="117">
        <f>X151*K151</f>
        <v>0</v>
      </c>
      <c r="Z151" s="117">
        <v>0</v>
      </c>
      <c r="AA151" s="118">
        <f>Z151*K151</f>
        <v>0</v>
      </c>
      <c r="AR151" s="15" t="s">
        <v>95</v>
      </c>
      <c r="AT151" s="15" t="s">
        <v>85</v>
      </c>
      <c r="AU151" s="15" t="s">
        <v>42</v>
      </c>
      <c r="AY151" s="15" t="s">
        <v>93</v>
      </c>
      <c r="BE151" s="57">
        <f>IF(U151="základná",N151,0)</f>
        <v>0</v>
      </c>
      <c r="BF151" s="57">
        <f>IF(U151="znížená",N151,0)</f>
        <v>0</v>
      </c>
      <c r="BG151" s="57">
        <f>IF(U151="zákl. prenesená",N151,0)</f>
        <v>0</v>
      </c>
      <c r="BH151" s="57">
        <f>IF(U151="zníž. prenesená",N151,0)</f>
        <v>0</v>
      </c>
      <c r="BI151" s="57">
        <f>IF(U151="nulová",N151,0)</f>
        <v>0</v>
      </c>
      <c r="BJ151" s="15" t="s">
        <v>42</v>
      </c>
      <c r="BK151" s="94">
        <f>ROUND(L151*K151,3)</f>
        <v>0</v>
      </c>
      <c r="BL151" s="15" t="s">
        <v>95</v>
      </c>
      <c r="BM151" s="15" t="s">
        <v>234</v>
      </c>
    </row>
    <row r="152" spans="2:65" s="1" customFormat="1" ht="16.5" customHeight="1" x14ac:dyDescent="0.3">
      <c r="B152" s="74"/>
      <c r="C152" s="113">
        <v>8</v>
      </c>
      <c r="D152" s="113" t="s">
        <v>85</v>
      </c>
      <c r="E152" s="114" t="s">
        <v>235</v>
      </c>
      <c r="F152" s="159" t="s">
        <v>236</v>
      </c>
      <c r="G152" s="159"/>
      <c r="H152" s="159"/>
      <c r="I152" s="159"/>
      <c r="J152" s="115" t="s">
        <v>110</v>
      </c>
      <c r="K152" s="98">
        <v>2.5310000000000001</v>
      </c>
      <c r="L152" s="160">
        <v>0</v>
      </c>
      <c r="M152" s="160"/>
      <c r="N152" s="161">
        <f>ROUND(L152*K152,3)</f>
        <v>0</v>
      </c>
      <c r="O152" s="161"/>
      <c r="P152" s="161"/>
      <c r="Q152" s="161"/>
      <c r="R152" s="77"/>
      <c r="T152" s="99" t="s">
        <v>1</v>
      </c>
      <c r="U152" s="31" t="s">
        <v>25</v>
      </c>
      <c r="V152" s="27"/>
      <c r="W152" s="117">
        <f>V152*K152</f>
        <v>0</v>
      </c>
      <c r="X152" s="117">
        <v>1.01895</v>
      </c>
      <c r="Y152" s="117">
        <f>X152*K152</f>
        <v>2.5789624500000001</v>
      </c>
      <c r="Z152" s="117">
        <v>0</v>
      </c>
      <c r="AA152" s="118">
        <f>Z152*K152</f>
        <v>0</v>
      </c>
      <c r="AR152" s="15" t="s">
        <v>95</v>
      </c>
      <c r="AT152" s="15" t="s">
        <v>85</v>
      </c>
      <c r="AU152" s="15" t="s">
        <v>42</v>
      </c>
      <c r="AY152" s="15" t="s">
        <v>93</v>
      </c>
      <c r="BE152" s="57">
        <f>IF(U152="základná",N152,0)</f>
        <v>0</v>
      </c>
      <c r="BF152" s="57">
        <f>IF(U152="znížená",N152,0)</f>
        <v>0</v>
      </c>
      <c r="BG152" s="57">
        <f>IF(U152="zákl. prenesená",N152,0)</f>
        <v>0</v>
      </c>
      <c r="BH152" s="57">
        <f>IF(U152="zníž. prenesená",N152,0)</f>
        <v>0</v>
      </c>
      <c r="BI152" s="57">
        <f>IF(U152="nulová",N152,0)</f>
        <v>0</v>
      </c>
      <c r="BJ152" s="15" t="s">
        <v>42</v>
      </c>
      <c r="BK152" s="94">
        <f>ROUND(L152*K152,3)</f>
        <v>0</v>
      </c>
      <c r="BL152" s="15" t="s">
        <v>95</v>
      </c>
      <c r="BM152" s="15" t="s">
        <v>237</v>
      </c>
    </row>
    <row r="153" spans="2:65" s="6" customFormat="1" ht="16.5" customHeight="1" x14ac:dyDescent="0.3">
      <c r="B153" s="119"/>
      <c r="C153" s="120"/>
      <c r="D153" s="120"/>
      <c r="E153" s="121" t="s">
        <v>1</v>
      </c>
      <c r="F153" s="187" t="s">
        <v>238</v>
      </c>
      <c r="G153" s="188"/>
      <c r="H153" s="188"/>
      <c r="I153" s="188"/>
      <c r="J153" s="120"/>
      <c r="K153" s="122">
        <v>2.5310000000000001</v>
      </c>
      <c r="L153" s="120"/>
      <c r="M153" s="120"/>
      <c r="N153" s="120"/>
      <c r="O153" s="120"/>
      <c r="P153" s="120"/>
      <c r="Q153" s="120"/>
      <c r="R153" s="123"/>
      <c r="T153" s="124"/>
      <c r="U153" s="120"/>
      <c r="V153" s="120"/>
      <c r="W153" s="120"/>
      <c r="X153" s="120"/>
      <c r="Y153" s="120"/>
      <c r="Z153" s="120"/>
      <c r="AA153" s="125"/>
      <c r="AT153" s="126" t="s">
        <v>99</v>
      </c>
      <c r="AU153" s="126" t="s">
        <v>42</v>
      </c>
      <c r="AV153" s="6" t="s">
        <v>42</v>
      </c>
      <c r="AW153" s="6" t="s">
        <v>18</v>
      </c>
      <c r="AX153" s="6" t="s">
        <v>40</v>
      </c>
      <c r="AY153" s="126" t="s">
        <v>93</v>
      </c>
    </row>
    <row r="154" spans="2:65" s="7" customFormat="1" ht="16.5" customHeight="1" x14ac:dyDescent="0.3">
      <c r="B154" s="127"/>
      <c r="C154" s="128"/>
      <c r="D154" s="128"/>
      <c r="E154" s="129" t="s">
        <v>1</v>
      </c>
      <c r="F154" s="179" t="s">
        <v>100</v>
      </c>
      <c r="G154" s="180"/>
      <c r="H154" s="180"/>
      <c r="I154" s="180"/>
      <c r="J154" s="128"/>
      <c r="K154" s="130">
        <v>2.5310000000000001</v>
      </c>
      <c r="L154" s="128"/>
      <c r="M154" s="128"/>
      <c r="N154" s="128"/>
      <c r="O154" s="128"/>
      <c r="P154" s="128"/>
      <c r="Q154" s="128"/>
      <c r="R154" s="131"/>
      <c r="T154" s="132"/>
      <c r="U154" s="128"/>
      <c r="V154" s="128"/>
      <c r="W154" s="128"/>
      <c r="X154" s="128"/>
      <c r="Y154" s="128"/>
      <c r="Z154" s="128"/>
      <c r="AA154" s="133"/>
      <c r="AT154" s="134" t="s">
        <v>99</v>
      </c>
      <c r="AU154" s="134" t="s">
        <v>42</v>
      </c>
      <c r="AV154" s="7" t="s">
        <v>97</v>
      </c>
      <c r="AW154" s="7" t="s">
        <v>18</v>
      </c>
      <c r="AX154" s="7" t="s">
        <v>40</v>
      </c>
      <c r="AY154" s="134" t="s">
        <v>93</v>
      </c>
    </row>
    <row r="155" spans="2:65" s="8" customFormat="1" ht="16.5" customHeight="1" x14ac:dyDescent="0.3">
      <c r="B155" s="135"/>
      <c r="C155" s="136"/>
      <c r="D155" s="136"/>
      <c r="E155" s="137" t="s">
        <v>1</v>
      </c>
      <c r="F155" s="181" t="s">
        <v>101</v>
      </c>
      <c r="G155" s="182"/>
      <c r="H155" s="182"/>
      <c r="I155" s="182"/>
      <c r="J155" s="136"/>
      <c r="K155" s="138">
        <v>2.5310000000000001</v>
      </c>
      <c r="L155" s="136"/>
      <c r="M155" s="136"/>
      <c r="N155" s="136"/>
      <c r="O155" s="136"/>
      <c r="P155" s="136"/>
      <c r="Q155" s="136"/>
      <c r="R155" s="139"/>
      <c r="T155" s="140"/>
      <c r="U155" s="136"/>
      <c r="V155" s="136"/>
      <c r="W155" s="136"/>
      <c r="X155" s="136"/>
      <c r="Y155" s="136"/>
      <c r="Z155" s="136"/>
      <c r="AA155" s="141"/>
      <c r="AT155" s="142" t="s">
        <v>99</v>
      </c>
      <c r="AU155" s="142" t="s">
        <v>42</v>
      </c>
      <c r="AV155" s="8" t="s">
        <v>95</v>
      </c>
      <c r="AW155" s="8" t="s">
        <v>18</v>
      </c>
      <c r="AX155" s="8" t="s">
        <v>41</v>
      </c>
      <c r="AY155" s="142" t="s">
        <v>93</v>
      </c>
    </row>
    <row r="156" spans="2:65" s="1" customFormat="1" ht="25.5" customHeight="1" x14ac:dyDescent="0.3">
      <c r="B156" s="74"/>
      <c r="C156" s="113">
        <v>9</v>
      </c>
      <c r="D156" s="113" t="s">
        <v>85</v>
      </c>
      <c r="E156" s="114" t="s">
        <v>239</v>
      </c>
      <c r="F156" s="159" t="s">
        <v>240</v>
      </c>
      <c r="G156" s="159"/>
      <c r="H156" s="159"/>
      <c r="I156" s="159"/>
      <c r="J156" s="115" t="s">
        <v>105</v>
      </c>
      <c r="K156" s="98">
        <v>5.859</v>
      </c>
      <c r="L156" s="160">
        <v>0</v>
      </c>
      <c r="M156" s="160"/>
      <c r="N156" s="161">
        <f>ROUND(L156*K156,3)</f>
        <v>0</v>
      </c>
      <c r="O156" s="161"/>
      <c r="P156" s="161"/>
      <c r="Q156" s="161"/>
      <c r="R156" s="77"/>
      <c r="T156" s="99" t="s">
        <v>1</v>
      </c>
      <c r="U156" s="31" t="s">
        <v>25</v>
      </c>
      <c r="V156" s="27"/>
      <c r="W156" s="117">
        <f>V156*K156</f>
        <v>0</v>
      </c>
      <c r="X156" s="117">
        <v>2.4157199999999999</v>
      </c>
      <c r="Y156" s="117">
        <f>X156*K156</f>
        <v>14.153703479999999</v>
      </c>
      <c r="Z156" s="117">
        <v>0</v>
      </c>
      <c r="AA156" s="118">
        <f>Z156*K156</f>
        <v>0</v>
      </c>
      <c r="AR156" s="15" t="s">
        <v>95</v>
      </c>
      <c r="AT156" s="15" t="s">
        <v>85</v>
      </c>
      <c r="AU156" s="15" t="s">
        <v>42</v>
      </c>
      <c r="AY156" s="15" t="s">
        <v>93</v>
      </c>
      <c r="BE156" s="57">
        <f>IF(U156="základná",N156,0)</f>
        <v>0</v>
      </c>
      <c r="BF156" s="57">
        <f>IF(U156="znížená",N156,0)</f>
        <v>0</v>
      </c>
      <c r="BG156" s="57">
        <f>IF(U156="zákl. prenesená",N156,0)</f>
        <v>0</v>
      </c>
      <c r="BH156" s="57">
        <f>IF(U156="zníž. prenesená",N156,0)</f>
        <v>0</v>
      </c>
      <c r="BI156" s="57">
        <f>IF(U156="nulová",N156,0)</f>
        <v>0</v>
      </c>
      <c r="BJ156" s="15" t="s">
        <v>42</v>
      </c>
      <c r="BK156" s="94">
        <f>ROUND(L156*K156,3)</f>
        <v>0</v>
      </c>
      <c r="BL156" s="15" t="s">
        <v>95</v>
      </c>
      <c r="BM156" s="15" t="s">
        <v>241</v>
      </c>
    </row>
    <row r="157" spans="2:65" s="6" customFormat="1" ht="16.5" customHeight="1" x14ac:dyDescent="0.3">
      <c r="B157" s="119"/>
      <c r="C157" s="120"/>
      <c r="D157" s="120"/>
      <c r="E157" s="121" t="s">
        <v>1</v>
      </c>
      <c r="F157" s="187" t="s">
        <v>242</v>
      </c>
      <c r="G157" s="188"/>
      <c r="H157" s="188"/>
      <c r="I157" s="188"/>
      <c r="J157" s="120"/>
      <c r="K157" s="122">
        <v>5.859</v>
      </c>
      <c r="L157" s="120"/>
      <c r="M157" s="120"/>
      <c r="N157" s="120"/>
      <c r="O157" s="120"/>
      <c r="P157" s="120"/>
      <c r="Q157" s="120"/>
      <c r="R157" s="123"/>
      <c r="T157" s="124"/>
      <c r="U157" s="120"/>
      <c r="V157" s="120"/>
      <c r="W157" s="120"/>
      <c r="X157" s="120"/>
      <c r="Y157" s="120"/>
      <c r="Z157" s="120"/>
      <c r="AA157" s="125"/>
      <c r="AT157" s="126" t="s">
        <v>99</v>
      </c>
      <c r="AU157" s="126" t="s">
        <v>42</v>
      </c>
      <c r="AV157" s="6" t="s">
        <v>42</v>
      </c>
      <c r="AW157" s="6" t="s">
        <v>18</v>
      </c>
      <c r="AX157" s="6" t="s">
        <v>41</v>
      </c>
      <c r="AY157" s="126" t="s">
        <v>93</v>
      </c>
    </row>
    <row r="158" spans="2:65" s="5" customFormat="1" ht="29.85" customHeight="1" x14ac:dyDescent="0.3">
      <c r="B158" s="103"/>
      <c r="C158" s="104"/>
      <c r="D158" s="112" t="s">
        <v>133</v>
      </c>
      <c r="E158" s="112"/>
      <c r="F158" s="112"/>
      <c r="G158" s="112"/>
      <c r="H158" s="112"/>
      <c r="I158" s="112"/>
      <c r="J158" s="112"/>
      <c r="K158" s="112"/>
      <c r="L158" s="112"/>
      <c r="M158" s="112"/>
      <c r="N158" s="168">
        <f>BK158</f>
        <v>0</v>
      </c>
      <c r="O158" s="169"/>
      <c r="P158" s="169"/>
      <c r="Q158" s="169"/>
      <c r="R158" s="105"/>
      <c r="T158" s="106"/>
      <c r="U158" s="104"/>
      <c r="V158" s="104"/>
      <c r="W158" s="107">
        <f>W159</f>
        <v>0</v>
      </c>
      <c r="X158" s="104"/>
      <c r="Y158" s="107">
        <f>Y159</f>
        <v>38.491200000000006</v>
      </c>
      <c r="Z158" s="104"/>
      <c r="AA158" s="108">
        <f>AA159</f>
        <v>0</v>
      </c>
      <c r="AR158" s="109" t="s">
        <v>41</v>
      </c>
      <c r="AT158" s="110" t="s">
        <v>39</v>
      </c>
      <c r="AU158" s="110" t="s">
        <v>41</v>
      </c>
      <c r="AY158" s="109" t="s">
        <v>93</v>
      </c>
      <c r="BK158" s="111">
        <f>BK159</f>
        <v>0</v>
      </c>
    </row>
    <row r="159" spans="2:65" s="1" customFormat="1" ht="38.25" customHeight="1" x14ac:dyDescent="0.3">
      <c r="B159" s="74"/>
      <c r="C159" s="113">
        <v>10</v>
      </c>
      <c r="D159" s="113" t="s">
        <v>85</v>
      </c>
      <c r="E159" s="114" t="s">
        <v>243</v>
      </c>
      <c r="F159" s="159" t="s">
        <v>244</v>
      </c>
      <c r="G159" s="159"/>
      <c r="H159" s="159"/>
      <c r="I159" s="159"/>
      <c r="J159" s="115" t="s">
        <v>103</v>
      </c>
      <c r="K159" s="98">
        <v>132</v>
      </c>
      <c r="L159" s="160">
        <v>0</v>
      </c>
      <c r="M159" s="160"/>
      <c r="N159" s="161">
        <f>ROUND(L159*K159,3)</f>
        <v>0</v>
      </c>
      <c r="O159" s="161"/>
      <c r="P159" s="161"/>
      <c r="Q159" s="161"/>
      <c r="R159" s="77"/>
      <c r="T159" s="99" t="s">
        <v>1</v>
      </c>
      <c r="U159" s="31" t="s">
        <v>25</v>
      </c>
      <c r="V159" s="27"/>
      <c r="W159" s="117">
        <f>V159*K159</f>
        <v>0</v>
      </c>
      <c r="X159" s="117">
        <v>0.29160000000000003</v>
      </c>
      <c r="Y159" s="117">
        <f>X159*K159</f>
        <v>38.491200000000006</v>
      </c>
      <c r="Z159" s="117">
        <v>0</v>
      </c>
      <c r="AA159" s="118">
        <f>Z159*K159</f>
        <v>0</v>
      </c>
      <c r="AR159" s="15" t="s">
        <v>95</v>
      </c>
      <c r="AT159" s="15" t="s">
        <v>85</v>
      </c>
      <c r="AU159" s="15" t="s">
        <v>42</v>
      </c>
      <c r="AY159" s="15" t="s">
        <v>93</v>
      </c>
      <c r="BE159" s="57">
        <f>IF(U159="základná",N159,0)</f>
        <v>0</v>
      </c>
      <c r="BF159" s="57">
        <f>IF(U159="znížená",N159,0)</f>
        <v>0</v>
      </c>
      <c r="BG159" s="57">
        <f>IF(U159="zákl. prenesená",N159,0)</f>
        <v>0</v>
      </c>
      <c r="BH159" s="57">
        <f>IF(U159="zníž. prenesená",N159,0)</f>
        <v>0</v>
      </c>
      <c r="BI159" s="57">
        <f>IF(U159="nulová",N159,0)</f>
        <v>0</v>
      </c>
      <c r="BJ159" s="15" t="s">
        <v>42</v>
      </c>
      <c r="BK159" s="94">
        <f>ROUND(L159*K159,3)</f>
        <v>0</v>
      </c>
      <c r="BL159" s="15" t="s">
        <v>95</v>
      </c>
      <c r="BM159" s="15" t="s">
        <v>245</v>
      </c>
    </row>
    <row r="160" spans="2:65" s="5" customFormat="1" ht="29.85" customHeight="1" x14ac:dyDescent="0.3">
      <c r="B160" s="103"/>
      <c r="C160" s="104"/>
      <c r="D160" s="112" t="s">
        <v>153</v>
      </c>
      <c r="E160" s="112"/>
      <c r="F160" s="112"/>
      <c r="G160" s="112"/>
      <c r="H160" s="112"/>
      <c r="I160" s="112"/>
      <c r="J160" s="112"/>
      <c r="K160" s="112"/>
      <c r="L160" s="112"/>
      <c r="M160" s="112"/>
      <c r="N160" s="170">
        <f>BK160</f>
        <v>0</v>
      </c>
      <c r="O160" s="171"/>
      <c r="P160" s="171"/>
      <c r="Q160" s="171"/>
      <c r="R160" s="105"/>
      <c r="T160" s="106"/>
      <c r="U160" s="104"/>
      <c r="V160" s="104"/>
      <c r="W160" s="107">
        <f>SUM(W161:W164)</f>
        <v>0</v>
      </c>
      <c r="X160" s="104"/>
      <c r="Y160" s="107">
        <f>SUM(Y161:Y164)</f>
        <v>48.678959999999996</v>
      </c>
      <c r="Z160" s="104"/>
      <c r="AA160" s="108">
        <f>SUM(AA161:AA164)</f>
        <v>0</v>
      </c>
      <c r="AR160" s="109" t="s">
        <v>41</v>
      </c>
      <c r="AT160" s="110" t="s">
        <v>39</v>
      </c>
      <c r="AU160" s="110" t="s">
        <v>41</v>
      </c>
      <c r="AY160" s="109" t="s">
        <v>93</v>
      </c>
      <c r="BK160" s="111">
        <f>SUM(BK161:BK164)</f>
        <v>0</v>
      </c>
    </row>
    <row r="161" spans="2:65" s="1" customFormat="1" ht="25.5" customHeight="1" x14ac:dyDescent="0.3">
      <c r="B161" s="74"/>
      <c r="C161" s="113">
        <v>11</v>
      </c>
      <c r="D161" s="113" t="s">
        <v>85</v>
      </c>
      <c r="E161" s="114" t="s">
        <v>246</v>
      </c>
      <c r="F161" s="159" t="s">
        <v>247</v>
      </c>
      <c r="G161" s="159"/>
      <c r="H161" s="159"/>
      <c r="I161" s="159"/>
      <c r="J161" s="115" t="s">
        <v>105</v>
      </c>
      <c r="K161" s="98">
        <v>19.8</v>
      </c>
      <c r="L161" s="160">
        <v>0</v>
      </c>
      <c r="M161" s="160"/>
      <c r="N161" s="161">
        <f>ROUND(L161*K161,3)</f>
        <v>0</v>
      </c>
      <c r="O161" s="161"/>
      <c r="P161" s="161"/>
      <c r="Q161" s="161"/>
      <c r="R161" s="77"/>
      <c r="T161" s="99" t="s">
        <v>1</v>
      </c>
      <c r="U161" s="31" t="s">
        <v>25</v>
      </c>
      <c r="V161" s="27"/>
      <c r="W161" s="117">
        <f>V161*K161</f>
        <v>0</v>
      </c>
      <c r="X161" s="117">
        <v>2.4157199999999999</v>
      </c>
      <c r="Y161" s="117">
        <f>X161*K161</f>
        <v>47.831255999999996</v>
      </c>
      <c r="Z161" s="117">
        <v>0</v>
      </c>
      <c r="AA161" s="118">
        <f>Z161*K161</f>
        <v>0</v>
      </c>
      <c r="AR161" s="15" t="s">
        <v>95</v>
      </c>
      <c r="AT161" s="15" t="s">
        <v>85</v>
      </c>
      <c r="AU161" s="15" t="s">
        <v>42</v>
      </c>
      <c r="AY161" s="15" t="s">
        <v>93</v>
      </c>
      <c r="BE161" s="57">
        <f>IF(U161="základná",N161,0)</f>
        <v>0</v>
      </c>
      <c r="BF161" s="57">
        <f>IF(U161="znížená",N161,0)</f>
        <v>0</v>
      </c>
      <c r="BG161" s="57">
        <f>IF(U161="zákl. prenesená",N161,0)</f>
        <v>0</v>
      </c>
      <c r="BH161" s="57">
        <f>IF(U161="zníž. prenesená",N161,0)</f>
        <v>0</v>
      </c>
      <c r="BI161" s="57">
        <f>IF(U161="nulová",N161,0)</f>
        <v>0</v>
      </c>
      <c r="BJ161" s="15" t="s">
        <v>42</v>
      </c>
      <c r="BK161" s="94">
        <f>ROUND(L161*K161,3)</f>
        <v>0</v>
      </c>
      <c r="BL161" s="15" t="s">
        <v>95</v>
      </c>
      <c r="BM161" s="15" t="s">
        <v>248</v>
      </c>
    </row>
    <row r="162" spans="2:65" s="6" customFormat="1" ht="16.5" customHeight="1" x14ac:dyDescent="0.3">
      <c r="B162" s="119"/>
      <c r="C162" s="120"/>
      <c r="D162" s="120"/>
      <c r="E162" s="121" t="s">
        <v>1</v>
      </c>
      <c r="F162" s="187" t="s">
        <v>249</v>
      </c>
      <c r="G162" s="188"/>
      <c r="H162" s="188"/>
      <c r="I162" s="188"/>
      <c r="J162" s="120"/>
      <c r="K162" s="122">
        <v>19.8</v>
      </c>
      <c r="L162" s="120"/>
      <c r="M162" s="120"/>
      <c r="N162" s="120"/>
      <c r="O162" s="120"/>
      <c r="P162" s="120"/>
      <c r="Q162" s="120"/>
      <c r="R162" s="123"/>
      <c r="T162" s="124"/>
      <c r="U162" s="120"/>
      <c r="V162" s="120"/>
      <c r="W162" s="120"/>
      <c r="X162" s="120"/>
      <c r="Y162" s="120"/>
      <c r="Z162" s="120"/>
      <c r="AA162" s="125"/>
      <c r="AT162" s="126" t="s">
        <v>99</v>
      </c>
      <c r="AU162" s="126" t="s">
        <v>42</v>
      </c>
      <c r="AV162" s="6" t="s">
        <v>42</v>
      </c>
      <c r="AW162" s="6" t="s">
        <v>18</v>
      </c>
      <c r="AX162" s="6" t="s">
        <v>41</v>
      </c>
      <c r="AY162" s="126" t="s">
        <v>93</v>
      </c>
    </row>
    <row r="163" spans="2:65" s="1" customFormat="1" ht="38.25" customHeight="1" x14ac:dyDescent="0.3">
      <c r="B163" s="74"/>
      <c r="C163" s="113">
        <v>12</v>
      </c>
      <c r="D163" s="113" t="s">
        <v>85</v>
      </c>
      <c r="E163" s="114" t="s">
        <v>154</v>
      </c>
      <c r="F163" s="159" t="s">
        <v>155</v>
      </c>
      <c r="G163" s="159"/>
      <c r="H163" s="159"/>
      <c r="I163" s="159"/>
      <c r="J163" s="115" t="s">
        <v>103</v>
      </c>
      <c r="K163" s="98">
        <v>171.6</v>
      </c>
      <c r="L163" s="160">
        <v>0</v>
      </c>
      <c r="M163" s="160"/>
      <c r="N163" s="161">
        <f>ROUND(L163*K163,3)</f>
        <v>0</v>
      </c>
      <c r="O163" s="161"/>
      <c r="P163" s="161"/>
      <c r="Q163" s="161"/>
      <c r="R163" s="77"/>
      <c r="T163" s="99" t="s">
        <v>1</v>
      </c>
      <c r="U163" s="31" t="s">
        <v>25</v>
      </c>
      <c r="V163" s="27"/>
      <c r="W163" s="117">
        <f>V163*K163</f>
        <v>0</v>
      </c>
      <c r="X163" s="117">
        <v>4.9399999999999999E-3</v>
      </c>
      <c r="Y163" s="117">
        <f>X163*K163</f>
        <v>0.84770400000000001</v>
      </c>
      <c r="Z163" s="117">
        <v>0</v>
      </c>
      <c r="AA163" s="118">
        <f>Z163*K163</f>
        <v>0</v>
      </c>
      <c r="AR163" s="15" t="s">
        <v>95</v>
      </c>
      <c r="AT163" s="15" t="s">
        <v>85</v>
      </c>
      <c r="AU163" s="15" t="s">
        <v>42</v>
      </c>
      <c r="AY163" s="15" t="s">
        <v>93</v>
      </c>
      <c r="BE163" s="57">
        <f>IF(U163="základná",N163,0)</f>
        <v>0</v>
      </c>
      <c r="BF163" s="57">
        <f>IF(U163="znížená",N163,0)</f>
        <v>0</v>
      </c>
      <c r="BG163" s="57">
        <f>IF(U163="zákl. prenesená",N163,0)</f>
        <v>0</v>
      </c>
      <c r="BH163" s="57">
        <f>IF(U163="zníž. prenesená",N163,0)</f>
        <v>0</v>
      </c>
      <c r="BI163" s="57">
        <f>IF(U163="nulová",N163,0)</f>
        <v>0</v>
      </c>
      <c r="BJ163" s="15" t="s">
        <v>42</v>
      </c>
      <c r="BK163" s="94">
        <f>ROUND(L163*K163,3)</f>
        <v>0</v>
      </c>
      <c r="BL163" s="15" t="s">
        <v>95</v>
      </c>
      <c r="BM163" s="15" t="s">
        <v>250</v>
      </c>
    </row>
    <row r="164" spans="2:65" s="6" customFormat="1" ht="16.5" customHeight="1" x14ac:dyDescent="0.3">
      <c r="B164" s="119"/>
      <c r="C164" s="120"/>
      <c r="D164" s="120"/>
      <c r="E164" s="121" t="s">
        <v>1</v>
      </c>
      <c r="F164" s="187" t="s">
        <v>251</v>
      </c>
      <c r="G164" s="188"/>
      <c r="H164" s="188"/>
      <c r="I164" s="188"/>
      <c r="J164" s="120"/>
      <c r="K164" s="122">
        <v>171.6</v>
      </c>
      <c r="L164" s="120"/>
      <c r="M164" s="120"/>
      <c r="N164" s="120"/>
      <c r="O164" s="120"/>
      <c r="P164" s="120"/>
      <c r="Q164" s="120"/>
      <c r="R164" s="123"/>
      <c r="T164" s="124"/>
      <c r="U164" s="120"/>
      <c r="V164" s="120"/>
      <c r="W164" s="120"/>
      <c r="X164" s="120"/>
      <c r="Y164" s="120"/>
      <c r="Z164" s="120"/>
      <c r="AA164" s="125"/>
      <c r="AT164" s="126" t="s">
        <v>99</v>
      </c>
      <c r="AU164" s="126" t="s">
        <v>42</v>
      </c>
      <c r="AV164" s="6" t="s">
        <v>42</v>
      </c>
      <c r="AW164" s="6" t="s">
        <v>18</v>
      </c>
      <c r="AX164" s="6" t="s">
        <v>41</v>
      </c>
      <c r="AY164" s="126" t="s">
        <v>93</v>
      </c>
    </row>
    <row r="165" spans="2:65" s="5" customFormat="1" ht="29.85" customHeight="1" x14ac:dyDescent="0.3">
      <c r="B165" s="103"/>
      <c r="C165" s="104"/>
      <c r="D165" s="112" t="s">
        <v>89</v>
      </c>
      <c r="E165" s="112"/>
      <c r="F165" s="112"/>
      <c r="G165" s="112"/>
      <c r="H165" s="112"/>
      <c r="I165" s="112"/>
      <c r="J165" s="112"/>
      <c r="K165" s="112"/>
      <c r="L165" s="112"/>
      <c r="M165" s="112"/>
      <c r="N165" s="168">
        <f>BK165</f>
        <v>0</v>
      </c>
      <c r="O165" s="169"/>
      <c r="P165" s="169"/>
      <c r="Q165" s="169"/>
      <c r="R165" s="105"/>
      <c r="T165" s="106"/>
      <c r="U165" s="104"/>
      <c r="V165" s="104"/>
      <c r="W165" s="107">
        <f>SUM(W166:W171)</f>
        <v>0</v>
      </c>
      <c r="X165" s="104"/>
      <c r="Y165" s="107">
        <f>SUM(Y166:Y171)</f>
        <v>6.6600000000000001E-3</v>
      </c>
      <c r="Z165" s="104"/>
      <c r="AA165" s="108">
        <f>SUM(AA166:AA171)</f>
        <v>0</v>
      </c>
      <c r="AR165" s="109" t="s">
        <v>41</v>
      </c>
      <c r="AT165" s="110" t="s">
        <v>39</v>
      </c>
      <c r="AU165" s="110" t="s">
        <v>41</v>
      </c>
      <c r="AY165" s="109" t="s">
        <v>93</v>
      </c>
      <c r="BK165" s="111">
        <f>SUM(BK166:BK171)</f>
        <v>0</v>
      </c>
    </row>
    <row r="166" spans="2:65" s="1" customFormat="1" ht="25.5" customHeight="1" x14ac:dyDescent="0.3">
      <c r="B166" s="74"/>
      <c r="C166" s="113" t="s">
        <v>113</v>
      </c>
      <c r="D166" s="113" t="s">
        <v>85</v>
      </c>
      <c r="E166" s="114" t="s">
        <v>252</v>
      </c>
      <c r="F166" s="159" t="s">
        <v>253</v>
      </c>
      <c r="G166" s="159"/>
      <c r="H166" s="159"/>
      <c r="I166" s="159"/>
      <c r="J166" s="115" t="s">
        <v>98</v>
      </c>
      <c r="K166" s="98">
        <v>222</v>
      </c>
      <c r="L166" s="160">
        <v>0</v>
      </c>
      <c r="M166" s="160"/>
      <c r="N166" s="161">
        <f t="shared" ref="N166:N171" si="5">ROUND(L166*K166,3)</f>
        <v>0</v>
      </c>
      <c r="O166" s="161"/>
      <c r="P166" s="161"/>
      <c r="Q166" s="161"/>
      <c r="R166" s="77"/>
      <c r="T166" s="99" t="s">
        <v>1</v>
      </c>
      <c r="U166" s="31" t="s">
        <v>25</v>
      </c>
      <c r="V166" s="27"/>
      <c r="W166" s="117">
        <f t="shared" ref="W166:W171" si="6">V166*K166</f>
        <v>0</v>
      </c>
      <c r="X166" s="117">
        <v>3.0000000000000001E-5</v>
      </c>
      <c r="Y166" s="117">
        <f t="shared" ref="Y166:Y171" si="7">X166*K166</f>
        <v>6.6600000000000001E-3</v>
      </c>
      <c r="Z166" s="117">
        <v>0</v>
      </c>
      <c r="AA166" s="118">
        <f t="shared" ref="AA166:AA171" si="8">Z166*K166</f>
        <v>0</v>
      </c>
      <c r="AR166" s="15" t="s">
        <v>95</v>
      </c>
      <c r="AT166" s="15" t="s">
        <v>85</v>
      </c>
      <c r="AU166" s="15" t="s">
        <v>42</v>
      </c>
      <c r="AY166" s="15" t="s">
        <v>93</v>
      </c>
      <c r="BE166" s="57">
        <f t="shared" ref="BE166:BE171" si="9">IF(U166="základná",N166,0)</f>
        <v>0</v>
      </c>
      <c r="BF166" s="57">
        <f t="shared" ref="BF166:BF171" si="10">IF(U166="znížená",N166,0)</f>
        <v>0</v>
      </c>
      <c r="BG166" s="57">
        <f t="shared" ref="BG166:BG171" si="11">IF(U166="zákl. prenesená",N166,0)</f>
        <v>0</v>
      </c>
      <c r="BH166" s="57">
        <f t="shared" ref="BH166:BH171" si="12">IF(U166="zníž. prenesená",N166,0)</f>
        <v>0</v>
      </c>
      <c r="BI166" s="57">
        <f t="shared" ref="BI166:BI171" si="13">IF(U166="nulová",N166,0)</f>
        <v>0</v>
      </c>
      <c r="BJ166" s="15" t="s">
        <v>42</v>
      </c>
      <c r="BK166" s="94">
        <f t="shared" ref="BK166:BK171" si="14">ROUND(L166*K166,3)</f>
        <v>0</v>
      </c>
      <c r="BL166" s="15" t="s">
        <v>95</v>
      </c>
      <c r="BM166" s="15" t="s">
        <v>254</v>
      </c>
    </row>
    <row r="167" spans="2:65" s="1" customFormat="1" ht="25.5" customHeight="1" x14ac:dyDescent="0.3">
      <c r="B167" s="74"/>
      <c r="C167" s="113" t="s">
        <v>114</v>
      </c>
      <c r="D167" s="113" t="s">
        <v>85</v>
      </c>
      <c r="E167" s="114" t="s">
        <v>116</v>
      </c>
      <c r="F167" s="159" t="s">
        <v>117</v>
      </c>
      <c r="G167" s="159"/>
      <c r="H167" s="159"/>
      <c r="I167" s="159"/>
      <c r="J167" s="115" t="s">
        <v>110</v>
      </c>
      <c r="K167" s="98">
        <v>114.587</v>
      </c>
      <c r="L167" s="160">
        <v>0</v>
      </c>
      <c r="M167" s="160"/>
      <c r="N167" s="161">
        <f t="shared" si="5"/>
        <v>0</v>
      </c>
      <c r="O167" s="161"/>
      <c r="P167" s="161"/>
      <c r="Q167" s="161"/>
      <c r="R167" s="77"/>
      <c r="T167" s="99" t="s">
        <v>1</v>
      </c>
      <c r="U167" s="31" t="s">
        <v>25</v>
      </c>
      <c r="V167" s="27"/>
      <c r="W167" s="117">
        <f t="shared" si="6"/>
        <v>0</v>
      </c>
      <c r="X167" s="117">
        <v>0</v>
      </c>
      <c r="Y167" s="117">
        <f t="shared" si="7"/>
        <v>0</v>
      </c>
      <c r="Z167" s="117">
        <v>0</v>
      </c>
      <c r="AA167" s="118">
        <f t="shared" si="8"/>
        <v>0</v>
      </c>
      <c r="AR167" s="15" t="s">
        <v>95</v>
      </c>
      <c r="AT167" s="15" t="s">
        <v>85</v>
      </c>
      <c r="AU167" s="15" t="s">
        <v>42</v>
      </c>
      <c r="AY167" s="15" t="s">
        <v>93</v>
      </c>
      <c r="BE167" s="57">
        <f t="shared" si="9"/>
        <v>0</v>
      </c>
      <c r="BF167" s="57">
        <f t="shared" si="10"/>
        <v>0</v>
      </c>
      <c r="BG167" s="57">
        <f t="shared" si="11"/>
        <v>0</v>
      </c>
      <c r="BH167" s="57">
        <f t="shared" si="12"/>
        <v>0</v>
      </c>
      <c r="BI167" s="57">
        <f t="shared" si="13"/>
        <v>0</v>
      </c>
      <c r="BJ167" s="15" t="s">
        <v>42</v>
      </c>
      <c r="BK167" s="94">
        <f t="shared" si="14"/>
        <v>0</v>
      </c>
      <c r="BL167" s="15" t="s">
        <v>95</v>
      </c>
      <c r="BM167" s="15" t="s">
        <v>255</v>
      </c>
    </row>
    <row r="168" spans="2:65" s="1" customFormat="1" ht="25.5" customHeight="1" x14ac:dyDescent="0.3">
      <c r="B168" s="74"/>
      <c r="C168" s="113" t="s">
        <v>115</v>
      </c>
      <c r="D168" s="113" t="s">
        <v>85</v>
      </c>
      <c r="E168" s="114" t="s">
        <v>118</v>
      </c>
      <c r="F168" s="159" t="s">
        <v>119</v>
      </c>
      <c r="G168" s="159"/>
      <c r="H168" s="159"/>
      <c r="I168" s="159"/>
      <c r="J168" s="115" t="s">
        <v>110</v>
      </c>
      <c r="K168" s="98">
        <v>572.93499999999995</v>
      </c>
      <c r="L168" s="160">
        <v>0</v>
      </c>
      <c r="M168" s="160"/>
      <c r="N168" s="161">
        <f t="shared" si="5"/>
        <v>0</v>
      </c>
      <c r="O168" s="161"/>
      <c r="P168" s="161"/>
      <c r="Q168" s="161"/>
      <c r="R168" s="77"/>
      <c r="T168" s="99" t="s">
        <v>1</v>
      </c>
      <c r="U168" s="31" t="s">
        <v>25</v>
      </c>
      <c r="V168" s="27"/>
      <c r="W168" s="117">
        <f t="shared" si="6"/>
        <v>0</v>
      </c>
      <c r="X168" s="117">
        <v>0</v>
      </c>
      <c r="Y168" s="117">
        <f t="shared" si="7"/>
        <v>0</v>
      </c>
      <c r="Z168" s="117">
        <v>0</v>
      </c>
      <c r="AA168" s="118">
        <f t="shared" si="8"/>
        <v>0</v>
      </c>
      <c r="AR168" s="15" t="s">
        <v>95</v>
      </c>
      <c r="AT168" s="15" t="s">
        <v>85</v>
      </c>
      <c r="AU168" s="15" t="s">
        <v>42</v>
      </c>
      <c r="AY168" s="15" t="s">
        <v>93</v>
      </c>
      <c r="BE168" s="57">
        <f t="shared" si="9"/>
        <v>0</v>
      </c>
      <c r="BF168" s="57">
        <f t="shared" si="10"/>
        <v>0</v>
      </c>
      <c r="BG168" s="57">
        <f t="shared" si="11"/>
        <v>0</v>
      </c>
      <c r="BH168" s="57">
        <f t="shared" si="12"/>
        <v>0</v>
      </c>
      <c r="BI168" s="57">
        <f t="shared" si="13"/>
        <v>0</v>
      </c>
      <c r="BJ168" s="15" t="s">
        <v>42</v>
      </c>
      <c r="BK168" s="94">
        <f t="shared" si="14"/>
        <v>0</v>
      </c>
      <c r="BL168" s="15" t="s">
        <v>95</v>
      </c>
      <c r="BM168" s="15" t="s">
        <v>256</v>
      </c>
    </row>
    <row r="169" spans="2:65" s="1" customFormat="1" ht="25.5" customHeight="1" x14ac:dyDescent="0.3">
      <c r="B169" s="74"/>
      <c r="C169" s="113" t="s">
        <v>96</v>
      </c>
      <c r="D169" s="113" t="s">
        <v>85</v>
      </c>
      <c r="E169" s="114" t="s">
        <v>121</v>
      </c>
      <c r="F169" s="159" t="s">
        <v>122</v>
      </c>
      <c r="G169" s="159"/>
      <c r="H169" s="159"/>
      <c r="I169" s="159"/>
      <c r="J169" s="115" t="s">
        <v>110</v>
      </c>
      <c r="K169" s="98">
        <v>114.587</v>
      </c>
      <c r="L169" s="160">
        <v>0</v>
      </c>
      <c r="M169" s="160"/>
      <c r="N169" s="161">
        <f t="shared" si="5"/>
        <v>0</v>
      </c>
      <c r="O169" s="161"/>
      <c r="P169" s="161"/>
      <c r="Q169" s="161"/>
      <c r="R169" s="77"/>
      <c r="T169" s="99" t="s">
        <v>1</v>
      </c>
      <c r="U169" s="31" t="s">
        <v>25</v>
      </c>
      <c r="V169" s="27"/>
      <c r="W169" s="117">
        <f t="shared" si="6"/>
        <v>0</v>
      </c>
      <c r="X169" s="117">
        <v>0</v>
      </c>
      <c r="Y169" s="117">
        <f t="shared" si="7"/>
        <v>0</v>
      </c>
      <c r="Z169" s="117">
        <v>0</v>
      </c>
      <c r="AA169" s="118">
        <f t="shared" si="8"/>
        <v>0</v>
      </c>
      <c r="AR169" s="15" t="s">
        <v>95</v>
      </c>
      <c r="AT169" s="15" t="s">
        <v>85</v>
      </c>
      <c r="AU169" s="15" t="s">
        <v>42</v>
      </c>
      <c r="AY169" s="15" t="s">
        <v>93</v>
      </c>
      <c r="BE169" s="57">
        <f t="shared" si="9"/>
        <v>0</v>
      </c>
      <c r="BF169" s="57">
        <f t="shared" si="10"/>
        <v>0</v>
      </c>
      <c r="BG169" s="57">
        <f t="shared" si="11"/>
        <v>0</v>
      </c>
      <c r="BH169" s="57">
        <f t="shared" si="12"/>
        <v>0</v>
      </c>
      <c r="BI169" s="57">
        <f t="shared" si="13"/>
        <v>0</v>
      </c>
      <c r="BJ169" s="15" t="s">
        <v>42</v>
      </c>
      <c r="BK169" s="94">
        <f t="shared" si="14"/>
        <v>0</v>
      </c>
      <c r="BL169" s="15" t="s">
        <v>95</v>
      </c>
      <c r="BM169" s="15" t="s">
        <v>257</v>
      </c>
    </row>
    <row r="170" spans="2:65" s="1" customFormat="1" ht="25.5" customHeight="1" x14ac:dyDescent="0.3">
      <c r="B170" s="74"/>
      <c r="C170" s="113" t="s">
        <v>120</v>
      </c>
      <c r="D170" s="113" t="s">
        <v>85</v>
      </c>
      <c r="E170" s="114" t="s">
        <v>124</v>
      </c>
      <c r="F170" s="159" t="s">
        <v>125</v>
      </c>
      <c r="G170" s="159"/>
      <c r="H170" s="159"/>
      <c r="I170" s="159"/>
      <c r="J170" s="115" t="s">
        <v>110</v>
      </c>
      <c r="K170" s="98">
        <v>114.587</v>
      </c>
      <c r="L170" s="160">
        <v>0</v>
      </c>
      <c r="M170" s="160"/>
      <c r="N170" s="161">
        <f t="shared" si="5"/>
        <v>0</v>
      </c>
      <c r="O170" s="161"/>
      <c r="P170" s="161"/>
      <c r="Q170" s="161"/>
      <c r="R170" s="77"/>
      <c r="T170" s="99" t="s">
        <v>1</v>
      </c>
      <c r="U170" s="31" t="s">
        <v>25</v>
      </c>
      <c r="V170" s="27"/>
      <c r="W170" s="117">
        <f t="shared" si="6"/>
        <v>0</v>
      </c>
      <c r="X170" s="117">
        <v>0</v>
      </c>
      <c r="Y170" s="117">
        <f t="shared" si="7"/>
        <v>0</v>
      </c>
      <c r="Z170" s="117">
        <v>0</v>
      </c>
      <c r="AA170" s="118">
        <f t="shared" si="8"/>
        <v>0</v>
      </c>
      <c r="AR170" s="15" t="s">
        <v>95</v>
      </c>
      <c r="AT170" s="15" t="s">
        <v>85</v>
      </c>
      <c r="AU170" s="15" t="s">
        <v>42</v>
      </c>
      <c r="AY170" s="15" t="s">
        <v>93</v>
      </c>
      <c r="BE170" s="57">
        <f t="shared" si="9"/>
        <v>0</v>
      </c>
      <c r="BF170" s="57">
        <f t="shared" si="10"/>
        <v>0</v>
      </c>
      <c r="BG170" s="57">
        <f t="shared" si="11"/>
        <v>0</v>
      </c>
      <c r="BH170" s="57">
        <f t="shared" si="12"/>
        <v>0</v>
      </c>
      <c r="BI170" s="57">
        <f t="shared" si="13"/>
        <v>0</v>
      </c>
      <c r="BJ170" s="15" t="s">
        <v>42</v>
      </c>
      <c r="BK170" s="94">
        <f t="shared" si="14"/>
        <v>0</v>
      </c>
      <c r="BL170" s="15" t="s">
        <v>95</v>
      </c>
      <c r="BM170" s="15" t="s">
        <v>258</v>
      </c>
    </row>
    <row r="171" spans="2:65" s="1" customFormat="1" ht="25.5" customHeight="1" x14ac:dyDescent="0.3">
      <c r="B171" s="74"/>
      <c r="C171" s="113">
        <v>18</v>
      </c>
      <c r="D171" s="113" t="s">
        <v>85</v>
      </c>
      <c r="E171" s="114" t="s">
        <v>126</v>
      </c>
      <c r="F171" s="159" t="s">
        <v>127</v>
      </c>
      <c r="G171" s="159"/>
      <c r="H171" s="159"/>
      <c r="I171" s="159"/>
      <c r="J171" s="115" t="s">
        <v>110</v>
      </c>
      <c r="K171" s="98">
        <v>114.587</v>
      </c>
      <c r="L171" s="160">
        <v>0</v>
      </c>
      <c r="M171" s="160"/>
      <c r="N171" s="161">
        <f t="shared" si="5"/>
        <v>0</v>
      </c>
      <c r="O171" s="161"/>
      <c r="P171" s="161"/>
      <c r="Q171" s="161"/>
      <c r="R171" s="77"/>
      <c r="T171" s="99" t="s">
        <v>1</v>
      </c>
      <c r="U171" s="31" t="s">
        <v>25</v>
      </c>
      <c r="V171" s="27"/>
      <c r="W171" s="117">
        <f t="shared" si="6"/>
        <v>0</v>
      </c>
      <c r="X171" s="117">
        <v>0</v>
      </c>
      <c r="Y171" s="117">
        <f t="shared" si="7"/>
        <v>0</v>
      </c>
      <c r="Z171" s="117">
        <v>0</v>
      </c>
      <c r="AA171" s="118">
        <f t="shared" si="8"/>
        <v>0</v>
      </c>
      <c r="AR171" s="15" t="s">
        <v>95</v>
      </c>
      <c r="AT171" s="15" t="s">
        <v>85</v>
      </c>
      <c r="AU171" s="15" t="s">
        <v>42</v>
      </c>
      <c r="AY171" s="15" t="s">
        <v>93</v>
      </c>
      <c r="BE171" s="57">
        <f t="shared" si="9"/>
        <v>0</v>
      </c>
      <c r="BF171" s="57">
        <f t="shared" si="10"/>
        <v>0</v>
      </c>
      <c r="BG171" s="57">
        <f t="shared" si="11"/>
        <v>0</v>
      </c>
      <c r="BH171" s="57">
        <f t="shared" si="12"/>
        <v>0</v>
      </c>
      <c r="BI171" s="57">
        <f t="shared" si="13"/>
        <v>0</v>
      </c>
      <c r="BJ171" s="15" t="s">
        <v>42</v>
      </c>
      <c r="BK171" s="94">
        <f t="shared" si="14"/>
        <v>0</v>
      </c>
      <c r="BL171" s="15" t="s">
        <v>95</v>
      </c>
      <c r="BM171" s="15" t="s">
        <v>259</v>
      </c>
    </row>
    <row r="172" spans="2:65" s="5" customFormat="1" ht="29.85" customHeight="1" x14ac:dyDescent="0.3">
      <c r="B172" s="103"/>
      <c r="C172" s="104"/>
      <c r="D172" s="112" t="s">
        <v>134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70">
        <f>BK172</f>
        <v>0</v>
      </c>
      <c r="O172" s="171"/>
      <c r="P172" s="171"/>
      <c r="Q172" s="171"/>
      <c r="R172" s="105"/>
      <c r="T172" s="106"/>
      <c r="U172" s="104"/>
      <c r="V172" s="104"/>
      <c r="W172" s="107">
        <f>W173</f>
        <v>0</v>
      </c>
      <c r="X172" s="104"/>
      <c r="Y172" s="107">
        <f>Y173</f>
        <v>0</v>
      </c>
      <c r="Z172" s="104"/>
      <c r="AA172" s="108">
        <f>AA173</f>
        <v>0</v>
      </c>
      <c r="AR172" s="109" t="s">
        <v>41</v>
      </c>
      <c r="AT172" s="110" t="s">
        <v>39</v>
      </c>
      <c r="AU172" s="110" t="s">
        <v>41</v>
      </c>
      <c r="AY172" s="109" t="s">
        <v>93</v>
      </c>
      <c r="BK172" s="111">
        <f>BK173</f>
        <v>0</v>
      </c>
    </row>
    <row r="173" spans="2:65" s="1" customFormat="1" ht="38.25" customHeight="1" x14ac:dyDescent="0.3">
      <c r="B173" s="74"/>
      <c r="C173" s="113">
        <v>19</v>
      </c>
      <c r="D173" s="113" t="s">
        <v>85</v>
      </c>
      <c r="E173" s="114" t="s">
        <v>160</v>
      </c>
      <c r="F173" s="159" t="s">
        <v>161</v>
      </c>
      <c r="G173" s="159"/>
      <c r="H173" s="159"/>
      <c r="I173" s="159"/>
      <c r="J173" s="115" t="s">
        <v>110</v>
      </c>
      <c r="K173" s="98">
        <v>104.02800000000001</v>
      </c>
      <c r="L173" s="160">
        <v>0</v>
      </c>
      <c r="M173" s="160"/>
      <c r="N173" s="161">
        <f>ROUND(L173*K173,3)</f>
        <v>0</v>
      </c>
      <c r="O173" s="161"/>
      <c r="P173" s="161"/>
      <c r="Q173" s="161"/>
      <c r="R173" s="77"/>
      <c r="T173" s="99" t="s">
        <v>1</v>
      </c>
      <c r="U173" s="31" t="s">
        <v>25</v>
      </c>
      <c r="V173" s="27"/>
      <c r="W173" s="117">
        <f>V173*K173</f>
        <v>0</v>
      </c>
      <c r="X173" s="117">
        <v>0</v>
      </c>
      <c r="Y173" s="117">
        <f>X173*K173</f>
        <v>0</v>
      </c>
      <c r="Z173" s="117">
        <v>0</v>
      </c>
      <c r="AA173" s="118">
        <f>Z173*K173</f>
        <v>0</v>
      </c>
      <c r="AR173" s="15" t="s">
        <v>95</v>
      </c>
      <c r="AT173" s="15" t="s">
        <v>85</v>
      </c>
      <c r="AU173" s="15" t="s">
        <v>42</v>
      </c>
      <c r="AY173" s="15" t="s">
        <v>93</v>
      </c>
      <c r="BE173" s="57">
        <f>IF(U173="základná",N173,0)</f>
        <v>0</v>
      </c>
      <c r="BF173" s="57">
        <f>IF(U173="znížená",N173,0)</f>
        <v>0</v>
      </c>
      <c r="BG173" s="57">
        <f>IF(U173="zákl. prenesená",N173,0)</f>
        <v>0</v>
      </c>
      <c r="BH173" s="57">
        <f>IF(U173="zníž. prenesená",N173,0)</f>
        <v>0</v>
      </c>
      <c r="BI173" s="57">
        <f>IF(U173="nulová",N173,0)</f>
        <v>0</v>
      </c>
      <c r="BJ173" s="15" t="s">
        <v>42</v>
      </c>
      <c r="BK173" s="94">
        <f>ROUND(L173*K173,3)</f>
        <v>0</v>
      </c>
      <c r="BL173" s="15" t="s">
        <v>95</v>
      </c>
      <c r="BM173" s="15" t="s">
        <v>260</v>
      </c>
    </row>
    <row r="174" spans="2:65" s="5" customFormat="1" ht="37.35" customHeight="1" x14ac:dyDescent="0.35">
      <c r="B174" s="103"/>
      <c r="C174" s="104"/>
      <c r="D174" s="92" t="s">
        <v>90</v>
      </c>
      <c r="E174" s="92"/>
      <c r="F174" s="92"/>
      <c r="G174" s="92"/>
      <c r="H174" s="92"/>
      <c r="I174" s="92"/>
      <c r="J174" s="92"/>
      <c r="K174" s="92"/>
      <c r="L174" s="92"/>
      <c r="M174" s="92"/>
      <c r="N174" s="172">
        <f>BK174</f>
        <v>0</v>
      </c>
      <c r="O174" s="173"/>
      <c r="P174" s="173"/>
      <c r="Q174" s="173"/>
      <c r="R174" s="105"/>
      <c r="T174" s="106"/>
      <c r="U174" s="104"/>
      <c r="V174" s="104"/>
      <c r="W174" s="107">
        <f>W175</f>
        <v>0</v>
      </c>
      <c r="X174" s="104"/>
      <c r="Y174" s="107">
        <f>Y175</f>
        <v>10.986195000000002</v>
      </c>
      <c r="Z174" s="104"/>
      <c r="AA174" s="108">
        <f>AA175</f>
        <v>0</v>
      </c>
      <c r="AR174" s="109" t="s">
        <v>42</v>
      </c>
      <c r="AT174" s="110" t="s">
        <v>39</v>
      </c>
      <c r="AU174" s="110" t="s">
        <v>40</v>
      </c>
      <c r="AY174" s="109" t="s">
        <v>93</v>
      </c>
      <c r="BK174" s="111">
        <f>BK175</f>
        <v>0</v>
      </c>
    </row>
    <row r="175" spans="2:65" s="5" customFormat="1" ht="19.899999999999999" customHeight="1" x14ac:dyDescent="0.3">
      <c r="B175" s="103"/>
      <c r="C175" s="104"/>
      <c r="D175" s="112" t="s">
        <v>91</v>
      </c>
      <c r="E175" s="112"/>
      <c r="F175" s="112"/>
      <c r="G175" s="112"/>
      <c r="H175" s="112"/>
      <c r="I175" s="112"/>
      <c r="J175" s="112"/>
      <c r="K175" s="112"/>
      <c r="L175" s="112"/>
      <c r="M175" s="112"/>
      <c r="N175" s="168">
        <f>BK175</f>
        <v>0</v>
      </c>
      <c r="O175" s="169"/>
      <c r="P175" s="169"/>
      <c r="Q175" s="169"/>
      <c r="R175" s="105"/>
      <c r="T175" s="106"/>
      <c r="U175" s="104"/>
      <c r="V175" s="104"/>
      <c r="W175" s="107">
        <f>SUM(W176:W194)</f>
        <v>0</v>
      </c>
      <c r="X175" s="104"/>
      <c r="Y175" s="107">
        <f>SUM(Y176:Y194)</f>
        <v>10.986195000000002</v>
      </c>
      <c r="Z175" s="104"/>
      <c r="AA175" s="108">
        <f>SUM(AA176:AA194)</f>
        <v>0</v>
      </c>
      <c r="AR175" s="109" t="s">
        <v>42</v>
      </c>
      <c r="AT175" s="110" t="s">
        <v>39</v>
      </c>
      <c r="AU175" s="110" t="s">
        <v>41</v>
      </c>
      <c r="AY175" s="109" t="s">
        <v>93</v>
      </c>
      <c r="BK175" s="111">
        <f>SUM(BK176:BK194)</f>
        <v>0</v>
      </c>
    </row>
    <row r="176" spans="2:65" s="1" customFormat="1" ht="25.5" customHeight="1" x14ac:dyDescent="0.3">
      <c r="B176" s="74"/>
      <c r="C176" s="113">
        <v>20</v>
      </c>
      <c r="D176" s="113" t="s">
        <v>85</v>
      </c>
      <c r="E176" s="114" t="s">
        <v>261</v>
      </c>
      <c r="F176" s="159" t="s">
        <v>262</v>
      </c>
      <c r="G176" s="159"/>
      <c r="H176" s="159"/>
      <c r="I176" s="159"/>
      <c r="J176" s="115" t="s">
        <v>94</v>
      </c>
      <c r="K176" s="98">
        <v>1</v>
      </c>
      <c r="L176" s="160">
        <v>0</v>
      </c>
      <c r="M176" s="160"/>
      <c r="N176" s="161">
        <f>ROUND(L176*K176,3)</f>
        <v>0</v>
      </c>
      <c r="O176" s="161"/>
      <c r="P176" s="161"/>
      <c r="Q176" s="161"/>
      <c r="R176" s="77"/>
      <c r="T176" s="99" t="s">
        <v>1</v>
      </c>
      <c r="U176" s="31" t="s">
        <v>25</v>
      </c>
      <c r="V176" s="27"/>
      <c r="W176" s="117">
        <f>V176*K176</f>
        <v>0</v>
      </c>
      <c r="X176" s="117">
        <v>0</v>
      </c>
      <c r="Y176" s="117">
        <f>X176*K176</f>
        <v>0</v>
      </c>
      <c r="Z176" s="117">
        <v>0</v>
      </c>
      <c r="AA176" s="118">
        <f>Z176*K176</f>
        <v>0</v>
      </c>
      <c r="AR176" s="15" t="s">
        <v>96</v>
      </c>
      <c r="AT176" s="15" t="s">
        <v>85</v>
      </c>
      <c r="AU176" s="15" t="s">
        <v>42</v>
      </c>
      <c r="AY176" s="15" t="s">
        <v>93</v>
      </c>
      <c r="BE176" s="57">
        <f>IF(U176="základná",N176,0)</f>
        <v>0</v>
      </c>
      <c r="BF176" s="57">
        <f>IF(U176="znížená",N176,0)</f>
        <v>0</v>
      </c>
      <c r="BG176" s="57">
        <f>IF(U176="zákl. prenesená",N176,0)</f>
        <v>0</v>
      </c>
      <c r="BH176" s="57">
        <f>IF(U176="zníž. prenesená",N176,0)</f>
        <v>0</v>
      </c>
      <c r="BI176" s="57">
        <f>IF(U176="nulová",N176,0)</f>
        <v>0</v>
      </c>
      <c r="BJ176" s="15" t="s">
        <v>42</v>
      </c>
      <c r="BK176" s="94">
        <f>ROUND(L176*K176,3)</f>
        <v>0</v>
      </c>
      <c r="BL176" s="15" t="s">
        <v>96</v>
      </c>
      <c r="BM176" s="15" t="s">
        <v>263</v>
      </c>
    </row>
    <row r="177" spans="2:65" s="1" customFormat="1" ht="16.5" customHeight="1" x14ac:dyDescent="0.3">
      <c r="B177" s="74"/>
      <c r="C177" s="113">
        <v>21</v>
      </c>
      <c r="D177" s="113" t="s">
        <v>85</v>
      </c>
      <c r="E177" s="114" t="s">
        <v>264</v>
      </c>
      <c r="F177" s="159" t="s">
        <v>265</v>
      </c>
      <c r="G177" s="159"/>
      <c r="H177" s="159"/>
      <c r="I177" s="159"/>
      <c r="J177" s="115" t="s">
        <v>94</v>
      </c>
      <c r="K177" s="98">
        <v>1</v>
      </c>
      <c r="L177" s="160">
        <v>0</v>
      </c>
      <c r="M177" s="160"/>
      <c r="N177" s="161">
        <f>ROUND(L177*K177,3)</f>
        <v>0</v>
      </c>
      <c r="O177" s="161"/>
      <c r="P177" s="161"/>
      <c r="Q177" s="161"/>
      <c r="R177" s="77"/>
      <c r="T177" s="99" t="s">
        <v>1</v>
      </c>
      <c r="U177" s="31" t="s">
        <v>25</v>
      </c>
      <c r="V177" s="27"/>
      <c r="W177" s="117">
        <f>V177*K177</f>
        <v>0</v>
      </c>
      <c r="X177" s="117">
        <v>0</v>
      </c>
      <c r="Y177" s="117">
        <f>X177*K177</f>
        <v>0</v>
      </c>
      <c r="Z177" s="117">
        <v>0</v>
      </c>
      <c r="AA177" s="118">
        <f>Z177*K177</f>
        <v>0</v>
      </c>
      <c r="AR177" s="15" t="s">
        <v>96</v>
      </c>
      <c r="AT177" s="15" t="s">
        <v>85</v>
      </c>
      <c r="AU177" s="15" t="s">
        <v>42</v>
      </c>
      <c r="AY177" s="15" t="s">
        <v>93</v>
      </c>
      <c r="BE177" s="57">
        <f>IF(U177="základná",N177,0)</f>
        <v>0</v>
      </c>
      <c r="BF177" s="57">
        <f>IF(U177="znížená",N177,0)</f>
        <v>0</v>
      </c>
      <c r="BG177" s="57">
        <f>IF(U177="zákl. prenesená",N177,0)</f>
        <v>0</v>
      </c>
      <c r="BH177" s="57">
        <f>IF(U177="zníž. prenesená",N177,0)</f>
        <v>0</v>
      </c>
      <c r="BI177" s="57">
        <f>IF(U177="nulová",N177,0)</f>
        <v>0</v>
      </c>
      <c r="BJ177" s="15" t="s">
        <v>42</v>
      </c>
      <c r="BK177" s="94">
        <f>ROUND(L177*K177,3)</f>
        <v>0</v>
      </c>
      <c r="BL177" s="15" t="s">
        <v>96</v>
      </c>
      <c r="BM177" s="15" t="s">
        <v>266</v>
      </c>
    </row>
    <row r="178" spans="2:65" s="1" customFormat="1" ht="16.5" customHeight="1" x14ac:dyDescent="0.3">
      <c r="B178" s="74"/>
      <c r="C178" s="113">
        <v>22</v>
      </c>
      <c r="D178" s="113" t="s">
        <v>85</v>
      </c>
      <c r="E178" s="114" t="s">
        <v>267</v>
      </c>
      <c r="F178" s="159" t="s">
        <v>268</v>
      </c>
      <c r="G178" s="159"/>
      <c r="H178" s="159"/>
      <c r="I178" s="159"/>
      <c r="J178" s="115" t="s">
        <v>94</v>
      </c>
      <c r="K178" s="98">
        <v>1</v>
      </c>
      <c r="L178" s="160">
        <v>0</v>
      </c>
      <c r="M178" s="160"/>
      <c r="N178" s="161">
        <f>ROUND(L178*K178,3)</f>
        <v>0</v>
      </c>
      <c r="O178" s="161"/>
      <c r="P178" s="161"/>
      <c r="Q178" s="161"/>
      <c r="R178" s="77"/>
      <c r="T178" s="99" t="s">
        <v>1</v>
      </c>
      <c r="U178" s="31" t="s">
        <v>25</v>
      </c>
      <c r="V178" s="27"/>
      <c r="W178" s="117">
        <f>V178*K178</f>
        <v>0</v>
      </c>
      <c r="X178" s="117">
        <v>0</v>
      </c>
      <c r="Y178" s="117">
        <f>X178*K178</f>
        <v>0</v>
      </c>
      <c r="Z178" s="117">
        <v>0</v>
      </c>
      <c r="AA178" s="118">
        <f>Z178*K178</f>
        <v>0</v>
      </c>
      <c r="AR178" s="15" t="s">
        <v>96</v>
      </c>
      <c r="AT178" s="15" t="s">
        <v>85</v>
      </c>
      <c r="AU178" s="15" t="s">
        <v>42</v>
      </c>
      <c r="AY178" s="15" t="s">
        <v>93</v>
      </c>
      <c r="BE178" s="57">
        <f>IF(U178="základná",N178,0)</f>
        <v>0</v>
      </c>
      <c r="BF178" s="57">
        <f>IF(U178="znížená",N178,0)</f>
        <v>0</v>
      </c>
      <c r="BG178" s="57">
        <f>IF(U178="zákl. prenesená",N178,0)</f>
        <v>0</v>
      </c>
      <c r="BH178" s="57">
        <f>IF(U178="zníž. prenesená",N178,0)</f>
        <v>0</v>
      </c>
      <c r="BI178" s="57">
        <f>IF(U178="nulová",N178,0)</f>
        <v>0</v>
      </c>
      <c r="BJ178" s="15" t="s">
        <v>42</v>
      </c>
      <c r="BK178" s="94">
        <f>ROUND(L178*K178,3)</f>
        <v>0</v>
      </c>
      <c r="BL178" s="15" t="s">
        <v>96</v>
      </c>
      <c r="BM178" s="15" t="s">
        <v>269</v>
      </c>
    </row>
    <row r="179" spans="2:65" s="1" customFormat="1" ht="25.5" customHeight="1" x14ac:dyDescent="0.3">
      <c r="B179" s="74"/>
      <c r="C179" s="113">
        <v>23</v>
      </c>
      <c r="D179" s="113" t="s">
        <v>85</v>
      </c>
      <c r="E179" s="114" t="s">
        <v>270</v>
      </c>
      <c r="F179" s="159" t="s">
        <v>271</v>
      </c>
      <c r="G179" s="159"/>
      <c r="H179" s="159"/>
      <c r="I179" s="159"/>
      <c r="J179" s="115" t="s">
        <v>98</v>
      </c>
      <c r="K179" s="98">
        <v>222</v>
      </c>
      <c r="L179" s="160">
        <v>0</v>
      </c>
      <c r="M179" s="160"/>
      <c r="N179" s="161">
        <f>ROUND(L179*K179,3)</f>
        <v>0</v>
      </c>
      <c r="O179" s="161"/>
      <c r="P179" s="161"/>
      <c r="Q179" s="161"/>
      <c r="R179" s="77"/>
      <c r="T179" s="99" t="s">
        <v>1</v>
      </c>
      <c r="U179" s="31" t="s">
        <v>25</v>
      </c>
      <c r="V179" s="27"/>
      <c r="W179" s="117">
        <f>V179*K179</f>
        <v>0</v>
      </c>
      <c r="X179" s="117">
        <v>0</v>
      </c>
      <c r="Y179" s="117">
        <f>X179*K179</f>
        <v>0</v>
      </c>
      <c r="Z179" s="117">
        <v>0</v>
      </c>
      <c r="AA179" s="118">
        <f>Z179*K179</f>
        <v>0</v>
      </c>
      <c r="AR179" s="15" t="s">
        <v>96</v>
      </c>
      <c r="AT179" s="15" t="s">
        <v>85</v>
      </c>
      <c r="AU179" s="15" t="s">
        <v>42</v>
      </c>
      <c r="AY179" s="15" t="s">
        <v>93</v>
      </c>
      <c r="BE179" s="57">
        <f>IF(U179="základná",N179,0)</f>
        <v>0</v>
      </c>
      <c r="BF179" s="57">
        <f>IF(U179="znížená",N179,0)</f>
        <v>0</v>
      </c>
      <c r="BG179" s="57">
        <f>IF(U179="zákl. prenesená",N179,0)</f>
        <v>0</v>
      </c>
      <c r="BH179" s="57">
        <f>IF(U179="zníž. prenesená",N179,0)</f>
        <v>0</v>
      </c>
      <c r="BI179" s="57">
        <f>IF(U179="nulová",N179,0)</f>
        <v>0</v>
      </c>
      <c r="BJ179" s="15" t="s">
        <v>42</v>
      </c>
      <c r="BK179" s="94">
        <f>ROUND(L179*K179,3)</f>
        <v>0</v>
      </c>
      <c r="BL179" s="15" t="s">
        <v>96</v>
      </c>
      <c r="BM179" s="15" t="s">
        <v>272</v>
      </c>
    </row>
    <row r="180" spans="2:65" s="9" customFormat="1" ht="16.5" customHeight="1" x14ac:dyDescent="0.3">
      <c r="B180" s="143"/>
      <c r="C180" s="144"/>
      <c r="D180" s="144"/>
      <c r="E180" s="145" t="s">
        <v>1</v>
      </c>
      <c r="F180" s="183" t="s">
        <v>273</v>
      </c>
      <c r="G180" s="184"/>
      <c r="H180" s="184"/>
      <c r="I180" s="184"/>
      <c r="J180" s="144"/>
      <c r="K180" s="145" t="s">
        <v>1</v>
      </c>
      <c r="L180" s="144"/>
      <c r="M180" s="144"/>
      <c r="N180" s="144"/>
      <c r="O180" s="144"/>
      <c r="P180" s="144"/>
      <c r="Q180" s="144"/>
      <c r="R180" s="146"/>
      <c r="T180" s="147"/>
      <c r="U180" s="144"/>
      <c r="V180" s="144"/>
      <c r="W180" s="144"/>
      <c r="X180" s="144"/>
      <c r="Y180" s="144"/>
      <c r="Z180" s="144"/>
      <c r="AA180" s="148"/>
      <c r="AT180" s="149" t="s">
        <v>99</v>
      </c>
      <c r="AU180" s="149" t="s">
        <v>42</v>
      </c>
      <c r="AV180" s="9" t="s">
        <v>41</v>
      </c>
      <c r="AW180" s="9" t="s">
        <v>18</v>
      </c>
      <c r="AX180" s="9" t="s">
        <v>40</v>
      </c>
      <c r="AY180" s="149" t="s">
        <v>93</v>
      </c>
    </row>
    <row r="181" spans="2:65" s="6" customFormat="1" ht="16.5" customHeight="1" x14ac:dyDescent="0.3">
      <c r="B181" s="119"/>
      <c r="C181" s="120"/>
      <c r="D181" s="120"/>
      <c r="E181" s="121" t="s">
        <v>1</v>
      </c>
      <c r="F181" s="185" t="s">
        <v>274</v>
      </c>
      <c r="G181" s="186"/>
      <c r="H181" s="186"/>
      <c r="I181" s="186"/>
      <c r="J181" s="120"/>
      <c r="K181" s="122">
        <v>222</v>
      </c>
      <c r="L181" s="120"/>
      <c r="M181" s="120"/>
      <c r="N181" s="120"/>
      <c r="O181" s="120"/>
      <c r="P181" s="120"/>
      <c r="Q181" s="120"/>
      <c r="R181" s="123"/>
      <c r="T181" s="124"/>
      <c r="U181" s="120"/>
      <c r="V181" s="120"/>
      <c r="W181" s="120"/>
      <c r="X181" s="120"/>
      <c r="Y181" s="120"/>
      <c r="Z181" s="120"/>
      <c r="AA181" s="125"/>
      <c r="AT181" s="126" t="s">
        <v>99</v>
      </c>
      <c r="AU181" s="126" t="s">
        <v>42</v>
      </c>
      <c r="AV181" s="6" t="s">
        <v>42</v>
      </c>
      <c r="AW181" s="6" t="s">
        <v>18</v>
      </c>
      <c r="AX181" s="6" t="s">
        <v>40</v>
      </c>
      <c r="AY181" s="126" t="s">
        <v>93</v>
      </c>
    </row>
    <row r="182" spans="2:65" s="7" customFormat="1" ht="16.5" customHeight="1" x14ac:dyDescent="0.3">
      <c r="B182" s="127"/>
      <c r="C182" s="128"/>
      <c r="D182" s="128"/>
      <c r="E182" s="129" t="s">
        <v>1</v>
      </c>
      <c r="F182" s="179" t="s">
        <v>100</v>
      </c>
      <c r="G182" s="180"/>
      <c r="H182" s="180"/>
      <c r="I182" s="180"/>
      <c r="J182" s="128"/>
      <c r="K182" s="130">
        <v>222</v>
      </c>
      <c r="L182" s="128"/>
      <c r="M182" s="128"/>
      <c r="N182" s="128"/>
      <c r="O182" s="128"/>
      <c r="P182" s="128"/>
      <c r="Q182" s="128"/>
      <c r="R182" s="131"/>
      <c r="T182" s="132"/>
      <c r="U182" s="128"/>
      <c r="V182" s="128"/>
      <c r="W182" s="128"/>
      <c r="X182" s="128"/>
      <c r="Y182" s="128"/>
      <c r="Z182" s="128"/>
      <c r="AA182" s="133"/>
      <c r="AT182" s="134" t="s">
        <v>99</v>
      </c>
      <c r="AU182" s="134" t="s">
        <v>42</v>
      </c>
      <c r="AV182" s="7" t="s">
        <v>97</v>
      </c>
      <c r="AW182" s="7" t="s">
        <v>18</v>
      </c>
      <c r="AX182" s="7" t="s">
        <v>40</v>
      </c>
      <c r="AY182" s="134" t="s">
        <v>93</v>
      </c>
    </row>
    <row r="183" spans="2:65" s="8" customFormat="1" ht="16.5" customHeight="1" x14ac:dyDescent="0.3">
      <c r="B183" s="135"/>
      <c r="C183" s="136"/>
      <c r="D183" s="136"/>
      <c r="E183" s="137" t="s">
        <v>1</v>
      </c>
      <c r="F183" s="181" t="s">
        <v>101</v>
      </c>
      <c r="G183" s="182"/>
      <c r="H183" s="182"/>
      <c r="I183" s="182"/>
      <c r="J183" s="136"/>
      <c r="K183" s="138">
        <v>222</v>
      </c>
      <c r="L183" s="136"/>
      <c r="M183" s="136"/>
      <c r="N183" s="136"/>
      <c r="O183" s="136"/>
      <c r="P183" s="136"/>
      <c r="Q183" s="136"/>
      <c r="R183" s="139"/>
      <c r="T183" s="140"/>
      <c r="U183" s="136"/>
      <c r="V183" s="136"/>
      <c r="W183" s="136"/>
      <c r="X183" s="136"/>
      <c r="Y183" s="136"/>
      <c r="Z183" s="136"/>
      <c r="AA183" s="141"/>
      <c r="AT183" s="142" t="s">
        <v>99</v>
      </c>
      <c r="AU183" s="142" t="s">
        <v>42</v>
      </c>
      <c r="AV183" s="8" t="s">
        <v>95</v>
      </c>
      <c r="AW183" s="8" t="s">
        <v>18</v>
      </c>
      <c r="AX183" s="8" t="s">
        <v>41</v>
      </c>
      <c r="AY183" s="142" t="s">
        <v>93</v>
      </c>
    </row>
    <row r="184" spans="2:65" s="1" customFormat="1" ht="25.5" customHeight="1" x14ac:dyDescent="0.3">
      <c r="B184" s="74"/>
      <c r="C184" s="150">
        <v>24</v>
      </c>
      <c r="D184" s="150" t="s">
        <v>135</v>
      </c>
      <c r="E184" s="151" t="s">
        <v>275</v>
      </c>
      <c r="F184" s="176" t="s">
        <v>276</v>
      </c>
      <c r="G184" s="176"/>
      <c r="H184" s="176"/>
      <c r="I184" s="176"/>
      <c r="J184" s="152" t="s">
        <v>130</v>
      </c>
      <c r="K184" s="153">
        <v>250</v>
      </c>
      <c r="L184" s="177">
        <v>0</v>
      </c>
      <c r="M184" s="177"/>
      <c r="N184" s="178">
        <f>ROUND(L184*K184,3)</f>
        <v>0</v>
      </c>
      <c r="O184" s="161"/>
      <c r="P184" s="161"/>
      <c r="Q184" s="161"/>
      <c r="R184" s="77"/>
      <c r="T184" s="99" t="s">
        <v>1</v>
      </c>
      <c r="U184" s="31" t="s">
        <v>25</v>
      </c>
      <c r="V184" s="27"/>
      <c r="W184" s="117">
        <f>V184*K184</f>
        <v>0</v>
      </c>
      <c r="X184" s="117">
        <v>3.4200000000000001E-2</v>
      </c>
      <c r="Y184" s="117">
        <f>X184*K184</f>
        <v>8.5500000000000007</v>
      </c>
      <c r="Z184" s="117">
        <v>0</v>
      </c>
      <c r="AA184" s="118">
        <f>Z184*K184</f>
        <v>0</v>
      </c>
      <c r="AR184" s="15" t="s">
        <v>144</v>
      </c>
      <c r="AT184" s="15" t="s">
        <v>135</v>
      </c>
      <c r="AU184" s="15" t="s">
        <v>42</v>
      </c>
      <c r="AY184" s="15" t="s">
        <v>93</v>
      </c>
      <c r="BE184" s="57">
        <f>IF(U184="základná",N184,0)</f>
        <v>0</v>
      </c>
      <c r="BF184" s="57">
        <f>IF(U184="znížená",N184,0)</f>
        <v>0</v>
      </c>
      <c r="BG184" s="57">
        <f>IF(U184="zákl. prenesená",N184,0)</f>
        <v>0</v>
      </c>
      <c r="BH184" s="57">
        <f>IF(U184="zníž. prenesená",N184,0)</f>
        <v>0</v>
      </c>
      <c r="BI184" s="57">
        <f>IF(U184="nulová",N184,0)</f>
        <v>0</v>
      </c>
      <c r="BJ184" s="15" t="s">
        <v>42</v>
      </c>
      <c r="BK184" s="94">
        <f>ROUND(L184*K184,3)</f>
        <v>0</v>
      </c>
      <c r="BL184" s="15" t="s">
        <v>96</v>
      </c>
      <c r="BM184" s="15" t="s">
        <v>277</v>
      </c>
    </row>
    <row r="185" spans="2:65" s="1" customFormat="1" ht="38.25" customHeight="1" x14ac:dyDescent="0.3">
      <c r="B185" s="74"/>
      <c r="C185" s="113">
        <v>25</v>
      </c>
      <c r="D185" s="113" t="s">
        <v>85</v>
      </c>
      <c r="E185" s="114" t="s">
        <v>278</v>
      </c>
      <c r="F185" s="159" t="s">
        <v>279</v>
      </c>
      <c r="G185" s="159"/>
      <c r="H185" s="159"/>
      <c r="I185" s="159"/>
      <c r="J185" s="115" t="s">
        <v>94</v>
      </c>
      <c r="K185" s="98">
        <v>93</v>
      </c>
      <c r="L185" s="160">
        <v>0</v>
      </c>
      <c r="M185" s="160"/>
      <c r="N185" s="161">
        <f>ROUND(L185*K185,3)</f>
        <v>0</v>
      </c>
      <c r="O185" s="161"/>
      <c r="P185" s="161"/>
      <c r="Q185" s="161"/>
      <c r="R185" s="77"/>
      <c r="T185" s="99" t="s">
        <v>1</v>
      </c>
      <c r="U185" s="31" t="s">
        <v>25</v>
      </c>
      <c r="V185" s="27"/>
      <c r="W185" s="117">
        <f>V185*K185</f>
        <v>0</v>
      </c>
      <c r="X185" s="117">
        <v>0</v>
      </c>
      <c r="Y185" s="117">
        <f>X185*K185</f>
        <v>0</v>
      </c>
      <c r="Z185" s="117">
        <v>0</v>
      </c>
      <c r="AA185" s="118">
        <f>Z185*K185</f>
        <v>0</v>
      </c>
      <c r="AR185" s="15" t="s">
        <v>96</v>
      </c>
      <c r="AT185" s="15" t="s">
        <v>85</v>
      </c>
      <c r="AU185" s="15" t="s">
        <v>42</v>
      </c>
      <c r="AY185" s="15" t="s">
        <v>93</v>
      </c>
      <c r="BE185" s="57">
        <f>IF(U185="základná",N185,0)</f>
        <v>0</v>
      </c>
      <c r="BF185" s="57">
        <f>IF(U185="znížená",N185,0)</f>
        <v>0</v>
      </c>
      <c r="BG185" s="57">
        <f>IF(U185="zákl. prenesená",N185,0)</f>
        <v>0</v>
      </c>
      <c r="BH185" s="57">
        <f>IF(U185="zníž. prenesená",N185,0)</f>
        <v>0</v>
      </c>
      <c r="BI185" s="57">
        <f>IF(U185="nulová",N185,0)</f>
        <v>0</v>
      </c>
      <c r="BJ185" s="15" t="s">
        <v>42</v>
      </c>
      <c r="BK185" s="94">
        <f>ROUND(L185*K185,3)</f>
        <v>0</v>
      </c>
      <c r="BL185" s="15" t="s">
        <v>96</v>
      </c>
      <c r="BM185" s="15" t="s">
        <v>280</v>
      </c>
    </row>
    <row r="186" spans="2:65" s="9" customFormat="1" ht="16.5" customHeight="1" x14ac:dyDescent="0.3">
      <c r="B186" s="143"/>
      <c r="C186" s="144"/>
      <c r="D186" s="144"/>
      <c r="E186" s="145" t="s">
        <v>1</v>
      </c>
      <c r="F186" s="183" t="s">
        <v>281</v>
      </c>
      <c r="G186" s="184"/>
      <c r="H186" s="184"/>
      <c r="I186" s="184"/>
      <c r="J186" s="144"/>
      <c r="K186" s="145" t="s">
        <v>1</v>
      </c>
      <c r="L186" s="144"/>
      <c r="M186" s="144"/>
      <c r="N186" s="144"/>
      <c r="O186" s="144"/>
      <c r="P186" s="144"/>
      <c r="Q186" s="144"/>
      <c r="R186" s="146"/>
      <c r="T186" s="147"/>
      <c r="U186" s="144"/>
      <c r="V186" s="144"/>
      <c r="W186" s="144"/>
      <c r="X186" s="144"/>
      <c r="Y186" s="144"/>
      <c r="Z186" s="144"/>
      <c r="AA186" s="148"/>
      <c r="AT186" s="149" t="s">
        <v>99</v>
      </c>
      <c r="AU186" s="149" t="s">
        <v>42</v>
      </c>
      <c r="AV186" s="9" t="s">
        <v>41</v>
      </c>
      <c r="AW186" s="9" t="s">
        <v>18</v>
      </c>
      <c r="AX186" s="9" t="s">
        <v>40</v>
      </c>
      <c r="AY186" s="149" t="s">
        <v>93</v>
      </c>
    </row>
    <row r="187" spans="2:65" s="6" customFormat="1" ht="16.5" customHeight="1" x14ac:dyDescent="0.3">
      <c r="B187" s="119"/>
      <c r="C187" s="120"/>
      <c r="D187" s="120"/>
      <c r="E187" s="121" t="s">
        <v>1</v>
      </c>
      <c r="F187" s="185" t="s">
        <v>218</v>
      </c>
      <c r="G187" s="186"/>
      <c r="H187" s="186"/>
      <c r="I187" s="186"/>
      <c r="J187" s="120"/>
      <c r="K187" s="122">
        <v>93</v>
      </c>
      <c r="L187" s="120"/>
      <c r="M187" s="120"/>
      <c r="N187" s="120"/>
      <c r="O187" s="120"/>
      <c r="P187" s="120"/>
      <c r="Q187" s="120"/>
      <c r="R187" s="123"/>
      <c r="T187" s="124"/>
      <c r="U187" s="120"/>
      <c r="V187" s="120"/>
      <c r="W187" s="120"/>
      <c r="X187" s="120"/>
      <c r="Y187" s="120"/>
      <c r="Z187" s="120"/>
      <c r="AA187" s="125"/>
      <c r="AT187" s="126" t="s">
        <v>99</v>
      </c>
      <c r="AU187" s="126" t="s">
        <v>42</v>
      </c>
      <c r="AV187" s="6" t="s">
        <v>42</v>
      </c>
      <c r="AW187" s="6" t="s">
        <v>18</v>
      </c>
      <c r="AX187" s="6" t="s">
        <v>40</v>
      </c>
      <c r="AY187" s="126" t="s">
        <v>93</v>
      </c>
    </row>
    <row r="188" spans="2:65" s="7" customFormat="1" ht="16.5" customHeight="1" x14ac:dyDescent="0.3">
      <c r="B188" s="127"/>
      <c r="C188" s="128"/>
      <c r="D188" s="128"/>
      <c r="E188" s="129" t="s">
        <v>1</v>
      </c>
      <c r="F188" s="179" t="s">
        <v>100</v>
      </c>
      <c r="G188" s="180"/>
      <c r="H188" s="180"/>
      <c r="I188" s="180"/>
      <c r="J188" s="128"/>
      <c r="K188" s="130">
        <v>93</v>
      </c>
      <c r="L188" s="128"/>
      <c r="M188" s="128"/>
      <c r="N188" s="128"/>
      <c r="O188" s="128"/>
      <c r="P188" s="128"/>
      <c r="Q188" s="128"/>
      <c r="R188" s="131"/>
      <c r="T188" s="132"/>
      <c r="U188" s="128"/>
      <c r="V188" s="128"/>
      <c r="W188" s="128"/>
      <c r="X188" s="128"/>
      <c r="Y188" s="128"/>
      <c r="Z188" s="128"/>
      <c r="AA188" s="133"/>
      <c r="AT188" s="134" t="s">
        <v>99</v>
      </c>
      <c r="AU188" s="134" t="s">
        <v>42</v>
      </c>
      <c r="AV188" s="7" t="s">
        <v>97</v>
      </c>
      <c r="AW188" s="7" t="s">
        <v>18</v>
      </c>
      <c r="AX188" s="7" t="s">
        <v>40</v>
      </c>
      <c r="AY188" s="134" t="s">
        <v>93</v>
      </c>
    </row>
    <row r="189" spans="2:65" s="8" customFormat="1" ht="16.5" customHeight="1" x14ac:dyDescent="0.3">
      <c r="B189" s="135"/>
      <c r="C189" s="136"/>
      <c r="D189" s="136"/>
      <c r="E189" s="137" t="s">
        <v>1</v>
      </c>
      <c r="F189" s="181" t="s">
        <v>101</v>
      </c>
      <c r="G189" s="182"/>
      <c r="H189" s="182"/>
      <c r="I189" s="182"/>
      <c r="J189" s="136"/>
      <c r="K189" s="138">
        <v>93</v>
      </c>
      <c r="L189" s="136"/>
      <c r="M189" s="136"/>
      <c r="N189" s="136"/>
      <c r="O189" s="136"/>
      <c r="P189" s="136"/>
      <c r="Q189" s="136"/>
      <c r="R189" s="139"/>
      <c r="T189" s="140"/>
      <c r="U189" s="136"/>
      <c r="V189" s="136"/>
      <c r="W189" s="136"/>
      <c r="X189" s="136"/>
      <c r="Y189" s="136"/>
      <c r="Z189" s="136"/>
      <c r="AA189" s="141"/>
      <c r="AT189" s="142" t="s">
        <v>99</v>
      </c>
      <c r="AU189" s="142" t="s">
        <v>42</v>
      </c>
      <c r="AV189" s="8" t="s">
        <v>95</v>
      </c>
      <c r="AW189" s="8" t="s">
        <v>18</v>
      </c>
      <c r="AX189" s="8" t="s">
        <v>41</v>
      </c>
      <c r="AY189" s="142" t="s">
        <v>93</v>
      </c>
    </row>
    <row r="190" spans="2:65" s="1" customFormat="1" ht="16.5" customHeight="1" x14ac:dyDescent="0.3">
      <c r="B190" s="74"/>
      <c r="C190" s="150">
        <v>26</v>
      </c>
      <c r="D190" s="150" t="s">
        <v>135</v>
      </c>
      <c r="E190" s="151" t="s">
        <v>282</v>
      </c>
      <c r="F190" s="176" t="s">
        <v>283</v>
      </c>
      <c r="G190" s="176"/>
      <c r="H190" s="176"/>
      <c r="I190" s="176"/>
      <c r="J190" s="152" t="s">
        <v>94</v>
      </c>
      <c r="K190" s="153">
        <v>93</v>
      </c>
      <c r="L190" s="177">
        <v>0</v>
      </c>
      <c r="M190" s="177"/>
      <c r="N190" s="178">
        <f>ROUND(L190*K190,3)</f>
        <v>0</v>
      </c>
      <c r="O190" s="161"/>
      <c r="P190" s="161"/>
      <c r="Q190" s="161"/>
      <c r="R190" s="77"/>
      <c r="T190" s="99" t="s">
        <v>1</v>
      </c>
      <c r="U190" s="31" t="s">
        <v>25</v>
      </c>
      <c r="V190" s="27"/>
      <c r="W190" s="117">
        <f>V190*K190</f>
        <v>0</v>
      </c>
      <c r="X190" s="117">
        <v>2.12E-2</v>
      </c>
      <c r="Y190" s="117">
        <f>X190*K190</f>
        <v>1.9716</v>
      </c>
      <c r="Z190" s="117">
        <v>0</v>
      </c>
      <c r="AA190" s="118">
        <f>Z190*K190</f>
        <v>0</v>
      </c>
      <c r="AR190" s="15" t="s">
        <v>144</v>
      </c>
      <c r="AT190" s="15" t="s">
        <v>135</v>
      </c>
      <c r="AU190" s="15" t="s">
        <v>42</v>
      </c>
      <c r="AY190" s="15" t="s">
        <v>93</v>
      </c>
      <c r="BE190" s="57">
        <f>IF(U190="základná",N190,0)</f>
        <v>0</v>
      </c>
      <c r="BF190" s="57">
        <f>IF(U190="znížená",N190,0)</f>
        <v>0</v>
      </c>
      <c r="BG190" s="57">
        <f>IF(U190="zákl. prenesená",N190,0)</f>
        <v>0</v>
      </c>
      <c r="BH190" s="57">
        <f>IF(U190="zníž. prenesená",N190,0)</f>
        <v>0</v>
      </c>
      <c r="BI190" s="57">
        <f>IF(U190="nulová",N190,0)</f>
        <v>0</v>
      </c>
      <c r="BJ190" s="15" t="s">
        <v>42</v>
      </c>
      <c r="BK190" s="94">
        <f>ROUND(L190*K190,3)</f>
        <v>0</v>
      </c>
      <c r="BL190" s="15" t="s">
        <v>96</v>
      </c>
      <c r="BM190" s="15" t="s">
        <v>284</v>
      </c>
    </row>
    <row r="191" spans="2:65" s="1" customFormat="1" ht="16.5" customHeight="1" x14ac:dyDescent="0.3">
      <c r="B191" s="74"/>
      <c r="C191" s="150">
        <v>27</v>
      </c>
      <c r="D191" s="150" t="s">
        <v>135</v>
      </c>
      <c r="E191" s="151" t="s">
        <v>285</v>
      </c>
      <c r="F191" s="176" t="s">
        <v>286</v>
      </c>
      <c r="G191" s="176"/>
      <c r="H191" s="176"/>
      <c r="I191" s="176"/>
      <c r="J191" s="152" t="s">
        <v>94</v>
      </c>
      <c r="K191" s="153">
        <v>15</v>
      </c>
      <c r="L191" s="177">
        <v>0</v>
      </c>
      <c r="M191" s="177"/>
      <c r="N191" s="178">
        <f>ROUND(L191*K191,3)</f>
        <v>0</v>
      </c>
      <c r="O191" s="161"/>
      <c r="P191" s="161"/>
      <c r="Q191" s="161"/>
      <c r="R191" s="77"/>
      <c r="T191" s="99" t="s">
        <v>1</v>
      </c>
      <c r="U191" s="31" t="s">
        <v>25</v>
      </c>
      <c r="V191" s="27"/>
      <c r="W191" s="117">
        <f>V191*K191</f>
        <v>0</v>
      </c>
      <c r="X191" s="117">
        <v>1.2999999999999999E-3</v>
      </c>
      <c r="Y191" s="117">
        <f>X191*K191</f>
        <v>1.95E-2</v>
      </c>
      <c r="Z191" s="117">
        <v>0</v>
      </c>
      <c r="AA191" s="118">
        <f>Z191*K191</f>
        <v>0</v>
      </c>
      <c r="AR191" s="15" t="s">
        <v>144</v>
      </c>
      <c r="AT191" s="15" t="s">
        <v>135</v>
      </c>
      <c r="AU191" s="15" t="s">
        <v>42</v>
      </c>
      <c r="AY191" s="15" t="s">
        <v>93</v>
      </c>
      <c r="BE191" s="57">
        <f>IF(U191="základná",N191,0)</f>
        <v>0</v>
      </c>
      <c r="BF191" s="57">
        <f>IF(U191="znížená",N191,0)</f>
        <v>0</v>
      </c>
      <c r="BG191" s="57">
        <f>IF(U191="zákl. prenesená",N191,0)</f>
        <v>0</v>
      </c>
      <c r="BH191" s="57">
        <f>IF(U191="zníž. prenesená",N191,0)</f>
        <v>0</v>
      </c>
      <c r="BI191" s="57">
        <f>IF(U191="nulová",N191,0)</f>
        <v>0</v>
      </c>
      <c r="BJ191" s="15" t="s">
        <v>42</v>
      </c>
      <c r="BK191" s="94">
        <f>ROUND(L191*K191,3)</f>
        <v>0</v>
      </c>
      <c r="BL191" s="15" t="s">
        <v>96</v>
      </c>
      <c r="BM191" s="15" t="s">
        <v>287</v>
      </c>
    </row>
    <row r="192" spans="2:65" s="1" customFormat="1" ht="38.25" customHeight="1" x14ac:dyDescent="0.3">
      <c r="B192" s="74"/>
      <c r="C192" s="113">
        <v>28</v>
      </c>
      <c r="D192" s="113" t="s">
        <v>85</v>
      </c>
      <c r="E192" s="114" t="s">
        <v>288</v>
      </c>
      <c r="F192" s="159" t="s">
        <v>289</v>
      </c>
      <c r="G192" s="159"/>
      <c r="H192" s="159"/>
      <c r="I192" s="159"/>
      <c r="J192" s="115" t="s">
        <v>94</v>
      </c>
      <c r="K192" s="98">
        <v>21</v>
      </c>
      <c r="L192" s="160">
        <v>0</v>
      </c>
      <c r="M192" s="160"/>
      <c r="N192" s="161">
        <f>ROUND(L192*K192,3)</f>
        <v>0</v>
      </c>
      <c r="O192" s="161"/>
      <c r="P192" s="161"/>
      <c r="Q192" s="161"/>
      <c r="R192" s="77"/>
      <c r="T192" s="99" t="s">
        <v>1</v>
      </c>
      <c r="U192" s="31" t="s">
        <v>25</v>
      </c>
      <c r="V192" s="27"/>
      <c r="W192" s="117">
        <f>V192*K192</f>
        <v>0</v>
      </c>
      <c r="X192" s="117">
        <v>0</v>
      </c>
      <c r="Y192" s="117">
        <f>X192*K192</f>
        <v>0</v>
      </c>
      <c r="Z192" s="117">
        <v>0</v>
      </c>
      <c r="AA192" s="118">
        <f>Z192*K192</f>
        <v>0</v>
      </c>
      <c r="AR192" s="15" t="s">
        <v>96</v>
      </c>
      <c r="AT192" s="15" t="s">
        <v>85</v>
      </c>
      <c r="AU192" s="15" t="s">
        <v>42</v>
      </c>
      <c r="AY192" s="15" t="s">
        <v>93</v>
      </c>
      <c r="BE192" s="57">
        <f>IF(U192="základná",N192,0)</f>
        <v>0</v>
      </c>
      <c r="BF192" s="57">
        <f>IF(U192="znížená",N192,0)</f>
        <v>0</v>
      </c>
      <c r="BG192" s="57">
        <f>IF(U192="zákl. prenesená",N192,0)</f>
        <v>0</v>
      </c>
      <c r="BH192" s="57">
        <f>IF(U192="zníž. prenesená",N192,0)</f>
        <v>0</v>
      </c>
      <c r="BI192" s="57">
        <f>IF(U192="nulová",N192,0)</f>
        <v>0</v>
      </c>
      <c r="BJ192" s="15" t="s">
        <v>42</v>
      </c>
      <c r="BK192" s="94">
        <f>ROUND(L192*K192,3)</f>
        <v>0</v>
      </c>
      <c r="BL192" s="15" t="s">
        <v>96</v>
      </c>
      <c r="BM192" s="15" t="s">
        <v>290</v>
      </c>
    </row>
    <row r="193" spans="2:65" s="1" customFormat="1" ht="16.5" customHeight="1" x14ac:dyDescent="0.3">
      <c r="B193" s="74"/>
      <c r="C193" s="150">
        <v>29</v>
      </c>
      <c r="D193" s="150" t="s">
        <v>135</v>
      </c>
      <c r="E193" s="151" t="s">
        <v>291</v>
      </c>
      <c r="F193" s="176" t="s">
        <v>292</v>
      </c>
      <c r="G193" s="176"/>
      <c r="H193" s="176"/>
      <c r="I193" s="176"/>
      <c r="J193" s="152" t="s">
        <v>94</v>
      </c>
      <c r="K193" s="153">
        <v>21</v>
      </c>
      <c r="L193" s="177">
        <v>0</v>
      </c>
      <c r="M193" s="177"/>
      <c r="N193" s="178">
        <f>ROUND(L193*K193,3)</f>
        <v>0</v>
      </c>
      <c r="O193" s="161"/>
      <c r="P193" s="161"/>
      <c r="Q193" s="161"/>
      <c r="R193" s="77"/>
      <c r="T193" s="99" t="s">
        <v>1</v>
      </c>
      <c r="U193" s="31" t="s">
        <v>25</v>
      </c>
      <c r="V193" s="27"/>
      <c r="W193" s="117">
        <f>V193*K193</f>
        <v>0</v>
      </c>
      <c r="X193" s="117">
        <v>2.1194999999999999E-2</v>
      </c>
      <c r="Y193" s="117">
        <f>X193*K193</f>
        <v>0.44509499999999996</v>
      </c>
      <c r="Z193" s="117">
        <v>0</v>
      </c>
      <c r="AA193" s="118">
        <f>Z193*K193</f>
        <v>0</v>
      </c>
      <c r="AR193" s="15" t="s">
        <v>144</v>
      </c>
      <c r="AT193" s="15" t="s">
        <v>135</v>
      </c>
      <c r="AU193" s="15" t="s">
        <v>42</v>
      </c>
      <c r="AY193" s="15" t="s">
        <v>93</v>
      </c>
      <c r="BE193" s="57">
        <f>IF(U193="základná",N193,0)</f>
        <v>0</v>
      </c>
      <c r="BF193" s="57">
        <f>IF(U193="znížená",N193,0)</f>
        <v>0</v>
      </c>
      <c r="BG193" s="57">
        <f>IF(U193="zákl. prenesená",N193,0)</f>
        <v>0</v>
      </c>
      <c r="BH193" s="57">
        <f>IF(U193="zníž. prenesená",N193,0)</f>
        <v>0</v>
      </c>
      <c r="BI193" s="57">
        <f>IF(U193="nulová",N193,0)</f>
        <v>0</v>
      </c>
      <c r="BJ193" s="15" t="s">
        <v>42</v>
      </c>
      <c r="BK193" s="94">
        <f>ROUND(L193*K193,3)</f>
        <v>0</v>
      </c>
      <c r="BL193" s="15" t="s">
        <v>96</v>
      </c>
      <c r="BM193" s="15" t="s">
        <v>293</v>
      </c>
    </row>
    <row r="194" spans="2:65" s="1" customFormat="1" ht="38.25" customHeight="1" x14ac:dyDescent="0.3">
      <c r="B194" s="74"/>
      <c r="C194" s="113">
        <v>30</v>
      </c>
      <c r="D194" s="113" t="s">
        <v>85</v>
      </c>
      <c r="E194" s="114" t="s">
        <v>294</v>
      </c>
      <c r="F194" s="159" t="s">
        <v>295</v>
      </c>
      <c r="G194" s="159"/>
      <c r="H194" s="159"/>
      <c r="I194" s="159"/>
      <c r="J194" s="115" t="s">
        <v>165</v>
      </c>
      <c r="K194" s="98">
        <v>0</v>
      </c>
      <c r="L194" s="160">
        <v>0</v>
      </c>
      <c r="M194" s="160"/>
      <c r="N194" s="161">
        <f>ROUND(L194*K194,3)</f>
        <v>0</v>
      </c>
      <c r="O194" s="161"/>
      <c r="P194" s="161"/>
      <c r="Q194" s="161"/>
      <c r="R194" s="77"/>
      <c r="T194" s="99" t="s">
        <v>1</v>
      </c>
      <c r="U194" s="31" t="s">
        <v>25</v>
      </c>
      <c r="V194" s="27"/>
      <c r="W194" s="117">
        <f>V194*K194</f>
        <v>0</v>
      </c>
      <c r="X194" s="117">
        <v>0</v>
      </c>
      <c r="Y194" s="117">
        <f>X194*K194</f>
        <v>0</v>
      </c>
      <c r="Z194" s="117">
        <v>0</v>
      </c>
      <c r="AA194" s="118">
        <f>Z194*K194</f>
        <v>0</v>
      </c>
      <c r="AR194" s="15" t="s">
        <v>96</v>
      </c>
      <c r="AT194" s="15" t="s">
        <v>85</v>
      </c>
      <c r="AU194" s="15" t="s">
        <v>42</v>
      </c>
      <c r="AY194" s="15" t="s">
        <v>93</v>
      </c>
      <c r="BE194" s="57">
        <f>IF(U194="základná",N194,0)</f>
        <v>0</v>
      </c>
      <c r="BF194" s="57">
        <f>IF(U194="znížená",N194,0)</f>
        <v>0</v>
      </c>
      <c r="BG194" s="57">
        <f>IF(U194="zákl. prenesená",N194,0)</f>
        <v>0</v>
      </c>
      <c r="BH194" s="57">
        <f>IF(U194="zníž. prenesená",N194,0)</f>
        <v>0</v>
      </c>
      <c r="BI194" s="57">
        <f>IF(U194="nulová",N194,0)</f>
        <v>0</v>
      </c>
      <c r="BJ194" s="15" t="s">
        <v>42</v>
      </c>
      <c r="BK194" s="94">
        <f>ROUND(L194*K194,3)</f>
        <v>0</v>
      </c>
      <c r="BL194" s="15" t="s">
        <v>96</v>
      </c>
      <c r="BM194" s="15" t="s">
        <v>296</v>
      </c>
    </row>
    <row r="195" spans="2:65" s="1" customFormat="1" ht="49.9" customHeight="1" x14ac:dyDescent="0.35">
      <c r="B195" s="26"/>
      <c r="C195" s="27"/>
      <c r="D195" s="92" t="s">
        <v>83</v>
      </c>
      <c r="E195" s="27"/>
      <c r="F195" s="27"/>
      <c r="G195" s="27"/>
      <c r="H195" s="27"/>
      <c r="I195" s="27"/>
      <c r="J195" s="27"/>
      <c r="K195" s="27"/>
      <c r="L195" s="27"/>
      <c r="M195" s="27"/>
      <c r="N195" s="174">
        <f t="shared" ref="N195:N200" si="15">BK195</f>
        <v>0</v>
      </c>
      <c r="O195" s="175"/>
      <c r="P195" s="175"/>
      <c r="Q195" s="175"/>
      <c r="R195" s="28"/>
      <c r="T195" s="93"/>
      <c r="U195" s="27"/>
      <c r="V195" s="27"/>
      <c r="W195" s="27"/>
      <c r="X195" s="27"/>
      <c r="Y195" s="27"/>
      <c r="Z195" s="27"/>
      <c r="AA195" s="48"/>
      <c r="AT195" s="15" t="s">
        <v>39</v>
      </c>
      <c r="AU195" s="15" t="s">
        <v>40</v>
      </c>
      <c r="AY195" s="15" t="s">
        <v>84</v>
      </c>
      <c r="BK195" s="94">
        <f>SUM(BK196:BK200)</f>
        <v>0</v>
      </c>
    </row>
    <row r="196" spans="2:65" s="1" customFormat="1" ht="22.35" customHeight="1" x14ac:dyDescent="0.3">
      <c r="B196" s="26"/>
      <c r="C196" s="95" t="s">
        <v>1</v>
      </c>
      <c r="D196" s="95" t="s">
        <v>85</v>
      </c>
      <c r="E196" s="96" t="s">
        <v>1</v>
      </c>
      <c r="F196" s="162" t="s">
        <v>1</v>
      </c>
      <c r="G196" s="162"/>
      <c r="H196" s="162"/>
      <c r="I196" s="162"/>
      <c r="J196" s="97" t="s">
        <v>1</v>
      </c>
      <c r="K196" s="98"/>
      <c r="L196" s="160"/>
      <c r="M196" s="163"/>
      <c r="N196" s="163">
        <f t="shared" si="15"/>
        <v>0</v>
      </c>
      <c r="O196" s="163"/>
      <c r="P196" s="163"/>
      <c r="Q196" s="163"/>
      <c r="R196" s="28"/>
      <c r="T196" s="99" t="s">
        <v>1</v>
      </c>
      <c r="U196" s="100" t="s">
        <v>25</v>
      </c>
      <c r="V196" s="27"/>
      <c r="W196" s="27"/>
      <c r="X196" s="27"/>
      <c r="Y196" s="27"/>
      <c r="Z196" s="27"/>
      <c r="AA196" s="48"/>
      <c r="AT196" s="15" t="s">
        <v>84</v>
      </c>
      <c r="AU196" s="15" t="s">
        <v>41</v>
      </c>
      <c r="AY196" s="15" t="s">
        <v>84</v>
      </c>
      <c r="BE196" s="57">
        <f>IF(U196="základná",N196,0)</f>
        <v>0</v>
      </c>
      <c r="BF196" s="57">
        <f>IF(U196="znížená",N196,0)</f>
        <v>0</v>
      </c>
      <c r="BG196" s="57">
        <f>IF(U196="zákl. prenesená",N196,0)</f>
        <v>0</v>
      </c>
      <c r="BH196" s="57">
        <f>IF(U196="zníž. prenesená",N196,0)</f>
        <v>0</v>
      </c>
      <c r="BI196" s="57">
        <f>IF(U196="nulová",N196,0)</f>
        <v>0</v>
      </c>
      <c r="BJ196" s="15" t="s">
        <v>42</v>
      </c>
      <c r="BK196" s="94">
        <f>L196*K196</f>
        <v>0</v>
      </c>
    </row>
    <row r="197" spans="2:65" s="1" customFormat="1" ht="22.35" customHeight="1" x14ac:dyDescent="0.3">
      <c r="B197" s="26"/>
      <c r="C197" s="95" t="s">
        <v>1</v>
      </c>
      <c r="D197" s="95" t="s">
        <v>85</v>
      </c>
      <c r="E197" s="96" t="s">
        <v>1</v>
      </c>
      <c r="F197" s="162" t="s">
        <v>1</v>
      </c>
      <c r="G197" s="162"/>
      <c r="H197" s="162"/>
      <c r="I197" s="162"/>
      <c r="J197" s="97" t="s">
        <v>1</v>
      </c>
      <c r="K197" s="98"/>
      <c r="L197" s="160"/>
      <c r="M197" s="163"/>
      <c r="N197" s="163">
        <f t="shared" si="15"/>
        <v>0</v>
      </c>
      <c r="O197" s="163"/>
      <c r="P197" s="163"/>
      <c r="Q197" s="163"/>
      <c r="R197" s="28"/>
      <c r="T197" s="99" t="s">
        <v>1</v>
      </c>
      <c r="U197" s="100" t="s">
        <v>25</v>
      </c>
      <c r="V197" s="27"/>
      <c r="W197" s="27"/>
      <c r="X197" s="27"/>
      <c r="Y197" s="27"/>
      <c r="Z197" s="27"/>
      <c r="AA197" s="48"/>
      <c r="AT197" s="15" t="s">
        <v>84</v>
      </c>
      <c r="AU197" s="15" t="s">
        <v>41</v>
      </c>
      <c r="AY197" s="15" t="s">
        <v>84</v>
      </c>
      <c r="BE197" s="57">
        <f>IF(U197="základná",N197,0)</f>
        <v>0</v>
      </c>
      <c r="BF197" s="57">
        <f>IF(U197="znížená",N197,0)</f>
        <v>0</v>
      </c>
      <c r="BG197" s="57">
        <f>IF(U197="zákl. prenesená",N197,0)</f>
        <v>0</v>
      </c>
      <c r="BH197" s="57">
        <f>IF(U197="zníž. prenesená",N197,0)</f>
        <v>0</v>
      </c>
      <c r="BI197" s="57">
        <f>IF(U197="nulová",N197,0)</f>
        <v>0</v>
      </c>
      <c r="BJ197" s="15" t="s">
        <v>42</v>
      </c>
      <c r="BK197" s="94">
        <f>L197*K197</f>
        <v>0</v>
      </c>
    </row>
    <row r="198" spans="2:65" s="1" customFormat="1" ht="22.35" customHeight="1" x14ac:dyDescent="0.3">
      <c r="B198" s="26"/>
      <c r="C198" s="95" t="s">
        <v>1</v>
      </c>
      <c r="D198" s="95" t="s">
        <v>85</v>
      </c>
      <c r="E198" s="96" t="s">
        <v>1</v>
      </c>
      <c r="F198" s="162" t="s">
        <v>1</v>
      </c>
      <c r="G198" s="162"/>
      <c r="H198" s="162"/>
      <c r="I198" s="162"/>
      <c r="J198" s="97" t="s">
        <v>1</v>
      </c>
      <c r="K198" s="98"/>
      <c r="L198" s="160"/>
      <c r="M198" s="163"/>
      <c r="N198" s="163">
        <f t="shared" si="15"/>
        <v>0</v>
      </c>
      <c r="O198" s="163"/>
      <c r="P198" s="163"/>
      <c r="Q198" s="163"/>
      <c r="R198" s="28"/>
      <c r="T198" s="99" t="s">
        <v>1</v>
      </c>
      <c r="U198" s="100" t="s">
        <v>25</v>
      </c>
      <c r="V198" s="27"/>
      <c r="W198" s="27"/>
      <c r="X198" s="27"/>
      <c r="Y198" s="27"/>
      <c r="Z198" s="27"/>
      <c r="AA198" s="48"/>
      <c r="AT198" s="15" t="s">
        <v>84</v>
      </c>
      <c r="AU198" s="15" t="s">
        <v>41</v>
      </c>
      <c r="AY198" s="15" t="s">
        <v>84</v>
      </c>
      <c r="BE198" s="57">
        <f>IF(U198="základná",N198,0)</f>
        <v>0</v>
      </c>
      <c r="BF198" s="57">
        <f>IF(U198="znížená",N198,0)</f>
        <v>0</v>
      </c>
      <c r="BG198" s="57">
        <f>IF(U198="zákl. prenesená",N198,0)</f>
        <v>0</v>
      </c>
      <c r="BH198" s="57">
        <f>IF(U198="zníž. prenesená",N198,0)</f>
        <v>0</v>
      </c>
      <c r="BI198" s="57">
        <f>IF(U198="nulová",N198,0)</f>
        <v>0</v>
      </c>
      <c r="BJ198" s="15" t="s">
        <v>42</v>
      </c>
      <c r="BK198" s="94">
        <f>L198*K198</f>
        <v>0</v>
      </c>
    </row>
    <row r="199" spans="2:65" s="1" customFormat="1" ht="22.35" customHeight="1" x14ac:dyDescent="0.3">
      <c r="B199" s="26"/>
      <c r="C199" s="95" t="s">
        <v>1</v>
      </c>
      <c r="D199" s="95" t="s">
        <v>85</v>
      </c>
      <c r="E199" s="96" t="s">
        <v>1</v>
      </c>
      <c r="F199" s="162" t="s">
        <v>1</v>
      </c>
      <c r="G199" s="162"/>
      <c r="H199" s="162"/>
      <c r="I199" s="162"/>
      <c r="J199" s="97" t="s">
        <v>1</v>
      </c>
      <c r="K199" s="98"/>
      <c r="L199" s="160"/>
      <c r="M199" s="163"/>
      <c r="N199" s="163">
        <f t="shared" si="15"/>
        <v>0</v>
      </c>
      <c r="O199" s="163"/>
      <c r="P199" s="163"/>
      <c r="Q199" s="163"/>
      <c r="R199" s="28"/>
      <c r="T199" s="99" t="s">
        <v>1</v>
      </c>
      <c r="U199" s="100" t="s">
        <v>25</v>
      </c>
      <c r="V199" s="27"/>
      <c r="W199" s="27"/>
      <c r="X199" s="27"/>
      <c r="Y199" s="27"/>
      <c r="Z199" s="27"/>
      <c r="AA199" s="48"/>
      <c r="AT199" s="15" t="s">
        <v>84</v>
      </c>
      <c r="AU199" s="15" t="s">
        <v>41</v>
      </c>
      <c r="AY199" s="15" t="s">
        <v>84</v>
      </c>
      <c r="BE199" s="57">
        <f>IF(U199="základná",N199,0)</f>
        <v>0</v>
      </c>
      <c r="BF199" s="57">
        <f>IF(U199="znížená",N199,0)</f>
        <v>0</v>
      </c>
      <c r="BG199" s="57">
        <f>IF(U199="zákl. prenesená",N199,0)</f>
        <v>0</v>
      </c>
      <c r="BH199" s="57">
        <f>IF(U199="zníž. prenesená",N199,0)</f>
        <v>0</v>
      </c>
      <c r="BI199" s="57">
        <f>IF(U199="nulová",N199,0)</f>
        <v>0</v>
      </c>
      <c r="BJ199" s="15" t="s">
        <v>42</v>
      </c>
      <c r="BK199" s="94">
        <f>L199*K199</f>
        <v>0</v>
      </c>
    </row>
    <row r="200" spans="2:65" s="1" customFormat="1" ht="22.35" customHeight="1" x14ac:dyDescent="0.3">
      <c r="B200" s="26"/>
      <c r="C200" s="95" t="s">
        <v>1</v>
      </c>
      <c r="D200" s="95" t="s">
        <v>85</v>
      </c>
      <c r="E200" s="96" t="s">
        <v>1</v>
      </c>
      <c r="F200" s="162" t="s">
        <v>1</v>
      </c>
      <c r="G200" s="162"/>
      <c r="H200" s="162"/>
      <c r="I200" s="162"/>
      <c r="J200" s="97" t="s">
        <v>1</v>
      </c>
      <c r="K200" s="98"/>
      <c r="L200" s="160"/>
      <c r="M200" s="163"/>
      <c r="N200" s="163">
        <f t="shared" si="15"/>
        <v>0</v>
      </c>
      <c r="O200" s="163"/>
      <c r="P200" s="163"/>
      <c r="Q200" s="163"/>
      <c r="R200" s="28"/>
      <c r="T200" s="99" t="s">
        <v>1</v>
      </c>
      <c r="U200" s="100" t="s">
        <v>25</v>
      </c>
      <c r="V200" s="38"/>
      <c r="W200" s="38"/>
      <c r="X200" s="38"/>
      <c r="Y200" s="38"/>
      <c r="Z200" s="38"/>
      <c r="AA200" s="40"/>
      <c r="AT200" s="15" t="s">
        <v>84</v>
      </c>
      <c r="AU200" s="15" t="s">
        <v>41</v>
      </c>
      <c r="AY200" s="15" t="s">
        <v>84</v>
      </c>
      <c r="BE200" s="57">
        <f>IF(U200="základná",N200,0)</f>
        <v>0</v>
      </c>
      <c r="BF200" s="57">
        <f>IF(U200="znížená",N200,0)</f>
        <v>0</v>
      </c>
      <c r="BG200" s="57">
        <f>IF(U200="zákl. prenesená",N200,0)</f>
        <v>0</v>
      </c>
      <c r="BH200" s="57">
        <f>IF(U200="zníž. prenesená",N200,0)</f>
        <v>0</v>
      </c>
      <c r="BI200" s="57">
        <f>IF(U200="nulová",N200,0)</f>
        <v>0</v>
      </c>
      <c r="BJ200" s="15" t="s">
        <v>42</v>
      </c>
      <c r="BK200" s="94">
        <f>L200*K200</f>
        <v>0</v>
      </c>
    </row>
    <row r="201" spans="2:65" s="1" customFormat="1" ht="6.95" customHeight="1" x14ac:dyDescent="0.3">
      <c r="B201" s="41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3"/>
    </row>
  </sheetData>
  <mergeCells count="21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1:I131"/>
    <mergeCell ref="L131:M131"/>
    <mergeCell ref="N131:Q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F141:I141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57:I157"/>
    <mergeCell ref="F159:I159"/>
    <mergeCell ref="L159:M159"/>
    <mergeCell ref="N159:Q159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F182:I182"/>
    <mergeCell ref="F183:I183"/>
    <mergeCell ref="F184:I184"/>
    <mergeCell ref="L184:M184"/>
    <mergeCell ref="N184:Q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N198:Q198"/>
    <mergeCell ref="F199:I199"/>
    <mergeCell ref="L199:M199"/>
    <mergeCell ref="N199:Q199"/>
    <mergeCell ref="F193:I193"/>
    <mergeCell ref="L193:M193"/>
    <mergeCell ref="N193:Q193"/>
    <mergeCell ref="F194:I194"/>
    <mergeCell ref="L194:M194"/>
    <mergeCell ref="N194:Q194"/>
    <mergeCell ref="F196:I196"/>
    <mergeCell ref="L196:M196"/>
    <mergeCell ref="N196:Q196"/>
    <mergeCell ref="H1:K1"/>
    <mergeCell ref="S2:AC2"/>
    <mergeCell ref="F130:I130"/>
    <mergeCell ref="L130:M130"/>
    <mergeCell ref="N130:Q130"/>
    <mergeCell ref="F200:I200"/>
    <mergeCell ref="L200:M200"/>
    <mergeCell ref="N200:Q200"/>
    <mergeCell ref="N125:Q125"/>
    <mergeCell ref="N126:Q126"/>
    <mergeCell ref="N127:Q127"/>
    <mergeCell ref="N142:Q142"/>
    <mergeCell ref="N158:Q158"/>
    <mergeCell ref="N160:Q160"/>
    <mergeCell ref="N165:Q165"/>
    <mergeCell ref="N172:Q172"/>
    <mergeCell ref="N174:Q174"/>
    <mergeCell ref="N175:Q175"/>
    <mergeCell ref="N195:Q195"/>
    <mergeCell ref="F197:I197"/>
    <mergeCell ref="L197:M197"/>
    <mergeCell ref="N197:Q197"/>
    <mergeCell ref="F198:I198"/>
    <mergeCell ref="L198:M198"/>
  </mergeCells>
  <dataValidations count="2">
    <dataValidation type="list" allowBlank="1" showInputMessage="1" showErrorMessage="1" error="Povolené sú hodnoty K, M." sqref="D196:D201" xr:uid="{00000000-0002-0000-0900-000000000000}">
      <formula1>"K, M"</formula1>
    </dataValidation>
    <dataValidation type="list" allowBlank="1" showInputMessage="1" showErrorMessage="1" error="Povolené sú hodnoty základná, znížená, nulová." sqref="U196:U201" xr:uid="{00000000-0002-0000-0900-000001000000}">
      <formula1>"základná, znížená, nulová"</formula1>
    </dataValidation>
  </dataValidations>
  <hyperlinks>
    <hyperlink ref="F1:G1" location="C2" display="1) Krycí list rozpočtu" xr:uid="{00000000-0004-0000-0900-000000000000}"/>
    <hyperlink ref="H1:K1" location="C86" display="2) Rekapitulácia rozpočtu" xr:uid="{00000000-0004-0000-0900-000001000000}"/>
    <hyperlink ref="L1" location="C124" display="3) Rozpočet" xr:uid="{00000000-0004-0000-0900-000002000000}"/>
    <hyperlink ref="S1:T1" location="'Rekapitulácia stavby'!C2" display="Rekapitulácia stavby" xr:uid="{00000000-0004-0000-09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N185"/>
  <sheetViews>
    <sheetView showGridLines="0" tabSelected="1" workbookViewId="0">
      <pane ySplit="1" topLeftCell="A113" activePane="bottomLeft" state="frozen"/>
      <selection activeCell="AD195" sqref="AD195"/>
      <selection pane="bottomLeft" activeCell="K133" sqref="K13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60"/>
      <c r="B1" s="10"/>
      <c r="C1" s="10"/>
      <c r="D1" s="11" t="s">
        <v>0</v>
      </c>
      <c r="E1" s="10"/>
      <c r="F1" s="12" t="s">
        <v>47</v>
      </c>
      <c r="G1" s="12"/>
      <c r="H1" s="156" t="s">
        <v>48</v>
      </c>
      <c r="I1" s="156"/>
      <c r="J1" s="156"/>
      <c r="K1" s="156"/>
      <c r="L1" s="12" t="s">
        <v>49</v>
      </c>
      <c r="M1" s="10"/>
      <c r="N1" s="10"/>
      <c r="O1" s="11" t="s">
        <v>50</v>
      </c>
      <c r="P1" s="10"/>
      <c r="Q1" s="10"/>
      <c r="R1" s="10"/>
      <c r="S1" s="12" t="s">
        <v>51</v>
      </c>
      <c r="T1" s="12"/>
      <c r="U1" s="60"/>
      <c r="V1" s="60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221" t="s">
        <v>3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S2" s="157" t="s">
        <v>4</v>
      </c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5" t="s">
        <v>44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40</v>
      </c>
    </row>
    <row r="4" spans="1:66" ht="36.950000000000003" customHeight="1" x14ac:dyDescent="0.3">
      <c r="B4" s="19"/>
      <c r="C4" s="199" t="s">
        <v>52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0"/>
      <c r="T4" s="14" t="s">
        <v>6</v>
      </c>
      <c r="AT4" s="15" t="s">
        <v>2</v>
      </c>
    </row>
    <row r="5" spans="1:66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</row>
    <row r="6" spans="1:66" ht="25.35" customHeight="1" x14ac:dyDescent="0.3">
      <c r="B6" s="19"/>
      <c r="C6" s="21"/>
      <c r="D6" s="24" t="s">
        <v>7</v>
      </c>
      <c r="E6" s="21"/>
      <c r="F6" s="201" t="e">
        <f>#REF!</f>
        <v>#REF!</v>
      </c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1"/>
      <c r="R6" s="20"/>
    </row>
    <row r="7" spans="1:66" s="1" customFormat="1" ht="32.85" customHeight="1" x14ac:dyDescent="0.3">
      <c r="B7" s="26"/>
      <c r="C7" s="27"/>
      <c r="D7" s="23" t="s">
        <v>86</v>
      </c>
      <c r="E7" s="27"/>
      <c r="F7" s="223" t="s">
        <v>299</v>
      </c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7"/>
      <c r="R7" s="28"/>
    </row>
    <row r="8" spans="1:66" s="1" customFormat="1" ht="14.45" customHeight="1" x14ac:dyDescent="0.3">
      <c r="B8" s="26"/>
      <c r="C8" s="27"/>
      <c r="D8" s="24" t="s">
        <v>8</v>
      </c>
      <c r="E8" s="27"/>
      <c r="F8" s="22" t="s">
        <v>1</v>
      </c>
      <c r="G8" s="27"/>
      <c r="H8" s="27"/>
      <c r="I8" s="27"/>
      <c r="J8" s="27"/>
      <c r="K8" s="27"/>
      <c r="L8" s="27"/>
      <c r="M8" s="24" t="s">
        <v>9</v>
      </c>
      <c r="N8" s="27"/>
      <c r="O8" s="22" t="s">
        <v>1</v>
      </c>
      <c r="P8" s="27"/>
      <c r="Q8" s="27"/>
      <c r="R8" s="28"/>
    </row>
    <row r="9" spans="1:66" s="1" customFormat="1" ht="14.45" customHeight="1" x14ac:dyDescent="0.3">
      <c r="B9" s="26"/>
      <c r="C9" s="27"/>
      <c r="D9" s="24" t="s">
        <v>10</v>
      </c>
      <c r="E9" s="27"/>
      <c r="F9" s="22" t="s">
        <v>11</v>
      </c>
      <c r="G9" s="27"/>
      <c r="H9" s="27"/>
      <c r="I9" s="27"/>
      <c r="J9" s="27"/>
      <c r="K9" s="27"/>
      <c r="L9" s="27"/>
      <c r="M9" s="24" t="s">
        <v>12</v>
      </c>
      <c r="N9" s="27"/>
      <c r="O9" s="224" t="e">
        <f>#REF!</f>
        <v>#REF!</v>
      </c>
      <c r="P9" s="204"/>
      <c r="Q9" s="27"/>
      <c r="R9" s="28"/>
    </row>
    <row r="10" spans="1:66" s="1" customFormat="1" ht="10.9" customHeight="1" x14ac:dyDescent="0.3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1" customFormat="1" ht="14.45" customHeight="1" x14ac:dyDescent="0.3">
      <c r="B11" s="26"/>
      <c r="C11" s="27"/>
      <c r="D11" s="24" t="s">
        <v>13</v>
      </c>
      <c r="E11" s="27"/>
      <c r="F11" s="27"/>
      <c r="G11" s="27"/>
      <c r="H11" s="27"/>
      <c r="I11" s="27"/>
      <c r="J11" s="27"/>
      <c r="K11" s="27"/>
      <c r="L11" s="27"/>
      <c r="M11" s="24" t="s">
        <v>14</v>
      </c>
      <c r="N11" s="27"/>
      <c r="O11" s="191" t="e">
        <f>IF(#REF!="","",#REF!)</f>
        <v>#REF!</v>
      </c>
      <c r="P11" s="191"/>
      <c r="Q11" s="27"/>
      <c r="R11" s="28"/>
    </row>
    <row r="12" spans="1:66" s="1" customFormat="1" ht="18" customHeight="1" x14ac:dyDescent="0.3">
      <c r="B12" s="26"/>
      <c r="C12" s="27"/>
      <c r="D12" s="27"/>
      <c r="E12" s="22" t="e">
        <f>IF(#REF!="","",#REF!)</f>
        <v>#REF!</v>
      </c>
      <c r="F12" s="27"/>
      <c r="G12" s="27"/>
      <c r="H12" s="27"/>
      <c r="I12" s="27"/>
      <c r="J12" s="27"/>
      <c r="K12" s="27"/>
      <c r="L12" s="27"/>
      <c r="M12" s="24" t="s">
        <v>15</v>
      </c>
      <c r="N12" s="27"/>
      <c r="O12" s="191" t="e">
        <f>IF(#REF!="","",#REF!)</f>
        <v>#REF!</v>
      </c>
      <c r="P12" s="191"/>
      <c r="Q12" s="27"/>
      <c r="R12" s="28"/>
    </row>
    <row r="13" spans="1:66" s="1" customFormat="1" ht="6.95" customHeight="1" x14ac:dyDescent="0.3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1" customFormat="1" ht="14.45" customHeight="1" x14ac:dyDescent="0.3">
      <c r="B14" s="26"/>
      <c r="C14" s="27"/>
      <c r="D14" s="24" t="s">
        <v>16</v>
      </c>
      <c r="E14" s="27"/>
      <c r="F14" s="27"/>
      <c r="G14" s="27"/>
      <c r="H14" s="27"/>
      <c r="I14" s="27"/>
      <c r="J14" s="27"/>
      <c r="K14" s="27"/>
      <c r="L14" s="27"/>
      <c r="M14" s="24" t="s">
        <v>14</v>
      </c>
      <c r="N14" s="27"/>
      <c r="O14" s="225" t="e">
        <f>IF(#REF!="","",#REF!)</f>
        <v>#REF!</v>
      </c>
      <c r="P14" s="191"/>
      <c r="Q14" s="27"/>
      <c r="R14" s="28"/>
    </row>
    <row r="15" spans="1:66" s="1" customFormat="1" ht="18" customHeight="1" x14ac:dyDescent="0.3">
      <c r="B15" s="26"/>
      <c r="C15" s="27"/>
      <c r="D15" s="27"/>
      <c r="E15" s="225" t="e">
        <f>IF(#REF!="","",#REF!)</f>
        <v>#REF!</v>
      </c>
      <c r="F15" s="226"/>
      <c r="G15" s="226"/>
      <c r="H15" s="226"/>
      <c r="I15" s="226"/>
      <c r="J15" s="226"/>
      <c r="K15" s="226"/>
      <c r="L15" s="226"/>
      <c r="M15" s="24" t="s">
        <v>15</v>
      </c>
      <c r="N15" s="27"/>
      <c r="O15" s="225" t="e">
        <f>IF(#REF!="","",#REF!)</f>
        <v>#REF!</v>
      </c>
      <c r="P15" s="191"/>
      <c r="Q15" s="27"/>
      <c r="R15" s="28"/>
    </row>
    <row r="16" spans="1:66" s="1" customFormat="1" ht="6.95" customHeight="1" x14ac:dyDescent="0.3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1" customFormat="1" ht="14.45" customHeight="1" x14ac:dyDescent="0.3">
      <c r="B17" s="26"/>
      <c r="C17" s="27"/>
      <c r="D17" s="24" t="s">
        <v>17</v>
      </c>
      <c r="E17" s="27"/>
      <c r="F17" s="27"/>
      <c r="G17" s="27"/>
      <c r="H17" s="27"/>
      <c r="I17" s="27"/>
      <c r="J17" s="27"/>
      <c r="K17" s="27"/>
      <c r="L17" s="27"/>
      <c r="M17" s="24" t="s">
        <v>14</v>
      </c>
      <c r="N17" s="27"/>
      <c r="O17" s="191" t="e">
        <f>IF(#REF!="","",#REF!)</f>
        <v>#REF!</v>
      </c>
      <c r="P17" s="191"/>
      <c r="Q17" s="27"/>
      <c r="R17" s="28"/>
    </row>
    <row r="18" spans="2:18" s="1" customFormat="1" ht="18" customHeight="1" x14ac:dyDescent="0.3">
      <c r="B18" s="26"/>
      <c r="C18" s="27"/>
      <c r="D18" s="27"/>
      <c r="E18" s="22" t="e">
        <f>IF(#REF!="","",#REF!)</f>
        <v>#REF!</v>
      </c>
      <c r="F18" s="27"/>
      <c r="G18" s="27"/>
      <c r="H18" s="27"/>
      <c r="I18" s="27"/>
      <c r="J18" s="27"/>
      <c r="K18" s="27"/>
      <c r="L18" s="27"/>
      <c r="M18" s="24" t="s">
        <v>15</v>
      </c>
      <c r="N18" s="27"/>
      <c r="O18" s="191" t="e">
        <f>IF(#REF!="","",#REF!)</f>
        <v>#REF!</v>
      </c>
      <c r="P18" s="191"/>
      <c r="Q18" s="27"/>
      <c r="R18" s="28"/>
    </row>
    <row r="19" spans="2:18" s="1" customFormat="1" ht="6.95" customHeight="1" x14ac:dyDescent="0.3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1" customFormat="1" ht="14.45" customHeight="1" x14ac:dyDescent="0.3">
      <c r="B20" s="26"/>
      <c r="C20" s="27"/>
      <c r="D20" s="24" t="s">
        <v>19</v>
      </c>
      <c r="E20" s="27"/>
      <c r="F20" s="27"/>
      <c r="G20" s="27"/>
      <c r="H20" s="27"/>
      <c r="I20" s="27"/>
      <c r="J20" s="27"/>
      <c r="K20" s="27"/>
      <c r="L20" s="27"/>
      <c r="M20" s="24" t="s">
        <v>14</v>
      </c>
      <c r="N20" s="27"/>
      <c r="O20" s="191" t="e">
        <f>IF(#REF!="","",#REF!)</f>
        <v>#REF!</v>
      </c>
      <c r="P20" s="191"/>
      <c r="Q20" s="27"/>
      <c r="R20" s="28"/>
    </row>
    <row r="21" spans="2:18" s="1" customFormat="1" ht="18" customHeight="1" x14ac:dyDescent="0.3">
      <c r="B21" s="26"/>
      <c r="C21" s="27"/>
      <c r="D21" s="27"/>
      <c r="E21" s="22" t="e">
        <f>IF(#REF!="","",#REF!)</f>
        <v>#REF!</v>
      </c>
      <c r="F21" s="27"/>
      <c r="G21" s="27"/>
      <c r="H21" s="27"/>
      <c r="I21" s="27"/>
      <c r="J21" s="27"/>
      <c r="K21" s="27"/>
      <c r="L21" s="27"/>
      <c r="M21" s="24" t="s">
        <v>15</v>
      </c>
      <c r="N21" s="27"/>
      <c r="O21" s="191" t="e">
        <f>IF(#REF!="","",#REF!)</f>
        <v>#REF!</v>
      </c>
      <c r="P21" s="191"/>
      <c r="Q21" s="27"/>
      <c r="R21" s="28"/>
    </row>
    <row r="22" spans="2:18" s="1" customFormat="1" ht="6.95" customHeight="1" x14ac:dyDescent="0.3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1" customFormat="1" ht="14.45" customHeight="1" x14ac:dyDescent="0.3">
      <c r="B23" s="26"/>
      <c r="C23" s="27"/>
      <c r="D23" s="24" t="s">
        <v>20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1" customFormat="1" ht="16.5" customHeight="1" x14ac:dyDescent="0.3">
      <c r="B24" s="26"/>
      <c r="C24" s="27"/>
      <c r="D24" s="27"/>
      <c r="E24" s="218" t="s">
        <v>1</v>
      </c>
      <c r="F24" s="218"/>
      <c r="G24" s="218"/>
      <c r="H24" s="218"/>
      <c r="I24" s="218"/>
      <c r="J24" s="218"/>
      <c r="K24" s="218"/>
      <c r="L24" s="218"/>
      <c r="M24" s="27"/>
      <c r="N24" s="27"/>
      <c r="O24" s="27"/>
      <c r="P24" s="27"/>
      <c r="Q24" s="27"/>
      <c r="R24" s="28"/>
    </row>
    <row r="25" spans="2:18" s="1" customFormat="1" ht="6.95" customHeight="1" x14ac:dyDescent="0.3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1" customFormat="1" ht="6.95" customHeight="1" x14ac:dyDescent="0.3">
      <c r="B26" s="26"/>
      <c r="C26" s="27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27"/>
      <c r="R26" s="28"/>
    </row>
    <row r="27" spans="2:18" s="1" customFormat="1" ht="14.45" customHeight="1" x14ac:dyDescent="0.3">
      <c r="B27" s="26"/>
      <c r="C27" s="27"/>
      <c r="D27" s="61" t="s">
        <v>53</v>
      </c>
      <c r="E27" s="27"/>
      <c r="F27" s="27"/>
      <c r="G27" s="27"/>
      <c r="H27" s="27"/>
      <c r="I27" s="27"/>
      <c r="J27" s="27"/>
      <c r="K27" s="27"/>
      <c r="L27" s="27"/>
      <c r="M27" s="219">
        <f>N88</f>
        <v>0</v>
      </c>
      <c r="N27" s="219"/>
      <c r="O27" s="219"/>
      <c r="P27" s="219"/>
      <c r="Q27" s="27"/>
      <c r="R27" s="28"/>
    </row>
    <row r="28" spans="2:18" s="1" customFormat="1" ht="14.45" customHeight="1" x14ac:dyDescent="0.3">
      <c r="B28" s="26"/>
      <c r="C28" s="27"/>
      <c r="D28" s="25" t="s">
        <v>45</v>
      </c>
      <c r="E28" s="27"/>
      <c r="F28" s="27"/>
      <c r="G28" s="27"/>
      <c r="H28" s="27"/>
      <c r="I28" s="27"/>
      <c r="J28" s="27"/>
      <c r="K28" s="27"/>
      <c r="L28" s="27"/>
      <c r="M28" s="219">
        <f>N95</f>
        <v>0</v>
      </c>
      <c r="N28" s="219"/>
      <c r="O28" s="219"/>
      <c r="P28" s="219"/>
      <c r="Q28" s="27"/>
      <c r="R28" s="28"/>
    </row>
    <row r="29" spans="2:18" s="1" customFormat="1" ht="6.95" customHeight="1" x14ac:dyDescent="0.3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1" customFormat="1" ht="25.35" customHeight="1" x14ac:dyDescent="0.3">
      <c r="B30" s="26"/>
      <c r="C30" s="27"/>
      <c r="D30" s="62" t="s">
        <v>21</v>
      </c>
      <c r="E30" s="27"/>
      <c r="F30" s="27"/>
      <c r="G30" s="27"/>
      <c r="H30" s="27"/>
      <c r="I30" s="27"/>
      <c r="J30" s="27"/>
      <c r="K30" s="27"/>
      <c r="L30" s="27"/>
      <c r="M30" s="220">
        <f>ROUND(M27+M28,2)</f>
        <v>0</v>
      </c>
      <c r="N30" s="200"/>
      <c r="O30" s="200"/>
      <c r="P30" s="200"/>
      <c r="Q30" s="27"/>
      <c r="R30" s="28"/>
    </row>
    <row r="31" spans="2:18" s="1" customFormat="1" ht="6.95" customHeight="1" x14ac:dyDescent="0.3">
      <c r="B31" s="26"/>
      <c r="C31" s="27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27"/>
      <c r="R31" s="28"/>
    </row>
    <row r="32" spans="2:18" s="1" customFormat="1" ht="14.45" customHeight="1" x14ac:dyDescent="0.3">
      <c r="B32" s="26"/>
      <c r="C32" s="27"/>
      <c r="D32" s="29" t="s">
        <v>22</v>
      </c>
      <c r="E32" s="29" t="s">
        <v>23</v>
      </c>
      <c r="F32" s="30">
        <v>0.2</v>
      </c>
      <c r="G32" s="63" t="s">
        <v>24</v>
      </c>
      <c r="H32" s="215">
        <f>ROUND((((SUM(BE95:BE102)+SUM(BE120:BE178))+SUM(BE180:BE184))),2)</f>
        <v>0</v>
      </c>
      <c r="I32" s="200"/>
      <c r="J32" s="200"/>
      <c r="K32" s="27"/>
      <c r="L32" s="27"/>
      <c r="M32" s="215">
        <f>ROUND(((ROUND((SUM(BE95:BE102)+SUM(BE120:BE178)), 2)*F32)+SUM(BE180:BE184)*F32),2)</f>
        <v>0</v>
      </c>
      <c r="N32" s="200"/>
      <c r="O32" s="200"/>
      <c r="P32" s="200"/>
      <c r="Q32" s="27"/>
      <c r="R32" s="28"/>
    </row>
    <row r="33" spans="2:18" s="1" customFormat="1" ht="14.45" customHeight="1" x14ac:dyDescent="0.3">
      <c r="B33" s="26"/>
      <c r="C33" s="27"/>
      <c r="D33" s="27"/>
      <c r="E33" s="29" t="s">
        <v>25</v>
      </c>
      <c r="F33" s="30">
        <v>0.2</v>
      </c>
      <c r="G33" s="63" t="s">
        <v>24</v>
      </c>
      <c r="H33" s="215">
        <f>ROUND((((SUM(BF95:BF102)+SUM(BF120:BF178))+SUM(BF180:BF184))),2)</f>
        <v>0</v>
      </c>
      <c r="I33" s="200"/>
      <c r="J33" s="200"/>
      <c r="K33" s="27"/>
      <c r="L33" s="27"/>
      <c r="M33" s="215">
        <f>ROUND(((ROUND((SUM(BF95:BF102)+SUM(BF120:BF178)), 2)*F33)+SUM(BF180:BF184)*F33),2)</f>
        <v>0</v>
      </c>
      <c r="N33" s="200"/>
      <c r="O33" s="200"/>
      <c r="P33" s="200"/>
      <c r="Q33" s="27"/>
      <c r="R33" s="28"/>
    </row>
    <row r="34" spans="2:18" s="1" customFormat="1" ht="14.45" hidden="1" customHeight="1" x14ac:dyDescent="0.3">
      <c r="B34" s="26"/>
      <c r="C34" s="27"/>
      <c r="D34" s="27"/>
      <c r="E34" s="29" t="s">
        <v>26</v>
      </c>
      <c r="F34" s="30">
        <v>0.2</v>
      </c>
      <c r="G34" s="63" t="s">
        <v>24</v>
      </c>
      <c r="H34" s="215">
        <f>ROUND((((SUM(BG95:BG102)+SUM(BG120:BG178))+SUM(BG180:BG184))),2)</f>
        <v>0</v>
      </c>
      <c r="I34" s="200"/>
      <c r="J34" s="200"/>
      <c r="K34" s="27"/>
      <c r="L34" s="27"/>
      <c r="M34" s="215">
        <v>0</v>
      </c>
      <c r="N34" s="200"/>
      <c r="O34" s="200"/>
      <c r="P34" s="200"/>
      <c r="Q34" s="27"/>
      <c r="R34" s="28"/>
    </row>
    <row r="35" spans="2:18" s="1" customFormat="1" ht="14.45" hidden="1" customHeight="1" x14ac:dyDescent="0.3">
      <c r="B35" s="26"/>
      <c r="C35" s="27"/>
      <c r="D35" s="27"/>
      <c r="E35" s="29" t="s">
        <v>27</v>
      </c>
      <c r="F35" s="30">
        <v>0.2</v>
      </c>
      <c r="G35" s="63" t="s">
        <v>24</v>
      </c>
      <c r="H35" s="215">
        <f>ROUND((((SUM(BH95:BH102)+SUM(BH120:BH178))+SUM(BH180:BH184))),2)</f>
        <v>0</v>
      </c>
      <c r="I35" s="200"/>
      <c r="J35" s="200"/>
      <c r="K35" s="27"/>
      <c r="L35" s="27"/>
      <c r="M35" s="215">
        <v>0</v>
      </c>
      <c r="N35" s="200"/>
      <c r="O35" s="200"/>
      <c r="P35" s="200"/>
      <c r="Q35" s="27"/>
      <c r="R35" s="28"/>
    </row>
    <row r="36" spans="2:18" s="1" customFormat="1" ht="14.45" hidden="1" customHeight="1" x14ac:dyDescent="0.3">
      <c r="B36" s="26"/>
      <c r="C36" s="27"/>
      <c r="D36" s="27"/>
      <c r="E36" s="29" t="s">
        <v>28</v>
      </c>
      <c r="F36" s="30">
        <v>0</v>
      </c>
      <c r="G36" s="63" t="s">
        <v>24</v>
      </c>
      <c r="H36" s="215">
        <f>ROUND((((SUM(BI95:BI102)+SUM(BI120:BI178))+SUM(BI180:BI184))),2)</f>
        <v>0</v>
      </c>
      <c r="I36" s="200"/>
      <c r="J36" s="200"/>
      <c r="K36" s="27"/>
      <c r="L36" s="27"/>
      <c r="M36" s="215">
        <v>0</v>
      </c>
      <c r="N36" s="200"/>
      <c r="O36" s="200"/>
      <c r="P36" s="200"/>
      <c r="Q36" s="27"/>
      <c r="R36" s="28"/>
    </row>
    <row r="37" spans="2:18" s="1" customFormat="1" ht="6.95" customHeight="1" x14ac:dyDescent="0.3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1" customFormat="1" ht="25.35" customHeight="1" x14ac:dyDescent="0.3">
      <c r="B38" s="26"/>
      <c r="C38" s="59"/>
      <c r="D38" s="64" t="s">
        <v>29</v>
      </c>
      <c r="E38" s="49"/>
      <c r="F38" s="49"/>
      <c r="G38" s="65" t="s">
        <v>30</v>
      </c>
      <c r="H38" s="66" t="s">
        <v>31</v>
      </c>
      <c r="I38" s="49"/>
      <c r="J38" s="49"/>
      <c r="K38" s="49"/>
      <c r="L38" s="216">
        <f>SUM(M30:M36)</f>
        <v>0</v>
      </c>
      <c r="M38" s="216"/>
      <c r="N38" s="216"/>
      <c r="O38" s="216"/>
      <c r="P38" s="217"/>
      <c r="Q38" s="59"/>
      <c r="R38" s="28"/>
    </row>
    <row r="39" spans="2:18" s="1" customFormat="1" ht="14.45" customHeight="1" x14ac:dyDescent="0.3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 x14ac:dyDescent="0.3">
      <c r="B41" s="19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0"/>
    </row>
    <row r="42" spans="2:18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</row>
    <row r="43" spans="2:18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</row>
    <row r="44" spans="2:18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</row>
    <row r="45" spans="2:18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</row>
    <row r="46" spans="2:18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</row>
    <row r="47" spans="2:18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</row>
    <row r="48" spans="2:18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</row>
    <row r="49" spans="2:18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</row>
    <row r="50" spans="2:18" s="1" customFormat="1" ht="15" x14ac:dyDescent="0.3">
      <c r="B50" s="26"/>
      <c r="C50" s="27"/>
      <c r="D50" s="32" t="s">
        <v>32</v>
      </c>
      <c r="E50" s="33"/>
      <c r="F50" s="33"/>
      <c r="G50" s="33"/>
      <c r="H50" s="34"/>
      <c r="I50" s="27"/>
      <c r="J50" s="32" t="s">
        <v>33</v>
      </c>
      <c r="K50" s="33"/>
      <c r="L50" s="33"/>
      <c r="M50" s="33"/>
      <c r="N50" s="33"/>
      <c r="O50" s="33"/>
      <c r="P50" s="34"/>
      <c r="Q50" s="27"/>
      <c r="R50" s="28"/>
    </row>
    <row r="51" spans="2:18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</row>
    <row r="52" spans="2:18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</row>
    <row r="53" spans="2:18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</row>
    <row r="54" spans="2:18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</row>
    <row r="55" spans="2:18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</row>
    <row r="56" spans="2:18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</row>
    <row r="57" spans="2:18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</row>
    <row r="58" spans="2:18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</row>
    <row r="59" spans="2:18" s="1" customFormat="1" ht="15" x14ac:dyDescent="0.3">
      <c r="B59" s="26"/>
      <c r="C59" s="27"/>
      <c r="D59" s="37" t="s">
        <v>34</v>
      </c>
      <c r="E59" s="38"/>
      <c r="F59" s="38"/>
      <c r="G59" s="39" t="s">
        <v>35</v>
      </c>
      <c r="H59" s="40"/>
      <c r="I59" s="27"/>
      <c r="J59" s="37" t="s">
        <v>34</v>
      </c>
      <c r="K59" s="38"/>
      <c r="L59" s="38"/>
      <c r="M59" s="38"/>
      <c r="N59" s="39" t="s">
        <v>35</v>
      </c>
      <c r="O59" s="38"/>
      <c r="P59" s="40"/>
      <c r="Q59" s="27"/>
      <c r="R59" s="28"/>
    </row>
    <row r="60" spans="2:18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</row>
    <row r="61" spans="2:18" s="1" customFormat="1" ht="15" x14ac:dyDescent="0.3">
      <c r="B61" s="26"/>
      <c r="C61" s="27"/>
      <c r="D61" s="32" t="s">
        <v>36</v>
      </c>
      <c r="E61" s="33"/>
      <c r="F61" s="33"/>
      <c r="G61" s="33"/>
      <c r="H61" s="34"/>
      <c r="I61" s="27"/>
      <c r="J61" s="32" t="s">
        <v>37</v>
      </c>
      <c r="K61" s="33"/>
      <c r="L61" s="33"/>
      <c r="M61" s="33"/>
      <c r="N61" s="33"/>
      <c r="O61" s="33"/>
      <c r="P61" s="34"/>
      <c r="Q61" s="27"/>
      <c r="R61" s="28"/>
    </row>
    <row r="62" spans="2:18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</row>
    <row r="63" spans="2:18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</row>
    <row r="64" spans="2:18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</row>
    <row r="65" spans="2:18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</row>
    <row r="66" spans="2:18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</row>
    <row r="67" spans="2:18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</row>
    <row r="68" spans="2:18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</row>
    <row r="69" spans="2:18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</row>
    <row r="70" spans="2:18" s="1" customFormat="1" ht="15" x14ac:dyDescent="0.3">
      <c r="B70" s="26"/>
      <c r="C70" s="27"/>
      <c r="D70" s="37" t="s">
        <v>34</v>
      </c>
      <c r="E70" s="38"/>
      <c r="F70" s="38"/>
      <c r="G70" s="39" t="s">
        <v>35</v>
      </c>
      <c r="H70" s="40"/>
      <c r="I70" s="27"/>
      <c r="J70" s="37" t="s">
        <v>34</v>
      </c>
      <c r="K70" s="38"/>
      <c r="L70" s="38"/>
      <c r="M70" s="38"/>
      <c r="N70" s="39" t="s">
        <v>35</v>
      </c>
      <c r="O70" s="38"/>
      <c r="P70" s="40"/>
      <c r="Q70" s="27"/>
      <c r="R70" s="28"/>
    </row>
    <row r="71" spans="2:18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1" customFormat="1" ht="36.950000000000003" customHeight="1" x14ac:dyDescent="0.3">
      <c r="B76" s="26"/>
      <c r="C76" s="199" t="s">
        <v>54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8"/>
    </row>
    <row r="77" spans="2:18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1" customFormat="1" ht="30" customHeight="1" x14ac:dyDescent="0.3">
      <c r="B78" s="26"/>
      <c r="C78" s="24" t="s">
        <v>7</v>
      </c>
      <c r="D78" s="27"/>
      <c r="E78" s="27"/>
      <c r="F78" s="201" t="e">
        <f>F6</f>
        <v>#REF!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7"/>
      <c r="R78" s="28"/>
    </row>
    <row r="79" spans="2:18" s="1" customFormat="1" ht="36.950000000000003" customHeight="1" x14ac:dyDescent="0.3">
      <c r="B79" s="26"/>
      <c r="C79" s="47" t="s">
        <v>86</v>
      </c>
      <c r="D79" s="27"/>
      <c r="E79" s="27"/>
      <c r="F79" s="203" t="str">
        <f>F7</f>
        <v>SO 08 - Vonkajšie rozvody elektroinštalácie a osvetlenie</v>
      </c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7"/>
      <c r="R79" s="28"/>
    </row>
    <row r="80" spans="2:18" s="1" customFormat="1" ht="6.95" customHeight="1" x14ac:dyDescent="0.3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65" s="1" customFormat="1" ht="18" customHeight="1" x14ac:dyDescent="0.3">
      <c r="B81" s="26"/>
      <c r="C81" s="24" t="s">
        <v>10</v>
      </c>
      <c r="D81" s="27"/>
      <c r="E81" s="27"/>
      <c r="F81" s="22" t="str">
        <f>F9</f>
        <v xml:space="preserve"> </v>
      </c>
      <c r="G81" s="27"/>
      <c r="H81" s="27"/>
      <c r="I81" s="27"/>
      <c r="J81" s="27"/>
      <c r="K81" s="24" t="s">
        <v>12</v>
      </c>
      <c r="L81" s="27"/>
      <c r="M81" s="204" t="e">
        <f>IF(O9="","",O9)</f>
        <v>#REF!</v>
      </c>
      <c r="N81" s="204"/>
      <c r="O81" s="204"/>
      <c r="P81" s="204"/>
      <c r="Q81" s="27"/>
      <c r="R81" s="28"/>
    </row>
    <row r="82" spans="2:65" s="1" customFormat="1" ht="6.95" customHeight="1" x14ac:dyDescent="0.3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65" s="1" customFormat="1" ht="15" x14ac:dyDescent="0.3">
      <c r="B83" s="26"/>
      <c r="C83" s="24" t="s">
        <v>13</v>
      </c>
      <c r="D83" s="27"/>
      <c r="E83" s="27"/>
      <c r="F83" s="22" t="e">
        <f>E12</f>
        <v>#REF!</v>
      </c>
      <c r="G83" s="27"/>
      <c r="H83" s="27"/>
      <c r="I83" s="27"/>
      <c r="J83" s="27"/>
      <c r="K83" s="24" t="s">
        <v>17</v>
      </c>
      <c r="L83" s="27"/>
      <c r="M83" s="191" t="e">
        <f>E18</f>
        <v>#REF!</v>
      </c>
      <c r="N83" s="191"/>
      <c r="O83" s="191"/>
      <c r="P83" s="191"/>
      <c r="Q83" s="191"/>
      <c r="R83" s="28"/>
    </row>
    <row r="84" spans="2:65" s="1" customFormat="1" ht="14.45" customHeight="1" x14ac:dyDescent="0.3">
      <c r="B84" s="26"/>
      <c r="C84" s="24" t="s">
        <v>16</v>
      </c>
      <c r="D84" s="27"/>
      <c r="E84" s="27"/>
      <c r="F84" s="22" t="e">
        <f>IF(E15="","",E15)</f>
        <v>#REF!</v>
      </c>
      <c r="G84" s="27"/>
      <c r="H84" s="27"/>
      <c r="I84" s="27"/>
      <c r="J84" s="27"/>
      <c r="K84" s="24" t="s">
        <v>19</v>
      </c>
      <c r="L84" s="27"/>
      <c r="M84" s="191" t="e">
        <f>E21</f>
        <v>#REF!</v>
      </c>
      <c r="N84" s="191"/>
      <c r="O84" s="191"/>
      <c r="P84" s="191"/>
      <c r="Q84" s="191"/>
      <c r="R84" s="28"/>
    </row>
    <row r="85" spans="2:65" s="1" customFormat="1" ht="10.35" customHeight="1" x14ac:dyDescent="0.3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65" s="1" customFormat="1" ht="29.25" customHeight="1" x14ac:dyDescent="0.3">
      <c r="B86" s="26"/>
      <c r="C86" s="212" t="s">
        <v>55</v>
      </c>
      <c r="D86" s="213"/>
      <c r="E86" s="213"/>
      <c r="F86" s="213"/>
      <c r="G86" s="213"/>
      <c r="H86" s="59"/>
      <c r="I86" s="59"/>
      <c r="J86" s="59"/>
      <c r="K86" s="59"/>
      <c r="L86" s="59"/>
      <c r="M86" s="59"/>
      <c r="N86" s="212" t="s">
        <v>56</v>
      </c>
      <c r="O86" s="213"/>
      <c r="P86" s="213"/>
      <c r="Q86" s="213"/>
      <c r="R86" s="28"/>
    </row>
    <row r="87" spans="2:65" s="1" customFormat="1" ht="10.35" customHeight="1" x14ac:dyDescent="0.3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65" s="1" customFormat="1" ht="29.25" customHeight="1" x14ac:dyDescent="0.3">
      <c r="B88" s="26"/>
      <c r="C88" s="67" t="s">
        <v>57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14">
        <f>N120</f>
        <v>0</v>
      </c>
      <c r="O88" s="206"/>
      <c r="P88" s="206"/>
      <c r="Q88" s="206"/>
      <c r="R88" s="28"/>
      <c r="AU88" s="15" t="s">
        <v>58</v>
      </c>
    </row>
    <row r="89" spans="2:65" s="2" customFormat="1" ht="24.95" customHeight="1" x14ac:dyDescent="0.3">
      <c r="B89" s="68"/>
      <c r="C89" s="69"/>
      <c r="D89" s="70" t="s">
        <v>92</v>
      </c>
      <c r="E89" s="69"/>
      <c r="F89" s="69"/>
      <c r="G89" s="69"/>
      <c r="H89" s="69"/>
      <c r="I89" s="69"/>
      <c r="J89" s="69"/>
      <c r="K89" s="69"/>
      <c r="L89" s="69"/>
      <c r="M89" s="69"/>
      <c r="N89" s="208">
        <f>N121</f>
        <v>0</v>
      </c>
      <c r="O89" s="205"/>
      <c r="P89" s="205"/>
      <c r="Q89" s="205"/>
      <c r="R89" s="71"/>
    </row>
    <row r="90" spans="2:65" s="4" customFormat="1" ht="19.899999999999999" customHeight="1" x14ac:dyDescent="0.3">
      <c r="B90" s="101"/>
      <c r="C90" s="55"/>
      <c r="D90" s="56" t="s">
        <v>184</v>
      </c>
      <c r="E90" s="55"/>
      <c r="F90" s="55"/>
      <c r="G90" s="55"/>
      <c r="H90" s="55"/>
      <c r="I90" s="55"/>
      <c r="J90" s="55"/>
      <c r="K90" s="55"/>
      <c r="L90" s="55"/>
      <c r="M90" s="55"/>
      <c r="N90" s="209">
        <f>N122</f>
        <v>0</v>
      </c>
      <c r="O90" s="210"/>
      <c r="P90" s="210"/>
      <c r="Q90" s="210"/>
      <c r="R90" s="102"/>
    </row>
    <row r="91" spans="2:65" s="4" customFormat="1" ht="19.899999999999999" customHeight="1" x14ac:dyDescent="0.3">
      <c r="B91" s="101"/>
      <c r="C91" s="55"/>
      <c r="D91" s="56" t="s">
        <v>185</v>
      </c>
      <c r="E91" s="55"/>
      <c r="F91" s="55"/>
      <c r="G91" s="55"/>
      <c r="H91" s="55"/>
      <c r="I91" s="55"/>
      <c r="J91" s="55"/>
      <c r="K91" s="55"/>
      <c r="L91" s="55"/>
      <c r="M91" s="55"/>
      <c r="N91" s="209">
        <f>N148</f>
        <v>0</v>
      </c>
      <c r="O91" s="210"/>
      <c r="P91" s="210"/>
      <c r="Q91" s="210"/>
      <c r="R91" s="102"/>
    </row>
    <row r="92" spans="2:65" s="4" customFormat="1" ht="19.899999999999999" customHeight="1" x14ac:dyDescent="0.3">
      <c r="B92" s="101"/>
      <c r="C92" s="55"/>
      <c r="D92" s="56" t="s">
        <v>300</v>
      </c>
      <c r="E92" s="55"/>
      <c r="F92" s="55"/>
      <c r="G92" s="55"/>
      <c r="H92" s="55"/>
      <c r="I92" s="55"/>
      <c r="J92" s="55"/>
      <c r="K92" s="55"/>
      <c r="L92" s="55"/>
      <c r="M92" s="55"/>
      <c r="N92" s="209">
        <f>N170</f>
        <v>0</v>
      </c>
      <c r="O92" s="210"/>
      <c r="P92" s="210"/>
      <c r="Q92" s="210"/>
      <c r="R92" s="102"/>
    </row>
    <row r="93" spans="2:65" s="2" customFormat="1" ht="21.75" customHeight="1" x14ac:dyDescent="0.35">
      <c r="B93" s="68"/>
      <c r="C93" s="69"/>
      <c r="D93" s="70" t="s">
        <v>59</v>
      </c>
      <c r="E93" s="69"/>
      <c r="F93" s="69"/>
      <c r="G93" s="69"/>
      <c r="H93" s="69"/>
      <c r="I93" s="69"/>
      <c r="J93" s="69"/>
      <c r="K93" s="69"/>
      <c r="L93" s="69"/>
      <c r="M93" s="69"/>
      <c r="N93" s="166">
        <f>N179</f>
        <v>0</v>
      </c>
      <c r="O93" s="205"/>
      <c r="P93" s="205"/>
      <c r="Q93" s="205"/>
      <c r="R93" s="71"/>
    </row>
    <row r="94" spans="2:65" s="1" customFormat="1" ht="21.75" customHeight="1" x14ac:dyDescent="0.3">
      <c r="B94" s="26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8"/>
    </row>
    <row r="95" spans="2:65" s="1" customFormat="1" ht="29.25" customHeight="1" x14ac:dyDescent="0.3">
      <c r="B95" s="26"/>
      <c r="C95" s="67" t="s">
        <v>60</v>
      </c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06">
        <f>ROUND(N96+N97+N98+N99+N100+N101,2)</f>
        <v>0</v>
      </c>
      <c r="O95" s="207"/>
      <c r="P95" s="207"/>
      <c r="Q95" s="207"/>
      <c r="R95" s="28"/>
      <c r="T95" s="72"/>
      <c r="U95" s="73" t="s">
        <v>22</v>
      </c>
    </row>
    <row r="96" spans="2:65" s="1" customFormat="1" ht="18" customHeight="1" x14ac:dyDescent="0.3">
      <c r="B96" s="74"/>
      <c r="C96" s="75"/>
      <c r="D96" s="194" t="s">
        <v>61</v>
      </c>
      <c r="E96" s="195"/>
      <c r="F96" s="195"/>
      <c r="G96" s="195"/>
      <c r="H96" s="195"/>
      <c r="I96" s="75"/>
      <c r="J96" s="75"/>
      <c r="K96" s="75"/>
      <c r="L96" s="75"/>
      <c r="M96" s="75"/>
      <c r="N96" s="196">
        <f>ROUND(N88*T96,2)</f>
        <v>0</v>
      </c>
      <c r="O96" s="197"/>
      <c r="P96" s="197"/>
      <c r="Q96" s="197"/>
      <c r="R96" s="77"/>
      <c r="S96" s="78"/>
      <c r="T96" s="79"/>
      <c r="U96" s="80" t="s">
        <v>25</v>
      </c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81" t="s">
        <v>62</v>
      </c>
      <c r="AZ96" s="78"/>
      <c r="BA96" s="78"/>
      <c r="BB96" s="78"/>
      <c r="BC96" s="78"/>
      <c r="BD96" s="78"/>
      <c r="BE96" s="82">
        <f t="shared" ref="BE96:BE101" si="0">IF(U96="základná",N96,0)</f>
        <v>0</v>
      </c>
      <c r="BF96" s="82">
        <f t="shared" ref="BF96:BF101" si="1">IF(U96="znížená",N96,0)</f>
        <v>0</v>
      </c>
      <c r="BG96" s="82">
        <f t="shared" ref="BG96:BG101" si="2">IF(U96="zákl. prenesená",N96,0)</f>
        <v>0</v>
      </c>
      <c r="BH96" s="82">
        <f t="shared" ref="BH96:BH101" si="3">IF(U96="zníž. prenesená",N96,0)</f>
        <v>0</v>
      </c>
      <c r="BI96" s="82">
        <f t="shared" ref="BI96:BI101" si="4">IF(U96="nulová",N96,0)</f>
        <v>0</v>
      </c>
      <c r="BJ96" s="81" t="s">
        <v>42</v>
      </c>
      <c r="BK96" s="78"/>
      <c r="BL96" s="78"/>
      <c r="BM96" s="78"/>
    </row>
    <row r="97" spans="2:65" s="1" customFormat="1" ht="18" customHeight="1" x14ac:dyDescent="0.3">
      <c r="B97" s="74"/>
      <c r="C97" s="75"/>
      <c r="D97" s="194" t="s">
        <v>63</v>
      </c>
      <c r="E97" s="195"/>
      <c r="F97" s="195"/>
      <c r="G97" s="195"/>
      <c r="H97" s="195"/>
      <c r="I97" s="75"/>
      <c r="J97" s="75"/>
      <c r="K97" s="75"/>
      <c r="L97" s="75"/>
      <c r="M97" s="75"/>
      <c r="N97" s="196">
        <f>ROUND(N88*T97,2)</f>
        <v>0</v>
      </c>
      <c r="O97" s="197"/>
      <c r="P97" s="197"/>
      <c r="Q97" s="197"/>
      <c r="R97" s="77"/>
      <c r="S97" s="78"/>
      <c r="T97" s="79"/>
      <c r="U97" s="80" t="s">
        <v>25</v>
      </c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81" t="s">
        <v>62</v>
      </c>
      <c r="AZ97" s="78"/>
      <c r="BA97" s="78"/>
      <c r="BB97" s="78"/>
      <c r="BC97" s="78"/>
      <c r="BD97" s="78"/>
      <c r="BE97" s="82">
        <f t="shared" si="0"/>
        <v>0</v>
      </c>
      <c r="BF97" s="82">
        <f t="shared" si="1"/>
        <v>0</v>
      </c>
      <c r="BG97" s="82">
        <f t="shared" si="2"/>
        <v>0</v>
      </c>
      <c r="BH97" s="82">
        <f t="shared" si="3"/>
        <v>0</v>
      </c>
      <c r="BI97" s="82">
        <f t="shared" si="4"/>
        <v>0</v>
      </c>
      <c r="BJ97" s="81" t="s">
        <v>42</v>
      </c>
      <c r="BK97" s="78"/>
      <c r="BL97" s="78"/>
      <c r="BM97" s="78"/>
    </row>
    <row r="98" spans="2:65" s="1" customFormat="1" ht="18" customHeight="1" x14ac:dyDescent="0.3">
      <c r="B98" s="74"/>
      <c r="C98" s="75"/>
      <c r="D98" s="194" t="s">
        <v>64</v>
      </c>
      <c r="E98" s="195"/>
      <c r="F98" s="195"/>
      <c r="G98" s="195"/>
      <c r="H98" s="195"/>
      <c r="I98" s="75"/>
      <c r="J98" s="75"/>
      <c r="K98" s="75"/>
      <c r="L98" s="75"/>
      <c r="M98" s="75"/>
      <c r="N98" s="196">
        <f>ROUND(N88*T98,2)</f>
        <v>0</v>
      </c>
      <c r="O98" s="197"/>
      <c r="P98" s="197"/>
      <c r="Q98" s="197"/>
      <c r="R98" s="77"/>
      <c r="S98" s="78"/>
      <c r="T98" s="79"/>
      <c r="U98" s="80" t="s">
        <v>25</v>
      </c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81" t="s">
        <v>62</v>
      </c>
      <c r="AZ98" s="78"/>
      <c r="BA98" s="78"/>
      <c r="BB98" s="78"/>
      <c r="BC98" s="78"/>
      <c r="BD98" s="78"/>
      <c r="BE98" s="82">
        <f t="shared" si="0"/>
        <v>0</v>
      </c>
      <c r="BF98" s="82">
        <f t="shared" si="1"/>
        <v>0</v>
      </c>
      <c r="BG98" s="82">
        <f t="shared" si="2"/>
        <v>0</v>
      </c>
      <c r="BH98" s="82">
        <f t="shared" si="3"/>
        <v>0</v>
      </c>
      <c r="BI98" s="82">
        <f t="shared" si="4"/>
        <v>0</v>
      </c>
      <c r="BJ98" s="81" t="s">
        <v>42</v>
      </c>
      <c r="BK98" s="78"/>
      <c r="BL98" s="78"/>
      <c r="BM98" s="78"/>
    </row>
    <row r="99" spans="2:65" s="1" customFormat="1" ht="18" customHeight="1" x14ac:dyDescent="0.3">
      <c r="B99" s="74"/>
      <c r="C99" s="75"/>
      <c r="D99" s="194" t="s">
        <v>65</v>
      </c>
      <c r="E99" s="195"/>
      <c r="F99" s="195"/>
      <c r="G99" s="195"/>
      <c r="H99" s="195"/>
      <c r="I99" s="75"/>
      <c r="J99" s="75"/>
      <c r="K99" s="75"/>
      <c r="L99" s="75"/>
      <c r="M99" s="75"/>
      <c r="N99" s="196">
        <f>ROUND(N88*T99,2)</f>
        <v>0</v>
      </c>
      <c r="O99" s="197"/>
      <c r="P99" s="197"/>
      <c r="Q99" s="197"/>
      <c r="R99" s="77"/>
      <c r="S99" s="78"/>
      <c r="T99" s="79"/>
      <c r="U99" s="80" t="s">
        <v>25</v>
      </c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81" t="s">
        <v>62</v>
      </c>
      <c r="AZ99" s="78"/>
      <c r="BA99" s="78"/>
      <c r="BB99" s="78"/>
      <c r="BC99" s="78"/>
      <c r="BD99" s="78"/>
      <c r="BE99" s="82">
        <f t="shared" si="0"/>
        <v>0</v>
      </c>
      <c r="BF99" s="82">
        <f t="shared" si="1"/>
        <v>0</v>
      </c>
      <c r="BG99" s="82">
        <f t="shared" si="2"/>
        <v>0</v>
      </c>
      <c r="BH99" s="82">
        <f t="shared" si="3"/>
        <v>0</v>
      </c>
      <c r="BI99" s="82">
        <f t="shared" si="4"/>
        <v>0</v>
      </c>
      <c r="BJ99" s="81" t="s">
        <v>42</v>
      </c>
      <c r="BK99" s="78"/>
      <c r="BL99" s="78"/>
      <c r="BM99" s="78"/>
    </row>
    <row r="100" spans="2:65" s="1" customFormat="1" ht="18" customHeight="1" x14ac:dyDescent="0.3">
      <c r="B100" s="74"/>
      <c r="C100" s="75"/>
      <c r="D100" s="194" t="s">
        <v>66</v>
      </c>
      <c r="E100" s="195"/>
      <c r="F100" s="195"/>
      <c r="G100" s="195"/>
      <c r="H100" s="195"/>
      <c r="I100" s="75"/>
      <c r="J100" s="75"/>
      <c r="K100" s="75"/>
      <c r="L100" s="75"/>
      <c r="M100" s="75"/>
      <c r="N100" s="196">
        <f>ROUND(N88*T100,2)</f>
        <v>0</v>
      </c>
      <c r="O100" s="197"/>
      <c r="P100" s="197"/>
      <c r="Q100" s="197"/>
      <c r="R100" s="77"/>
      <c r="S100" s="78"/>
      <c r="T100" s="79"/>
      <c r="U100" s="80" t="s">
        <v>25</v>
      </c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81" t="s">
        <v>62</v>
      </c>
      <c r="AZ100" s="78"/>
      <c r="BA100" s="78"/>
      <c r="BB100" s="78"/>
      <c r="BC100" s="78"/>
      <c r="BD100" s="78"/>
      <c r="BE100" s="82">
        <f t="shared" si="0"/>
        <v>0</v>
      </c>
      <c r="BF100" s="82">
        <f t="shared" si="1"/>
        <v>0</v>
      </c>
      <c r="BG100" s="82">
        <f t="shared" si="2"/>
        <v>0</v>
      </c>
      <c r="BH100" s="82">
        <f t="shared" si="3"/>
        <v>0</v>
      </c>
      <c r="BI100" s="82">
        <f t="shared" si="4"/>
        <v>0</v>
      </c>
      <c r="BJ100" s="81" t="s">
        <v>42</v>
      </c>
      <c r="BK100" s="78"/>
      <c r="BL100" s="78"/>
      <c r="BM100" s="78"/>
    </row>
    <row r="101" spans="2:65" s="1" customFormat="1" ht="18" customHeight="1" x14ac:dyDescent="0.3">
      <c r="B101" s="74"/>
      <c r="C101" s="75"/>
      <c r="D101" s="76" t="s">
        <v>67</v>
      </c>
      <c r="E101" s="75"/>
      <c r="F101" s="75"/>
      <c r="G101" s="75"/>
      <c r="H101" s="75"/>
      <c r="I101" s="75"/>
      <c r="J101" s="75"/>
      <c r="K101" s="75"/>
      <c r="L101" s="75"/>
      <c r="M101" s="75"/>
      <c r="N101" s="196">
        <f>ROUND(N88*T101,2)</f>
        <v>0</v>
      </c>
      <c r="O101" s="197"/>
      <c r="P101" s="197"/>
      <c r="Q101" s="197"/>
      <c r="R101" s="77"/>
      <c r="S101" s="78"/>
      <c r="T101" s="83"/>
      <c r="U101" s="84" t="s">
        <v>25</v>
      </c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81" t="s">
        <v>68</v>
      </c>
      <c r="AZ101" s="78"/>
      <c r="BA101" s="78"/>
      <c r="BB101" s="78"/>
      <c r="BC101" s="78"/>
      <c r="BD101" s="78"/>
      <c r="BE101" s="82">
        <f t="shared" si="0"/>
        <v>0</v>
      </c>
      <c r="BF101" s="82">
        <f t="shared" si="1"/>
        <v>0</v>
      </c>
      <c r="BG101" s="82">
        <f t="shared" si="2"/>
        <v>0</v>
      </c>
      <c r="BH101" s="82">
        <f t="shared" si="3"/>
        <v>0</v>
      </c>
      <c r="BI101" s="82">
        <f t="shared" si="4"/>
        <v>0</v>
      </c>
      <c r="BJ101" s="81" t="s">
        <v>42</v>
      </c>
      <c r="BK101" s="78"/>
      <c r="BL101" s="78"/>
      <c r="BM101" s="78"/>
    </row>
    <row r="102" spans="2:65" s="1" customFormat="1" x14ac:dyDescent="0.3">
      <c r="B102" s="26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8"/>
    </row>
    <row r="103" spans="2:65" s="1" customFormat="1" ht="29.25" customHeight="1" x14ac:dyDescent="0.3">
      <c r="B103" s="26"/>
      <c r="C103" s="58" t="s">
        <v>46</v>
      </c>
      <c r="D103" s="59"/>
      <c r="E103" s="59"/>
      <c r="F103" s="59"/>
      <c r="G103" s="59"/>
      <c r="H103" s="59"/>
      <c r="I103" s="59"/>
      <c r="J103" s="59"/>
      <c r="K103" s="59"/>
      <c r="L103" s="198">
        <f>ROUND(SUM(N88+N95),2)</f>
        <v>0</v>
      </c>
      <c r="M103" s="198"/>
      <c r="N103" s="198"/>
      <c r="O103" s="198"/>
      <c r="P103" s="198"/>
      <c r="Q103" s="198"/>
      <c r="R103" s="28"/>
    </row>
    <row r="104" spans="2:65" s="1" customFormat="1" ht="6.95" customHeight="1" x14ac:dyDescent="0.3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3"/>
    </row>
    <row r="108" spans="2:65" s="1" customFormat="1" ht="6.95" customHeight="1" x14ac:dyDescent="0.3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pans="2:65" s="1" customFormat="1" ht="36.950000000000003" customHeight="1" x14ac:dyDescent="0.3">
      <c r="B109" s="26"/>
      <c r="C109" s="199" t="s">
        <v>69</v>
      </c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8"/>
    </row>
    <row r="110" spans="2:65" s="1" customFormat="1" ht="6.95" customHeight="1" x14ac:dyDescent="0.3">
      <c r="B110" s="26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8"/>
    </row>
    <row r="111" spans="2:65" s="1" customFormat="1" ht="30" customHeight="1" x14ac:dyDescent="0.3">
      <c r="B111" s="26"/>
      <c r="C111" s="24" t="s">
        <v>7</v>
      </c>
      <c r="D111" s="27"/>
      <c r="E111" s="27"/>
      <c r="F111" s="201" t="e">
        <f>F6</f>
        <v>#REF!</v>
      </c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7"/>
      <c r="R111" s="28"/>
    </row>
    <row r="112" spans="2:65" s="1" customFormat="1" ht="36.950000000000003" customHeight="1" x14ac:dyDescent="0.3">
      <c r="B112" s="26"/>
      <c r="C112" s="47" t="s">
        <v>86</v>
      </c>
      <c r="D112" s="27"/>
      <c r="E112" s="27"/>
      <c r="F112" s="203" t="str">
        <f>F7</f>
        <v>SO 08 - Vonkajšie rozvody elektroinštalácie a osvetlenie</v>
      </c>
      <c r="G112" s="200"/>
      <c r="H112" s="200"/>
      <c r="I112" s="200"/>
      <c r="J112" s="200"/>
      <c r="K112" s="200"/>
      <c r="L112" s="200"/>
      <c r="M112" s="200"/>
      <c r="N112" s="200"/>
      <c r="O112" s="200"/>
      <c r="P112" s="200"/>
      <c r="Q112" s="27"/>
      <c r="R112" s="28"/>
    </row>
    <row r="113" spans="2:65" s="1" customFormat="1" ht="6.95" customHeight="1" x14ac:dyDescent="0.3">
      <c r="B113" s="26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8"/>
    </row>
    <row r="114" spans="2:65" s="1" customFormat="1" ht="18" customHeight="1" x14ac:dyDescent="0.3">
      <c r="B114" s="26"/>
      <c r="C114" s="24" t="s">
        <v>10</v>
      </c>
      <c r="D114" s="27"/>
      <c r="E114" s="27"/>
      <c r="F114" s="22" t="str">
        <f>F9</f>
        <v xml:space="preserve"> </v>
      </c>
      <c r="G114" s="27"/>
      <c r="H114" s="27"/>
      <c r="I114" s="27"/>
      <c r="J114" s="27"/>
      <c r="K114" s="24" t="s">
        <v>12</v>
      </c>
      <c r="L114" s="27"/>
      <c r="M114" s="204" t="e">
        <f>IF(O9="","",O9)</f>
        <v>#REF!</v>
      </c>
      <c r="N114" s="204"/>
      <c r="O114" s="204"/>
      <c r="P114" s="204"/>
      <c r="Q114" s="27"/>
      <c r="R114" s="28"/>
    </row>
    <row r="115" spans="2:65" s="1" customFormat="1" ht="6.95" customHeight="1" x14ac:dyDescent="0.3">
      <c r="B115" s="26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8"/>
    </row>
    <row r="116" spans="2:65" s="1" customFormat="1" ht="15" x14ac:dyDescent="0.3">
      <c r="B116" s="26"/>
      <c r="C116" s="24" t="s">
        <v>13</v>
      </c>
      <c r="D116" s="27"/>
      <c r="E116" s="27"/>
      <c r="F116" s="22" t="e">
        <f>E12</f>
        <v>#REF!</v>
      </c>
      <c r="G116" s="27"/>
      <c r="H116" s="27"/>
      <c r="I116" s="27"/>
      <c r="J116" s="27"/>
      <c r="K116" s="24" t="s">
        <v>17</v>
      </c>
      <c r="L116" s="27"/>
      <c r="M116" s="191" t="e">
        <f>E18</f>
        <v>#REF!</v>
      </c>
      <c r="N116" s="191"/>
      <c r="O116" s="191"/>
      <c r="P116" s="191"/>
      <c r="Q116" s="191"/>
      <c r="R116" s="28"/>
    </row>
    <row r="117" spans="2:65" s="1" customFormat="1" ht="14.45" customHeight="1" x14ac:dyDescent="0.3">
      <c r="B117" s="26"/>
      <c r="C117" s="24" t="s">
        <v>16</v>
      </c>
      <c r="D117" s="27"/>
      <c r="E117" s="27"/>
      <c r="F117" s="22" t="e">
        <f>IF(E15="","",E15)</f>
        <v>#REF!</v>
      </c>
      <c r="G117" s="27"/>
      <c r="H117" s="27"/>
      <c r="I117" s="27"/>
      <c r="J117" s="27"/>
      <c r="K117" s="24" t="s">
        <v>19</v>
      </c>
      <c r="L117" s="27"/>
      <c r="M117" s="191" t="e">
        <f>E21</f>
        <v>#REF!</v>
      </c>
      <c r="N117" s="191"/>
      <c r="O117" s="191"/>
      <c r="P117" s="191"/>
      <c r="Q117" s="191"/>
      <c r="R117" s="28"/>
    </row>
    <row r="118" spans="2:65" s="1" customFormat="1" ht="10.35" customHeight="1" x14ac:dyDescent="0.3">
      <c r="B118" s="26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8"/>
    </row>
    <row r="119" spans="2:65" s="3" customFormat="1" ht="29.25" customHeight="1" x14ac:dyDescent="0.3">
      <c r="B119" s="85"/>
      <c r="C119" s="86" t="s">
        <v>70</v>
      </c>
      <c r="D119" s="87" t="s">
        <v>71</v>
      </c>
      <c r="E119" s="87" t="s">
        <v>38</v>
      </c>
      <c r="F119" s="192" t="s">
        <v>72</v>
      </c>
      <c r="G119" s="192"/>
      <c r="H119" s="192"/>
      <c r="I119" s="192"/>
      <c r="J119" s="87" t="s">
        <v>73</v>
      </c>
      <c r="K119" s="87" t="s">
        <v>74</v>
      </c>
      <c r="L119" s="192" t="s">
        <v>75</v>
      </c>
      <c r="M119" s="192"/>
      <c r="N119" s="192" t="s">
        <v>56</v>
      </c>
      <c r="O119" s="192"/>
      <c r="P119" s="192"/>
      <c r="Q119" s="193"/>
      <c r="R119" s="88"/>
      <c r="T119" s="50" t="s">
        <v>76</v>
      </c>
      <c r="U119" s="51" t="s">
        <v>22</v>
      </c>
      <c r="V119" s="51" t="s">
        <v>77</v>
      </c>
      <c r="W119" s="51" t="s">
        <v>78</v>
      </c>
      <c r="X119" s="51" t="s">
        <v>79</v>
      </c>
      <c r="Y119" s="51" t="s">
        <v>80</v>
      </c>
      <c r="Z119" s="51" t="s">
        <v>81</v>
      </c>
      <c r="AA119" s="52" t="s">
        <v>82</v>
      </c>
    </row>
    <row r="120" spans="2:65" s="1" customFormat="1" ht="29.25" customHeight="1" x14ac:dyDescent="0.35">
      <c r="B120" s="26"/>
      <c r="C120" s="54" t="s">
        <v>53</v>
      </c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164">
        <f>BK120</f>
        <v>0</v>
      </c>
      <c r="O120" s="165"/>
      <c r="P120" s="165"/>
      <c r="Q120" s="165"/>
      <c r="R120" s="28"/>
      <c r="T120" s="53"/>
      <c r="U120" s="33"/>
      <c r="V120" s="33"/>
      <c r="W120" s="89">
        <f>W121+W179</f>
        <v>0</v>
      </c>
      <c r="X120" s="33"/>
      <c r="Y120" s="89">
        <f>Y121+Y179</f>
        <v>0</v>
      </c>
      <c r="Z120" s="33"/>
      <c r="AA120" s="90">
        <f>AA121+AA179</f>
        <v>0</v>
      </c>
      <c r="AT120" s="15" t="s">
        <v>39</v>
      </c>
      <c r="AU120" s="15" t="s">
        <v>58</v>
      </c>
      <c r="BK120" s="91">
        <f>BK121+BK179</f>
        <v>0</v>
      </c>
    </row>
    <row r="121" spans="2:65" s="5" customFormat="1" ht="37.35" customHeight="1" x14ac:dyDescent="0.35">
      <c r="B121" s="103"/>
      <c r="C121" s="104"/>
      <c r="D121" s="92" t="s">
        <v>92</v>
      </c>
      <c r="E121" s="92"/>
      <c r="F121" s="92"/>
      <c r="G121" s="92"/>
      <c r="H121" s="92"/>
      <c r="I121" s="92"/>
      <c r="J121" s="92"/>
      <c r="K121" s="92"/>
      <c r="L121" s="92"/>
      <c r="M121" s="92"/>
      <c r="N121" s="166">
        <f>BK121</f>
        <v>0</v>
      </c>
      <c r="O121" s="167"/>
      <c r="P121" s="167"/>
      <c r="Q121" s="167"/>
      <c r="R121" s="105"/>
      <c r="T121" s="106"/>
      <c r="U121" s="104"/>
      <c r="V121" s="104"/>
      <c r="W121" s="107">
        <f>W122+W148+W170</f>
        <v>0</v>
      </c>
      <c r="X121" s="104"/>
      <c r="Y121" s="107">
        <f>Y122+Y148+Y170</f>
        <v>0</v>
      </c>
      <c r="Z121" s="104"/>
      <c r="AA121" s="108">
        <f>AA122+AA148+AA170</f>
        <v>0</v>
      </c>
      <c r="AR121" s="109" t="s">
        <v>41</v>
      </c>
      <c r="AT121" s="110" t="s">
        <v>39</v>
      </c>
      <c r="AU121" s="110" t="s">
        <v>40</v>
      </c>
      <c r="AY121" s="109" t="s">
        <v>93</v>
      </c>
      <c r="BK121" s="111">
        <f>BK122+BK148+BK170</f>
        <v>0</v>
      </c>
    </row>
    <row r="122" spans="2:65" s="5" customFormat="1" ht="19.899999999999999" customHeight="1" x14ac:dyDescent="0.3">
      <c r="B122" s="103"/>
      <c r="C122" s="104"/>
      <c r="D122" s="112" t="s">
        <v>184</v>
      </c>
      <c r="E122" s="112"/>
      <c r="F122" s="112"/>
      <c r="G122" s="112"/>
      <c r="H122" s="112"/>
      <c r="I122" s="112"/>
      <c r="J122" s="112"/>
      <c r="K122" s="112"/>
      <c r="L122" s="112"/>
      <c r="M122" s="112"/>
      <c r="N122" s="168">
        <f>BK122</f>
        <v>0</v>
      </c>
      <c r="O122" s="169"/>
      <c r="P122" s="169"/>
      <c r="Q122" s="169"/>
      <c r="R122" s="105"/>
      <c r="T122" s="106"/>
      <c r="U122" s="104"/>
      <c r="V122" s="104"/>
      <c r="W122" s="107">
        <f>SUM(W123:W147)</f>
        <v>0</v>
      </c>
      <c r="X122" s="104"/>
      <c r="Y122" s="107">
        <f>SUM(Y123:Y147)</f>
        <v>0</v>
      </c>
      <c r="Z122" s="104"/>
      <c r="AA122" s="108">
        <f>SUM(AA123:AA147)</f>
        <v>0</v>
      </c>
      <c r="AR122" s="109" t="s">
        <v>41</v>
      </c>
      <c r="AT122" s="110" t="s">
        <v>39</v>
      </c>
      <c r="AU122" s="110" t="s">
        <v>41</v>
      </c>
      <c r="AY122" s="109" t="s">
        <v>93</v>
      </c>
      <c r="BK122" s="111">
        <f>SUM(BK123:BK147)</f>
        <v>0</v>
      </c>
    </row>
    <row r="123" spans="2:65" s="1" customFormat="1" ht="25.5" customHeight="1" x14ac:dyDescent="0.3">
      <c r="B123" s="74"/>
      <c r="C123" s="113" t="s">
        <v>41</v>
      </c>
      <c r="D123" s="113" t="s">
        <v>85</v>
      </c>
      <c r="E123" s="114" t="s">
        <v>301</v>
      </c>
      <c r="F123" s="229" t="s">
        <v>385</v>
      </c>
      <c r="G123" s="229"/>
      <c r="H123" s="229"/>
      <c r="I123" s="229"/>
      <c r="J123" s="115" t="s">
        <v>94</v>
      </c>
      <c r="K123" s="98">
        <v>18</v>
      </c>
      <c r="L123" s="160">
        <v>0</v>
      </c>
      <c r="M123" s="160"/>
      <c r="N123" s="161">
        <f t="shared" ref="N123:N147" si="5">ROUND(L123*K123,3)</f>
        <v>0</v>
      </c>
      <c r="O123" s="161"/>
      <c r="P123" s="161"/>
      <c r="Q123" s="161"/>
      <c r="R123" s="77"/>
      <c r="T123" s="99" t="s">
        <v>1</v>
      </c>
      <c r="U123" s="31" t="s">
        <v>25</v>
      </c>
      <c r="V123" s="27"/>
      <c r="W123" s="117">
        <f t="shared" ref="W123:W147" si="6">V123*K123</f>
        <v>0</v>
      </c>
      <c r="X123" s="117">
        <v>0</v>
      </c>
      <c r="Y123" s="117">
        <f t="shared" ref="Y123:Y147" si="7">X123*K123</f>
        <v>0</v>
      </c>
      <c r="Z123" s="117">
        <v>0</v>
      </c>
      <c r="AA123" s="118">
        <f t="shared" ref="AA123:AA147" si="8">Z123*K123</f>
        <v>0</v>
      </c>
      <c r="AR123" s="15" t="s">
        <v>95</v>
      </c>
      <c r="AT123" s="15" t="s">
        <v>85</v>
      </c>
      <c r="AU123" s="15" t="s">
        <v>42</v>
      </c>
      <c r="AY123" s="15" t="s">
        <v>93</v>
      </c>
      <c r="BE123" s="57">
        <f t="shared" ref="BE123:BE147" si="9">IF(U123="základná",N123,0)</f>
        <v>0</v>
      </c>
      <c r="BF123" s="57">
        <f t="shared" ref="BF123:BF147" si="10">IF(U123="znížená",N123,0)</f>
        <v>0</v>
      </c>
      <c r="BG123" s="57">
        <f t="shared" ref="BG123:BG147" si="11">IF(U123="zákl. prenesená",N123,0)</f>
        <v>0</v>
      </c>
      <c r="BH123" s="57">
        <f t="shared" ref="BH123:BH147" si="12">IF(U123="zníž. prenesená",N123,0)</f>
        <v>0</v>
      </c>
      <c r="BI123" s="57">
        <f t="shared" ref="BI123:BI147" si="13">IF(U123="nulová",N123,0)</f>
        <v>0</v>
      </c>
      <c r="BJ123" s="15" t="s">
        <v>42</v>
      </c>
      <c r="BK123" s="94">
        <f t="shared" ref="BK123:BK147" si="14">ROUND(L123*K123,3)</f>
        <v>0</v>
      </c>
      <c r="BL123" s="15" t="s">
        <v>95</v>
      </c>
      <c r="BM123" s="15" t="s">
        <v>42</v>
      </c>
    </row>
    <row r="124" spans="2:65" s="1" customFormat="1" ht="25.5" customHeight="1" x14ac:dyDescent="0.3">
      <c r="B124" s="74"/>
      <c r="C124" s="113" t="s">
        <v>42</v>
      </c>
      <c r="D124" s="113" t="s">
        <v>85</v>
      </c>
      <c r="E124" s="114" t="s">
        <v>302</v>
      </c>
      <c r="F124" s="159" t="s">
        <v>303</v>
      </c>
      <c r="G124" s="159"/>
      <c r="H124" s="159"/>
      <c r="I124" s="159"/>
      <c r="J124" s="115" t="s">
        <v>94</v>
      </c>
      <c r="K124" s="98">
        <v>4</v>
      </c>
      <c r="L124" s="160">
        <v>0</v>
      </c>
      <c r="M124" s="160"/>
      <c r="N124" s="161">
        <f t="shared" si="5"/>
        <v>0</v>
      </c>
      <c r="O124" s="161"/>
      <c r="P124" s="161"/>
      <c r="Q124" s="161"/>
      <c r="R124" s="77"/>
      <c r="T124" s="99" t="s">
        <v>1</v>
      </c>
      <c r="U124" s="31" t="s">
        <v>25</v>
      </c>
      <c r="V124" s="27"/>
      <c r="W124" s="117">
        <f t="shared" si="6"/>
        <v>0</v>
      </c>
      <c r="X124" s="117">
        <v>0</v>
      </c>
      <c r="Y124" s="117">
        <f t="shared" si="7"/>
        <v>0</v>
      </c>
      <c r="Z124" s="117">
        <v>0</v>
      </c>
      <c r="AA124" s="118">
        <f t="shared" si="8"/>
        <v>0</v>
      </c>
      <c r="AR124" s="15" t="s">
        <v>95</v>
      </c>
      <c r="AT124" s="15" t="s">
        <v>85</v>
      </c>
      <c r="AU124" s="15" t="s">
        <v>42</v>
      </c>
      <c r="AY124" s="15" t="s">
        <v>93</v>
      </c>
      <c r="BE124" s="57">
        <f t="shared" si="9"/>
        <v>0</v>
      </c>
      <c r="BF124" s="57">
        <f t="shared" si="10"/>
        <v>0</v>
      </c>
      <c r="BG124" s="57">
        <f t="shared" si="11"/>
        <v>0</v>
      </c>
      <c r="BH124" s="57">
        <f t="shared" si="12"/>
        <v>0</v>
      </c>
      <c r="BI124" s="57">
        <f t="shared" si="13"/>
        <v>0</v>
      </c>
      <c r="BJ124" s="15" t="s">
        <v>42</v>
      </c>
      <c r="BK124" s="94">
        <f t="shared" si="14"/>
        <v>0</v>
      </c>
      <c r="BL124" s="15" t="s">
        <v>95</v>
      </c>
      <c r="BM124" s="15" t="s">
        <v>95</v>
      </c>
    </row>
    <row r="125" spans="2:65" s="1" customFormat="1" ht="16.5" customHeight="1" x14ac:dyDescent="0.3">
      <c r="B125" s="74"/>
      <c r="C125" s="113" t="s">
        <v>97</v>
      </c>
      <c r="D125" s="113" t="s">
        <v>85</v>
      </c>
      <c r="E125" s="114" t="s">
        <v>304</v>
      </c>
      <c r="F125" s="159" t="s">
        <v>305</v>
      </c>
      <c r="G125" s="159"/>
      <c r="H125" s="159"/>
      <c r="I125" s="159"/>
      <c r="J125" s="115" t="s">
        <v>94</v>
      </c>
      <c r="K125" s="98">
        <v>18</v>
      </c>
      <c r="L125" s="160">
        <v>0</v>
      </c>
      <c r="M125" s="160"/>
      <c r="N125" s="161">
        <f t="shared" si="5"/>
        <v>0</v>
      </c>
      <c r="O125" s="161"/>
      <c r="P125" s="161"/>
      <c r="Q125" s="161"/>
      <c r="R125" s="77"/>
      <c r="T125" s="99" t="s">
        <v>1</v>
      </c>
      <c r="U125" s="31" t="s">
        <v>25</v>
      </c>
      <c r="V125" s="27"/>
      <c r="W125" s="117">
        <f t="shared" si="6"/>
        <v>0</v>
      </c>
      <c r="X125" s="117">
        <v>0</v>
      </c>
      <c r="Y125" s="117">
        <f t="shared" si="7"/>
        <v>0</v>
      </c>
      <c r="Z125" s="117">
        <v>0</v>
      </c>
      <c r="AA125" s="118">
        <f t="shared" si="8"/>
        <v>0</v>
      </c>
      <c r="AR125" s="15" t="s">
        <v>95</v>
      </c>
      <c r="AT125" s="15" t="s">
        <v>85</v>
      </c>
      <c r="AU125" s="15" t="s">
        <v>42</v>
      </c>
      <c r="AY125" s="15" t="s">
        <v>93</v>
      </c>
      <c r="BE125" s="57">
        <f t="shared" si="9"/>
        <v>0</v>
      </c>
      <c r="BF125" s="57">
        <f t="shared" si="10"/>
        <v>0</v>
      </c>
      <c r="BG125" s="57">
        <f t="shared" si="11"/>
        <v>0</v>
      </c>
      <c r="BH125" s="57">
        <f t="shared" si="12"/>
        <v>0</v>
      </c>
      <c r="BI125" s="57">
        <f t="shared" si="13"/>
        <v>0</v>
      </c>
      <c r="BJ125" s="15" t="s">
        <v>42</v>
      </c>
      <c r="BK125" s="94">
        <f t="shared" si="14"/>
        <v>0</v>
      </c>
      <c r="BL125" s="15" t="s">
        <v>95</v>
      </c>
      <c r="BM125" s="15" t="s">
        <v>104</v>
      </c>
    </row>
    <row r="126" spans="2:65" s="1" customFormat="1" ht="25.5" customHeight="1" x14ac:dyDescent="0.3">
      <c r="B126" s="74"/>
      <c r="C126" s="113" t="s">
        <v>95</v>
      </c>
      <c r="D126" s="113" t="s">
        <v>85</v>
      </c>
      <c r="E126" s="114" t="s">
        <v>306</v>
      </c>
      <c r="F126" s="159" t="s">
        <v>307</v>
      </c>
      <c r="G126" s="159"/>
      <c r="H126" s="159"/>
      <c r="I126" s="159"/>
      <c r="J126" s="115" t="s">
        <v>98</v>
      </c>
      <c r="K126" s="98">
        <v>713</v>
      </c>
      <c r="L126" s="160">
        <v>0</v>
      </c>
      <c r="M126" s="160"/>
      <c r="N126" s="161">
        <f t="shared" si="5"/>
        <v>0</v>
      </c>
      <c r="O126" s="161"/>
      <c r="P126" s="161"/>
      <c r="Q126" s="161"/>
      <c r="R126" s="77"/>
      <c r="T126" s="99" t="s">
        <v>1</v>
      </c>
      <c r="U126" s="31" t="s">
        <v>25</v>
      </c>
      <c r="V126" s="27"/>
      <c r="W126" s="117">
        <f t="shared" si="6"/>
        <v>0</v>
      </c>
      <c r="X126" s="117">
        <v>0</v>
      </c>
      <c r="Y126" s="117">
        <f t="shared" si="7"/>
        <v>0</v>
      </c>
      <c r="Z126" s="117">
        <v>0</v>
      </c>
      <c r="AA126" s="118">
        <f t="shared" si="8"/>
        <v>0</v>
      </c>
      <c r="AR126" s="15" t="s">
        <v>95</v>
      </c>
      <c r="AT126" s="15" t="s">
        <v>85</v>
      </c>
      <c r="AU126" s="15" t="s">
        <v>42</v>
      </c>
      <c r="AY126" s="15" t="s">
        <v>93</v>
      </c>
      <c r="BE126" s="57">
        <f t="shared" si="9"/>
        <v>0</v>
      </c>
      <c r="BF126" s="57">
        <f t="shared" si="10"/>
        <v>0</v>
      </c>
      <c r="BG126" s="57">
        <f t="shared" si="11"/>
        <v>0</v>
      </c>
      <c r="BH126" s="57">
        <f t="shared" si="12"/>
        <v>0</v>
      </c>
      <c r="BI126" s="57">
        <f t="shared" si="13"/>
        <v>0</v>
      </c>
      <c r="BJ126" s="15" t="s">
        <v>42</v>
      </c>
      <c r="BK126" s="94">
        <f t="shared" si="14"/>
        <v>0</v>
      </c>
      <c r="BL126" s="15" t="s">
        <v>95</v>
      </c>
      <c r="BM126" s="15" t="s">
        <v>107</v>
      </c>
    </row>
    <row r="127" spans="2:65" s="1" customFormat="1" ht="25.5" customHeight="1" x14ac:dyDescent="0.3">
      <c r="B127" s="74"/>
      <c r="C127" s="113" t="s">
        <v>102</v>
      </c>
      <c r="D127" s="113" t="s">
        <v>85</v>
      </c>
      <c r="E127" s="114" t="s">
        <v>308</v>
      </c>
      <c r="F127" s="159" t="s">
        <v>309</v>
      </c>
      <c r="G127" s="159"/>
      <c r="H127" s="159"/>
      <c r="I127" s="159"/>
      <c r="J127" s="115" t="s">
        <v>98</v>
      </c>
      <c r="K127" s="98">
        <v>116</v>
      </c>
      <c r="L127" s="160">
        <v>0</v>
      </c>
      <c r="M127" s="160"/>
      <c r="N127" s="161">
        <f t="shared" si="5"/>
        <v>0</v>
      </c>
      <c r="O127" s="161"/>
      <c r="P127" s="161"/>
      <c r="Q127" s="161"/>
      <c r="R127" s="77"/>
      <c r="T127" s="99" t="s">
        <v>1</v>
      </c>
      <c r="U127" s="31" t="s">
        <v>25</v>
      </c>
      <c r="V127" s="27"/>
      <c r="W127" s="117">
        <f t="shared" si="6"/>
        <v>0</v>
      </c>
      <c r="X127" s="117">
        <v>0</v>
      </c>
      <c r="Y127" s="117">
        <f t="shared" si="7"/>
        <v>0</v>
      </c>
      <c r="Z127" s="117">
        <v>0</v>
      </c>
      <c r="AA127" s="118">
        <f t="shared" si="8"/>
        <v>0</v>
      </c>
      <c r="AR127" s="15" t="s">
        <v>95</v>
      </c>
      <c r="AT127" s="15" t="s">
        <v>85</v>
      </c>
      <c r="AU127" s="15" t="s">
        <v>42</v>
      </c>
      <c r="AY127" s="15" t="s">
        <v>93</v>
      </c>
      <c r="BE127" s="57">
        <f t="shared" si="9"/>
        <v>0</v>
      </c>
      <c r="BF127" s="57">
        <f t="shared" si="10"/>
        <v>0</v>
      </c>
      <c r="BG127" s="57">
        <f t="shared" si="11"/>
        <v>0</v>
      </c>
      <c r="BH127" s="57">
        <f t="shared" si="12"/>
        <v>0</v>
      </c>
      <c r="BI127" s="57">
        <f t="shared" si="13"/>
        <v>0</v>
      </c>
      <c r="BJ127" s="15" t="s">
        <v>42</v>
      </c>
      <c r="BK127" s="94">
        <f t="shared" si="14"/>
        <v>0</v>
      </c>
      <c r="BL127" s="15" t="s">
        <v>95</v>
      </c>
      <c r="BM127" s="15" t="s">
        <v>109</v>
      </c>
    </row>
    <row r="128" spans="2:65" s="1" customFormat="1" ht="25.5" customHeight="1" x14ac:dyDescent="0.3">
      <c r="B128" s="74"/>
      <c r="C128" s="113" t="s">
        <v>104</v>
      </c>
      <c r="D128" s="113" t="s">
        <v>85</v>
      </c>
      <c r="E128" s="114" t="s">
        <v>310</v>
      </c>
      <c r="F128" s="159" t="s">
        <v>311</v>
      </c>
      <c r="G128" s="159"/>
      <c r="H128" s="159"/>
      <c r="I128" s="159"/>
      <c r="J128" s="115" t="s">
        <v>98</v>
      </c>
      <c r="K128" s="98">
        <v>70</v>
      </c>
      <c r="L128" s="160">
        <v>0</v>
      </c>
      <c r="M128" s="160"/>
      <c r="N128" s="161">
        <f t="shared" si="5"/>
        <v>0</v>
      </c>
      <c r="O128" s="161"/>
      <c r="P128" s="161"/>
      <c r="Q128" s="161"/>
      <c r="R128" s="77"/>
      <c r="T128" s="99" t="s">
        <v>1</v>
      </c>
      <c r="U128" s="31" t="s">
        <v>25</v>
      </c>
      <c r="V128" s="27"/>
      <c r="W128" s="117">
        <f t="shared" si="6"/>
        <v>0</v>
      </c>
      <c r="X128" s="117">
        <v>0</v>
      </c>
      <c r="Y128" s="117">
        <f t="shared" si="7"/>
        <v>0</v>
      </c>
      <c r="Z128" s="117">
        <v>0</v>
      </c>
      <c r="AA128" s="118">
        <f t="shared" si="8"/>
        <v>0</v>
      </c>
      <c r="AR128" s="15" t="s">
        <v>95</v>
      </c>
      <c r="AT128" s="15" t="s">
        <v>85</v>
      </c>
      <c r="AU128" s="15" t="s">
        <v>42</v>
      </c>
      <c r="AY128" s="15" t="s">
        <v>93</v>
      </c>
      <c r="BE128" s="57">
        <f t="shared" si="9"/>
        <v>0</v>
      </c>
      <c r="BF128" s="57">
        <f t="shared" si="10"/>
        <v>0</v>
      </c>
      <c r="BG128" s="57">
        <f t="shared" si="11"/>
        <v>0</v>
      </c>
      <c r="BH128" s="57">
        <f t="shared" si="12"/>
        <v>0</v>
      </c>
      <c r="BI128" s="57">
        <f t="shared" si="13"/>
        <v>0</v>
      </c>
      <c r="BJ128" s="15" t="s">
        <v>42</v>
      </c>
      <c r="BK128" s="94">
        <f t="shared" si="14"/>
        <v>0</v>
      </c>
      <c r="BL128" s="15" t="s">
        <v>95</v>
      </c>
      <c r="BM128" s="15" t="s">
        <v>112</v>
      </c>
    </row>
    <row r="129" spans="2:65" s="1" customFormat="1" ht="38.25" customHeight="1" x14ac:dyDescent="0.3">
      <c r="B129" s="74"/>
      <c r="C129" s="113" t="s">
        <v>106</v>
      </c>
      <c r="D129" s="113" t="s">
        <v>85</v>
      </c>
      <c r="E129" s="114" t="s">
        <v>312</v>
      </c>
      <c r="F129" s="229" t="s">
        <v>386</v>
      </c>
      <c r="G129" s="229"/>
      <c r="H129" s="229"/>
      <c r="I129" s="229"/>
      <c r="J129" s="115" t="s">
        <v>94</v>
      </c>
      <c r="K129" s="98">
        <v>14</v>
      </c>
      <c r="L129" s="160">
        <v>0</v>
      </c>
      <c r="M129" s="160"/>
      <c r="N129" s="161">
        <f t="shared" si="5"/>
        <v>0</v>
      </c>
      <c r="O129" s="161"/>
      <c r="P129" s="161"/>
      <c r="Q129" s="161"/>
      <c r="R129" s="77"/>
      <c r="T129" s="99" t="s">
        <v>1</v>
      </c>
      <c r="U129" s="31" t="s">
        <v>25</v>
      </c>
      <c r="V129" s="27"/>
      <c r="W129" s="117">
        <f t="shared" si="6"/>
        <v>0</v>
      </c>
      <c r="X129" s="117">
        <v>0</v>
      </c>
      <c r="Y129" s="117">
        <f t="shared" si="7"/>
        <v>0</v>
      </c>
      <c r="Z129" s="117">
        <v>0</v>
      </c>
      <c r="AA129" s="118">
        <f t="shared" si="8"/>
        <v>0</v>
      </c>
      <c r="AR129" s="15" t="s">
        <v>95</v>
      </c>
      <c r="AT129" s="15" t="s">
        <v>85</v>
      </c>
      <c r="AU129" s="15" t="s">
        <v>42</v>
      </c>
      <c r="AY129" s="15" t="s">
        <v>93</v>
      </c>
      <c r="BE129" s="57">
        <f t="shared" si="9"/>
        <v>0</v>
      </c>
      <c r="BF129" s="57">
        <f t="shared" si="10"/>
        <v>0</v>
      </c>
      <c r="BG129" s="57">
        <f t="shared" si="11"/>
        <v>0</v>
      </c>
      <c r="BH129" s="57">
        <f t="shared" si="12"/>
        <v>0</v>
      </c>
      <c r="BI129" s="57">
        <f t="shared" si="13"/>
        <v>0</v>
      </c>
      <c r="BJ129" s="15" t="s">
        <v>42</v>
      </c>
      <c r="BK129" s="94">
        <f t="shared" si="14"/>
        <v>0</v>
      </c>
      <c r="BL129" s="15" t="s">
        <v>95</v>
      </c>
      <c r="BM129" s="15" t="s">
        <v>114</v>
      </c>
    </row>
    <row r="130" spans="2:65" s="1" customFormat="1" ht="38.25" customHeight="1" x14ac:dyDescent="0.3">
      <c r="B130" s="74"/>
      <c r="C130" s="113" t="s">
        <v>107</v>
      </c>
      <c r="D130" s="113" t="s">
        <v>85</v>
      </c>
      <c r="E130" s="114" t="s">
        <v>313</v>
      </c>
      <c r="F130" s="229" t="s">
        <v>387</v>
      </c>
      <c r="G130" s="229"/>
      <c r="H130" s="229"/>
      <c r="I130" s="229"/>
      <c r="J130" s="115" t="s">
        <v>94</v>
      </c>
      <c r="K130" s="98">
        <v>8</v>
      </c>
      <c r="L130" s="160">
        <v>0</v>
      </c>
      <c r="M130" s="160"/>
      <c r="N130" s="161">
        <f t="shared" si="5"/>
        <v>0</v>
      </c>
      <c r="O130" s="161"/>
      <c r="P130" s="161"/>
      <c r="Q130" s="161"/>
      <c r="R130" s="77"/>
      <c r="T130" s="99" t="s">
        <v>1</v>
      </c>
      <c r="U130" s="31" t="s">
        <v>25</v>
      </c>
      <c r="V130" s="27"/>
      <c r="W130" s="117">
        <f t="shared" si="6"/>
        <v>0</v>
      </c>
      <c r="X130" s="117">
        <v>0</v>
      </c>
      <c r="Y130" s="117">
        <f t="shared" si="7"/>
        <v>0</v>
      </c>
      <c r="Z130" s="117">
        <v>0</v>
      </c>
      <c r="AA130" s="118">
        <f t="shared" si="8"/>
        <v>0</v>
      </c>
      <c r="AR130" s="15" t="s">
        <v>95</v>
      </c>
      <c r="AT130" s="15" t="s">
        <v>85</v>
      </c>
      <c r="AU130" s="15" t="s">
        <v>42</v>
      </c>
      <c r="AY130" s="15" t="s">
        <v>93</v>
      </c>
      <c r="BE130" s="57">
        <f t="shared" si="9"/>
        <v>0</v>
      </c>
      <c r="BF130" s="57">
        <f t="shared" si="10"/>
        <v>0</v>
      </c>
      <c r="BG130" s="57">
        <f t="shared" si="11"/>
        <v>0</v>
      </c>
      <c r="BH130" s="57">
        <f t="shared" si="12"/>
        <v>0</v>
      </c>
      <c r="BI130" s="57">
        <f t="shared" si="13"/>
        <v>0</v>
      </c>
      <c r="BJ130" s="15" t="s">
        <v>42</v>
      </c>
      <c r="BK130" s="94">
        <f t="shared" si="14"/>
        <v>0</v>
      </c>
      <c r="BL130" s="15" t="s">
        <v>95</v>
      </c>
      <c r="BM130" s="15" t="s">
        <v>96</v>
      </c>
    </row>
    <row r="131" spans="2:65" s="1" customFormat="1" ht="25.5" customHeight="1" x14ac:dyDescent="0.3">
      <c r="B131" s="74"/>
      <c r="C131" s="113" t="s">
        <v>108</v>
      </c>
      <c r="D131" s="113" t="s">
        <v>85</v>
      </c>
      <c r="E131" s="114" t="s">
        <v>314</v>
      </c>
      <c r="F131" s="159" t="s">
        <v>315</v>
      </c>
      <c r="G131" s="159"/>
      <c r="H131" s="159"/>
      <c r="I131" s="159"/>
      <c r="J131" s="115" t="s">
        <v>94</v>
      </c>
      <c r="K131" s="98">
        <v>30</v>
      </c>
      <c r="L131" s="160">
        <v>0</v>
      </c>
      <c r="M131" s="160"/>
      <c r="N131" s="161">
        <f t="shared" si="5"/>
        <v>0</v>
      </c>
      <c r="O131" s="161"/>
      <c r="P131" s="161"/>
      <c r="Q131" s="161"/>
      <c r="R131" s="77"/>
      <c r="T131" s="99" t="s">
        <v>1</v>
      </c>
      <c r="U131" s="31" t="s">
        <v>25</v>
      </c>
      <c r="V131" s="27"/>
      <c r="W131" s="117">
        <f t="shared" si="6"/>
        <v>0</v>
      </c>
      <c r="X131" s="117">
        <v>0</v>
      </c>
      <c r="Y131" s="117">
        <f t="shared" si="7"/>
        <v>0</v>
      </c>
      <c r="Z131" s="117">
        <v>0</v>
      </c>
      <c r="AA131" s="118">
        <f t="shared" si="8"/>
        <v>0</v>
      </c>
      <c r="AR131" s="15" t="s">
        <v>95</v>
      </c>
      <c r="AT131" s="15" t="s">
        <v>85</v>
      </c>
      <c r="AU131" s="15" t="s">
        <v>42</v>
      </c>
      <c r="AY131" s="15" t="s">
        <v>93</v>
      </c>
      <c r="BE131" s="57">
        <f t="shared" si="9"/>
        <v>0</v>
      </c>
      <c r="BF131" s="57">
        <f t="shared" si="10"/>
        <v>0</v>
      </c>
      <c r="BG131" s="57">
        <f t="shared" si="11"/>
        <v>0</v>
      </c>
      <c r="BH131" s="57">
        <f t="shared" si="12"/>
        <v>0</v>
      </c>
      <c r="BI131" s="57">
        <f t="shared" si="13"/>
        <v>0</v>
      </c>
      <c r="BJ131" s="15" t="s">
        <v>42</v>
      </c>
      <c r="BK131" s="94">
        <f t="shared" si="14"/>
        <v>0</v>
      </c>
      <c r="BL131" s="15" t="s">
        <v>95</v>
      </c>
      <c r="BM131" s="15" t="s">
        <v>123</v>
      </c>
    </row>
    <row r="132" spans="2:65" s="1" customFormat="1" ht="25.5" customHeight="1" x14ac:dyDescent="0.3">
      <c r="B132" s="74"/>
      <c r="C132" s="113" t="s">
        <v>109</v>
      </c>
      <c r="D132" s="113" t="s">
        <v>85</v>
      </c>
      <c r="E132" s="114" t="s">
        <v>316</v>
      </c>
      <c r="F132" s="159" t="s">
        <v>317</v>
      </c>
      <c r="G132" s="159"/>
      <c r="H132" s="159"/>
      <c r="I132" s="159"/>
      <c r="J132" s="115" t="s">
        <v>94</v>
      </c>
      <c r="K132" s="98">
        <v>2</v>
      </c>
      <c r="L132" s="160">
        <v>0</v>
      </c>
      <c r="M132" s="160"/>
      <c r="N132" s="161">
        <f t="shared" si="5"/>
        <v>0</v>
      </c>
      <c r="O132" s="161"/>
      <c r="P132" s="161"/>
      <c r="Q132" s="161"/>
      <c r="R132" s="77"/>
      <c r="T132" s="99" t="s">
        <v>1</v>
      </c>
      <c r="U132" s="31" t="s">
        <v>25</v>
      </c>
      <c r="V132" s="27"/>
      <c r="W132" s="117">
        <f t="shared" si="6"/>
        <v>0</v>
      </c>
      <c r="X132" s="117">
        <v>0</v>
      </c>
      <c r="Y132" s="117">
        <f t="shared" si="7"/>
        <v>0</v>
      </c>
      <c r="Z132" s="117">
        <v>0</v>
      </c>
      <c r="AA132" s="118">
        <f t="shared" si="8"/>
        <v>0</v>
      </c>
      <c r="AR132" s="15" t="s">
        <v>95</v>
      </c>
      <c r="AT132" s="15" t="s">
        <v>85</v>
      </c>
      <c r="AU132" s="15" t="s">
        <v>42</v>
      </c>
      <c r="AY132" s="15" t="s">
        <v>93</v>
      </c>
      <c r="BE132" s="57">
        <f t="shared" si="9"/>
        <v>0</v>
      </c>
      <c r="BF132" s="57">
        <f t="shared" si="10"/>
        <v>0</v>
      </c>
      <c r="BG132" s="57">
        <f t="shared" si="11"/>
        <v>0</v>
      </c>
      <c r="BH132" s="57">
        <f t="shared" si="12"/>
        <v>0</v>
      </c>
      <c r="BI132" s="57">
        <f t="shared" si="13"/>
        <v>0</v>
      </c>
      <c r="BJ132" s="15" t="s">
        <v>42</v>
      </c>
      <c r="BK132" s="94">
        <f t="shared" si="14"/>
        <v>0</v>
      </c>
      <c r="BL132" s="15" t="s">
        <v>95</v>
      </c>
      <c r="BM132" s="15" t="s">
        <v>5</v>
      </c>
    </row>
    <row r="133" spans="2:65" s="1" customFormat="1" ht="38.25" customHeight="1" x14ac:dyDescent="0.3">
      <c r="B133" s="74"/>
      <c r="C133" s="113" t="s">
        <v>111</v>
      </c>
      <c r="D133" s="113" t="s">
        <v>85</v>
      </c>
      <c r="E133" s="114" t="s">
        <v>318</v>
      </c>
      <c r="F133" s="159" t="s">
        <v>319</v>
      </c>
      <c r="G133" s="159"/>
      <c r="H133" s="159"/>
      <c r="I133" s="159"/>
      <c r="J133" s="115" t="s">
        <v>94</v>
      </c>
      <c r="K133" s="98">
        <v>100</v>
      </c>
      <c r="L133" s="160">
        <v>0</v>
      </c>
      <c r="M133" s="160"/>
      <c r="N133" s="161">
        <f t="shared" si="5"/>
        <v>0</v>
      </c>
      <c r="O133" s="161"/>
      <c r="P133" s="161"/>
      <c r="Q133" s="161"/>
      <c r="R133" s="77"/>
      <c r="T133" s="99" t="s">
        <v>1</v>
      </c>
      <c r="U133" s="31" t="s">
        <v>25</v>
      </c>
      <c r="V133" s="27"/>
      <c r="W133" s="117">
        <f t="shared" si="6"/>
        <v>0</v>
      </c>
      <c r="X133" s="117">
        <v>0</v>
      </c>
      <c r="Y133" s="117">
        <f t="shared" si="7"/>
        <v>0</v>
      </c>
      <c r="Z133" s="117">
        <v>0</v>
      </c>
      <c r="AA133" s="118">
        <f t="shared" si="8"/>
        <v>0</v>
      </c>
      <c r="AR133" s="15" t="s">
        <v>95</v>
      </c>
      <c r="AT133" s="15" t="s">
        <v>85</v>
      </c>
      <c r="AU133" s="15" t="s">
        <v>42</v>
      </c>
      <c r="AY133" s="15" t="s">
        <v>93</v>
      </c>
      <c r="BE133" s="57">
        <f t="shared" si="9"/>
        <v>0</v>
      </c>
      <c r="BF133" s="57">
        <f t="shared" si="10"/>
        <v>0</v>
      </c>
      <c r="BG133" s="57">
        <f t="shared" si="11"/>
        <v>0</v>
      </c>
      <c r="BH133" s="57">
        <f t="shared" si="12"/>
        <v>0</v>
      </c>
      <c r="BI133" s="57">
        <f t="shared" si="13"/>
        <v>0</v>
      </c>
      <c r="BJ133" s="15" t="s">
        <v>42</v>
      </c>
      <c r="BK133" s="94">
        <f t="shared" si="14"/>
        <v>0</v>
      </c>
      <c r="BL133" s="15" t="s">
        <v>95</v>
      </c>
      <c r="BM133" s="15" t="s">
        <v>136</v>
      </c>
    </row>
    <row r="134" spans="2:65" s="1" customFormat="1" ht="38.25" customHeight="1" x14ac:dyDescent="0.3">
      <c r="B134" s="74"/>
      <c r="C134" s="113" t="s">
        <v>112</v>
      </c>
      <c r="D134" s="113" t="s">
        <v>85</v>
      </c>
      <c r="E134" s="114" t="s">
        <v>195</v>
      </c>
      <c r="F134" s="159" t="s">
        <v>196</v>
      </c>
      <c r="G134" s="159"/>
      <c r="H134" s="159"/>
      <c r="I134" s="159"/>
      <c r="J134" s="115" t="s">
        <v>98</v>
      </c>
      <c r="K134" s="98">
        <v>72</v>
      </c>
      <c r="L134" s="160">
        <v>0</v>
      </c>
      <c r="M134" s="160"/>
      <c r="N134" s="161">
        <f t="shared" si="5"/>
        <v>0</v>
      </c>
      <c r="O134" s="161"/>
      <c r="P134" s="161"/>
      <c r="Q134" s="161"/>
      <c r="R134" s="77"/>
      <c r="T134" s="99" t="s">
        <v>1</v>
      </c>
      <c r="U134" s="31" t="s">
        <v>25</v>
      </c>
      <c r="V134" s="27"/>
      <c r="W134" s="117">
        <f t="shared" si="6"/>
        <v>0</v>
      </c>
      <c r="X134" s="117">
        <v>0</v>
      </c>
      <c r="Y134" s="117">
        <f t="shared" si="7"/>
        <v>0</v>
      </c>
      <c r="Z134" s="117">
        <v>0</v>
      </c>
      <c r="AA134" s="118">
        <f t="shared" si="8"/>
        <v>0</v>
      </c>
      <c r="AR134" s="15" t="s">
        <v>95</v>
      </c>
      <c r="AT134" s="15" t="s">
        <v>85</v>
      </c>
      <c r="AU134" s="15" t="s">
        <v>42</v>
      </c>
      <c r="AY134" s="15" t="s">
        <v>93</v>
      </c>
      <c r="BE134" s="57">
        <f t="shared" si="9"/>
        <v>0</v>
      </c>
      <c r="BF134" s="57">
        <f t="shared" si="10"/>
        <v>0</v>
      </c>
      <c r="BG134" s="57">
        <f t="shared" si="11"/>
        <v>0</v>
      </c>
      <c r="BH134" s="57">
        <f t="shared" si="12"/>
        <v>0</v>
      </c>
      <c r="BI134" s="57">
        <f t="shared" si="13"/>
        <v>0</v>
      </c>
      <c r="BJ134" s="15" t="s">
        <v>42</v>
      </c>
      <c r="BK134" s="94">
        <f t="shared" si="14"/>
        <v>0</v>
      </c>
      <c r="BL134" s="15" t="s">
        <v>95</v>
      </c>
      <c r="BM134" s="15" t="s">
        <v>137</v>
      </c>
    </row>
    <row r="135" spans="2:65" s="1" customFormat="1" ht="38.25" customHeight="1" x14ac:dyDescent="0.3">
      <c r="B135" s="74"/>
      <c r="C135" s="113" t="s">
        <v>113</v>
      </c>
      <c r="D135" s="113" t="s">
        <v>85</v>
      </c>
      <c r="E135" s="114" t="s">
        <v>197</v>
      </c>
      <c r="F135" s="159" t="s">
        <v>198</v>
      </c>
      <c r="G135" s="159"/>
      <c r="H135" s="159"/>
      <c r="I135" s="159"/>
      <c r="J135" s="115" t="s">
        <v>98</v>
      </c>
      <c r="K135" s="98">
        <v>539</v>
      </c>
      <c r="L135" s="160">
        <v>0</v>
      </c>
      <c r="M135" s="160"/>
      <c r="N135" s="161">
        <f t="shared" si="5"/>
        <v>0</v>
      </c>
      <c r="O135" s="161"/>
      <c r="P135" s="161"/>
      <c r="Q135" s="161"/>
      <c r="R135" s="77"/>
      <c r="T135" s="99" t="s">
        <v>1</v>
      </c>
      <c r="U135" s="31" t="s">
        <v>25</v>
      </c>
      <c r="V135" s="27"/>
      <c r="W135" s="117">
        <f t="shared" si="6"/>
        <v>0</v>
      </c>
      <c r="X135" s="117">
        <v>0</v>
      </c>
      <c r="Y135" s="117">
        <f t="shared" si="7"/>
        <v>0</v>
      </c>
      <c r="Z135" s="117">
        <v>0</v>
      </c>
      <c r="AA135" s="118">
        <f t="shared" si="8"/>
        <v>0</v>
      </c>
      <c r="AR135" s="15" t="s">
        <v>95</v>
      </c>
      <c r="AT135" s="15" t="s">
        <v>85</v>
      </c>
      <c r="AU135" s="15" t="s">
        <v>42</v>
      </c>
      <c r="AY135" s="15" t="s">
        <v>93</v>
      </c>
      <c r="BE135" s="57">
        <f t="shared" si="9"/>
        <v>0</v>
      </c>
      <c r="BF135" s="57">
        <f t="shared" si="10"/>
        <v>0</v>
      </c>
      <c r="BG135" s="57">
        <f t="shared" si="11"/>
        <v>0</v>
      </c>
      <c r="BH135" s="57">
        <f t="shared" si="12"/>
        <v>0</v>
      </c>
      <c r="BI135" s="57">
        <f t="shared" si="13"/>
        <v>0</v>
      </c>
      <c r="BJ135" s="15" t="s">
        <v>42</v>
      </c>
      <c r="BK135" s="94">
        <f t="shared" si="14"/>
        <v>0</v>
      </c>
      <c r="BL135" s="15" t="s">
        <v>95</v>
      </c>
      <c r="BM135" s="15" t="s">
        <v>138</v>
      </c>
    </row>
    <row r="136" spans="2:65" s="1" customFormat="1" ht="25.5" customHeight="1" x14ac:dyDescent="0.3">
      <c r="B136" s="74"/>
      <c r="C136" s="113" t="s">
        <v>114</v>
      </c>
      <c r="D136" s="113" t="s">
        <v>85</v>
      </c>
      <c r="E136" s="114" t="s">
        <v>200</v>
      </c>
      <c r="F136" s="159" t="s">
        <v>320</v>
      </c>
      <c r="G136" s="159"/>
      <c r="H136" s="159"/>
      <c r="I136" s="159"/>
      <c r="J136" s="115" t="s">
        <v>94</v>
      </c>
      <c r="K136" s="98">
        <v>54</v>
      </c>
      <c r="L136" s="160">
        <v>0</v>
      </c>
      <c r="M136" s="160"/>
      <c r="N136" s="161">
        <f t="shared" si="5"/>
        <v>0</v>
      </c>
      <c r="O136" s="161"/>
      <c r="P136" s="161"/>
      <c r="Q136" s="161"/>
      <c r="R136" s="77"/>
      <c r="T136" s="99" t="s">
        <v>1</v>
      </c>
      <c r="U136" s="31" t="s">
        <v>25</v>
      </c>
      <c r="V136" s="27"/>
      <c r="W136" s="117">
        <f t="shared" si="6"/>
        <v>0</v>
      </c>
      <c r="X136" s="117">
        <v>0</v>
      </c>
      <c r="Y136" s="117">
        <f t="shared" si="7"/>
        <v>0</v>
      </c>
      <c r="Z136" s="117">
        <v>0</v>
      </c>
      <c r="AA136" s="118">
        <f t="shared" si="8"/>
        <v>0</v>
      </c>
      <c r="AR136" s="15" t="s">
        <v>95</v>
      </c>
      <c r="AT136" s="15" t="s">
        <v>85</v>
      </c>
      <c r="AU136" s="15" t="s">
        <v>42</v>
      </c>
      <c r="AY136" s="15" t="s">
        <v>93</v>
      </c>
      <c r="BE136" s="57">
        <f t="shared" si="9"/>
        <v>0</v>
      </c>
      <c r="BF136" s="57">
        <f t="shared" si="10"/>
        <v>0</v>
      </c>
      <c r="BG136" s="57">
        <f t="shared" si="11"/>
        <v>0</v>
      </c>
      <c r="BH136" s="57">
        <f t="shared" si="12"/>
        <v>0</v>
      </c>
      <c r="BI136" s="57">
        <f t="shared" si="13"/>
        <v>0</v>
      </c>
      <c r="BJ136" s="15" t="s">
        <v>42</v>
      </c>
      <c r="BK136" s="94">
        <f t="shared" si="14"/>
        <v>0</v>
      </c>
      <c r="BL136" s="15" t="s">
        <v>95</v>
      </c>
      <c r="BM136" s="15" t="s">
        <v>140</v>
      </c>
    </row>
    <row r="137" spans="2:65" s="1" customFormat="1" ht="25.5" customHeight="1" x14ac:dyDescent="0.3">
      <c r="B137" s="74"/>
      <c r="C137" s="113" t="s">
        <v>115</v>
      </c>
      <c r="D137" s="113" t="s">
        <v>85</v>
      </c>
      <c r="E137" s="114" t="s">
        <v>321</v>
      </c>
      <c r="F137" s="159" t="s">
        <v>322</v>
      </c>
      <c r="G137" s="159"/>
      <c r="H137" s="159"/>
      <c r="I137" s="159"/>
      <c r="J137" s="115" t="s">
        <v>94</v>
      </c>
      <c r="K137" s="98">
        <v>14</v>
      </c>
      <c r="L137" s="160">
        <v>0</v>
      </c>
      <c r="M137" s="160"/>
      <c r="N137" s="161">
        <f t="shared" si="5"/>
        <v>0</v>
      </c>
      <c r="O137" s="161"/>
      <c r="P137" s="161"/>
      <c r="Q137" s="161"/>
      <c r="R137" s="77"/>
      <c r="T137" s="99" t="s">
        <v>1</v>
      </c>
      <c r="U137" s="31" t="s">
        <v>25</v>
      </c>
      <c r="V137" s="27"/>
      <c r="W137" s="117">
        <f t="shared" si="6"/>
        <v>0</v>
      </c>
      <c r="X137" s="117">
        <v>0</v>
      </c>
      <c r="Y137" s="117">
        <f t="shared" si="7"/>
        <v>0</v>
      </c>
      <c r="Z137" s="117">
        <v>0</v>
      </c>
      <c r="AA137" s="118">
        <f t="shared" si="8"/>
        <v>0</v>
      </c>
      <c r="AR137" s="15" t="s">
        <v>95</v>
      </c>
      <c r="AT137" s="15" t="s">
        <v>85</v>
      </c>
      <c r="AU137" s="15" t="s">
        <v>42</v>
      </c>
      <c r="AY137" s="15" t="s">
        <v>93</v>
      </c>
      <c r="BE137" s="57">
        <f t="shared" si="9"/>
        <v>0</v>
      </c>
      <c r="BF137" s="57">
        <f t="shared" si="10"/>
        <v>0</v>
      </c>
      <c r="BG137" s="57">
        <f t="shared" si="11"/>
        <v>0</v>
      </c>
      <c r="BH137" s="57">
        <f t="shared" si="12"/>
        <v>0</v>
      </c>
      <c r="BI137" s="57">
        <f t="shared" si="13"/>
        <v>0</v>
      </c>
      <c r="BJ137" s="15" t="s">
        <v>42</v>
      </c>
      <c r="BK137" s="94">
        <f t="shared" si="14"/>
        <v>0</v>
      </c>
      <c r="BL137" s="15" t="s">
        <v>95</v>
      </c>
      <c r="BM137" s="15" t="s">
        <v>142</v>
      </c>
    </row>
    <row r="138" spans="2:65" s="1" customFormat="1" ht="25.5" customHeight="1" x14ac:dyDescent="0.3">
      <c r="B138" s="74"/>
      <c r="C138" s="113" t="s">
        <v>96</v>
      </c>
      <c r="D138" s="113" t="s">
        <v>85</v>
      </c>
      <c r="E138" s="114" t="s">
        <v>323</v>
      </c>
      <c r="F138" s="159" t="s">
        <v>324</v>
      </c>
      <c r="G138" s="159"/>
      <c r="H138" s="159"/>
      <c r="I138" s="159"/>
      <c r="J138" s="115" t="s">
        <v>94</v>
      </c>
      <c r="K138" s="98">
        <v>4</v>
      </c>
      <c r="L138" s="160">
        <v>0</v>
      </c>
      <c r="M138" s="160"/>
      <c r="N138" s="161">
        <f t="shared" si="5"/>
        <v>0</v>
      </c>
      <c r="O138" s="161"/>
      <c r="P138" s="161"/>
      <c r="Q138" s="161"/>
      <c r="R138" s="77"/>
      <c r="T138" s="99" t="s">
        <v>1</v>
      </c>
      <c r="U138" s="31" t="s">
        <v>25</v>
      </c>
      <c r="V138" s="27"/>
      <c r="W138" s="117">
        <f t="shared" si="6"/>
        <v>0</v>
      </c>
      <c r="X138" s="117">
        <v>0</v>
      </c>
      <c r="Y138" s="117">
        <f t="shared" si="7"/>
        <v>0</v>
      </c>
      <c r="Z138" s="117">
        <v>0</v>
      </c>
      <c r="AA138" s="118">
        <f t="shared" si="8"/>
        <v>0</v>
      </c>
      <c r="AR138" s="15" t="s">
        <v>95</v>
      </c>
      <c r="AT138" s="15" t="s">
        <v>85</v>
      </c>
      <c r="AU138" s="15" t="s">
        <v>42</v>
      </c>
      <c r="AY138" s="15" t="s">
        <v>93</v>
      </c>
      <c r="BE138" s="57">
        <f t="shared" si="9"/>
        <v>0</v>
      </c>
      <c r="BF138" s="57">
        <f t="shared" si="10"/>
        <v>0</v>
      </c>
      <c r="BG138" s="57">
        <f t="shared" si="11"/>
        <v>0</v>
      </c>
      <c r="BH138" s="57">
        <f t="shared" si="12"/>
        <v>0</v>
      </c>
      <c r="BI138" s="57">
        <f t="shared" si="13"/>
        <v>0</v>
      </c>
      <c r="BJ138" s="15" t="s">
        <v>42</v>
      </c>
      <c r="BK138" s="94">
        <f t="shared" si="14"/>
        <v>0</v>
      </c>
      <c r="BL138" s="15" t="s">
        <v>95</v>
      </c>
      <c r="BM138" s="15" t="s">
        <v>144</v>
      </c>
    </row>
    <row r="139" spans="2:65" s="1" customFormat="1" ht="38.25" customHeight="1" x14ac:dyDescent="0.3">
      <c r="B139" s="74"/>
      <c r="C139" s="113" t="s">
        <v>120</v>
      </c>
      <c r="D139" s="113" t="s">
        <v>85</v>
      </c>
      <c r="E139" s="114" t="s">
        <v>325</v>
      </c>
      <c r="F139" s="159" t="s">
        <v>326</v>
      </c>
      <c r="G139" s="159"/>
      <c r="H139" s="159"/>
      <c r="I139" s="159"/>
      <c r="J139" s="115" t="s">
        <v>98</v>
      </c>
      <c r="K139" s="98">
        <v>60</v>
      </c>
      <c r="L139" s="160">
        <v>0</v>
      </c>
      <c r="M139" s="160"/>
      <c r="N139" s="161">
        <f t="shared" si="5"/>
        <v>0</v>
      </c>
      <c r="O139" s="161"/>
      <c r="P139" s="161"/>
      <c r="Q139" s="161"/>
      <c r="R139" s="77"/>
      <c r="T139" s="99" t="s">
        <v>1</v>
      </c>
      <c r="U139" s="31" t="s">
        <v>25</v>
      </c>
      <c r="V139" s="27"/>
      <c r="W139" s="117">
        <f t="shared" si="6"/>
        <v>0</v>
      </c>
      <c r="X139" s="117">
        <v>0</v>
      </c>
      <c r="Y139" s="117">
        <f t="shared" si="7"/>
        <v>0</v>
      </c>
      <c r="Z139" s="117">
        <v>0</v>
      </c>
      <c r="AA139" s="118">
        <f t="shared" si="8"/>
        <v>0</v>
      </c>
      <c r="AR139" s="15" t="s">
        <v>95</v>
      </c>
      <c r="AT139" s="15" t="s">
        <v>85</v>
      </c>
      <c r="AU139" s="15" t="s">
        <v>42</v>
      </c>
      <c r="AY139" s="15" t="s">
        <v>93</v>
      </c>
      <c r="BE139" s="57">
        <f t="shared" si="9"/>
        <v>0</v>
      </c>
      <c r="BF139" s="57">
        <f t="shared" si="10"/>
        <v>0</v>
      </c>
      <c r="BG139" s="57">
        <f t="shared" si="11"/>
        <v>0</v>
      </c>
      <c r="BH139" s="57">
        <f t="shared" si="12"/>
        <v>0</v>
      </c>
      <c r="BI139" s="57">
        <f t="shared" si="13"/>
        <v>0</v>
      </c>
      <c r="BJ139" s="15" t="s">
        <v>42</v>
      </c>
      <c r="BK139" s="94">
        <f t="shared" si="14"/>
        <v>0</v>
      </c>
      <c r="BL139" s="15" t="s">
        <v>95</v>
      </c>
      <c r="BM139" s="15" t="s">
        <v>146</v>
      </c>
    </row>
    <row r="140" spans="2:65" s="1" customFormat="1" ht="38.25" customHeight="1" x14ac:dyDescent="0.3">
      <c r="B140" s="74"/>
      <c r="C140" s="113">
        <v>18</v>
      </c>
      <c r="D140" s="113" t="s">
        <v>85</v>
      </c>
      <c r="E140" s="114" t="s">
        <v>325</v>
      </c>
      <c r="F140" s="159" t="s">
        <v>383</v>
      </c>
      <c r="G140" s="159"/>
      <c r="H140" s="159"/>
      <c r="I140" s="159"/>
      <c r="J140" s="115" t="s">
        <v>183</v>
      </c>
      <c r="K140" s="154">
        <v>1</v>
      </c>
      <c r="L140" s="160">
        <v>0</v>
      </c>
      <c r="M140" s="160"/>
      <c r="N140" s="161">
        <f t="shared" ref="N140:N141" si="15">ROUND(L140*K140,3)</f>
        <v>0</v>
      </c>
      <c r="O140" s="161"/>
      <c r="P140" s="161"/>
      <c r="Q140" s="161"/>
      <c r="R140" s="77"/>
      <c r="T140" s="99" t="s">
        <v>1</v>
      </c>
      <c r="U140" s="31" t="s">
        <v>25</v>
      </c>
      <c r="V140" s="155"/>
      <c r="W140" s="117">
        <f t="shared" ref="W140:W141" si="16">V140*K140</f>
        <v>0</v>
      </c>
      <c r="X140" s="117">
        <v>0</v>
      </c>
      <c r="Y140" s="117">
        <f t="shared" ref="Y140:Y141" si="17">X140*K140</f>
        <v>0</v>
      </c>
      <c r="Z140" s="117">
        <v>0</v>
      </c>
      <c r="AA140" s="118">
        <f t="shared" ref="AA140:AA141" si="18">Z140*K140</f>
        <v>0</v>
      </c>
      <c r="AR140" s="15" t="s">
        <v>95</v>
      </c>
      <c r="AT140" s="15" t="s">
        <v>85</v>
      </c>
      <c r="AU140" s="15" t="s">
        <v>42</v>
      </c>
      <c r="AY140" s="15" t="s">
        <v>93</v>
      </c>
      <c r="BE140" s="57">
        <f t="shared" ref="BE140:BE141" si="19">IF(U140="základná",N140,0)</f>
        <v>0</v>
      </c>
      <c r="BF140" s="57">
        <f t="shared" ref="BF140:BF141" si="20">IF(U140="znížená",N140,0)</f>
        <v>0</v>
      </c>
      <c r="BG140" s="57">
        <f t="shared" ref="BG140:BG141" si="21">IF(U140="zákl. prenesená",N140,0)</f>
        <v>0</v>
      </c>
      <c r="BH140" s="57">
        <f t="shared" ref="BH140:BH141" si="22">IF(U140="zníž. prenesená",N140,0)</f>
        <v>0</v>
      </c>
      <c r="BI140" s="57">
        <f t="shared" ref="BI140:BI141" si="23">IF(U140="nulová",N140,0)</f>
        <v>0</v>
      </c>
      <c r="BJ140" s="15" t="s">
        <v>42</v>
      </c>
      <c r="BK140" s="94">
        <f t="shared" ref="BK140:BK141" si="24">ROUND(L140*K140,3)</f>
        <v>0</v>
      </c>
      <c r="BL140" s="15" t="s">
        <v>95</v>
      </c>
      <c r="BM140" s="15" t="s">
        <v>146</v>
      </c>
    </row>
    <row r="141" spans="2:65" s="1" customFormat="1" ht="38.25" customHeight="1" x14ac:dyDescent="0.3">
      <c r="B141" s="74"/>
      <c r="C141" s="113">
        <v>19</v>
      </c>
      <c r="D141" s="113" t="s">
        <v>85</v>
      </c>
      <c r="E141" s="114" t="s">
        <v>325</v>
      </c>
      <c r="F141" s="159" t="s">
        <v>384</v>
      </c>
      <c r="G141" s="159"/>
      <c r="H141" s="159"/>
      <c r="I141" s="159"/>
      <c r="J141" s="115" t="s">
        <v>183</v>
      </c>
      <c r="K141" s="154">
        <v>1</v>
      </c>
      <c r="L141" s="160">
        <v>0</v>
      </c>
      <c r="M141" s="160"/>
      <c r="N141" s="161">
        <f t="shared" si="15"/>
        <v>0</v>
      </c>
      <c r="O141" s="161"/>
      <c r="P141" s="161"/>
      <c r="Q141" s="161"/>
      <c r="R141" s="77"/>
      <c r="T141" s="99" t="s">
        <v>1</v>
      </c>
      <c r="U141" s="31" t="s">
        <v>25</v>
      </c>
      <c r="V141" s="155"/>
      <c r="W141" s="117">
        <f t="shared" si="16"/>
        <v>0</v>
      </c>
      <c r="X141" s="117">
        <v>0</v>
      </c>
      <c r="Y141" s="117">
        <f t="shared" si="17"/>
        <v>0</v>
      </c>
      <c r="Z141" s="117">
        <v>0</v>
      </c>
      <c r="AA141" s="118">
        <f t="shared" si="18"/>
        <v>0</v>
      </c>
      <c r="AR141" s="15" t="s">
        <v>95</v>
      </c>
      <c r="AT141" s="15" t="s">
        <v>85</v>
      </c>
      <c r="AU141" s="15" t="s">
        <v>42</v>
      </c>
      <c r="AY141" s="15" t="s">
        <v>93</v>
      </c>
      <c r="BE141" s="57">
        <f t="shared" si="19"/>
        <v>0</v>
      </c>
      <c r="BF141" s="57">
        <f t="shared" si="20"/>
        <v>0</v>
      </c>
      <c r="BG141" s="57">
        <f t="shared" si="21"/>
        <v>0</v>
      </c>
      <c r="BH141" s="57">
        <f t="shared" si="22"/>
        <v>0</v>
      </c>
      <c r="BI141" s="57">
        <f t="shared" si="23"/>
        <v>0</v>
      </c>
      <c r="BJ141" s="15" t="s">
        <v>42</v>
      </c>
      <c r="BK141" s="94">
        <f t="shared" si="24"/>
        <v>0</v>
      </c>
      <c r="BL141" s="15" t="s">
        <v>95</v>
      </c>
      <c r="BM141" s="15" t="s">
        <v>146</v>
      </c>
    </row>
    <row r="142" spans="2:65" s="1" customFormat="1" ht="16.5" customHeight="1" x14ac:dyDescent="0.3">
      <c r="B142" s="74"/>
      <c r="C142" s="113">
        <v>20</v>
      </c>
      <c r="D142" s="113" t="s">
        <v>85</v>
      </c>
      <c r="E142" s="114" t="s">
        <v>327</v>
      </c>
      <c r="F142" s="159" t="s">
        <v>328</v>
      </c>
      <c r="G142" s="159"/>
      <c r="H142" s="159"/>
      <c r="I142" s="159"/>
      <c r="J142" s="115" t="s">
        <v>186</v>
      </c>
      <c r="K142" s="98">
        <v>28</v>
      </c>
      <c r="L142" s="160">
        <v>0</v>
      </c>
      <c r="M142" s="160"/>
      <c r="N142" s="161">
        <f t="shared" si="5"/>
        <v>0</v>
      </c>
      <c r="O142" s="161"/>
      <c r="P142" s="161"/>
      <c r="Q142" s="161"/>
      <c r="R142" s="77"/>
      <c r="T142" s="99" t="s">
        <v>1</v>
      </c>
      <c r="U142" s="31" t="s">
        <v>25</v>
      </c>
      <c r="V142" s="27"/>
      <c r="W142" s="117">
        <f t="shared" si="6"/>
        <v>0</v>
      </c>
      <c r="X142" s="117">
        <v>0</v>
      </c>
      <c r="Y142" s="117">
        <f t="shared" si="7"/>
        <v>0</v>
      </c>
      <c r="Z142" s="117">
        <v>0</v>
      </c>
      <c r="AA142" s="118">
        <f t="shared" si="8"/>
        <v>0</v>
      </c>
      <c r="AR142" s="15" t="s">
        <v>95</v>
      </c>
      <c r="AT142" s="15" t="s">
        <v>85</v>
      </c>
      <c r="AU142" s="15" t="s">
        <v>42</v>
      </c>
      <c r="AY142" s="15" t="s">
        <v>93</v>
      </c>
      <c r="BE142" s="57">
        <f t="shared" si="9"/>
        <v>0</v>
      </c>
      <c r="BF142" s="57">
        <f t="shared" si="10"/>
        <v>0</v>
      </c>
      <c r="BG142" s="57">
        <f t="shared" si="11"/>
        <v>0</v>
      </c>
      <c r="BH142" s="57">
        <f t="shared" si="12"/>
        <v>0</v>
      </c>
      <c r="BI142" s="57">
        <f t="shared" si="13"/>
        <v>0</v>
      </c>
      <c r="BJ142" s="15" t="s">
        <v>42</v>
      </c>
      <c r="BK142" s="94">
        <f t="shared" si="14"/>
        <v>0</v>
      </c>
      <c r="BL142" s="15" t="s">
        <v>95</v>
      </c>
      <c r="BM142" s="15" t="s">
        <v>148</v>
      </c>
    </row>
    <row r="143" spans="2:65" s="1" customFormat="1" ht="16.5" customHeight="1" x14ac:dyDescent="0.3">
      <c r="B143" s="74"/>
      <c r="C143" s="113">
        <v>21</v>
      </c>
      <c r="D143" s="113" t="s">
        <v>85</v>
      </c>
      <c r="E143" s="114" t="s">
        <v>329</v>
      </c>
      <c r="F143" s="159" t="s">
        <v>330</v>
      </c>
      <c r="G143" s="159"/>
      <c r="H143" s="159"/>
      <c r="I143" s="159"/>
      <c r="J143" s="115" t="s">
        <v>188</v>
      </c>
      <c r="K143" s="98">
        <v>1</v>
      </c>
      <c r="L143" s="160">
        <v>0</v>
      </c>
      <c r="M143" s="160"/>
      <c r="N143" s="161">
        <f t="shared" si="5"/>
        <v>0</v>
      </c>
      <c r="O143" s="161"/>
      <c r="P143" s="161"/>
      <c r="Q143" s="161"/>
      <c r="R143" s="77"/>
      <c r="T143" s="99" t="s">
        <v>1</v>
      </c>
      <c r="U143" s="31" t="s">
        <v>25</v>
      </c>
      <c r="V143" s="27"/>
      <c r="W143" s="117">
        <f t="shared" si="6"/>
        <v>0</v>
      </c>
      <c r="X143" s="117">
        <v>0</v>
      </c>
      <c r="Y143" s="117">
        <f t="shared" si="7"/>
        <v>0</v>
      </c>
      <c r="Z143" s="117">
        <v>0</v>
      </c>
      <c r="AA143" s="118">
        <f t="shared" si="8"/>
        <v>0</v>
      </c>
      <c r="AR143" s="15" t="s">
        <v>95</v>
      </c>
      <c r="AT143" s="15" t="s">
        <v>85</v>
      </c>
      <c r="AU143" s="15" t="s">
        <v>42</v>
      </c>
      <c r="AY143" s="15" t="s">
        <v>93</v>
      </c>
      <c r="BE143" s="57">
        <f t="shared" si="9"/>
        <v>0</v>
      </c>
      <c r="BF143" s="57">
        <f t="shared" si="10"/>
        <v>0</v>
      </c>
      <c r="BG143" s="57">
        <f t="shared" si="11"/>
        <v>0</v>
      </c>
      <c r="BH143" s="57">
        <f t="shared" si="12"/>
        <v>0</v>
      </c>
      <c r="BI143" s="57">
        <f t="shared" si="13"/>
        <v>0</v>
      </c>
      <c r="BJ143" s="15" t="s">
        <v>42</v>
      </c>
      <c r="BK143" s="94">
        <f t="shared" si="14"/>
        <v>0</v>
      </c>
      <c r="BL143" s="15" t="s">
        <v>95</v>
      </c>
      <c r="BM143" s="15" t="s">
        <v>150</v>
      </c>
    </row>
    <row r="144" spans="2:65" s="1" customFormat="1" ht="16.5" customHeight="1" x14ac:dyDescent="0.3">
      <c r="B144" s="74"/>
      <c r="C144" s="113">
        <v>22</v>
      </c>
      <c r="D144" s="113" t="s">
        <v>85</v>
      </c>
      <c r="E144" s="114" t="s">
        <v>331</v>
      </c>
      <c r="F144" s="159" t="s">
        <v>332</v>
      </c>
      <c r="G144" s="159"/>
      <c r="H144" s="159"/>
      <c r="I144" s="159"/>
      <c r="J144" s="115" t="s">
        <v>188</v>
      </c>
      <c r="K144" s="98">
        <v>1</v>
      </c>
      <c r="L144" s="160">
        <v>0</v>
      </c>
      <c r="M144" s="160"/>
      <c r="N144" s="161">
        <f t="shared" si="5"/>
        <v>0</v>
      </c>
      <c r="O144" s="161"/>
      <c r="P144" s="161"/>
      <c r="Q144" s="161"/>
      <c r="R144" s="77"/>
      <c r="T144" s="99" t="s">
        <v>1</v>
      </c>
      <c r="U144" s="31" t="s">
        <v>25</v>
      </c>
      <c r="V144" s="27"/>
      <c r="W144" s="117">
        <f t="shared" si="6"/>
        <v>0</v>
      </c>
      <c r="X144" s="117">
        <v>0</v>
      </c>
      <c r="Y144" s="117">
        <f t="shared" si="7"/>
        <v>0</v>
      </c>
      <c r="Z144" s="117">
        <v>0</v>
      </c>
      <c r="AA144" s="118">
        <f t="shared" si="8"/>
        <v>0</v>
      </c>
      <c r="AR144" s="15" t="s">
        <v>95</v>
      </c>
      <c r="AT144" s="15" t="s">
        <v>85</v>
      </c>
      <c r="AU144" s="15" t="s">
        <v>42</v>
      </c>
      <c r="AY144" s="15" t="s">
        <v>93</v>
      </c>
      <c r="BE144" s="57">
        <f t="shared" si="9"/>
        <v>0</v>
      </c>
      <c r="BF144" s="57">
        <f t="shared" si="10"/>
        <v>0</v>
      </c>
      <c r="BG144" s="57">
        <f t="shared" si="11"/>
        <v>0</v>
      </c>
      <c r="BH144" s="57">
        <f t="shared" si="12"/>
        <v>0</v>
      </c>
      <c r="BI144" s="57">
        <f t="shared" si="13"/>
        <v>0</v>
      </c>
      <c r="BJ144" s="15" t="s">
        <v>42</v>
      </c>
      <c r="BK144" s="94">
        <f t="shared" si="14"/>
        <v>0</v>
      </c>
      <c r="BL144" s="15" t="s">
        <v>95</v>
      </c>
      <c r="BM144" s="15" t="s">
        <v>152</v>
      </c>
    </row>
    <row r="145" spans="2:65" s="1" customFormat="1" ht="16.5" customHeight="1" x14ac:dyDescent="0.3">
      <c r="B145" s="74"/>
      <c r="C145" s="113">
        <v>23</v>
      </c>
      <c r="D145" s="113" t="s">
        <v>85</v>
      </c>
      <c r="E145" s="114" t="s">
        <v>333</v>
      </c>
      <c r="F145" s="159" t="s">
        <v>187</v>
      </c>
      <c r="G145" s="159"/>
      <c r="H145" s="159"/>
      <c r="I145" s="159"/>
      <c r="J145" s="115" t="s">
        <v>188</v>
      </c>
      <c r="K145" s="98">
        <v>1</v>
      </c>
      <c r="L145" s="160">
        <v>0</v>
      </c>
      <c r="M145" s="160"/>
      <c r="N145" s="161">
        <f t="shared" si="5"/>
        <v>0</v>
      </c>
      <c r="O145" s="161"/>
      <c r="P145" s="161"/>
      <c r="Q145" s="161"/>
      <c r="R145" s="77"/>
      <c r="T145" s="99" t="s">
        <v>1</v>
      </c>
      <c r="U145" s="31" t="s">
        <v>25</v>
      </c>
      <c r="V145" s="27"/>
      <c r="W145" s="117">
        <f t="shared" si="6"/>
        <v>0</v>
      </c>
      <c r="X145" s="117">
        <v>0</v>
      </c>
      <c r="Y145" s="117">
        <f t="shared" si="7"/>
        <v>0</v>
      </c>
      <c r="Z145" s="117">
        <v>0</v>
      </c>
      <c r="AA145" s="118">
        <f t="shared" si="8"/>
        <v>0</v>
      </c>
      <c r="AR145" s="15" t="s">
        <v>95</v>
      </c>
      <c r="AT145" s="15" t="s">
        <v>85</v>
      </c>
      <c r="AU145" s="15" t="s">
        <v>42</v>
      </c>
      <c r="AY145" s="15" t="s">
        <v>93</v>
      </c>
      <c r="BE145" s="57">
        <f t="shared" si="9"/>
        <v>0</v>
      </c>
      <c r="BF145" s="57">
        <f t="shared" si="10"/>
        <v>0</v>
      </c>
      <c r="BG145" s="57">
        <f t="shared" si="11"/>
        <v>0</v>
      </c>
      <c r="BH145" s="57">
        <f t="shared" si="12"/>
        <v>0</v>
      </c>
      <c r="BI145" s="57">
        <f t="shared" si="13"/>
        <v>0</v>
      </c>
      <c r="BJ145" s="15" t="s">
        <v>42</v>
      </c>
      <c r="BK145" s="94">
        <f t="shared" si="14"/>
        <v>0</v>
      </c>
      <c r="BL145" s="15" t="s">
        <v>95</v>
      </c>
      <c r="BM145" s="15" t="s">
        <v>157</v>
      </c>
    </row>
    <row r="146" spans="2:65" s="1" customFormat="1" ht="16.5" customHeight="1" x14ac:dyDescent="0.3">
      <c r="B146" s="74"/>
      <c r="C146" s="113">
        <v>24</v>
      </c>
      <c r="D146" s="113" t="s">
        <v>85</v>
      </c>
      <c r="E146" s="114" t="s">
        <v>189</v>
      </c>
      <c r="F146" s="159" t="s">
        <v>190</v>
      </c>
      <c r="G146" s="159"/>
      <c r="H146" s="159"/>
      <c r="I146" s="159"/>
      <c r="J146" s="115" t="s">
        <v>188</v>
      </c>
      <c r="K146" s="98">
        <v>1</v>
      </c>
      <c r="L146" s="160">
        <v>0</v>
      </c>
      <c r="M146" s="160"/>
      <c r="N146" s="161">
        <f t="shared" si="5"/>
        <v>0</v>
      </c>
      <c r="O146" s="161"/>
      <c r="P146" s="161"/>
      <c r="Q146" s="161"/>
      <c r="R146" s="77"/>
      <c r="T146" s="99" t="s">
        <v>1</v>
      </c>
      <c r="U146" s="31" t="s">
        <v>25</v>
      </c>
      <c r="V146" s="27"/>
      <c r="W146" s="117">
        <f t="shared" si="6"/>
        <v>0</v>
      </c>
      <c r="X146" s="117">
        <v>0</v>
      </c>
      <c r="Y146" s="117">
        <f t="shared" si="7"/>
        <v>0</v>
      </c>
      <c r="Z146" s="117">
        <v>0</v>
      </c>
      <c r="AA146" s="118">
        <f t="shared" si="8"/>
        <v>0</v>
      </c>
      <c r="AR146" s="15" t="s">
        <v>95</v>
      </c>
      <c r="AT146" s="15" t="s">
        <v>85</v>
      </c>
      <c r="AU146" s="15" t="s">
        <v>42</v>
      </c>
      <c r="AY146" s="15" t="s">
        <v>93</v>
      </c>
      <c r="BE146" s="57">
        <f t="shared" si="9"/>
        <v>0</v>
      </c>
      <c r="BF146" s="57">
        <f t="shared" si="10"/>
        <v>0</v>
      </c>
      <c r="BG146" s="57">
        <f t="shared" si="11"/>
        <v>0</v>
      </c>
      <c r="BH146" s="57">
        <f t="shared" si="12"/>
        <v>0</v>
      </c>
      <c r="BI146" s="57">
        <f t="shared" si="13"/>
        <v>0</v>
      </c>
      <c r="BJ146" s="15" t="s">
        <v>42</v>
      </c>
      <c r="BK146" s="94">
        <f t="shared" si="14"/>
        <v>0</v>
      </c>
      <c r="BL146" s="15" t="s">
        <v>95</v>
      </c>
      <c r="BM146" s="15" t="s">
        <v>159</v>
      </c>
    </row>
    <row r="147" spans="2:65" s="1" customFormat="1" ht="16.5" customHeight="1" x14ac:dyDescent="0.3">
      <c r="B147" s="74"/>
      <c r="C147" s="113">
        <v>25</v>
      </c>
      <c r="D147" s="113" t="s">
        <v>85</v>
      </c>
      <c r="E147" s="114" t="s">
        <v>191</v>
      </c>
      <c r="F147" s="159" t="s">
        <v>192</v>
      </c>
      <c r="G147" s="159"/>
      <c r="H147" s="159"/>
      <c r="I147" s="159"/>
      <c r="J147" s="115" t="s">
        <v>165</v>
      </c>
      <c r="K147" s="98">
        <v>0</v>
      </c>
      <c r="L147" s="160">
        <v>0</v>
      </c>
      <c r="M147" s="160"/>
      <c r="N147" s="161">
        <f t="shared" si="5"/>
        <v>0</v>
      </c>
      <c r="O147" s="161"/>
      <c r="P147" s="161"/>
      <c r="Q147" s="161"/>
      <c r="R147" s="77"/>
      <c r="T147" s="99" t="s">
        <v>1</v>
      </c>
      <c r="U147" s="31" t="s">
        <v>25</v>
      </c>
      <c r="V147" s="27"/>
      <c r="W147" s="117">
        <f t="shared" si="6"/>
        <v>0</v>
      </c>
      <c r="X147" s="117">
        <v>0</v>
      </c>
      <c r="Y147" s="117">
        <f t="shared" si="7"/>
        <v>0</v>
      </c>
      <c r="Z147" s="117">
        <v>0</v>
      </c>
      <c r="AA147" s="118">
        <f t="shared" si="8"/>
        <v>0</v>
      </c>
      <c r="AR147" s="15" t="s">
        <v>95</v>
      </c>
      <c r="AT147" s="15" t="s">
        <v>85</v>
      </c>
      <c r="AU147" s="15" t="s">
        <v>42</v>
      </c>
      <c r="AY147" s="15" t="s">
        <v>93</v>
      </c>
      <c r="BE147" s="57">
        <f t="shared" si="9"/>
        <v>0</v>
      </c>
      <c r="BF147" s="57">
        <f t="shared" si="10"/>
        <v>0</v>
      </c>
      <c r="BG147" s="57">
        <f t="shared" si="11"/>
        <v>0</v>
      </c>
      <c r="BH147" s="57">
        <f t="shared" si="12"/>
        <v>0</v>
      </c>
      <c r="BI147" s="57">
        <f t="shared" si="13"/>
        <v>0</v>
      </c>
      <c r="BJ147" s="15" t="s">
        <v>42</v>
      </c>
      <c r="BK147" s="94">
        <f t="shared" si="14"/>
        <v>0</v>
      </c>
      <c r="BL147" s="15" t="s">
        <v>95</v>
      </c>
      <c r="BM147" s="15" t="s">
        <v>162</v>
      </c>
    </row>
    <row r="148" spans="2:65" s="5" customFormat="1" ht="29.85" customHeight="1" x14ac:dyDescent="0.3">
      <c r="B148" s="103"/>
      <c r="C148" s="104"/>
      <c r="D148" s="112" t="s">
        <v>185</v>
      </c>
      <c r="E148" s="112"/>
      <c r="F148" s="112"/>
      <c r="G148" s="112"/>
      <c r="H148" s="112"/>
      <c r="I148" s="112"/>
      <c r="J148" s="112"/>
      <c r="K148" s="112"/>
      <c r="L148" s="112"/>
      <c r="M148" s="112"/>
      <c r="N148" s="170">
        <f>BK148</f>
        <v>0</v>
      </c>
      <c r="O148" s="171"/>
      <c r="P148" s="171"/>
      <c r="Q148" s="171"/>
      <c r="R148" s="105"/>
      <c r="T148" s="106"/>
      <c r="U148" s="104"/>
      <c r="V148" s="104"/>
      <c r="W148" s="107">
        <f>SUM(W149:W169)</f>
        <v>0</v>
      </c>
      <c r="X148" s="104"/>
      <c r="Y148" s="107">
        <f>SUM(Y149:Y169)</f>
        <v>0</v>
      </c>
      <c r="Z148" s="104"/>
      <c r="AA148" s="108">
        <f>SUM(AA149:AA169)</f>
        <v>0</v>
      </c>
      <c r="AR148" s="109" t="s">
        <v>41</v>
      </c>
      <c r="AT148" s="110" t="s">
        <v>39</v>
      </c>
      <c r="AU148" s="110" t="s">
        <v>41</v>
      </c>
      <c r="AY148" s="109" t="s">
        <v>93</v>
      </c>
      <c r="BK148" s="111">
        <f>SUM(BK149:BK169)</f>
        <v>0</v>
      </c>
    </row>
    <row r="149" spans="2:65" s="1" customFormat="1" ht="27" customHeight="1" x14ac:dyDescent="0.3">
      <c r="B149" s="74"/>
      <c r="C149" s="150" t="s">
        <v>138</v>
      </c>
      <c r="D149" s="150" t="s">
        <v>135</v>
      </c>
      <c r="E149" s="151" t="s">
        <v>334</v>
      </c>
      <c r="F149" s="228" t="s">
        <v>381</v>
      </c>
      <c r="G149" s="228"/>
      <c r="H149" s="228"/>
      <c r="I149" s="228"/>
      <c r="J149" s="152" t="s">
        <v>94</v>
      </c>
      <c r="K149" s="153">
        <v>14</v>
      </c>
      <c r="L149" s="177">
        <v>0</v>
      </c>
      <c r="M149" s="177"/>
      <c r="N149" s="178">
        <f t="shared" ref="N149:N169" si="25">ROUND(L149*K149,3)</f>
        <v>0</v>
      </c>
      <c r="O149" s="161"/>
      <c r="P149" s="161"/>
      <c r="Q149" s="161"/>
      <c r="R149" s="77"/>
      <c r="T149" s="99" t="s">
        <v>1</v>
      </c>
      <c r="U149" s="31" t="s">
        <v>25</v>
      </c>
      <c r="V149" s="27"/>
      <c r="W149" s="117">
        <f t="shared" ref="W149:W169" si="26">V149*K149</f>
        <v>0</v>
      </c>
      <c r="X149" s="117">
        <v>0</v>
      </c>
      <c r="Y149" s="117">
        <f t="shared" ref="Y149:Y169" si="27">X149*K149</f>
        <v>0</v>
      </c>
      <c r="Z149" s="117">
        <v>0</v>
      </c>
      <c r="AA149" s="118">
        <f t="shared" ref="AA149:AA169" si="28">Z149*K149</f>
        <v>0</v>
      </c>
      <c r="AR149" s="15" t="s">
        <v>107</v>
      </c>
      <c r="AT149" s="15" t="s">
        <v>135</v>
      </c>
      <c r="AU149" s="15" t="s">
        <v>42</v>
      </c>
      <c r="AY149" s="15" t="s">
        <v>93</v>
      </c>
      <c r="BE149" s="57">
        <f t="shared" ref="BE149:BE169" si="29">IF(U149="základná",N149,0)</f>
        <v>0</v>
      </c>
      <c r="BF149" s="57">
        <f t="shared" ref="BF149:BF169" si="30">IF(U149="znížená",N149,0)</f>
        <v>0</v>
      </c>
      <c r="BG149" s="57">
        <f t="shared" ref="BG149:BG169" si="31">IF(U149="zákl. prenesená",N149,0)</f>
        <v>0</v>
      </c>
      <c r="BH149" s="57">
        <f t="shared" ref="BH149:BH169" si="32">IF(U149="zníž. prenesená",N149,0)</f>
        <v>0</v>
      </c>
      <c r="BI149" s="57">
        <f t="shared" ref="BI149:BI169" si="33">IF(U149="nulová",N149,0)</f>
        <v>0</v>
      </c>
      <c r="BJ149" s="15" t="s">
        <v>42</v>
      </c>
      <c r="BK149" s="94">
        <f t="shared" ref="BK149:BK169" si="34">ROUND(L149*K149,3)</f>
        <v>0</v>
      </c>
      <c r="BL149" s="15" t="s">
        <v>95</v>
      </c>
      <c r="BM149" s="15" t="s">
        <v>163</v>
      </c>
    </row>
    <row r="150" spans="2:65" s="1" customFormat="1" ht="27" customHeight="1" x14ac:dyDescent="0.3">
      <c r="B150" s="74"/>
      <c r="C150" s="150" t="s">
        <v>139</v>
      </c>
      <c r="D150" s="150" t="s">
        <v>135</v>
      </c>
      <c r="E150" s="151" t="s">
        <v>335</v>
      </c>
      <c r="F150" s="228" t="s">
        <v>382</v>
      </c>
      <c r="G150" s="228"/>
      <c r="H150" s="228"/>
      <c r="I150" s="228"/>
      <c r="J150" s="152" t="s">
        <v>94</v>
      </c>
      <c r="K150" s="153">
        <v>4</v>
      </c>
      <c r="L150" s="177">
        <v>0</v>
      </c>
      <c r="M150" s="177"/>
      <c r="N150" s="178">
        <f t="shared" si="25"/>
        <v>0</v>
      </c>
      <c r="O150" s="161"/>
      <c r="P150" s="161"/>
      <c r="Q150" s="161"/>
      <c r="R150" s="77"/>
      <c r="T150" s="99" t="s">
        <v>1</v>
      </c>
      <c r="U150" s="31" t="s">
        <v>25</v>
      </c>
      <c r="V150" s="27"/>
      <c r="W150" s="117">
        <f t="shared" si="26"/>
        <v>0</v>
      </c>
      <c r="X150" s="117">
        <v>0</v>
      </c>
      <c r="Y150" s="117">
        <f t="shared" si="27"/>
        <v>0</v>
      </c>
      <c r="Z150" s="117">
        <v>0</v>
      </c>
      <c r="AA150" s="118">
        <f t="shared" si="28"/>
        <v>0</v>
      </c>
      <c r="AR150" s="15" t="s">
        <v>107</v>
      </c>
      <c r="AT150" s="15" t="s">
        <v>135</v>
      </c>
      <c r="AU150" s="15" t="s">
        <v>42</v>
      </c>
      <c r="AY150" s="15" t="s">
        <v>93</v>
      </c>
      <c r="BE150" s="57">
        <f t="shared" si="29"/>
        <v>0</v>
      </c>
      <c r="BF150" s="57">
        <f t="shared" si="30"/>
        <v>0</v>
      </c>
      <c r="BG150" s="57">
        <f t="shared" si="31"/>
        <v>0</v>
      </c>
      <c r="BH150" s="57">
        <f t="shared" si="32"/>
        <v>0</v>
      </c>
      <c r="BI150" s="57">
        <f t="shared" si="33"/>
        <v>0</v>
      </c>
      <c r="BJ150" s="15" t="s">
        <v>42</v>
      </c>
      <c r="BK150" s="94">
        <f t="shared" si="34"/>
        <v>0</v>
      </c>
      <c r="BL150" s="15" t="s">
        <v>95</v>
      </c>
      <c r="BM150" s="15" t="s">
        <v>164</v>
      </c>
    </row>
    <row r="151" spans="2:65" s="1" customFormat="1" ht="16.5" customHeight="1" x14ac:dyDescent="0.3">
      <c r="B151" s="74"/>
      <c r="C151" s="150" t="s">
        <v>140</v>
      </c>
      <c r="D151" s="150" t="s">
        <v>135</v>
      </c>
      <c r="E151" s="151" t="s">
        <v>336</v>
      </c>
      <c r="F151" s="176" t="s">
        <v>337</v>
      </c>
      <c r="G151" s="176"/>
      <c r="H151" s="176"/>
      <c r="I151" s="176"/>
      <c r="J151" s="152" t="s">
        <v>94</v>
      </c>
      <c r="K151" s="153">
        <v>4</v>
      </c>
      <c r="L151" s="177">
        <v>0</v>
      </c>
      <c r="M151" s="177"/>
      <c r="N151" s="178">
        <f t="shared" si="25"/>
        <v>0</v>
      </c>
      <c r="O151" s="161"/>
      <c r="P151" s="161"/>
      <c r="Q151" s="161"/>
      <c r="R151" s="77"/>
      <c r="T151" s="99" t="s">
        <v>1</v>
      </c>
      <c r="U151" s="31" t="s">
        <v>25</v>
      </c>
      <c r="V151" s="27"/>
      <c r="W151" s="117">
        <f t="shared" si="26"/>
        <v>0</v>
      </c>
      <c r="X151" s="117">
        <v>0</v>
      </c>
      <c r="Y151" s="117">
        <f t="shared" si="27"/>
        <v>0</v>
      </c>
      <c r="Z151" s="117">
        <v>0</v>
      </c>
      <c r="AA151" s="118">
        <f t="shared" si="28"/>
        <v>0</v>
      </c>
      <c r="AR151" s="15" t="s">
        <v>107</v>
      </c>
      <c r="AT151" s="15" t="s">
        <v>135</v>
      </c>
      <c r="AU151" s="15" t="s">
        <v>42</v>
      </c>
      <c r="AY151" s="15" t="s">
        <v>93</v>
      </c>
      <c r="BE151" s="57">
        <f t="shared" si="29"/>
        <v>0</v>
      </c>
      <c r="BF151" s="57">
        <f t="shared" si="30"/>
        <v>0</v>
      </c>
      <c r="BG151" s="57">
        <f t="shared" si="31"/>
        <v>0</v>
      </c>
      <c r="BH151" s="57">
        <f t="shared" si="32"/>
        <v>0</v>
      </c>
      <c r="BI151" s="57">
        <f t="shared" si="33"/>
        <v>0</v>
      </c>
      <c r="BJ151" s="15" t="s">
        <v>42</v>
      </c>
      <c r="BK151" s="94">
        <f t="shared" si="34"/>
        <v>0</v>
      </c>
      <c r="BL151" s="15" t="s">
        <v>95</v>
      </c>
      <c r="BM151" s="15" t="s">
        <v>166</v>
      </c>
    </row>
    <row r="152" spans="2:65" s="1" customFormat="1" ht="16.5" customHeight="1" x14ac:dyDescent="0.3">
      <c r="B152" s="74"/>
      <c r="C152" s="150" t="s">
        <v>141</v>
      </c>
      <c r="D152" s="150" t="s">
        <v>135</v>
      </c>
      <c r="E152" s="151" t="s">
        <v>338</v>
      </c>
      <c r="F152" s="176" t="s">
        <v>339</v>
      </c>
      <c r="G152" s="176"/>
      <c r="H152" s="176"/>
      <c r="I152" s="176"/>
      <c r="J152" s="152" t="s">
        <v>94</v>
      </c>
      <c r="K152" s="153">
        <v>18</v>
      </c>
      <c r="L152" s="177">
        <v>0</v>
      </c>
      <c r="M152" s="177"/>
      <c r="N152" s="178">
        <f t="shared" si="25"/>
        <v>0</v>
      </c>
      <c r="O152" s="161"/>
      <c r="P152" s="161"/>
      <c r="Q152" s="161"/>
      <c r="R152" s="77"/>
      <c r="T152" s="99" t="s">
        <v>1</v>
      </c>
      <c r="U152" s="31" t="s">
        <v>25</v>
      </c>
      <c r="V152" s="27"/>
      <c r="W152" s="117">
        <f t="shared" si="26"/>
        <v>0</v>
      </c>
      <c r="X152" s="117">
        <v>0</v>
      </c>
      <c r="Y152" s="117">
        <f t="shared" si="27"/>
        <v>0</v>
      </c>
      <c r="Z152" s="117">
        <v>0</v>
      </c>
      <c r="AA152" s="118">
        <f t="shared" si="28"/>
        <v>0</v>
      </c>
      <c r="AR152" s="15" t="s">
        <v>107</v>
      </c>
      <c r="AT152" s="15" t="s">
        <v>135</v>
      </c>
      <c r="AU152" s="15" t="s">
        <v>42</v>
      </c>
      <c r="AY152" s="15" t="s">
        <v>93</v>
      </c>
      <c r="BE152" s="57">
        <f t="shared" si="29"/>
        <v>0</v>
      </c>
      <c r="BF152" s="57">
        <f t="shared" si="30"/>
        <v>0</v>
      </c>
      <c r="BG152" s="57">
        <f t="shared" si="31"/>
        <v>0</v>
      </c>
      <c r="BH152" s="57">
        <f t="shared" si="32"/>
        <v>0</v>
      </c>
      <c r="BI152" s="57">
        <f t="shared" si="33"/>
        <v>0</v>
      </c>
      <c r="BJ152" s="15" t="s">
        <v>42</v>
      </c>
      <c r="BK152" s="94">
        <f t="shared" si="34"/>
        <v>0</v>
      </c>
      <c r="BL152" s="15" t="s">
        <v>95</v>
      </c>
      <c r="BM152" s="15" t="s">
        <v>167</v>
      </c>
    </row>
    <row r="153" spans="2:65" s="1" customFormat="1" ht="16.5" customHeight="1" x14ac:dyDescent="0.3">
      <c r="B153" s="74"/>
      <c r="C153" s="150" t="s">
        <v>142</v>
      </c>
      <c r="D153" s="150" t="s">
        <v>135</v>
      </c>
      <c r="E153" s="151" t="s">
        <v>340</v>
      </c>
      <c r="F153" s="176" t="s">
        <v>341</v>
      </c>
      <c r="G153" s="176"/>
      <c r="H153" s="176"/>
      <c r="I153" s="176"/>
      <c r="J153" s="152" t="s">
        <v>98</v>
      </c>
      <c r="K153" s="153">
        <v>713</v>
      </c>
      <c r="L153" s="177">
        <v>0</v>
      </c>
      <c r="M153" s="177"/>
      <c r="N153" s="178">
        <f t="shared" si="25"/>
        <v>0</v>
      </c>
      <c r="O153" s="161"/>
      <c r="P153" s="161"/>
      <c r="Q153" s="161"/>
      <c r="R153" s="77"/>
      <c r="T153" s="99" t="s">
        <v>1</v>
      </c>
      <c r="U153" s="31" t="s">
        <v>25</v>
      </c>
      <c r="V153" s="27"/>
      <c r="W153" s="117">
        <f t="shared" si="26"/>
        <v>0</v>
      </c>
      <c r="X153" s="117">
        <v>0</v>
      </c>
      <c r="Y153" s="117">
        <f t="shared" si="27"/>
        <v>0</v>
      </c>
      <c r="Z153" s="117">
        <v>0</v>
      </c>
      <c r="AA153" s="118">
        <f t="shared" si="28"/>
        <v>0</v>
      </c>
      <c r="AR153" s="15" t="s">
        <v>107</v>
      </c>
      <c r="AT153" s="15" t="s">
        <v>135</v>
      </c>
      <c r="AU153" s="15" t="s">
        <v>42</v>
      </c>
      <c r="AY153" s="15" t="s">
        <v>93</v>
      </c>
      <c r="BE153" s="57">
        <f t="shared" si="29"/>
        <v>0</v>
      </c>
      <c r="BF153" s="57">
        <f t="shared" si="30"/>
        <v>0</v>
      </c>
      <c r="BG153" s="57">
        <f t="shared" si="31"/>
        <v>0</v>
      </c>
      <c r="BH153" s="57">
        <f t="shared" si="32"/>
        <v>0</v>
      </c>
      <c r="BI153" s="57">
        <f t="shared" si="33"/>
        <v>0</v>
      </c>
      <c r="BJ153" s="15" t="s">
        <v>42</v>
      </c>
      <c r="BK153" s="94">
        <f t="shared" si="34"/>
        <v>0</v>
      </c>
      <c r="BL153" s="15" t="s">
        <v>95</v>
      </c>
      <c r="BM153" s="15" t="s">
        <v>168</v>
      </c>
    </row>
    <row r="154" spans="2:65" s="1" customFormat="1" ht="16.5" customHeight="1" x14ac:dyDescent="0.3">
      <c r="B154" s="74"/>
      <c r="C154" s="150" t="s">
        <v>143</v>
      </c>
      <c r="D154" s="150" t="s">
        <v>135</v>
      </c>
      <c r="E154" s="151" t="s">
        <v>342</v>
      </c>
      <c r="F154" s="176" t="s">
        <v>343</v>
      </c>
      <c r="G154" s="176"/>
      <c r="H154" s="176"/>
      <c r="I154" s="176"/>
      <c r="J154" s="152" t="s">
        <v>98</v>
      </c>
      <c r="K154" s="153">
        <v>116</v>
      </c>
      <c r="L154" s="177">
        <v>0</v>
      </c>
      <c r="M154" s="177"/>
      <c r="N154" s="178">
        <f t="shared" si="25"/>
        <v>0</v>
      </c>
      <c r="O154" s="161"/>
      <c r="P154" s="161"/>
      <c r="Q154" s="161"/>
      <c r="R154" s="77"/>
      <c r="T154" s="99" t="s">
        <v>1</v>
      </c>
      <c r="U154" s="31" t="s">
        <v>25</v>
      </c>
      <c r="V154" s="27"/>
      <c r="W154" s="117">
        <f t="shared" si="26"/>
        <v>0</v>
      </c>
      <c r="X154" s="117">
        <v>0</v>
      </c>
      <c r="Y154" s="117">
        <f t="shared" si="27"/>
        <v>0</v>
      </c>
      <c r="Z154" s="117">
        <v>0</v>
      </c>
      <c r="AA154" s="118">
        <f t="shared" si="28"/>
        <v>0</v>
      </c>
      <c r="AR154" s="15" t="s">
        <v>107</v>
      </c>
      <c r="AT154" s="15" t="s">
        <v>135</v>
      </c>
      <c r="AU154" s="15" t="s">
        <v>42</v>
      </c>
      <c r="AY154" s="15" t="s">
        <v>93</v>
      </c>
      <c r="BE154" s="57">
        <f t="shared" si="29"/>
        <v>0</v>
      </c>
      <c r="BF154" s="57">
        <f t="shared" si="30"/>
        <v>0</v>
      </c>
      <c r="BG154" s="57">
        <f t="shared" si="31"/>
        <v>0</v>
      </c>
      <c r="BH154" s="57">
        <f t="shared" si="32"/>
        <v>0</v>
      </c>
      <c r="BI154" s="57">
        <f t="shared" si="33"/>
        <v>0</v>
      </c>
      <c r="BJ154" s="15" t="s">
        <v>42</v>
      </c>
      <c r="BK154" s="94">
        <f t="shared" si="34"/>
        <v>0</v>
      </c>
      <c r="BL154" s="15" t="s">
        <v>95</v>
      </c>
      <c r="BM154" s="15" t="s">
        <v>169</v>
      </c>
    </row>
    <row r="155" spans="2:65" s="1" customFormat="1" ht="16.5" customHeight="1" x14ac:dyDescent="0.3">
      <c r="B155" s="74"/>
      <c r="C155" s="150" t="s">
        <v>144</v>
      </c>
      <c r="D155" s="150" t="s">
        <v>135</v>
      </c>
      <c r="E155" s="151" t="s">
        <v>344</v>
      </c>
      <c r="F155" s="176" t="s">
        <v>345</v>
      </c>
      <c r="G155" s="176"/>
      <c r="H155" s="176"/>
      <c r="I155" s="176"/>
      <c r="J155" s="152" t="s">
        <v>98</v>
      </c>
      <c r="K155" s="153">
        <v>70</v>
      </c>
      <c r="L155" s="177">
        <v>0</v>
      </c>
      <c r="M155" s="177"/>
      <c r="N155" s="178">
        <f t="shared" si="25"/>
        <v>0</v>
      </c>
      <c r="O155" s="161"/>
      <c r="P155" s="161"/>
      <c r="Q155" s="161"/>
      <c r="R155" s="77"/>
      <c r="T155" s="99" t="s">
        <v>1</v>
      </c>
      <c r="U155" s="31" t="s">
        <v>25</v>
      </c>
      <c r="V155" s="27"/>
      <c r="W155" s="117">
        <f t="shared" si="26"/>
        <v>0</v>
      </c>
      <c r="X155" s="117">
        <v>0</v>
      </c>
      <c r="Y155" s="117">
        <f t="shared" si="27"/>
        <v>0</v>
      </c>
      <c r="Z155" s="117">
        <v>0</v>
      </c>
      <c r="AA155" s="118">
        <f t="shared" si="28"/>
        <v>0</v>
      </c>
      <c r="AR155" s="15" t="s">
        <v>107</v>
      </c>
      <c r="AT155" s="15" t="s">
        <v>135</v>
      </c>
      <c r="AU155" s="15" t="s">
        <v>42</v>
      </c>
      <c r="AY155" s="15" t="s">
        <v>93</v>
      </c>
      <c r="BE155" s="57">
        <f t="shared" si="29"/>
        <v>0</v>
      </c>
      <c r="BF155" s="57">
        <f t="shared" si="30"/>
        <v>0</v>
      </c>
      <c r="BG155" s="57">
        <f t="shared" si="31"/>
        <v>0</v>
      </c>
      <c r="BH155" s="57">
        <f t="shared" si="32"/>
        <v>0</v>
      </c>
      <c r="BI155" s="57">
        <f t="shared" si="33"/>
        <v>0</v>
      </c>
      <c r="BJ155" s="15" t="s">
        <v>42</v>
      </c>
      <c r="BK155" s="94">
        <f t="shared" si="34"/>
        <v>0</v>
      </c>
      <c r="BL155" s="15" t="s">
        <v>95</v>
      </c>
      <c r="BM155" s="15" t="s">
        <v>170</v>
      </c>
    </row>
    <row r="156" spans="2:65" s="1" customFormat="1" ht="38.25" customHeight="1" x14ac:dyDescent="0.3">
      <c r="B156" s="74"/>
      <c r="C156" s="150" t="s">
        <v>145</v>
      </c>
      <c r="D156" s="150" t="s">
        <v>135</v>
      </c>
      <c r="E156" s="151" t="s">
        <v>346</v>
      </c>
      <c r="F156" s="227" t="s">
        <v>386</v>
      </c>
      <c r="G156" s="227"/>
      <c r="H156" s="227"/>
      <c r="I156" s="227"/>
      <c r="J156" s="152" t="s">
        <v>94</v>
      </c>
      <c r="K156" s="153">
        <v>14</v>
      </c>
      <c r="L156" s="177">
        <v>0</v>
      </c>
      <c r="M156" s="177"/>
      <c r="N156" s="178">
        <f t="shared" si="25"/>
        <v>0</v>
      </c>
      <c r="O156" s="161"/>
      <c r="P156" s="161"/>
      <c r="Q156" s="161"/>
      <c r="R156" s="77"/>
      <c r="T156" s="99" t="s">
        <v>1</v>
      </c>
      <c r="U156" s="31" t="s">
        <v>25</v>
      </c>
      <c r="V156" s="27"/>
      <c r="W156" s="117">
        <f t="shared" si="26"/>
        <v>0</v>
      </c>
      <c r="X156" s="117">
        <v>0</v>
      </c>
      <c r="Y156" s="117">
        <f t="shared" si="27"/>
        <v>0</v>
      </c>
      <c r="Z156" s="117">
        <v>0</v>
      </c>
      <c r="AA156" s="118">
        <f t="shared" si="28"/>
        <v>0</v>
      </c>
      <c r="AR156" s="15" t="s">
        <v>107</v>
      </c>
      <c r="AT156" s="15" t="s">
        <v>135</v>
      </c>
      <c r="AU156" s="15" t="s">
        <v>42</v>
      </c>
      <c r="AY156" s="15" t="s">
        <v>93</v>
      </c>
      <c r="BE156" s="57">
        <f t="shared" si="29"/>
        <v>0</v>
      </c>
      <c r="BF156" s="57">
        <f t="shared" si="30"/>
        <v>0</v>
      </c>
      <c r="BG156" s="57">
        <f t="shared" si="31"/>
        <v>0</v>
      </c>
      <c r="BH156" s="57">
        <f t="shared" si="32"/>
        <v>0</v>
      </c>
      <c r="BI156" s="57">
        <f t="shared" si="33"/>
        <v>0</v>
      </c>
      <c r="BJ156" s="15" t="s">
        <v>42</v>
      </c>
      <c r="BK156" s="94">
        <f t="shared" si="34"/>
        <v>0</v>
      </c>
      <c r="BL156" s="15" t="s">
        <v>95</v>
      </c>
      <c r="BM156" s="15" t="s">
        <v>171</v>
      </c>
    </row>
    <row r="157" spans="2:65" s="1" customFormat="1" ht="38.25" customHeight="1" x14ac:dyDescent="0.3">
      <c r="B157" s="74"/>
      <c r="C157" s="150" t="s">
        <v>146</v>
      </c>
      <c r="D157" s="150" t="s">
        <v>135</v>
      </c>
      <c r="E157" s="151" t="s">
        <v>347</v>
      </c>
      <c r="F157" s="227" t="s">
        <v>387</v>
      </c>
      <c r="G157" s="227"/>
      <c r="H157" s="227"/>
      <c r="I157" s="227"/>
      <c r="J157" s="152" t="s">
        <v>94</v>
      </c>
      <c r="K157" s="153">
        <v>8</v>
      </c>
      <c r="L157" s="177">
        <v>0</v>
      </c>
      <c r="M157" s="177"/>
      <c r="N157" s="178">
        <f t="shared" si="25"/>
        <v>0</v>
      </c>
      <c r="O157" s="161"/>
      <c r="P157" s="161"/>
      <c r="Q157" s="161"/>
      <c r="R157" s="77"/>
      <c r="T157" s="99" t="s">
        <v>1</v>
      </c>
      <c r="U157" s="31" t="s">
        <v>25</v>
      </c>
      <c r="V157" s="27"/>
      <c r="W157" s="117">
        <f t="shared" si="26"/>
        <v>0</v>
      </c>
      <c r="X157" s="117">
        <v>0</v>
      </c>
      <c r="Y157" s="117">
        <f t="shared" si="27"/>
        <v>0</v>
      </c>
      <c r="Z157" s="117">
        <v>0</v>
      </c>
      <c r="AA157" s="118">
        <f t="shared" si="28"/>
        <v>0</v>
      </c>
      <c r="AR157" s="15" t="s">
        <v>107</v>
      </c>
      <c r="AT157" s="15" t="s">
        <v>135</v>
      </c>
      <c r="AU157" s="15" t="s">
        <v>42</v>
      </c>
      <c r="AY157" s="15" t="s">
        <v>93</v>
      </c>
      <c r="BE157" s="57">
        <f t="shared" si="29"/>
        <v>0</v>
      </c>
      <c r="BF157" s="57">
        <f t="shared" si="30"/>
        <v>0</v>
      </c>
      <c r="BG157" s="57">
        <f t="shared" si="31"/>
        <v>0</v>
      </c>
      <c r="BH157" s="57">
        <f t="shared" si="32"/>
        <v>0</v>
      </c>
      <c r="BI157" s="57">
        <f t="shared" si="33"/>
        <v>0</v>
      </c>
      <c r="BJ157" s="15" t="s">
        <v>42</v>
      </c>
      <c r="BK157" s="94">
        <f t="shared" si="34"/>
        <v>0</v>
      </c>
      <c r="BL157" s="15" t="s">
        <v>95</v>
      </c>
      <c r="BM157" s="15" t="s">
        <v>131</v>
      </c>
    </row>
    <row r="158" spans="2:65" s="1" customFormat="1" ht="25.5" customHeight="1" x14ac:dyDescent="0.3">
      <c r="B158" s="74"/>
      <c r="C158" s="150" t="s">
        <v>147</v>
      </c>
      <c r="D158" s="150" t="s">
        <v>135</v>
      </c>
      <c r="E158" s="151" t="s">
        <v>348</v>
      </c>
      <c r="F158" s="176" t="s">
        <v>349</v>
      </c>
      <c r="G158" s="176"/>
      <c r="H158" s="176"/>
      <c r="I158" s="176"/>
      <c r="J158" s="152" t="s">
        <v>94</v>
      </c>
      <c r="K158" s="153">
        <v>30</v>
      </c>
      <c r="L158" s="177">
        <v>0</v>
      </c>
      <c r="M158" s="177"/>
      <c r="N158" s="178">
        <f t="shared" si="25"/>
        <v>0</v>
      </c>
      <c r="O158" s="161"/>
      <c r="P158" s="161"/>
      <c r="Q158" s="161"/>
      <c r="R158" s="77"/>
      <c r="T158" s="99" t="s">
        <v>1</v>
      </c>
      <c r="U158" s="31" t="s">
        <v>25</v>
      </c>
      <c r="V158" s="27"/>
      <c r="W158" s="117">
        <f t="shared" si="26"/>
        <v>0</v>
      </c>
      <c r="X158" s="117">
        <v>0</v>
      </c>
      <c r="Y158" s="117">
        <f t="shared" si="27"/>
        <v>0</v>
      </c>
      <c r="Z158" s="117">
        <v>0</v>
      </c>
      <c r="AA158" s="118">
        <f t="shared" si="28"/>
        <v>0</v>
      </c>
      <c r="AR158" s="15" t="s">
        <v>107</v>
      </c>
      <c r="AT158" s="15" t="s">
        <v>135</v>
      </c>
      <c r="AU158" s="15" t="s">
        <v>42</v>
      </c>
      <c r="AY158" s="15" t="s">
        <v>93</v>
      </c>
      <c r="BE158" s="57">
        <f t="shared" si="29"/>
        <v>0</v>
      </c>
      <c r="BF158" s="57">
        <f t="shared" si="30"/>
        <v>0</v>
      </c>
      <c r="BG158" s="57">
        <f t="shared" si="31"/>
        <v>0</v>
      </c>
      <c r="BH158" s="57">
        <f t="shared" si="32"/>
        <v>0</v>
      </c>
      <c r="BI158" s="57">
        <f t="shared" si="33"/>
        <v>0</v>
      </c>
      <c r="BJ158" s="15" t="s">
        <v>42</v>
      </c>
      <c r="BK158" s="94">
        <f t="shared" si="34"/>
        <v>0</v>
      </c>
      <c r="BL158" s="15" t="s">
        <v>95</v>
      </c>
      <c r="BM158" s="15" t="s">
        <v>172</v>
      </c>
    </row>
    <row r="159" spans="2:65" s="1" customFormat="1" ht="25.5" customHeight="1" x14ac:dyDescent="0.3">
      <c r="B159" s="74"/>
      <c r="C159" s="150" t="s">
        <v>148</v>
      </c>
      <c r="D159" s="150" t="s">
        <v>135</v>
      </c>
      <c r="E159" s="151" t="s">
        <v>350</v>
      </c>
      <c r="F159" s="176" t="s">
        <v>351</v>
      </c>
      <c r="G159" s="176"/>
      <c r="H159" s="176"/>
      <c r="I159" s="176"/>
      <c r="J159" s="152" t="s">
        <v>94</v>
      </c>
      <c r="K159" s="153">
        <v>2</v>
      </c>
      <c r="L159" s="177">
        <v>0</v>
      </c>
      <c r="M159" s="177"/>
      <c r="N159" s="178">
        <f t="shared" si="25"/>
        <v>0</v>
      </c>
      <c r="O159" s="161"/>
      <c r="P159" s="161"/>
      <c r="Q159" s="161"/>
      <c r="R159" s="77"/>
      <c r="T159" s="99" t="s">
        <v>1</v>
      </c>
      <c r="U159" s="31" t="s">
        <v>25</v>
      </c>
      <c r="V159" s="27"/>
      <c r="W159" s="117">
        <f t="shared" si="26"/>
        <v>0</v>
      </c>
      <c r="X159" s="117">
        <v>0</v>
      </c>
      <c r="Y159" s="117">
        <f t="shared" si="27"/>
        <v>0</v>
      </c>
      <c r="Z159" s="117">
        <v>0</v>
      </c>
      <c r="AA159" s="118">
        <f t="shared" si="28"/>
        <v>0</v>
      </c>
      <c r="AR159" s="15" t="s">
        <v>107</v>
      </c>
      <c r="AT159" s="15" t="s">
        <v>135</v>
      </c>
      <c r="AU159" s="15" t="s">
        <v>42</v>
      </c>
      <c r="AY159" s="15" t="s">
        <v>93</v>
      </c>
      <c r="BE159" s="57">
        <f t="shared" si="29"/>
        <v>0</v>
      </c>
      <c r="BF159" s="57">
        <f t="shared" si="30"/>
        <v>0</v>
      </c>
      <c r="BG159" s="57">
        <f t="shared" si="31"/>
        <v>0</v>
      </c>
      <c r="BH159" s="57">
        <f t="shared" si="32"/>
        <v>0</v>
      </c>
      <c r="BI159" s="57">
        <f t="shared" si="33"/>
        <v>0</v>
      </c>
      <c r="BJ159" s="15" t="s">
        <v>42</v>
      </c>
      <c r="BK159" s="94">
        <f t="shared" si="34"/>
        <v>0</v>
      </c>
      <c r="BL159" s="15" t="s">
        <v>95</v>
      </c>
      <c r="BM159" s="15" t="s">
        <v>173</v>
      </c>
    </row>
    <row r="160" spans="2:65" s="1" customFormat="1" ht="16.5" customHeight="1" x14ac:dyDescent="0.3">
      <c r="B160" s="74"/>
      <c r="C160" s="150" t="s">
        <v>149</v>
      </c>
      <c r="D160" s="150" t="s">
        <v>135</v>
      </c>
      <c r="E160" s="151" t="s">
        <v>352</v>
      </c>
      <c r="F160" s="176" t="s">
        <v>353</v>
      </c>
      <c r="G160" s="176"/>
      <c r="H160" s="176"/>
      <c r="I160" s="176"/>
      <c r="J160" s="152" t="s">
        <v>94</v>
      </c>
      <c r="K160" s="153">
        <v>100</v>
      </c>
      <c r="L160" s="177">
        <v>0</v>
      </c>
      <c r="M160" s="177"/>
      <c r="N160" s="178">
        <f t="shared" si="25"/>
        <v>0</v>
      </c>
      <c r="O160" s="161"/>
      <c r="P160" s="161"/>
      <c r="Q160" s="161"/>
      <c r="R160" s="77"/>
      <c r="T160" s="99" t="s">
        <v>1</v>
      </c>
      <c r="U160" s="31" t="s">
        <v>25</v>
      </c>
      <c r="V160" s="27"/>
      <c r="W160" s="117">
        <f t="shared" si="26"/>
        <v>0</v>
      </c>
      <c r="X160" s="117">
        <v>0</v>
      </c>
      <c r="Y160" s="117">
        <f t="shared" si="27"/>
        <v>0</v>
      </c>
      <c r="Z160" s="117">
        <v>0</v>
      </c>
      <c r="AA160" s="118">
        <f t="shared" si="28"/>
        <v>0</v>
      </c>
      <c r="AR160" s="15" t="s">
        <v>107</v>
      </c>
      <c r="AT160" s="15" t="s">
        <v>135</v>
      </c>
      <c r="AU160" s="15" t="s">
        <v>42</v>
      </c>
      <c r="AY160" s="15" t="s">
        <v>93</v>
      </c>
      <c r="BE160" s="57">
        <f t="shared" si="29"/>
        <v>0</v>
      </c>
      <c r="BF160" s="57">
        <f t="shared" si="30"/>
        <v>0</v>
      </c>
      <c r="BG160" s="57">
        <f t="shared" si="31"/>
        <v>0</v>
      </c>
      <c r="BH160" s="57">
        <f t="shared" si="32"/>
        <v>0</v>
      </c>
      <c r="BI160" s="57">
        <f t="shared" si="33"/>
        <v>0</v>
      </c>
      <c r="BJ160" s="15" t="s">
        <v>42</v>
      </c>
      <c r="BK160" s="94">
        <f t="shared" si="34"/>
        <v>0</v>
      </c>
      <c r="BL160" s="15" t="s">
        <v>95</v>
      </c>
      <c r="BM160" s="15" t="s">
        <v>174</v>
      </c>
    </row>
    <row r="161" spans="2:65" s="1" customFormat="1" ht="16.5" customHeight="1" x14ac:dyDescent="0.3">
      <c r="B161" s="74"/>
      <c r="C161" s="150" t="s">
        <v>150</v>
      </c>
      <c r="D161" s="150" t="s">
        <v>135</v>
      </c>
      <c r="E161" s="151" t="s">
        <v>354</v>
      </c>
      <c r="F161" s="176" t="s">
        <v>355</v>
      </c>
      <c r="G161" s="176"/>
      <c r="H161" s="176"/>
      <c r="I161" s="176"/>
      <c r="J161" s="152" t="s">
        <v>98</v>
      </c>
      <c r="K161" s="153">
        <v>72</v>
      </c>
      <c r="L161" s="177">
        <v>0</v>
      </c>
      <c r="M161" s="177"/>
      <c r="N161" s="178">
        <f t="shared" si="25"/>
        <v>0</v>
      </c>
      <c r="O161" s="161"/>
      <c r="P161" s="161"/>
      <c r="Q161" s="161"/>
      <c r="R161" s="77"/>
      <c r="T161" s="99" t="s">
        <v>1</v>
      </c>
      <c r="U161" s="31" t="s">
        <v>25</v>
      </c>
      <c r="V161" s="27"/>
      <c r="W161" s="117">
        <f t="shared" si="26"/>
        <v>0</v>
      </c>
      <c r="X161" s="117">
        <v>0</v>
      </c>
      <c r="Y161" s="117">
        <f t="shared" si="27"/>
        <v>0</v>
      </c>
      <c r="Z161" s="117">
        <v>0</v>
      </c>
      <c r="AA161" s="118">
        <f t="shared" si="28"/>
        <v>0</v>
      </c>
      <c r="AR161" s="15" t="s">
        <v>107</v>
      </c>
      <c r="AT161" s="15" t="s">
        <v>135</v>
      </c>
      <c r="AU161" s="15" t="s">
        <v>42</v>
      </c>
      <c r="AY161" s="15" t="s">
        <v>93</v>
      </c>
      <c r="BE161" s="57">
        <f t="shared" si="29"/>
        <v>0</v>
      </c>
      <c r="BF161" s="57">
        <f t="shared" si="30"/>
        <v>0</v>
      </c>
      <c r="BG161" s="57">
        <f t="shared" si="31"/>
        <v>0</v>
      </c>
      <c r="BH161" s="57">
        <f t="shared" si="32"/>
        <v>0</v>
      </c>
      <c r="BI161" s="57">
        <f t="shared" si="33"/>
        <v>0</v>
      </c>
      <c r="BJ161" s="15" t="s">
        <v>42</v>
      </c>
      <c r="BK161" s="94">
        <f t="shared" si="34"/>
        <v>0</v>
      </c>
      <c r="BL161" s="15" t="s">
        <v>95</v>
      </c>
      <c r="BM161" s="15" t="s">
        <v>175</v>
      </c>
    </row>
    <row r="162" spans="2:65" s="1" customFormat="1" ht="16.5" customHeight="1" x14ac:dyDescent="0.3">
      <c r="B162" s="74"/>
      <c r="C162" s="150" t="s">
        <v>151</v>
      </c>
      <c r="D162" s="150" t="s">
        <v>135</v>
      </c>
      <c r="E162" s="151" t="s">
        <v>356</v>
      </c>
      <c r="F162" s="176" t="s">
        <v>209</v>
      </c>
      <c r="G162" s="176"/>
      <c r="H162" s="176"/>
      <c r="I162" s="176"/>
      <c r="J162" s="152" t="s">
        <v>98</v>
      </c>
      <c r="K162" s="153">
        <v>539</v>
      </c>
      <c r="L162" s="177">
        <v>0</v>
      </c>
      <c r="M162" s="177"/>
      <c r="N162" s="178">
        <f t="shared" si="25"/>
        <v>0</v>
      </c>
      <c r="O162" s="161"/>
      <c r="P162" s="161"/>
      <c r="Q162" s="161"/>
      <c r="R162" s="77"/>
      <c r="T162" s="99" t="s">
        <v>1</v>
      </c>
      <c r="U162" s="31" t="s">
        <v>25</v>
      </c>
      <c r="V162" s="27"/>
      <c r="W162" s="117">
        <f t="shared" si="26"/>
        <v>0</v>
      </c>
      <c r="X162" s="117">
        <v>0</v>
      </c>
      <c r="Y162" s="117">
        <f t="shared" si="27"/>
        <v>0</v>
      </c>
      <c r="Z162" s="117">
        <v>0</v>
      </c>
      <c r="AA162" s="118">
        <f t="shared" si="28"/>
        <v>0</v>
      </c>
      <c r="AR162" s="15" t="s">
        <v>107</v>
      </c>
      <c r="AT162" s="15" t="s">
        <v>135</v>
      </c>
      <c r="AU162" s="15" t="s">
        <v>42</v>
      </c>
      <c r="AY162" s="15" t="s">
        <v>93</v>
      </c>
      <c r="BE162" s="57">
        <f t="shared" si="29"/>
        <v>0</v>
      </c>
      <c r="BF162" s="57">
        <f t="shared" si="30"/>
        <v>0</v>
      </c>
      <c r="BG162" s="57">
        <f t="shared" si="31"/>
        <v>0</v>
      </c>
      <c r="BH162" s="57">
        <f t="shared" si="32"/>
        <v>0</v>
      </c>
      <c r="BI162" s="57">
        <f t="shared" si="33"/>
        <v>0</v>
      </c>
      <c r="BJ162" s="15" t="s">
        <v>42</v>
      </c>
      <c r="BK162" s="94">
        <f t="shared" si="34"/>
        <v>0</v>
      </c>
      <c r="BL162" s="15" t="s">
        <v>95</v>
      </c>
      <c r="BM162" s="15" t="s">
        <v>176</v>
      </c>
    </row>
    <row r="163" spans="2:65" s="1" customFormat="1" ht="25.5" customHeight="1" x14ac:dyDescent="0.3">
      <c r="B163" s="74"/>
      <c r="C163" s="150" t="s">
        <v>152</v>
      </c>
      <c r="D163" s="150" t="s">
        <v>135</v>
      </c>
      <c r="E163" s="151" t="s">
        <v>357</v>
      </c>
      <c r="F163" s="176" t="s">
        <v>358</v>
      </c>
      <c r="G163" s="176"/>
      <c r="H163" s="176"/>
      <c r="I163" s="176"/>
      <c r="J163" s="152" t="s">
        <v>94</v>
      </c>
      <c r="K163" s="153">
        <v>36</v>
      </c>
      <c r="L163" s="177">
        <v>0</v>
      </c>
      <c r="M163" s="177"/>
      <c r="N163" s="178">
        <f t="shared" si="25"/>
        <v>0</v>
      </c>
      <c r="O163" s="161"/>
      <c r="P163" s="161"/>
      <c r="Q163" s="161"/>
      <c r="R163" s="77"/>
      <c r="T163" s="99" t="s">
        <v>1</v>
      </c>
      <c r="U163" s="31" t="s">
        <v>25</v>
      </c>
      <c r="V163" s="27"/>
      <c r="W163" s="117">
        <f t="shared" si="26"/>
        <v>0</v>
      </c>
      <c r="X163" s="117">
        <v>0</v>
      </c>
      <c r="Y163" s="117">
        <f t="shared" si="27"/>
        <v>0</v>
      </c>
      <c r="Z163" s="117">
        <v>0</v>
      </c>
      <c r="AA163" s="118">
        <f t="shared" si="28"/>
        <v>0</v>
      </c>
      <c r="AR163" s="15" t="s">
        <v>107</v>
      </c>
      <c r="AT163" s="15" t="s">
        <v>135</v>
      </c>
      <c r="AU163" s="15" t="s">
        <v>42</v>
      </c>
      <c r="AY163" s="15" t="s">
        <v>93</v>
      </c>
      <c r="BE163" s="57">
        <f t="shared" si="29"/>
        <v>0</v>
      </c>
      <c r="BF163" s="57">
        <f t="shared" si="30"/>
        <v>0</v>
      </c>
      <c r="BG163" s="57">
        <f t="shared" si="31"/>
        <v>0</v>
      </c>
      <c r="BH163" s="57">
        <f t="shared" si="32"/>
        <v>0</v>
      </c>
      <c r="BI163" s="57">
        <f t="shared" si="33"/>
        <v>0</v>
      </c>
      <c r="BJ163" s="15" t="s">
        <v>42</v>
      </c>
      <c r="BK163" s="94">
        <f t="shared" si="34"/>
        <v>0</v>
      </c>
      <c r="BL163" s="15" t="s">
        <v>95</v>
      </c>
      <c r="BM163" s="15" t="s">
        <v>177</v>
      </c>
    </row>
    <row r="164" spans="2:65" s="1" customFormat="1" ht="25.5" customHeight="1" x14ac:dyDescent="0.3">
      <c r="B164" s="74"/>
      <c r="C164" s="150" t="s">
        <v>156</v>
      </c>
      <c r="D164" s="150" t="s">
        <v>135</v>
      </c>
      <c r="E164" s="151" t="s">
        <v>359</v>
      </c>
      <c r="F164" s="176" t="s">
        <v>360</v>
      </c>
      <c r="G164" s="176"/>
      <c r="H164" s="176"/>
      <c r="I164" s="176"/>
      <c r="J164" s="152" t="s">
        <v>94</v>
      </c>
      <c r="K164" s="153">
        <v>31</v>
      </c>
      <c r="L164" s="177">
        <v>0</v>
      </c>
      <c r="M164" s="177"/>
      <c r="N164" s="178">
        <f t="shared" si="25"/>
        <v>0</v>
      </c>
      <c r="O164" s="161"/>
      <c r="P164" s="161"/>
      <c r="Q164" s="161"/>
      <c r="R164" s="77"/>
      <c r="T164" s="99" t="s">
        <v>1</v>
      </c>
      <c r="U164" s="31" t="s">
        <v>25</v>
      </c>
      <c r="V164" s="27"/>
      <c r="W164" s="117">
        <f t="shared" si="26"/>
        <v>0</v>
      </c>
      <c r="X164" s="117">
        <v>0</v>
      </c>
      <c r="Y164" s="117">
        <f t="shared" si="27"/>
        <v>0</v>
      </c>
      <c r="Z164" s="117">
        <v>0</v>
      </c>
      <c r="AA164" s="118">
        <f t="shared" si="28"/>
        <v>0</v>
      </c>
      <c r="AR164" s="15" t="s">
        <v>107</v>
      </c>
      <c r="AT164" s="15" t="s">
        <v>135</v>
      </c>
      <c r="AU164" s="15" t="s">
        <v>42</v>
      </c>
      <c r="AY164" s="15" t="s">
        <v>93</v>
      </c>
      <c r="BE164" s="57">
        <f t="shared" si="29"/>
        <v>0</v>
      </c>
      <c r="BF164" s="57">
        <f t="shared" si="30"/>
        <v>0</v>
      </c>
      <c r="BG164" s="57">
        <f t="shared" si="31"/>
        <v>0</v>
      </c>
      <c r="BH164" s="57">
        <f t="shared" si="32"/>
        <v>0</v>
      </c>
      <c r="BI164" s="57">
        <f t="shared" si="33"/>
        <v>0</v>
      </c>
      <c r="BJ164" s="15" t="s">
        <v>42</v>
      </c>
      <c r="BK164" s="94">
        <f t="shared" si="34"/>
        <v>0</v>
      </c>
      <c r="BL164" s="15" t="s">
        <v>95</v>
      </c>
      <c r="BM164" s="15" t="s">
        <v>178</v>
      </c>
    </row>
    <row r="165" spans="2:65" s="1" customFormat="1" ht="16.5" customHeight="1" x14ac:dyDescent="0.3">
      <c r="B165" s="74"/>
      <c r="C165" s="150" t="s">
        <v>157</v>
      </c>
      <c r="D165" s="150" t="s">
        <v>135</v>
      </c>
      <c r="E165" s="151" t="s">
        <v>361</v>
      </c>
      <c r="F165" s="176" t="s">
        <v>362</v>
      </c>
      <c r="G165" s="176"/>
      <c r="H165" s="176"/>
      <c r="I165" s="176"/>
      <c r="J165" s="152" t="s">
        <v>94</v>
      </c>
      <c r="K165" s="153">
        <v>18</v>
      </c>
      <c r="L165" s="177">
        <v>0</v>
      </c>
      <c r="M165" s="177"/>
      <c r="N165" s="178">
        <f t="shared" si="25"/>
        <v>0</v>
      </c>
      <c r="O165" s="161"/>
      <c r="P165" s="161"/>
      <c r="Q165" s="161"/>
      <c r="R165" s="77"/>
      <c r="T165" s="99" t="s">
        <v>1</v>
      </c>
      <c r="U165" s="31" t="s">
        <v>25</v>
      </c>
      <c r="V165" s="27"/>
      <c r="W165" s="117">
        <f t="shared" si="26"/>
        <v>0</v>
      </c>
      <c r="X165" s="117">
        <v>0</v>
      </c>
      <c r="Y165" s="117">
        <f t="shared" si="27"/>
        <v>0</v>
      </c>
      <c r="Z165" s="117">
        <v>0</v>
      </c>
      <c r="AA165" s="118">
        <f t="shared" si="28"/>
        <v>0</v>
      </c>
      <c r="AR165" s="15" t="s">
        <v>107</v>
      </c>
      <c r="AT165" s="15" t="s">
        <v>135</v>
      </c>
      <c r="AU165" s="15" t="s">
        <v>42</v>
      </c>
      <c r="AY165" s="15" t="s">
        <v>93</v>
      </c>
      <c r="BE165" s="57">
        <f t="shared" si="29"/>
        <v>0</v>
      </c>
      <c r="BF165" s="57">
        <f t="shared" si="30"/>
        <v>0</v>
      </c>
      <c r="BG165" s="57">
        <f t="shared" si="31"/>
        <v>0</v>
      </c>
      <c r="BH165" s="57">
        <f t="shared" si="32"/>
        <v>0</v>
      </c>
      <c r="BI165" s="57">
        <f t="shared" si="33"/>
        <v>0</v>
      </c>
      <c r="BJ165" s="15" t="s">
        <v>42</v>
      </c>
      <c r="BK165" s="94">
        <f t="shared" si="34"/>
        <v>0</v>
      </c>
      <c r="BL165" s="15" t="s">
        <v>95</v>
      </c>
      <c r="BM165" s="15" t="s">
        <v>179</v>
      </c>
    </row>
    <row r="166" spans="2:65" s="1" customFormat="1" ht="25.5" customHeight="1" x14ac:dyDescent="0.3">
      <c r="B166" s="74"/>
      <c r="C166" s="150" t="s">
        <v>158</v>
      </c>
      <c r="D166" s="150" t="s">
        <v>135</v>
      </c>
      <c r="E166" s="151" t="s">
        <v>363</v>
      </c>
      <c r="F166" s="176" t="s">
        <v>322</v>
      </c>
      <c r="G166" s="176"/>
      <c r="H166" s="176"/>
      <c r="I166" s="176"/>
      <c r="J166" s="152" t="s">
        <v>94</v>
      </c>
      <c r="K166" s="153">
        <v>14</v>
      </c>
      <c r="L166" s="177">
        <v>0</v>
      </c>
      <c r="M166" s="177"/>
      <c r="N166" s="178">
        <f t="shared" si="25"/>
        <v>0</v>
      </c>
      <c r="O166" s="161"/>
      <c r="P166" s="161"/>
      <c r="Q166" s="161"/>
      <c r="R166" s="77"/>
      <c r="T166" s="99" t="s">
        <v>1</v>
      </c>
      <c r="U166" s="31" t="s">
        <v>25</v>
      </c>
      <c r="V166" s="27"/>
      <c r="W166" s="117">
        <f t="shared" si="26"/>
        <v>0</v>
      </c>
      <c r="X166" s="117">
        <v>0</v>
      </c>
      <c r="Y166" s="117">
        <f t="shared" si="27"/>
        <v>0</v>
      </c>
      <c r="Z166" s="117">
        <v>0</v>
      </c>
      <c r="AA166" s="118">
        <f t="shared" si="28"/>
        <v>0</v>
      </c>
      <c r="AR166" s="15" t="s">
        <v>107</v>
      </c>
      <c r="AT166" s="15" t="s">
        <v>135</v>
      </c>
      <c r="AU166" s="15" t="s">
        <v>42</v>
      </c>
      <c r="AY166" s="15" t="s">
        <v>93</v>
      </c>
      <c r="BE166" s="57">
        <f t="shared" si="29"/>
        <v>0</v>
      </c>
      <c r="BF166" s="57">
        <f t="shared" si="30"/>
        <v>0</v>
      </c>
      <c r="BG166" s="57">
        <f t="shared" si="31"/>
        <v>0</v>
      </c>
      <c r="BH166" s="57">
        <f t="shared" si="32"/>
        <v>0</v>
      </c>
      <c r="BI166" s="57">
        <f t="shared" si="33"/>
        <v>0</v>
      </c>
      <c r="BJ166" s="15" t="s">
        <v>42</v>
      </c>
      <c r="BK166" s="94">
        <f t="shared" si="34"/>
        <v>0</v>
      </c>
      <c r="BL166" s="15" t="s">
        <v>95</v>
      </c>
      <c r="BM166" s="15" t="s">
        <v>180</v>
      </c>
    </row>
    <row r="167" spans="2:65" s="1" customFormat="1" ht="25.5" customHeight="1" x14ac:dyDescent="0.3">
      <c r="B167" s="74"/>
      <c r="C167" s="150" t="s">
        <v>159</v>
      </c>
      <c r="D167" s="150" t="s">
        <v>135</v>
      </c>
      <c r="E167" s="151" t="s">
        <v>364</v>
      </c>
      <c r="F167" s="176" t="s">
        <v>324</v>
      </c>
      <c r="G167" s="176"/>
      <c r="H167" s="176"/>
      <c r="I167" s="176"/>
      <c r="J167" s="152" t="s">
        <v>94</v>
      </c>
      <c r="K167" s="153">
        <v>4</v>
      </c>
      <c r="L167" s="177">
        <v>0</v>
      </c>
      <c r="M167" s="177"/>
      <c r="N167" s="178">
        <f t="shared" si="25"/>
        <v>0</v>
      </c>
      <c r="O167" s="161"/>
      <c r="P167" s="161"/>
      <c r="Q167" s="161"/>
      <c r="R167" s="77"/>
      <c r="T167" s="99" t="s">
        <v>1</v>
      </c>
      <c r="U167" s="31" t="s">
        <v>25</v>
      </c>
      <c r="V167" s="27"/>
      <c r="W167" s="117">
        <f t="shared" si="26"/>
        <v>0</v>
      </c>
      <c r="X167" s="117">
        <v>0</v>
      </c>
      <c r="Y167" s="117">
        <f t="shared" si="27"/>
        <v>0</v>
      </c>
      <c r="Z167" s="117">
        <v>0</v>
      </c>
      <c r="AA167" s="118">
        <f t="shared" si="28"/>
        <v>0</v>
      </c>
      <c r="AR167" s="15" t="s">
        <v>107</v>
      </c>
      <c r="AT167" s="15" t="s">
        <v>135</v>
      </c>
      <c r="AU167" s="15" t="s">
        <v>42</v>
      </c>
      <c r="AY167" s="15" t="s">
        <v>93</v>
      </c>
      <c r="BE167" s="57">
        <f t="shared" si="29"/>
        <v>0</v>
      </c>
      <c r="BF167" s="57">
        <f t="shared" si="30"/>
        <v>0</v>
      </c>
      <c r="BG167" s="57">
        <f t="shared" si="31"/>
        <v>0</v>
      </c>
      <c r="BH167" s="57">
        <f t="shared" si="32"/>
        <v>0</v>
      </c>
      <c r="BI167" s="57">
        <f t="shared" si="33"/>
        <v>0</v>
      </c>
      <c r="BJ167" s="15" t="s">
        <v>42</v>
      </c>
      <c r="BK167" s="94">
        <f t="shared" si="34"/>
        <v>0</v>
      </c>
      <c r="BL167" s="15" t="s">
        <v>95</v>
      </c>
      <c r="BM167" s="15" t="s">
        <v>181</v>
      </c>
    </row>
    <row r="168" spans="2:65" s="1" customFormat="1" ht="25.5" customHeight="1" x14ac:dyDescent="0.3">
      <c r="B168" s="74"/>
      <c r="C168" s="150">
        <v>45</v>
      </c>
      <c r="D168" s="150" t="s">
        <v>135</v>
      </c>
      <c r="E168" s="151" t="s">
        <v>365</v>
      </c>
      <c r="F168" s="176" t="s">
        <v>366</v>
      </c>
      <c r="G168" s="176"/>
      <c r="H168" s="176"/>
      <c r="I168" s="176"/>
      <c r="J168" s="152" t="s">
        <v>98</v>
      </c>
      <c r="K168" s="153">
        <v>60</v>
      </c>
      <c r="L168" s="177">
        <v>0</v>
      </c>
      <c r="M168" s="177"/>
      <c r="N168" s="178">
        <f t="shared" si="25"/>
        <v>0</v>
      </c>
      <c r="O168" s="161"/>
      <c r="P168" s="161"/>
      <c r="Q168" s="161"/>
      <c r="R168" s="77"/>
      <c r="T168" s="99" t="s">
        <v>1</v>
      </c>
      <c r="U168" s="31" t="s">
        <v>25</v>
      </c>
      <c r="V168" s="27"/>
      <c r="W168" s="117">
        <f t="shared" si="26"/>
        <v>0</v>
      </c>
      <c r="X168" s="117">
        <v>0</v>
      </c>
      <c r="Y168" s="117">
        <f t="shared" si="27"/>
        <v>0</v>
      </c>
      <c r="Z168" s="117">
        <v>0</v>
      </c>
      <c r="AA168" s="118">
        <f t="shared" si="28"/>
        <v>0</v>
      </c>
      <c r="AR168" s="15" t="s">
        <v>107</v>
      </c>
      <c r="AT168" s="15" t="s">
        <v>135</v>
      </c>
      <c r="AU168" s="15" t="s">
        <v>42</v>
      </c>
      <c r="AY168" s="15" t="s">
        <v>93</v>
      </c>
      <c r="BE168" s="57">
        <f t="shared" si="29"/>
        <v>0</v>
      </c>
      <c r="BF168" s="57">
        <f t="shared" si="30"/>
        <v>0</v>
      </c>
      <c r="BG168" s="57">
        <f t="shared" si="31"/>
        <v>0</v>
      </c>
      <c r="BH168" s="57">
        <f t="shared" si="32"/>
        <v>0</v>
      </c>
      <c r="BI168" s="57">
        <f t="shared" si="33"/>
        <v>0</v>
      </c>
      <c r="BJ168" s="15" t="s">
        <v>42</v>
      </c>
      <c r="BK168" s="94">
        <f t="shared" si="34"/>
        <v>0</v>
      </c>
      <c r="BL168" s="15" t="s">
        <v>95</v>
      </c>
      <c r="BM168" s="15" t="s">
        <v>182</v>
      </c>
    </row>
    <row r="169" spans="2:65" s="1" customFormat="1" ht="16.5" customHeight="1" x14ac:dyDescent="0.3">
      <c r="B169" s="74"/>
      <c r="C169" s="150">
        <v>46</v>
      </c>
      <c r="D169" s="150" t="s">
        <v>135</v>
      </c>
      <c r="E169" s="151" t="s">
        <v>193</v>
      </c>
      <c r="F169" s="176" t="s">
        <v>194</v>
      </c>
      <c r="G169" s="176"/>
      <c r="H169" s="176"/>
      <c r="I169" s="176"/>
      <c r="J169" s="152" t="s">
        <v>165</v>
      </c>
      <c r="K169" s="153">
        <v>0</v>
      </c>
      <c r="L169" s="177">
        <v>0</v>
      </c>
      <c r="M169" s="177"/>
      <c r="N169" s="178">
        <f t="shared" si="25"/>
        <v>0</v>
      </c>
      <c r="O169" s="161"/>
      <c r="P169" s="161"/>
      <c r="Q169" s="161"/>
      <c r="R169" s="77"/>
      <c r="T169" s="99" t="s">
        <v>1</v>
      </c>
      <c r="U169" s="31" t="s">
        <v>25</v>
      </c>
      <c r="V169" s="27"/>
      <c r="W169" s="117">
        <f t="shared" si="26"/>
        <v>0</v>
      </c>
      <c r="X169" s="117">
        <v>0</v>
      </c>
      <c r="Y169" s="117">
        <f t="shared" si="27"/>
        <v>0</v>
      </c>
      <c r="Z169" s="117">
        <v>0</v>
      </c>
      <c r="AA169" s="118">
        <f t="shared" si="28"/>
        <v>0</v>
      </c>
      <c r="AR169" s="15" t="s">
        <v>107</v>
      </c>
      <c r="AT169" s="15" t="s">
        <v>135</v>
      </c>
      <c r="AU169" s="15" t="s">
        <v>42</v>
      </c>
      <c r="AY169" s="15" t="s">
        <v>93</v>
      </c>
      <c r="BE169" s="57">
        <f t="shared" si="29"/>
        <v>0</v>
      </c>
      <c r="BF169" s="57">
        <f t="shared" si="30"/>
        <v>0</v>
      </c>
      <c r="BG169" s="57">
        <f t="shared" si="31"/>
        <v>0</v>
      </c>
      <c r="BH169" s="57">
        <f t="shared" si="32"/>
        <v>0</v>
      </c>
      <c r="BI169" s="57">
        <f t="shared" si="33"/>
        <v>0</v>
      </c>
      <c r="BJ169" s="15" t="s">
        <v>42</v>
      </c>
      <c r="BK169" s="94">
        <f t="shared" si="34"/>
        <v>0</v>
      </c>
      <c r="BL169" s="15" t="s">
        <v>95</v>
      </c>
      <c r="BM169" s="15" t="s">
        <v>199</v>
      </c>
    </row>
    <row r="170" spans="2:65" s="5" customFormat="1" ht="29.85" customHeight="1" x14ac:dyDescent="0.3">
      <c r="B170" s="103"/>
      <c r="C170" s="104"/>
      <c r="D170" s="112" t="s">
        <v>300</v>
      </c>
      <c r="E170" s="112"/>
      <c r="F170" s="112"/>
      <c r="G170" s="112"/>
      <c r="H170" s="112"/>
      <c r="I170" s="112"/>
      <c r="J170" s="112"/>
      <c r="K170" s="112"/>
      <c r="L170" s="112"/>
      <c r="M170" s="112"/>
      <c r="N170" s="170">
        <f>BK170</f>
        <v>0</v>
      </c>
      <c r="O170" s="171"/>
      <c r="P170" s="171"/>
      <c r="Q170" s="171"/>
      <c r="R170" s="105"/>
      <c r="T170" s="106"/>
      <c r="U170" s="104"/>
      <c r="V170" s="104"/>
      <c r="W170" s="107">
        <f>SUM(W171:W178)</f>
        <v>0</v>
      </c>
      <c r="X170" s="104"/>
      <c r="Y170" s="107">
        <f>SUM(Y171:Y178)</f>
        <v>0</v>
      </c>
      <c r="Z170" s="104"/>
      <c r="AA170" s="108">
        <f>SUM(AA171:AA178)</f>
        <v>0</v>
      </c>
      <c r="AR170" s="109" t="s">
        <v>41</v>
      </c>
      <c r="AT170" s="110" t="s">
        <v>39</v>
      </c>
      <c r="AU170" s="110" t="s">
        <v>41</v>
      </c>
      <c r="AY170" s="109" t="s">
        <v>93</v>
      </c>
      <c r="BK170" s="111">
        <f>SUM(BK171:BK178)</f>
        <v>0</v>
      </c>
    </row>
    <row r="171" spans="2:65" s="1" customFormat="1" ht="25.5" customHeight="1" x14ac:dyDescent="0.3">
      <c r="B171" s="74"/>
      <c r="C171" s="113">
        <v>47</v>
      </c>
      <c r="D171" s="113" t="s">
        <v>85</v>
      </c>
      <c r="E171" s="114" t="s">
        <v>367</v>
      </c>
      <c r="F171" s="159" t="s">
        <v>368</v>
      </c>
      <c r="G171" s="159"/>
      <c r="H171" s="159"/>
      <c r="I171" s="159"/>
      <c r="J171" s="115" t="s">
        <v>98</v>
      </c>
      <c r="K171" s="98">
        <v>539</v>
      </c>
      <c r="L171" s="160">
        <v>0</v>
      </c>
      <c r="M171" s="160"/>
      <c r="N171" s="161">
        <f t="shared" ref="N171:N178" si="35">ROUND(L171*K171,3)</f>
        <v>0</v>
      </c>
      <c r="O171" s="161"/>
      <c r="P171" s="161"/>
      <c r="Q171" s="161"/>
      <c r="R171" s="77"/>
      <c r="T171" s="99" t="s">
        <v>1</v>
      </c>
      <c r="U171" s="31" t="s">
        <v>25</v>
      </c>
      <c r="V171" s="27"/>
      <c r="W171" s="117">
        <f t="shared" ref="W171:W178" si="36">V171*K171</f>
        <v>0</v>
      </c>
      <c r="X171" s="117">
        <v>0</v>
      </c>
      <c r="Y171" s="117">
        <f t="shared" ref="Y171:Y178" si="37">X171*K171</f>
        <v>0</v>
      </c>
      <c r="Z171" s="117">
        <v>0</v>
      </c>
      <c r="AA171" s="118">
        <f t="shared" ref="AA171:AA178" si="38">Z171*K171</f>
        <v>0</v>
      </c>
      <c r="AR171" s="15" t="s">
        <v>95</v>
      </c>
      <c r="AT171" s="15" t="s">
        <v>85</v>
      </c>
      <c r="AU171" s="15" t="s">
        <v>42</v>
      </c>
      <c r="AY171" s="15" t="s">
        <v>93</v>
      </c>
      <c r="BE171" s="57">
        <f t="shared" ref="BE171:BE178" si="39">IF(U171="základná",N171,0)</f>
        <v>0</v>
      </c>
      <c r="BF171" s="57">
        <f t="shared" ref="BF171:BF178" si="40">IF(U171="znížená",N171,0)</f>
        <v>0</v>
      </c>
      <c r="BG171" s="57">
        <f t="shared" ref="BG171:BG178" si="41">IF(U171="zákl. prenesená",N171,0)</f>
        <v>0</v>
      </c>
      <c r="BH171" s="57">
        <f t="shared" ref="BH171:BH178" si="42">IF(U171="zníž. prenesená",N171,0)</f>
        <v>0</v>
      </c>
      <c r="BI171" s="57">
        <f t="shared" ref="BI171:BI178" si="43">IF(U171="nulová",N171,0)</f>
        <v>0</v>
      </c>
      <c r="BJ171" s="15" t="s">
        <v>42</v>
      </c>
      <c r="BK171" s="94">
        <f t="shared" ref="BK171:BK178" si="44">ROUND(L171*K171,3)</f>
        <v>0</v>
      </c>
      <c r="BL171" s="15" t="s">
        <v>95</v>
      </c>
      <c r="BM171" s="15" t="s">
        <v>201</v>
      </c>
    </row>
    <row r="172" spans="2:65" s="1" customFormat="1" ht="38.25" customHeight="1" x14ac:dyDescent="0.3">
      <c r="B172" s="74"/>
      <c r="C172" s="113">
        <v>48</v>
      </c>
      <c r="D172" s="113" t="s">
        <v>85</v>
      </c>
      <c r="E172" s="114" t="s">
        <v>369</v>
      </c>
      <c r="F172" s="159" t="s">
        <v>370</v>
      </c>
      <c r="G172" s="159"/>
      <c r="H172" s="159"/>
      <c r="I172" s="159"/>
      <c r="J172" s="115" t="s">
        <v>98</v>
      </c>
      <c r="K172" s="98">
        <v>539</v>
      </c>
      <c r="L172" s="160">
        <v>0</v>
      </c>
      <c r="M172" s="160"/>
      <c r="N172" s="161">
        <f t="shared" si="35"/>
        <v>0</v>
      </c>
      <c r="O172" s="161"/>
      <c r="P172" s="161"/>
      <c r="Q172" s="161"/>
      <c r="R172" s="77"/>
      <c r="T172" s="99" t="s">
        <v>1</v>
      </c>
      <c r="U172" s="31" t="s">
        <v>25</v>
      </c>
      <c r="V172" s="27"/>
      <c r="W172" s="117">
        <f t="shared" si="36"/>
        <v>0</v>
      </c>
      <c r="X172" s="117">
        <v>0</v>
      </c>
      <c r="Y172" s="117">
        <f t="shared" si="37"/>
        <v>0</v>
      </c>
      <c r="Z172" s="117">
        <v>0</v>
      </c>
      <c r="AA172" s="118">
        <f t="shared" si="38"/>
        <v>0</v>
      </c>
      <c r="AR172" s="15" t="s">
        <v>95</v>
      </c>
      <c r="AT172" s="15" t="s">
        <v>85</v>
      </c>
      <c r="AU172" s="15" t="s">
        <v>42</v>
      </c>
      <c r="AY172" s="15" t="s">
        <v>93</v>
      </c>
      <c r="BE172" s="57">
        <f t="shared" si="39"/>
        <v>0</v>
      </c>
      <c r="BF172" s="57">
        <f t="shared" si="40"/>
        <v>0</v>
      </c>
      <c r="BG172" s="57">
        <f t="shared" si="41"/>
        <v>0</v>
      </c>
      <c r="BH172" s="57">
        <f t="shared" si="42"/>
        <v>0</v>
      </c>
      <c r="BI172" s="57">
        <f t="shared" si="43"/>
        <v>0</v>
      </c>
      <c r="BJ172" s="15" t="s">
        <v>42</v>
      </c>
      <c r="BK172" s="94">
        <f t="shared" si="44"/>
        <v>0</v>
      </c>
      <c r="BL172" s="15" t="s">
        <v>95</v>
      </c>
      <c r="BM172" s="15" t="s">
        <v>202</v>
      </c>
    </row>
    <row r="173" spans="2:65" s="1" customFormat="1" ht="38.25" customHeight="1" x14ac:dyDescent="0.3">
      <c r="B173" s="74"/>
      <c r="C173" s="113">
        <v>49</v>
      </c>
      <c r="D173" s="113" t="s">
        <v>85</v>
      </c>
      <c r="E173" s="114" t="s">
        <v>371</v>
      </c>
      <c r="F173" s="159" t="s">
        <v>372</v>
      </c>
      <c r="G173" s="159"/>
      <c r="H173" s="159"/>
      <c r="I173" s="159"/>
      <c r="J173" s="115" t="s">
        <v>94</v>
      </c>
      <c r="K173" s="98">
        <v>18</v>
      </c>
      <c r="L173" s="160">
        <v>0</v>
      </c>
      <c r="M173" s="160"/>
      <c r="N173" s="161">
        <f t="shared" si="35"/>
        <v>0</v>
      </c>
      <c r="O173" s="161"/>
      <c r="P173" s="161"/>
      <c r="Q173" s="161"/>
      <c r="R173" s="77"/>
      <c r="T173" s="99" t="s">
        <v>1</v>
      </c>
      <c r="U173" s="31" t="s">
        <v>25</v>
      </c>
      <c r="V173" s="27"/>
      <c r="W173" s="117">
        <f t="shared" si="36"/>
        <v>0</v>
      </c>
      <c r="X173" s="117">
        <v>0</v>
      </c>
      <c r="Y173" s="117">
        <f t="shared" si="37"/>
        <v>0</v>
      </c>
      <c r="Z173" s="117">
        <v>0</v>
      </c>
      <c r="AA173" s="118">
        <f t="shared" si="38"/>
        <v>0</v>
      </c>
      <c r="AR173" s="15" t="s">
        <v>95</v>
      </c>
      <c r="AT173" s="15" t="s">
        <v>85</v>
      </c>
      <c r="AU173" s="15" t="s">
        <v>42</v>
      </c>
      <c r="AY173" s="15" t="s">
        <v>93</v>
      </c>
      <c r="BE173" s="57">
        <f t="shared" si="39"/>
        <v>0</v>
      </c>
      <c r="BF173" s="57">
        <f t="shared" si="40"/>
        <v>0</v>
      </c>
      <c r="BG173" s="57">
        <f t="shared" si="41"/>
        <v>0</v>
      </c>
      <c r="BH173" s="57">
        <f t="shared" si="42"/>
        <v>0</v>
      </c>
      <c r="BI173" s="57">
        <f t="shared" si="43"/>
        <v>0</v>
      </c>
      <c r="BJ173" s="15" t="s">
        <v>42</v>
      </c>
      <c r="BK173" s="94">
        <f t="shared" si="44"/>
        <v>0</v>
      </c>
      <c r="BL173" s="15" t="s">
        <v>95</v>
      </c>
      <c r="BM173" s="15" t="s">
        <v>203</v>
      </c>
    </row>
    <row r="174" spans="2:65" s="1" customFormat="1" ht="38.25" customHeight="1" x14ac:dyDescent="0.3">
      <c r="B174" s="74"/>
      <c r="C174" s="113">
        <v>50</v>
      </c>
      <c r="D174" s="113" t="s">
        <v>85</v>
      </c>
      <c r="E174" s="114" t="s">
        <v>373</v>
      </c>
      <c r="F174" s="159" t="s">
        <v>374</v>
      </c>
      <c r="G174" s="159"/>
      <c r="H174" s="159"/>
      <c r="I174" s="159"/>
      <c r="J174" s="115" t="s">
        <v>98</v>
      </c>
      <c r="K174" s="98">
        <v>539</v>
      </c>
      <c r="L174" s="160">
        <v>0</v>
      </c>
      <c r="M174" s="160"/>
      <c r="N174" s="161">
        <f t="shared" si="35"/>
        <v>0</v>
      </c>
      <c r="O174" s="161"/>
      <c r="P174" s="161"/>
      <c r="Q174" s="161"/>
      <c r="R174" s="77"/>
      <c r="T174" s="99" t="s">
        <v>1</v>
      </c>
      <c r="U174" s="31" t="s">
        <v>25</v>
      </c>
      <c r="V174" s="27"/>
      <c r="W174" s="117">
        <f t="shared" si="36"/>
        <v>0</v>
      </c>
      <c r="X174" s="117">
        <v>0</v>
      </c>
      <c r="Y174" s="117">
        <f t="shared" si="37"/>
        <v>0</v>
      </c>
      <c r="Z174" s="117">
        <v>0</v>
      </c>
      <c r="AA174" s="118">
        <f t="shared" si="38"/>
        <v>0</v>
      </c>
      <c r="AR174" s="15" t="s">
        <v>95</v>
      </c>
      <c r="AT174" s="15" t="s">
        <v>85</v>
      </c>
      <c r="AU174" s="15" t="s">
        <v>42</v>
      </c>
      <c r="AY174" s="15" t="s">
        <v>93</v>
      </c>
      <c r="BE174" s="57">
        <f t="shared" si="39"/>
        <v>0</v>
      </c>
      <c r="BF174" s="57">
        <f t="shared" si="40"/>
        <v>0</v>
      </c>
      <c r="BG174" s="57">
        <f t="shared" si="41"/>
        <v>0</v>
      </c>
      <c r="BH174" s="57">
        <f t="shared" si="42"/>
        <v>0</v>
      </c>
      <c r="BI174" s="57">
        <f t="shared" si="43"/>
        <v>0</v>
      </c>
      <c r="BJ174" s="15" t="s">
        <v>42</v>
      </c>
      <c r="BK174" s="94">
        <f t="shared" si="44"/>
        <v>0</v>
      </c>
      <c r="BL174" s="15" t="s">
        <v>95</v>
      </c>
      <c r="BM174" s="15" t="s">
        <v>204</v>
      </c>
    </row>
    <row r="175" spans="2:65" s="1" customFormat="1" ht="16.5" customHeight="1" x14ac:dyDescent="0.3">
      <c r="B175" s="74"/>
      <c r="C175" s="150">
        <v>51</v>
      </c>
      <c r="D175" s="150" t="s">
        <v>135</v>
      </c>
      <c r="E175" s="151" t="s">
        <v>375</v>
      </c>
      <c r="F175" s="176" t="s">
        <v>376</v>
      </c>
      <c r="G175" s="176"/>
      <c r="H175" s="176"/>
      <c r="I175" s="176"/>
      <c r="J175" s="152" t="s">
        <v>105</v>
      </c>
      <c r="K175" s="153">
        <v>53.9</v>
      </c>
      <c r="L175" s="177">
        <v>0</v>
      </c>
      <c r="M175" s="177"/>
      <c r="N175" s="178">
        <f t="shared" si="35"/>
        <v>0</v>
      </c>
      <c r="O175" s="161"/>
      <c r="P175" s="161"/>
      <c r="Q175" s="161"/>
      <c r="R175" s="77"/>
      <c r="T175" s="99" t="s">
        <v>1</v>
      </c>
      <c r="U175" s="31" t="s">
        <v>25</v>
      </c>
      <c r="V175" s="27"/>
      <c r="W175" s="117">
        <f t="shared" si="36"/>
        <v>0</v>
      </c>
      <c r="X175" s="117">
        <v>0</v>
      </c>
      <c r="Y175" s="117">
        <f t="shared" si="37"/>
        <v>0</v>
      </c>
      <c r="Z175" s="117">
        <v>0</v>
      </c>
      <c r="AA175" s="118">
        <f t="shared" si="38"/>
        <v>0</v>
      </c>
      <c r="AR175" s="15" t="s">
        <v>107</v>
      </c>
      <c r="AT175" s="15" t="s">
        <v>135</v>
      </c>
      <c r="AU175" s="15" t="s">
        <v>42</v>
      </c>
      <c r="AY175" s="15" t="s">
        <v>93</v>
      </c>
      <c r="BE175" s="57">
        <f t="shared" si="39"/>
        <v>0</v>
      </c>
      <c r="BF175" s="57">
        <f t="shared" si="40"/>
        <v>0</v>
      </c>
      <c r="BG175" s="57">
        <f t="shared" si="41"/>
        <v>0</v>
      </c>
      <c r="BH175" s="57">
        <f t="shared" si="42"/>
        <v>0</v>
      </c>
      <c r="BI175" s="57">
        <f t="shared" si="43"/>
        <v>0</v>
      </c>
      <c r="BJ175" s="15" t="s">
        <v>42</v>
      </c>
      <c r="BK175" s="94">
        <f t="shared" si="44"/>
        <v>0</v>
      </c>
      <c r="BL175" s="15" t="s">
        <v>95</v>
      </c>
      <c r="BM175" s="15" t="s">
        <v>205</v>
      </c>
    </row>
    <row r="176" spans="2:65" s="1" customFormat="1" ht="16.5" customHeight="1" x14ac:dyDescent="0.3">
      <c r="B176" s="74"/>
      <c r="C176" s="150">
        <v>52</v>
      </c>
      <c r="D176" s="150" t="s">
        <v>135</v>
      </c>
      <c r="E176" s="151" t="s">
        <v>377</v>
      </c>
      <c r="F176" s="176" t="s">
        <v>378</v>
      </c>
      <c r="G176" s="176"/>
      <c r="H176" s="176"/>
      <c r="I176" s="176"/>
      <c r="J176" s="152" t="s">
        <v>94</v>
      </c>
      <c r="K176" s="153">
        <v>1078</v>
      </c>
      <c r="L176" s="177">
        <v>0</v>
      </c>
      <c r="M176" s="177"/>
      <c r="N176" s="178">
        <f t="shared" si="35"/>
        <v>0</v>
      </c>
      <c r="O176" s="161"/>
      <c r="P176" s="161"/>
      <c r="Q176" s="161"/>
      <c r="R176" s="77"/>
      <c r="T176" s="99" t="s">
        <v>1</v>
      </c>
      <c r="U176" s="31" t="s">
        <v>25</v>
      </c>
      <c r="V176" s="27"/>
      <c r="W176" s="117">
        <f t="shared" si="36"/>
        <v>0</v>
      </c>
      <c r="X176" s="117">
        <v>0</v>
      </c>
      <c r="Y176" s="117">
        <f t="shared" si="37"/>
        <v>0</v>
      </c>
      <c r="Z176" s="117">
        <v>0</v>
      </c>
      <c r="AA176" s="118">
        <f t="shared" si="38"/>
        <v>0</v>
      </c>
      <c r="AR176" s="15" t="s">
        <v>107</v>
      </c>
      <c r="AT176" s="15" t="s">
        <v>135</v>
      </c>
      <c r="AU176" s="15" t="s">
        <v>42</v>
      </c>
      <c r="AY176" s="15" t="s">
        <v>93</v>
      </c>
      <c r="BE176" s="57">
        <f t="shared" si="39"/>
        <v>0</v>
      </c>
      <c r="BF176" s="57">
        <f t="shared" si="40"/>
        <v>0</v>
      </c>
      <c r="BG176" s="57">
        <f t="shared" si="41"/>
        <v>0</v>
      </c>
      <c r="BH176" s="57">
        <f t="shared" si="42"/>
        <v>0</v>
      </c>
      <c r="BI176" s="57">
        <f t="shared" si="43"/>
        <v>0</v>
      </c>
      <c r="BJ176" s="15" t="s">
        <v>42</v>
      </c>
      <c r="BK176" s="94">
        <f t="shared" si="44"/>
        <v>0</v>
      </c>
      <c r="BL176" s="15" t="s">
        <v>95</v>
      </c>
      <c r="BM176" s="15" t="s">
        <v>206</v>
      </c>
    </row>
    <row r="177" spans="2:65" s="1" customFormat="1" ht="25.5" customHeight="1" x14ac:dyDescent="0.3">
      <c r="B177" s="74"/>
      <c r="C177" s="113">
        <v>53</v>
      </c>
      <c r="D177" s="113" t="s">
        <v>85</v>
      </c>
      <c r="E177" s="114" t="s">
        <v>297</v>
      </c>
      <c r="F177" s="159" t="s">
        <v>298</v>
      </c>
      <c r="G177" s="159"/>
      <c r="H177" s="159"/>
      <c r="I177" s="159"/>
      <c r="J177" s="115" t="s">
        <v>98</v>
      </c>
      <c r="K177" s="98">
        <v>1078</v>
      </c>
      <c r="L177" s="160">
        <v>0</v>
      </c>
      <c r="M177" s="160"/>
      <c r="N177" s="161">
        <f t="shared" si="35"/>
        <v>0</v>
      </c>
      <c r="O177" s="161"/>
      <c r="P177" s="161"/>
      <c r="Q177" s="161"/>
      <c r="R177" s="77"/>
      <c r="T177" s="99" t="s">
        <v>1</v>
      </c>
      <c r="U177" s="31" t="s">
        <v>25</v>
      </c>
      <c r="V177" s="27"/>
      <c r="W177" s="117">
        <f t="shared" si="36"/>
        <v>0</v>
      </c>
      <c r="X177" s="117">
        <v>0</v>
      </c>
      <c r="Y177" s="117">
        <f t="shared" si="37"/>
        <v>0</v>
      </c>
      <c r="Z177" s="117">
        <v>0</v>
      </c>
      <c r="AA177" s="118">
        <f t="shared" si="38"/>
        <v>0</v>
      </c>
      <c r="AR177" s="15" t="s">
        <v>95</v>
      </c>
      <c r="AT177" s="15" t="s">
        <v>85</v>
      </c>
      <c r="AU177" s="15" t="s">
        <v>42</v>
      </c>
      <c r="AY177" s="15" t="s">
        <v>93</v>
      </c>
      <c r="BE177" s="57">
        <f t="shared" si="39"/>
        <v>0</v>
      </c>
      <c r="BF177" s="57">
        <f t="shared" si="40"/>
        <v>0</v>
      </c>
      <c r="BG177" s="57">
        <f t="shared" si="41"/>
        <v>0</v>
      </c>
      <c r="BH177" s="57">
        <f t="shared" si="42"/>
        <v>0</v>
      </c>
      <c r="BI177" s="57">
        <f t="shared" si="43"/>
        <v>0</v>
      </c>
      <c r="BJ177" s="15" t="s">
        <v>42</v>
      </c>
      <c r="BK177" s="94">
        <f t="shared" si="44"/>
        <v>0</v>
      </c>
      <c r="BL177" s="15" t="s">
        <v>95</v>
      </c>
      <c r="BM177" s="15" t="s">
        <v>207</v>
      </c>
    </row>
    <row r="178" spans="2:65" s="1" customFormat="1" ht="16.5" customHeight="1" x14ac:dyDescent="0.3">
      <c r="B178" s="74"/>
      <c r="C178" s="150">
        <v>54</v>
      </c>
      <c r="D178" s="150" t="s">
        <v>135</v>
      </c>
      <c r="E178" s="151" t="s">
        <v>379</v>
      </c>
      <c r="F178" s="176" t="s">
        <v>380</v>
      </c>
      <c r="G178" s="176"/>
      <c r="H178" s="176"/>
      <c r="I178" s="176"/>
      <c r="J178" s="152" t="s">
        <v>98</v>
      </c>
      <c r="K178" s="153">
        <v>1078</v>
      </c>
      <c r="L178" s="177">
        <v>0</v>
      </c>
      <c r="M178" s="177"/>
      <c r="N178" s="178">
        <f t="shared" si="35"/>
        <v>0</v>
      </c>
      <c r="O178" s="161"/>
      <c r="P178" s="161"/>
      <c r="Q178" s="161"/>
      <c r="R178" s="77"/>
      <c r="T178" s="99" t="s">
        <v>1</v>
      </c>
      <c r="U178" s="31" t="s">
        <v>25</v>
      </c>
      <c r="V178" s="27"/>
      <c r="W178" s="117">
        <f t="shared" si="36"/>
        <v>0</v>
      </c>
      <c r="X178" s="117">
        <v>0</v>
      </c>
      <c r="Y178" s="117">
        <f t="shared" si="37"/>
        <v>0</v>
      </c>
      <c r="Z178" s="117">
        <v>0</v>
      </c>
      <c r="AA178" s="118">
        <f t="shared" si="38"/>
        <v>0</v>
      </c>
      <c r="AR178" s="15" t="s">
        <v>107</v>
      </c>
      <c r="AT178" s="15" t="s">
        <v>135</v>
      </c>
      <c r="AU178" s="15" t="s">
        <v>42</v>
      </c>
      <c r="AY178" s="15" t="s">
        <v>93</v>
      </c>
      <c r="BE178" s="57">
        <f t="shared" si="39"/>
        <v>0</v>
      </c>
      <c r="BF178" s="57">
        <f t="shared" si="40"/>
        <v>0</v>
      </c>
      <c r="BG178" s="57">
        <f t="shared" si="41"/>
        <v>0</v>
      </c>
      <c r="BH178" s="57">
        <f t="shared" si="42"/>
        <v>0</v>
      </c>
      <c r="BI178" s="57">
        <f t="shared" si="43"/>
        <v>0</v>
      </c>
      <c r="BJ178" s="15" t="s">
        <v>42</v>
      </c>
      <c r="BK178" s="94">
        <f t="shared" si="44"/>
        <v>0</v>
      </c>
      <c r="BL178" s="15" t="s">
        <v>95</v>
      </c>
      <c r="BM178" s="15" t="s">
        <v>208</v>
      </c>
    </row>
    <row r="179" spans="2:65" s="1" customFormat="1" ht="49.9" customHeight="1" x14ac:dyDescent="0.35">
      <c r="B179" s="26"/>
      <c r="C179" s="27"/>
      <c r="D179" s="92" t="s">
        <v>83</v>
      </c>
      <c r="E179" s="27"/>
      <c r="F179" s="27"/>
      <c r="G179" s="27"/>
      <c r="H179" s="27"/>
      <c r="I179" s="27"/>
      <c r="J179" s="27"/>
      <c r="K179" s="27"/>
      <c r="L179" s="27"/>
      <c r="M179" s="27"/>
      <c r="N179" s="174">
        <f t="shared" ref="N179:N184" si="45">BK179</f>
        <v>0</v>
      </c>
      <c r="O179" s="175"/>
      <c r="P179" s="175"/>
      <c r="Q179" s="175"/>
      <c r="R179" s="28"/>
      <c r="T179" s="93"/>
      <c r="U179" s="27"/>
      <c r="V179" s="27"/>
      <c r="W179" s="27"/>
      <c r="X179" s="27"/>
      <c r="Y179" s="27"/>
      <c r="Z179" s="27"/>
      <c r="AA179" s="48"/>
      <c r="AT179" s="15" t="s">
        <v>39</v>
      </c>
      <c r="AU179" s="15" t="s">
        <v>40</v>
      </c>
      <c r="AY179" s="15" t="s">
        <v>84</v>
      </c>
      <c r="BK179" s="94">
        <f>SUM(BK180:BK184)</f>
        <v>0</v>
      </c>
    </row>
    <row r="180" spans="2:65" s="1" customFormat="1" ht="22.35" customHeight="1" x14ac:dyDescent="0.3">
      <c r="B180" s="26"/>
      <c r="C180" s="95" t="s">
        <v>1</v>
      </c>
      <c r="D180" s="95" t="s">
        <v>85</v>
      </c>
      <c r="E180" s="96" t="s">
        <v>1</v>
      </c>
      <c r="F180" s="162" t="s">
        <v>1</v>
      </c>
      <c r="G180" s="162"/>
      <c r="H180" s="162"/>
      <c r="I180" s="162"/>
      <c r="J180" s="97" t="s">
        <v>1</v>
      </c>
      <c r="K180" s="98"/>
      <c r="L180" s="160"/>
      <c r="M180" s="163"/>
      <c r="N180" s="163">
        <f t="shared" si="45"/>
        <v>0</v>
      </c>
      <c r="O180" s="163"/>
      <c r="P180" s="163"/>
      <c r="Q180" s="163"/>
      <c r="R180" s="28"/>
      <c r="T180" s="99" t="s">
        <v>1</v>
      </c>
      <c r="U180" s="100" t="s">
        <v>25</v>
      </c>
      <c r="V180" s="27"/>
      <c r="W180" s="27"/>
      <c r="X180" s="27"/>
      <c r="Y180" s="27"/>
      <c r="Z180" s="27"/>
      <c r="AA180" s="48"/>
      <c r="AT180" s="15" t="s">
        <v>84</v>
      </c>
      <c r="AU180" s="15" t="s">
        <v>41</v>
      </c>
      <c r="AY180" s="15" t="s">
        <v>84</v>
      </c>
      <c r="BE180" s="57">
        <f>IF(U180="základná",N180,0)</f>
        <v>0</v>
      </c>
      <c r="BF180" s="57">
        <f>IF(U180="znížená",N180,0)</f>
        <v>0</v>
      </c>
      <c r="BG180" s="57">
        <f>IF(U180="zákl. prenesená",N180,0)</f>
        <v>0</v>
      </c>
      <c r="BH180" s="57">
        <f>IF(U180="zníž. prenesená",N180,0)</f>
        <v>0</v>
      </c>
      <c r="BI180" s="57">
        <f>IF(U180="nulová",N180,0)</f>
        <v>0</v>
      </c>
      <c r="BJ180" s="15" t="s">
        <v>42</v>
      </c>
      <c r="BK180" s="94">
        <f>L180*K180</f>
        <v>0</v>
      </c>
    </row>
    <row r="181" spans="2:65" s="1" customFormat="1" ht="22.35" customHeight="1" x14ac:dyDescent="0.3">
      <c r="B181" s="26"/>
      <c r="C181" s="95" t="s">
        <v>1</v>
      </c>
      <c r="D181" s="95" t="s">
        <v>85</v>
      </c>
      <c r="E181" s="96" t="s">
        <v>1</v>
      </c>
      <c r="F181" s="162" t="s">
        <v>1</v>
      </c>
      <c r="G181" s="162"/>
      <c r="H181" s="162"/>
      <c r="I181" s="162"/>
      <c r="J181" s="97" t="s">
        <v>1</v>
      </c>
      <c r="K181" s="98"/>
      <c r="L181" s="160"/>
      <c r="M181" s="163"/>
      <c r="N181" s="163">
        <f t="shared" si="45"/>
        <v>0</v>
      </c>
      <c r="O181" s="163"/>
      <c r="P181" s="163"/>
      <c r="Q181" s="163"/>
      <c r="R181" s="28"/>
      <c r="T181" s="99" t="s">
        <v>1</v>
      </c>
      <c r="U181" s="100" t="s">
        <v>25</v>
      </c>
      <c r="V181" s="27"/>
      <c r="W181" s="27"/>
      <c r="X181" s="27"/>
      <c r="Y181" s="27"/>
      <c r="Z181" s="27"/>
      <c r="AA181" s="48"/>
      <c r="AT181" s="15" t="s">
        <v>84</v>
      </c>
      <c r="AU181" s="15" t="s">
        <v>41</v>
      </c>
      <c r="AY181" s="15" t="s">
        <v>84</v>
      </c>
      <c r="BE181" s="57">
        <f>IF(U181="základná",N181,0)</f>
        <v>0</v>
      </c>
      <c r="BF181" s="57">
        <f>IF(U181="znížená",N181,0)</f>
        <v>0</v>
      </c>
      <c r="BG181" s="57">
        <f>IF(U181="zákl. prenesená",N181,0)</f>
        <v>0</v>
      </c>
      <c r="BH181" s="57">
        <f>IF(U181="zníž. prenesená",N181,0)</f>
        <v>0</v>
      </c>
      <c r="BI181" s="57">
        <f>IF(U181="nulová",N181,0)</f>
        <v>0</v>
      </c>
      <c r="BJ181" s="15" t="s">
        <v>42</v>
      </c>
      <c r="BK181" s="94">
        <f>L181*K181</f>
        <v>0</v>
      </c>
    </row>
    <row r="182" spans="2:65" s="1" customFormat="1" ht="22.35" customHeight="1" x14ac:dyDescent="0.3">
      <c r="B182" s="26"/>
      <c r="C182" s="95" t="s">
        <v>1</v>
      </c>
      <c r="D182" s="95" t="s">
        <v>85</v>
      </c>
      <c r="E182" s="96" t="s">
        <v>1</v>
      </c>
      <c r="F182" s="162" t="s">
        <v>1</v>
      </c>
      <c r="G182" s="162"/>
      <c r="H182" s="162"/>
      <c r="I182" s="162"/>
      <c r="J182" s="97" t="s">
        <v>1</v>
      </c>
      <c r="K182" s="98"/>
      <c r="L182" s="160"/>
      <c r="M182" s="163"/>
      <c r="N182" s="163">
        <f t="shared" si="45"/>
        <v>0</v>
      </c>
      <c r="O182" s="163"/>
      <c r="P182" s="163"/>
      <c r="Q182" s="163"/>
      <c r="R182" s="28"/>
      <c r="T182" s="99" t="s">
        <v>1</v>
      </c>
      <c r="U182" s="100" t="s">
        <v>25</v>
      </c>
      <c r="V182" s="27"/>
      <c r="W182" s="27"/>
      <c r="X182" s="27"/>
      <c r="Y182" s="27"/>
      <c r="Z182" s="27"/>
      <c r="AA182" s="48"/>
      <c r="AT182" s="15" t="s">
        <v>84</v>
      </c>
      <c r="AU182" s="15" t="s">
        <v>41</v>
      </c>
      <c r="AY182" s="15" t="s">
        <v>84</v>
      </c>
      <c r="BE182" s="57">
        <f>IF(U182="základná",N182,0)</f>
        <v>0</v>
      </c>
      <c r="BF182" s="57">
        <f>IF(U182="znížená",N182,0)</f>
        <v>0</v>
      </c>
      <c r="BG182" s="57">
        <f>IF(U182="zákl. prenesená",N182,0)</f>
        <v>0</v>
      </c>
      <c r="BH182" s="57">
        <f>IF(U182="zníž. prenesená",N182,0)</f>
        <v>0</v>
      </c>
      <c r="BI182" s="57">
        <f>IF(U182="nulová",N182,0)</f>
        <v>0</v>
      </c>
      <c r="BJ182" s="15" t="s">
        <v>42</v>
      </c>
      <c r="BK182" s="94">
        <f>L182*K182</f>
        <v>0</v>
      </c>
    </row>
    <row r="183" spans="2:65" s="1" customFormat="1" ht="22.35" customHeight="1" x14ac:dyDescent="0.3">
      <c r="B183" s="26"/>
      <c r="C183" s="95" t="s">
        <v>1</v>
      </c>
      <c r="D183" s="95" t="s">
        <v>85</v>
      </c>
      <c r="E183" s="96" t="s">
        <v>1</v>
      </c>
      <c r="F183" s="162" t="s">
        <v>1</v>
      </c>
      <c r="G183" s="162"/>
      <c r="H183" s="162"/>
      <c r="I183" s="162"/>
      <c r="J183" s="97" t="s">
        <v>1</v>
      </c>
      <c r="K183" s="98"/>
      <c r="L183" s="160"/>
      <c r="M183" s="163"/>
      <c r="N183" s="163">
        <f t="shared" si="45"/>
        <v>0</v>
      </c>
      <c r="O183" s="163"/>
      <c r="P183" s="163"/>
      <c r="Q183" s="163"/>
      <c r="R183" s="28"/>
      <c r="T183" s="99" t="s">
        <v>1</v>
      </c>
      <c r="U183" s="100" t="s">
        <v>25</v>
      </c>
      <c r="V183" s="27"/>
      <c r="W183" s="27"/>
      <c r="X183" s="27"/>
      <c r="Y183" s="27"/>
      <c r="Z183" s="27"/>
      <c r="AA183" s="48"/>
      <c r="AT183" s="15" t="s">
        <v>84</v>
      </c>
      <c r="AU183" s="15" t="s">
        <v>41</v>
      </c>
      <c r="AY183" s="15" t="s">
        <v>84</v>
      </c>
      <c r="BE183" s="57">
        <f>IF(U183="základná",N183,0)</f>
        <v>0</v>
      </c>
      <c r="BF183" s="57">
        <f>IF(U183="znížená",N183,0)</f>
        <v>0</v>
      </c>
      <c r="BG183" s="57">
        <f>IF(U183="zákl. prenesená",N183,0)</f>
        <v>0</v>
      </c>
      <c r="BH183" s="57">
        <f>IF(U183="zníž. prenesená",N183,0)</f>
        <v>0</v>
      </c>
      <c r="BI183" s="57">
        <f>IF(U183="nulová",N183,0)</f>
        <v>0</v>
      </c>
      <c r="BJ183" s="15" t="s">
        <v>42</v>
      </c>
      <c r="BK183" s="94">
        <f>L183*K183</f>
        <v>0</v>
      </c>
    </row>
    <row r="184" spans="2:65" s="1" customFormat="1" ht="22.35" customHeight="1" x14ac:dyDescent="0.3">
      <c r="B184" s="26"/>
      <c r="C184" s="95" t="s">
        <v>1</v>
      </c>
      <c r="D184" s="95" t="s">
        <v>85</v>
      </c>
      <c r="E184" s="96" t="s">
        <v>1</v>
      </c>
      <c r="F184" s="162" t="s">
        <v>1</v>
      </c>
      <c r="G184" s="162"/>
      <c r="H184" s="162"/>
      <c r="I184" s="162"/>
      <c r="J184" s="97" t="s">
        <v>1</v>
      </c>
      <c r="K184" s="98"/>
      <c r="L184" s="160"/>
      <c r="M184" s="163"/>
      <c r="N184" s="163">
        <f t="shared" si="45"/>
        <v>0</v>
      </c>
      <c r="O184" s="163"/>
      <c r="P184" s="163"/>
      <c r="Q184" s="163"/>
      <c r="R184" s="28"/>
      <c r="T184" s="99" t="s">
        <v>1</v>
      </c>
      <c r="U184" s="100" t="s">
        <v>25</v>
      </c>
      <c r="V184" s="38"/>
      <c r="W184" s="38"/>
      <c r="X184" s="38"/>
      <c r="Y184" s="38"/>
      <c r="Z184" s="38"/>
      <c r="AA184" s="40"/>
      <c r="AT184" s="15" t="s">
        <v>84</v>
      </c>
      <c r="AU184" s="15" t="s">
        <v>41</v>
      </c>
      <c r="AY184" s="15" t="s">
        <v>84</v>
      </c>
      <c r="BE184" s="57">
        <f>IF(U184="základná",N184,0)</f>
        <v>0</v>
      </c>
      <c r="BF184" s="57">
        <f>IF(U184="znížená",N184,0)</f>
        <v>0</v>
      </c>
      <c r="BG184" s="57">
        <f>IF(U184="zákl. prenesená",N184,0)</f>
        <v>0</v>
      </c>
      <c r="BH184" s="57">
        <f>IF(U184="zníž. prenesená",N184,0)</f>
        <v>0</v>
      </c>
      <c r="BI184" s="57">
        <f>IF(U184="nulová",N184,0)</f>
        <v>0</v>
      </c>
      <c r="BJ184" s="15" t="s">
        <v>42</v>
      </c>
      <c r="BK184" s="94">
        <f>L184*K184</f>
        <v>0</v>
      </c>
    </row>
    <row r="185" spans="2:65" s="1" customFormat="1" ht="6.95" customHeight="1" x14ac:dyDescent="0.3">
      <c r="B185" s="41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3"/>
    </row>
  </sheetData>
  <mergeCells count="25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2:I142"/>
    <mergeCell ref="L142:M142"/>
    <mergeCell ref="N142:Q142"/>
    <mergeCell ref="F143:I143"/>
    <mergeCell ref="L143:M143"/>
    <mergeCell ref="N143:Q143"/>
    <mergeCell ref="F140:I140"/>
    <mergeCell ref="L140:M140"/>
    <mergeCell ref="N140:Q140"/>
    <mergeCell ref="F141:I141"/>
    <mergeCell ref="L141:M141"/>
    <mergeCell ref="N141:Q141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H1:K1"/>
    <mergeCell ref="S2:AC2"/>
    <mergeCell ref="F183:I183"/>
    <mergeCell ref="L183:M183"/>
    <mergeCell ref="N183:Q183"/>
    <mergeCell ref="F184:I184"/>
    <mergeCell ref="L184:M184"/>
    <mergeCell ref="N184:Q184"/>
    <mergeCell ref="N120:Q120"/>
    <mergeCell ref="N121:Q121"/>
    <mergeCell ref="N122:Q122"/>
    <mergeCell ref="N148:Q148"/>
    <mergeCell ref="N170:Q170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6:I176"/>
  </mergeCells>
  <dataValidations disablePrompts="1" count="2">
    <dataValidation type="list" allowBlank="1" showInputMessage="1" showErrorMessage="1" error="Povolené sú hodnoty K, M." sqref="D180:D185" xr:uid="{00000000-0002-0000-0B00-000000000000}">
      <formula1>"K, M"</formula1>
    </dataValidation>
    <dataValidation type="list" allowBlank="1" showInputMessage="1" showErrorMessage="1" error="Povolené sú hodnoty základná, znížená, nulová." sqref="U180:U185" xr:uid="{00000000-0002-0000-0B00-000001000000}">
      <formula1>"základná, znížená, nulová"</formula1>
    </dataValidation>
  </dataValidations>
  <hyperlinks>
    <hyperlink ref="F1:G1" location="C2" display="1) Krycí list rozpočtu" xr:uid="{00000000-0004-0000-0B00-000000000000}"/>
    <hyperlink ref="H1:K1" location="C86" display="2) Rekapitulácia rozpočtu" xr:uid="{00000000-0004-0000-0B00-000001000000}"/>
    <hyperlink ref="L1" location="C119" display="3) Rozpočet" xr:uid="{00000000-0004-0000-0B00-000002000000}"/>
    <hyperlink ref="S1:T1" location="'Rekapitulácia stavby'!C2" display="Rekapitulácia stavby" xr:uid="{00000000-0004-0000-0B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SO 05 - Oplotenie</vt:lpstr>
      <vt:lpstr>SO 08 - Vonkajšie rozvody...</vt:lpstr>
      <vt:lpstr>'SO 05 - Oplotenie'!Názvy_tlače</vt:lpstr>
      <vt:lpstr>'SO 08 - Vonkajšie rozvody...'!Názvy_tlače</vt:lpstr>
      <vt:lpstr>'SO 05 - Oplotenie'!Oblasť_tlače</vt:lpstr>
      <vt:lpstr>'SO 08 - Vonkajšie rozvody...'!Oblasť_tlače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2020-08-03T12:32:15Z</cp:lastPrinted>
  <dcterms:created xsi:type="dcterms:W3CDTF">2020-06-30T22:12:45Z</dcterms:created>
  <dcterms:modified xsi:type="dcterms:W3CDTF">2020-08-03T12:35:17Z</dcterms:modified>
</cp:coreProperties>
</file>