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Používatelia\heregova\Pracovná plocha\10.8\"/>
    </mc:Choice>
  </mc:AlternateContent>
  <xr:revisionPtr revIDLastSave="0" documentId="13_ncr:1_{A0F32EF1-FCA9-46A7-BEE4-51036E077F6C}" xr6:coauthVersionLast="43" xr6:coauthVersionMax="43" xr10:uidLastSave="{00000000-0000-0000-0000-000000000000}"/>
  <bookViews>
    <workbookView xWindow="3060" yWindow="135" windowWidth="21180" windowHeight="14355" xr2:uid="{00000000-000D-0000-FFFF-FFFF00000000}"/>
  </bookViews>
  <sheets>
    <sheet name="SO-09 - Sadové úpravy" sheetId="13" r:id="rId1"/>
  </sheets>
  <definedNames>
    <definedName name="_xlnm.Print_Titles" localSheetId="0">'SO-09 - Sadové úpravy'!$119:$119</definedName>
    <definedName name="_xlnm.Print_Area" localSheetId="0">'SO-09 - Sadové úpravy'!$C$4:$Q$70,'SO-09 - Sadové úpravy'!$C$76:$Q$103,'SO-09 - Sadové úpravy'!$C$109:$Q$173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K124" i="13" l="1"/>
  <c r="BI124" i="13"/>
  <c r="BH124" i="13"/>
  <c r="BG124" i="13"/>
  <c r="BE124" i="13"/>
  <c r="AA124" i="13"/>
  <c r="Y124" i="13"/>
  <c r="W124" i="13"/>
  <c r="N124" i="13"/>
  <c r="BF124" i="13" s="1"/>
  <c r="BK123" i="13"/>
  <c r="BI123" i="13"/>
  <c r="BH123" i="13"/>
  <c r="BG123" i="13"/>
  <c r="BE123" i="13"/>
  <c r="AA123" i="13"/>
  <c r="Y123" i="13"/>
  <c r="W123" i="13"/>
  <c r="N123" i="13"/>
  <c r="BF123" i="13" s="1"/>
  <c r="BK122" i="13"/>
  <c r="BI122" i="13"/>
  <c r="BH122" i="13"/>
  <c r="BG122" i="13"/>
  <c r="BE122" i="13"/>
  <c r="AA122" i="13"/>
  <c r="Y122" i="13"/>
  <c r="W122" i="13"/>
  <c r="N122" i="13"/>
  <c r="BF122" i="13" s="1"/>
  <c r="BK164" i="13" l="1"/>
  <c r="BI164" i="13"/>
  <c r="BH164" i="13"/>
  <c r="BG164" i="13"/>
  <c r="BE164" i="13"/>
  <c r="AA164" i="13"/>
  <c r="Y164" i="13"/>
  <c r="W164" i="13"/>
  <c r="N164" i="13"/>
  <c r="BF164" i="13" s="1"/>
  <c r="BK154" i="13"/>
  <c r="BI154" i="13"/>
  <c r="BH154" i="13"/>
  <c r="BG154" i="13"/>
  <c r="BE154" i="13"/>
  <c r="AA154" i="13"/>
  <c r="Y154" i="13"/>
  <c r="W154" i="13"/>
  <c r="N154" i="13"/>
  <c r="BF154" i="13" s="1"/>
  <c r="BK158" i="13"/>
  <c r="BI158" i="13"/>
  <c r="BH158" i="13"/>
  <c r="BG158" i="13"/>
  <c r="BE158" i="13"/>
  <c r="AA158" i="13"/>
  <c r="Y158" i="13"/>
  <c r="W158" i="13"/>
  <c r="N158" i="13"/>
  <c r="BF158" i="13" s="1"/>
  <c r="BK144" i="13"/>
  <c r="BI144" i="13"/>
  <c r="BH144" i="13"/>
  <c r="BG144" i="13"/>
  <c r="BE144" i="13"/>
  <c r="AA144" i="13"/>
  <c r="Y144" i="13"/>
  <c r="W144" i="13"/>
  <c r="N144" i="13"/>
  <c r="BF144" i="13" s="1"/>
  <c r="BK139" i="13"/>
  <c r="BI139" i="13"/>
  <c r="BH139" i="13"/>
  <c r="BG139" i="13"/>
  <c r="BE139" i="13"/>
  <c r="AA139" i="13"/>
  <c r="Y139" i="13"/>
  <c r="W139" i="13"/>
  <c r="N139" i="13"/>
  <c r="BF139" i="13" s="1"/>
  <c r="BK134" i="13"/>
  <c r="BI134" i="13"/>
  <c r="BH134" i="13"/>
  <c r="BG134" i="13"/>
  <c r="BE134" i="13"/>
  <c r="AA134" i="13"/>
  <c r="Y134" i="13"/>
  <c r="W134" i="13"/>
  <c r="N134" i="13"/>
  <c r="BF134" i="13" s="1"/>
  <c r="BK130" i="13"/>
  <c r="BI130" i="13"/>
  <c r="BH130" i="13"/>
  <c r="BG130" i="13"/>
  <c r="BE130" i="13"/>
  <c r="AA130" i="13"/>
  <c r="Y130" i="13"/>
  <c r="W130" i="13"/>
  <c r="N130" i="13"/>
  <c r="BF130" i="13" s="1"/>
  <c r="BK129" i="13"/>
  <c r="BI129" i="13"/>
  <c r="BH129" i="13"/>
  <c r="BG129" i="13"/>
  <c r="BE129" i="13"/>
  <c r="AA129" i="13"/>
  <c r="Y129" i="13"/>
  <c r="W129" i="13"/>
  <c r="N129" i="13"/>
  <c r="BF129" i="13" s="1"/>
  <c r="BI173" i="13"/>
  <c r="BH173" i="13"/>
  <c r="BG173" i="13"/>
  <c r="BE173" i="13"/>
  <c r="BK173" i="13"/>
  <c r="N173" i="13" s="1"/>
  <c r="BF173" i="13" s="1"/>
  <c r="BI172" i="13"/>
  <c r="BH172" i="13"/>
  <c r="BG172" i="13"/>
  <c r="BE172" i="13"/>
  <c r="BK172" i="13"/>
  <c r="N172" i="13"/>
  <c r="BF172" i="13" s="1"/>
  <c r="BI171" i="13"/>
  <c r="BH171" i="13"/>
  <c r="BG171" i="13"/>
  <c r="BE171" i="13"/>
  <c r="BK171" i="13"/>
  <c r="N171" i="13"/>
  <c r="BF171" i="13" s="1"/>
  <c r="BI170" i="13"/>
  <c r="BH170" i="13"/>
  <c r="BG170" i="13"/>
  <c r="BE170" i="13"/>
  <c r="BK170" i="13"/>
  <c r="N170" i="13"/>
  <c r="BF170" i="13"/>
  <c r="BI169" i="13"/>
  <c r="BH169" i="13"/>
  <c r="BG169" i="13"/>
  <c r="BE169" i="13"/>
  <c r="BK169" i="13"/>
  <c r="BI167" i="13"/>
  <c r="BH167" i="13"/>
  <c r="BG167" i="13"/>
  <c r="BE167" i="13"/>
  <c r="AA167" i="13"/>
  <c r="Y167" i="13"/>
  <c r="W167" i="13"/>
  <c r="BK167" i="13"/>
  <c r="N167" i="13"/>
  <c r="BF167" i="13"/>
  <c r="BI166" i="13"/>
  <c r="BH166" i="13"/>
  <c r="BG166" i="13"/>
  <c r="BE166" i="13"/>
  <c r="AA166" i="13"/>
  <c r="Y166" i="13"/>
  <c r="W166" i="13"/>
  <c r="BK166" i="13"/>
  <c r="N166" i="13"/>
  <c r="BF166" i="13" s="1"/>
  <c r="BI165" i="13"/>
  <c r="BH165" i="13"/>
  <c r="BG165" i="13"/>
  <c r="BE165" i="13"/>
  <c r="AA165" i="13"/>
  <c r="Y165" i="13"/>
  <c r="W165" i="13"/>
  <c r="BK165" i="13"/>
  <c r="N165" i="13"/>
  <c r="BF165" i="13"/>
  <c r="BI163" i="13"/>
  <c r="BH163" i="13"/>
  <c r="BG163" i="13"/>
  <c r="BE163" i="13"/>
  <c r="AA163" i="13"/>
  <c r="Y163" i="13"/>
  <c r="W163" i="13"/>
  <c r="BK163" i="13"/>
  <c r="N163" i="13"/>
  <c r="BF163" i="13" s="1"/>
  <c r="BI162" i="13"/>
  <c r="BH162" i="13"/>
  <c r="BG162" i="13"/>
  <c r="BE162" i="13"/>
  <c r="AA162" i="13"/>
  <c r="Y162" i="13"/>
  <c r="W162" i="13"/>
  <c r="BK162" i="13"/>
  <c r="N162" i="13"/>
  <c r="BF162" i="13" s="1"/>
  <c r="BI161" i="13"/>
  <c r="BH161" i="13"/>
  <c r="BG161" i="13"/>
  <c r="BE161" i="13"/>
  <c r="AA161" i="13"/>
  <c r="Y161" i="13"/>
  <c r="W161" i="13"/>
  <c r="BK161" i="13"/>
  <c r="BK160" i="13" s="1"/>
  <c r="N160" i="13" s="1"/>
  <c r="N92" i="13" s="1"/>
  <c r="N161" i="13"/>
  <c r="BF161" i="13" s="1"/>
  <c r="BI159" i="13"/>
  <c r="BH159" i="13"/>
  <c r="BG159" i="13"/>
  <c r="BE159" i="13"/>
  <c r="AA159" i="13"/>
  <c r="Y159" i="13"/>
  <c r="W159" i="13"/>
  <c r="BK159" i="13"/>
  <c r="N159" i="13"/>
  <c r="BF159" i="13" s="1"/>
  <c r="BI157" i="13"/>
  <c r="BH157" i="13"/>
  <c r="BG157" i="13"/>
  <c r="BE157" i="13"/>
  <c r="AA157" i="13"/>
  <c r="Y157" i="13"/>
  <c r="W157" i="13"/>
  <c r="BK157" i="13"/>
  <c r="N157" i="13"/>
  <c r="BF157" i="13"/>
  <c r="BI156" i="13"/>
  <c r="BH156" i="13"/>
  <c r="BG156" i="13"/>
  <c r="BE156" i="13"/>
  <c r="AA156" i="13"/>
  <c r="Y156" i="13"/>
  <c r="W156" i="13"/>
  <c r="BK156" i="13"/>
  <c r="N156" i="13"/>
  <c r="BF156" i="13" s="1"/>
  <c r="BI155" i="13"/>
  <c r="BH155" i="13"/>
  <c r="BG155" i="13"/>
  <c r="BE155" i="13"/>
  <c r="AA155" i="13"/>
  <c r="Y155" i="13"/>
  <c r="W155" i="13"/>
  <c r="BK155" i="13"/>
  <c r="N155" i="13"/>
  <c r="BF155" i="13" s="1"/>
  <c r="BI153" i="13"/>
  <c r="BH153" i="13"/>
  <c r="BG153" i="13"/>
  <c r="BE153" i="13"/>
  <c r="AA153" i="13"/>
  <c r="Y153" i="13"/>
  <c r="W153" i="13"/>
  <c r="BK153" i="13"/>
  <c r="N153" i="13"/>
  <c r="BF153" i="13" s="1"/>
  <c r="BI152" i="13"/>
  <c r="BH152" i="13"/>
  <c r="BG152" i="13"/>
  <c r="BE152" i="13"/>
  <c r="AA152" i="13"/>
  <c r="Y152" i="13"/>
  <c r="W152" i="13"/>
  <c r="BK152" i="13"/>
  <c r="N152" i="13"/>
  <c r="BF152" i="13" s="1"/>
  <c r="BI151" i="13"/>
  <c r="BH151" i="13"/>
  <c r="BG151" i="13"/>
  <c r="BE151" i="13"/>
  <c r="AA151" i="13"/>
  <c r="Y151" i="13"/>
  <c r="W151" i="13"/>
  <c r="BK151" i="13"/>
  <c r="N151" i="13"/>
  <c r="BF151" i="13" s="1"/>
  <c r="BI150" i="13"/>
  <c r="BH150" i="13"/>
  <c r="BG150" i="13"/>
  <c r="BE150" i="13"/>
  <c r="AA150" i="13"/>
  <c r="Y150" i="13"/>
  <c r="W150" i="13"/>
  <c r="BK150" i="13"/>
  <c r="N150" i="13"/>
  <c r="BF150" i="13"/>
  <c r="BI149" i="13"/>
  <c r="BH149" i="13"/>
  <c r="BG149" i="13"/>
  <c r="BE149" i="13"/>
  <c r="AA149" i="13"/>
  <c r="Y149" i="13"/>
  <c r="W149" i="13"/>
  <c r="BK149" i="13"/>
  <c r="N149" i="13"/>
  <c r="BF149" i="13" s="1"/>
  <c r="BI148" i="13"/>
  <c r="BH148" i="13"/>
  <c r="BG148" i="13"/>
  <c r="BE148" i="13"/>
  <c r="AA148" i="13"/>
  <c r="Y148" i="13"/>
  <c r="W148" i="13"/>
  <c r="BK148" i="13"/>
  <c r="N148" i="13"/>
  <c r="BF148" i="13" s="1"/>
  <c r="BI147" i="13"/>
  <c r="BH147" i="13"/>
  <c r="BG147" i="13"/>
  <c r="BE147" i="13"/>
  <c r="AA147" i="13"/>
  <c r="Y147" i="13"/>
  <c r="W147" i="13"/>
  <c r="BK147" i="13"/>
  <c r="BK146" i="13"/>
  <c r="N146" i="13" s="1"/>
  <c r="N91" i="13" s="1"/>
  <c r="N147" i="13"/>
  <c r="BF147" i="13" s="1"/>
  <c r="BI145" i="13"/>
  <c r="BH145" i="13"/>
  <c r="BG145" i="13"/>
  <c r="BE145" i="13"/>
  <c r="AA145" i="13"/>
  <c r="Y145" i="13"/>
  <c r="W145" i="13"/>
  <c r="BK145" i="13"/>
  <c r="N145" i="13"/>
  <c r="BF145" i="13" s="1"/>
  <c r="BI143" i="13"/>
  <c r="BH143" i="13"/>
  <c r="BG143" i="13"/>
  <c r="BE143" i="13"/>
  <c r="AA143" i="13"/>
  <c r="Y143" i="13"/>
  <c r="W143" i="13"/>
  <c r="BK143" i="13"/>
  <c r="N143" i="13"/>
  <c r="BF143" i="13"/>
  <c r="BI142" i="13"/>
  <c r="BH142" i="13"/>
  <c r="BG142" i="13"/>
  <c r="BE142" i="13"/>
  <c r="AA142" i="13"/>
  <c r="Y142" i="13"/>
  <c r="W142" i="13"/>
  <c r="BK142" i="13"/>
  <c r="N142" i="13"/>
  <c r="BF142" i="13" s="1"/>
  <c r="BI141" i="13"/>
  <c r="BH141" i="13"/>
  <c r="BG141" i="13"/>
  <c r="BE141" i="13"/>
  <c r="AA141" i="13"/>
  <c r="Y141" i="13"/>
  <c r="W141" i="13"/>
  <c r="BK141" i="13"/>
  <c r="N141" i="13"/>
  <c r="BF141" i="13" s="1"/>
  <c r="BI140" i="13"/>
  <c r="BH140" i="13"/>
  <c r="BG140" i="13"/>
  <c r="BE140" i="13"/>
  <c r="AA140" i="13"/>
  <c r="Y140" i="13"/>
  <c r="W140" i="13"/>
  <c r="BK140" i="13"/>
  <c r="N140" i="13"/>
  <c r="BF140" i="13" s="1"/>
  <c r="BI138" i="13"/>
  <c r="BH138" i="13"/>
  <c r="BG138" i="13"/>
  <c r="BE138" i="13"/>
  <c r="AA138" i="13"/>
  <c r="Y138" i="13"/>
  <c r="W138" i="13"/>
  <c r="BK138" i="13"/>
  <c r="N138" i="13"/>
  <c r="BF138" i="13" s="1"/>
  <c r="BI137" i="13"/>
  <c r="BH137" i="13"/>
  <c r="BG137" i="13"/>
  <c r="BE137" i="13"/>
  <c r="AA137" i="13"/>
  <c r="Y137" i="13"/>
  <c r="W137" i="13"/>
  <c r="BK137" i="13"/>
  <c r="N137" i="13"/>
  <c r="BF137" i="13" s="1"/>
  <c r="BI136" i="13"/>
  <c r="BH136" i="13"/>
  <c r="BG136" i="13"/>
  <c r="BE136" i="13"/>
  <c r="AA136" i="13"/>
  <c r="Y136" i="13"/>
  <c r="W136" i="13"/>
  <c r="BK136" i="13"/>
  <c r="N136" i="13"/>
  <c r="BF136" i="13" s="1"/>
  <c r="BI135" i="13"/>
  <c r="BH135" i="13"/>
  <c r="BG135" i="13"/>
  <c r="BE135" i="13"/>
  <c r="AA135" i="13"/>
  <c r="Y135" i="13"/>
  <c r="W135" i="13"/>
  <c r="BK135" i="13"/>
  <c r="N135" i="13"/>
  <c r="BF135" i="13" s="1"/>
  <c r="BI133" i="13"/>
  <c r="BH133" i="13"/>
  <c r="BG133" i="13"/>
  <c r="BE133" i="13"/>
  <c r="AA133" i="13"/>
  <c r="Y133" i="13"/>
  <c r="W133" i="13"/>
  <c r="BK133" i="13"/>
  <c r="N133" i="13"/>
  <c r="BF133" i="13" s="1"/>
  <c r="BI131" i="13"/>
  <c r="BH131" i="13"/>
  <c r="BG131" i="13"/>
  <c r="BE131" i="13"/>
  <c r="AA131" i="13"/>
  <c r="Y131" i="13"/>
  <c r="W131" i="13"/>
  <c r="BK131" i="13"/>
  <c r="N131" i="13"/>
  <c r="BF131" i="13"/>
  <c r="BI128" i="13"/>
  <c r="BH128" i="13"/>
  <c r="BG128" i="13"/>
  <c r="BE128" i="13"/>
  <c r="AA128" i="13"/>
  <c r="Y128" i="13"/>
  <c r="W128" i="13"/>
  <c r="BK128" i="13"/>
  <c r="N128" i="13"/>
  <c r="BF128" i="13" s="1"/>
  <c r="BI127" i="13"/>
  <c r="BH127" i="13"/>
  <c r="BG127" i="13"/>
  <c r="BE127" i="13"/>
  <c r="AA127" i="13"/>
  <c r="Y127" i="13"/>
  <c r="W127" i="13"/>
  <c r="BK127" i="13"/>
  <c r="N127" i="13"/>
  <c r="BF127" i="13" s="1"/>
  <c r="BI126" i="13"/>
  <c r="BH126" i="13"/>
  <c r="BG126" i="13"/>
  <c r="BE126" i="13"/>
  <c r="AA126" i="13"/>
  <c r="Y126" i="13"/>
  <c r="W126" i="13"/>
  <c r="BK126" i="13"/>
  <c r="N126" i="13"/>
  <c r="BF126" i="13" s="1"/>
  <c r="BI125" i="13"/>
  <c r="BH125" i="13"/>
  <c r="BG125" i="13"/>
  <c r="BE125" i="13"/>
  <c r="AA125" i="13"/>
  <c r="Y125" i="13"/>
  <c r="W125" i="13"/>
  <c r="BK125" i="13"/>
  <c r="N125" i="13"/>
  <c r="BF125" i="13" s="1"/>
  <c r="F114" i="13"/>
  <c r="F112" i="13"/>
  <c r="BI101" i="13"/>
  <c r="BH101" i="13"/>
  <c r="BG101" i="13"/>
  <c r="BE101" i="13"/>
  <c r="BI100" i="13"/>
  <c r="BH100" i="13"/>
  <c r="BG100" i="13"/>
  <c r="BE100" i="13"/>
  <c r="BI99" i="13"/>
  <c r="BH99" i="13"/>
  <c r="BG99" i="13"/>
  <c r="BE99" i="13"/>
  <c r="BI98" i="13"/>
  <c r="BH98" i="13"/>
  <c r="BG98" i="13"/>
  <c r="BE98" i="13"/>
  <c r="BI97" i="13"/>
  <c r="BH97" i="13"/>
  <c r="BG97" i="13"/>
  <c r="BE97" i="13"/>
  <c r="BI96" i="13"/>
  <c r="BH96" i="13"/>
  <c r="BG96" i="13"/>
  <c r="BE96" i="13"/>
  <c r="F81" i="13"/>
  <c r="F79" i="13"/>
  <c r="O21" i="13"/>
  <c r="E21" i="13"/>
  <c r="O20" i="13"/>
  <c r="O18" i="13"/>
  <c r="E18" i="13"/>
  <c r="M116" i="13" s="1"/>
  <c r="O17" i="13"/>
  <c r="O15" i="13"/>
  <c r="E15" i="13"/>
  <c r="F117" i="13" s="1"/>
  <c r="O14" i="13"/>
  <c r="O12" i="13"/>
  <c r="E12" i="13"/>
  <c r="F83" i="13" s="1"/>
  <c r="O11" i="13"/>
  <c r="O9" i="13"/>
  <c r="M81" i="13" s="1"/>
  <c r="F6" i="13"/>
  <c r="F78" i="13" s="1"/>
  <c r="F111" i="13" l="1"/>
  <c r="BK121" i="13"/>
  <c r="AA121" i="13"/>
  <c r="Y160" i="13"/>
  <c r="W146" i="13"/>
  <c r="BK132" i="13"/>
  <c r="N132" i="13" s="1"/>
  <c r="N90" i="13" s="1"/>
  <c r="Y146" i="13"/>
  <c r="Y132" i="13"/>
  <c r="W121" i="13"/>
  <c r="Y121" i="13"/>
  <c r="F116" i="13"/>
  <c r="F84" i="13"/>
  <c r="M114" i="13"/>
  <c r="M83" i="13"/>
  <c r="BK168" i="13"/>
  <c r="N168" i="13" s="1"/>
  <c r="N93" i="13" s="1"/>
  <c r="N169" i="13"/>
  <c r="BF169" i="13" s="1"/>
  <c r="H34" i="13"/>
  <c r="H36" i="13"/>
  <c r="H32" i="13"/>
  <c r="M32" i="13"/>
  <c r="N121" i="13"/>
  <c r="N89" i="13" s="1"/>
  <c r="AA160" i="13"/>
  <c r="M117" i="13"/>
  <c r="M84" i="13"/>
  <c r="H35" i="13"/>
  <c r="AA132" i="13"/>
  <c r="W132" i="13"/>
  <c r="AA146" i="13"/>
  <c r="W160" i="13"/>
  <c r="W120" i="13" l="1"/>
  <c r="Y120" i="13"/>
  <c r="BK120" i="13"/>
  <c r="N120" i="13" s="1"/>
  <c r="N88" i="13" s="1"/>
  <c r="AA120" i="13"/>
  <c r="N100" i="13" l="1"/>
  <c r="BF100" i="13" s="1"/>
  <c r="N98" i="13"/>
  <c r="BF98" i="13" s="1"/>
  <c r="M27" i="13"/>
  <c r="N101" i="13"/>
  <c r="BF101" i="13" s="1"/>
  <c r="N99" i="13"/>
  <c r="BF99" i="13" s="1"/>
  <c r="N97" i="13"/>
  <c r="BF97" i="13" s="1"/>
  <c r="N96" i="13"/>
  <c r="BF96" i="13" l="1"/>
  <c r="N95" i="13"/>
  <c r="M28" i="13" l="1"/>
  <c r="L103" i="13"/>
  <c r="H33" i="13"/>
  <c r="M33" i="13"/>
  <c r="M30" i="13" l="1"/>
  <c r="L38" i="13" l="1"/>
</calcChain>
</file>

<file path=xl/sharedStrings.xml><?xml version="1.0" encoding="utf-8"?>
<sst xmlns="http://schemas.openxmlformats.org/spreadsheetml/2006/main" count="820" uniqueCount="190">
  <si>
    <t>Hárok obsahuje:</t>
  </si>
  <si>
    <t/>
  </si>
  <si>
    <t>False</t>
  </si>
  <si>
    <t>optimalizované pre tlač zostáv vo formáte A4 - na výšku</t>
  </si>
  <si>
    <t>&gt;&gt;  skryté stĺpce  &lt;&lt;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</si>
  <si>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</si>
  <si>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</si>
  <si>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</si>
  <si>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</si>
  <si>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</si>
  <si>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</si>
  <si>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</si>
  <si>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</si>
  <si>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</si>
  <si>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</si>
  <si>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IČO DPH:</t>
  </si>
  <si>
    <t>Zhotoviteľ:</t>
  </si>
  <si>
    <t>Projektant:</t>
  </si>
  <si>
    <t>Spracovateľ:</t>
  </si>
  <si>
    <t>Poznámka: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</si>
  <si>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</si>
  <si>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</si>
  <si>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</si>
  <si>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</si>
  <si>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</si>
  <si>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</si>
  <si>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</si>
  <si>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</si>
  <si>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</si>
  <si>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</si>
  <si>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</si>
  <si>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</si>
  <si>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</si>
  <si>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</si>
  <si>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</si>
  <si>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</si>
  <si>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</si>
  <si>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</si>
  <si>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D</t>
  </si>
  <si>
    <t>0</t>
  </si>
  <si>
    <t>1</t>
  </si>
  <si>
    <t>2</t>
  </si>
  <si>
    <t>{f8a2e8bc-41fb-4f6c-8279-f8366551b306}</t>
  </si>
  <si>
    <t>Ostatné náklady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</si>
  <si>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</si>
  <si>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</si>
  <si>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</si>
  <si>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</si>
  <si>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</si>
  <si>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</si>
  <si>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</si>
  <si>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</si>
  <si>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</si>
  <si>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</si>
  <si>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</si>
  <si>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</si>
  <si>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</si>
  <si>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</si>
  <si>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</si>
  <si>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</si>
  <si>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</si>
  <si>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</si>
  <si>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</si>
  <si>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</si>
  <si>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</si>
  <si>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</si>
  <si>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</si>
  <si>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</si>
  <si>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</si>
  <si>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</si>
  <si>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</si>
  <si>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</si>
  <si>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</si>
  <si>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</si>
  <si>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</si>
  <si>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</si>
  <si>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</si>
  <si>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</si>
  <si>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</si>
  <si>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</si>
  <si>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</si>
  <si>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VP - Práce naviac</t>
  </si>
  <si>
    <t>PN</t>
  </si>
  <si>
    <t>K</t>
  </si>
  <si>
    <t>Objekt:</t>
  </si>
  <si>
    <t>ROZPOCET</t>
  </si>
  <si>
    <t>ks</t>
  </si>
  <si>
    <t>4</t>
  </si>
  <si>
    <t>16</t>
  </si>
  <si>
    <t>3</t>
  </si>
  <si>
    <t>m</t>
  </si>
  <si>
    <t>5</t>
  </si>
  <si>
    <t>m2</t>
  </si>
  <si>
    <t>6</t>
  </si>
  <si>
    <t>m3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</si>
  <si>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</si>
  <si>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</si>
  <si>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</si>
  <si>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</si>
  <si>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</si>
  <si>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</si>
  <si>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</si>
  <si>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</si>
  <si>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</si>
  <si>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</si>
  <si>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</si>
  <si>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</si>
  <si>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21</t>
  </si>
  <si>
    <t>64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</si>
  <si>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</si>
  <si>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</si>
  <si>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</si>
  <si>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</si>
  <si>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</si>
  <si>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</si>
  <si>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</si>
  <si>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</si>
  <si>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</si>
  <si>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</si>
  <si>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</si>
  <si>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</si>
  <si>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</si>
  <si>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</si>
  <si>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</si>
  <si>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</si>
  <si>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</si>
  <si>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</si>
  <si>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</si>
  <si>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</si>
  <si>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</si>
  <si>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</si>
  <si>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</si>
  <si>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46</t>
  </si>
  <si>
    <t>48</t>
  </si>
  <si>
    <t>50</t>
  </si>
  <si>
    <t>52</t>
  </si>
  <si>
    <t>54</t>
  </si>
  <si>
    <t>56</t>
  </si>
  <si>
    <t>58</t>
  </si>
  <si>
    <t>60</t>
  </si>
  <si>
    <t>62</t>
  </si>
  <si>
    <t>SO-09 - Sadové úpravy</t>
  </si>
  <si>
    <t>D1 - Výrub drevín</t>
  </si>
  <si>
    <t>D2 - Výsadba navrhovaných stromov</t>
  </si>
  <si>
    <t>D3 - Výsadba navrhovaných trvaliek a cibuľovín</t>
  </si>
  <si>
    <t>D4 - Obnova a založenie športového záťažového trávnika</t>
  </si>
  <si>
    <t>Výrub stromu s priemerom kmeňa od 20 do 30 cm</t>
  </si>
  <si>
    <t>Odnos a upratanie konárov a dreva z odpíleného stromu priemeru od 20 do 30 cm</t>
  </si>
  <si>
    <t>Výrub stromu s priemerom kmeňa od 40 do 50 cm</t>
  </si>
  <si>
    <t>Odnos a upratanie konárov a dreva z odpíleného stromu priemeru od 40 do 50 cm</t>
  </si>
  <si>
    <t>Geotextília z polypropylénu proti prerastaniu koreňov š. 650 mm (váha 360g/m2)</t>
  </si>
  <si>
    <t>Strom typu štandard s obvodom kmienka 16-18 s korunou vo výške 2,2m - Acer rubrum</t>
  </si>
  <si>
    <t>Strom typu štandard s obvodom kmienka 16-18 s korunou vo výške 2,2m - Prunus subhirtella Autumnalis Rosea</t>
  </si>
  <si>
    <t>Výkop jám pre stromy s objemom koreňového balu do 0,2 m3</t>
  </si>
  <si>
    <t>Výsadba stromov s obvodom kmienka 16-18 s korunou vo výške 2,2m</t>
  </si>
  <si>
    <t>Koly dĺžky 2,5 m na kotvenie stromov (3 ks/1  strom)</t>
  </si>
  <si>
    <t>Polkoly dĺžky 2,5 m na spojenie kolov (1 ks/1 strom)</t>
  </si>
  <si>
    <t>Ovinutie kmienka jutovinou š. 15 cm pre uchytenie ku kolom (0,6 m/1 strom)</t>
  </si>
  <si>
    <t>Viazací materiál na upevnenie stromov ku kolom (3 m/1 strom)</t>
  </si>
  <si>
    <t>Tabletové hnojivo ku stromom (100 g/ 1 strom)</t>
  </si>
  <si>
    <t>kg</t>
  </si>
  <si>
    <t>Trvalky s veľkosťou kvetináča K9</t>
  </si>
  <si>
    <t>Hĺbenie jamiek pre výsadbu trvaliek s veľkosťou kvetináča K9</t>
  </si>
  <si>
    <t>Trvalky s veľkosťou kvetináča 1L</t>
  </si>
  <si>
    <t>Hĺbenie jamiek pre výsadbu trvaliek s veľkosťou kvetináča 1L</t>
  </si>
  <si>
    <t>Cibuľoviny</t>
  </si>
  <si>
    <t>Výsadba cibuľovín</t>
  </si>
  <si>
    <t>Granulátové hnojivo k trvalkovým záhonom (20 g/m2)</t>
  </si>
  <si>
    <t>Mulčovanie záhonov kamenivom fr. 8-16 o hr. vrstvy 50 mm</t>
  </si>
  <si>
    <t>Trávna miešanka z druhov znášajúcich ušliapavanie (25 g/m2)</t>
  </si>
  <si>
    <t>Úprava plochy hrabaním</t>
  </si>
  <si>
    <t>Výsev trávnika</t>
  </si>
  <si>
    <t>Úprava plochy valcovaním</t>
  </si>
  <si>
    <t>Štartovacie hnojivo pre trávnik (25 g/m2)</t>
  </si>
  <si>
    <t>Strojové presadenie stromov s priemerom kmeňa do 20 cm</t>
  </si>
  <si>
    <t>Odstránenie pňov do priemeru 50 cm, vrátane likvidácie drevnej hmoty</t>
  </si>
  <si>
    <t>Odstránenie pňov frézovaním do hĺbky 500 mm, vrátane likvidácie drevnej hmoty</t>
  </si>
  <si>
    <t>Zhotovenie geotextílie proti prerastaniu koreňov š. 650 mm</t>
  </si>
  <si>
    <t>Zhotovenie kotvenia vysádzaných stromov</t>
  </si>
  <si>
    <t>Hnojenie  vysádzaných stromov</t>
  </si>
  <si>
    <t>Spätný zásyp trvalkových záhonov vrstvou zeminy</t>
  </si>
  <si>
    <t>Výsadba trvaliek s veľkoťou kvetináča K9 vrátane hnojenia a zálievky</t>
  </si>
  <si>
    <t>Výsadba trvaliek s veľkoťou kvetináča 1L, vrátane hnojenia a zálievky</t>
  </si>
  <si>
    <t>Odburinenie plochy navrhovaných záhonov</t>
  </si>
  <si>
    <t>Mulčovacie kamenivo fr. 8/16 mm</t>
  </si>
  <si>
    <t>Rozprestretie ornice v hrúbke do 300 mm</t>
  </si>
  <si>
    <t>Úprava plochy kontravátorovaním</t>
  </si>
  <si>
    <t>Opílenie konárov stromu s priemerom kmeňa do 30 cm</t>
  </si>
  <si>
    <t>Opílenie konárov stromu s priemerom kmeňa od 40 do 50 cm</t>
  </si>
  <si>
    <t>Odnos a upratanie dreva z odstránených pňov priemeru do 50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</si>
</sst>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3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0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4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9" fillId="2" borderId="0" xfId="1" applyFont="1" applyFill="1" applyAlignment="1" applyProtection="1">
      <alignment vertical="center"/>
    </xf>
    <xf numFmtId="0" fontId="0" fillId="2" borderId="0" xfId="0" applyFill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16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16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7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0" fillId="0" borderId="10" xfId="0" applyNumberFormat="1" applyFont="1" applyBorder="1" applyAlignment="1"/>
    <xf numFmtId="166" fontId="20" fillId="0" borderId="11" xfId="0" applyNumberFormat="1" applyFont="1" applyBorder="1" applyAlignment="1"/>
    <xf numFmtId="167" fontId="21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12" xfId="0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0" fillId="4" borderId="23" xfId="0" applyFont="1" applyFill="1" applyBorder="1" applyAlignment="1" applyProtection="1">
      <alignment horizontal="center" vertical="center"/>
      <protection locked="0"/>
    </xf>
    <xf numFmtId="49" fontId="0" fillId="4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3" xfId="0" applyFont="1" applyFill="1" applyBorder="1" applyAlignment="1" applyProtection="1">
      <alignment horizontal="center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/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12" xfId="0" applyFont="1" applyBorder="1" applyAlignment="1"/>
    <xf numFmtId="166" fontId="7" fillId="0" borderId="0" xfId="0" applyNumberFormat="1" applyFont="1" applyBorder="1" applyAlignment="1"/>
    <xf numFmtId="166" fontId="7" fillId="0" borderId="13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4" fontId="17" fillId="0" borderId="0" xfId="0" applyNumberFormat="1" applyFont="1" applyBorder="1" applyAlignment="1">
      <alignment vertical="center"/>
    </xf>
    <xf numFmtId="4" fontId="17" fillId="5" borderId="0" xfId="0" applyNumberFormat="1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0" fillId="0" borderId="0" xfId="0"/>
    <xf numFmtId="4" fontId="6" fillId="4" borderId="0" xfId="0" applyNumberFormat="1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14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7" xfId="0" applyNumberFormat="1" applyFont="1" applyFill="1" applyBorder="1" applyAlignment="1">
      <alignment vertical="center"/>
    </xf>
    <xf numFmtId="4" fontId="3" fillId="5" borderId="8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7" fontId="5" fillId="0" borderId="0" xfId="0" applyNumberFormat="1" applyFont="1" applyBorder="1" applyAlignment="1"/>
    <xf numFmtId="0" fontId="5" fillId="0" borderId="0" xfId="0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0" fillId="4" borderId="23" xfId="0" applyFont="1" applyFill="1" applyBorder="1" applyAlignment="1" applyProtection="1">
      <alignment horizontal="left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167" fontId="0" fillId="0" borderId="23" xfId="0" applyNumberFormat="1" applyFont="1" applyBorder="1" applyAlignment="1">
      <alignment vertic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9" fillId="2" borderId="0" xfId="1" applyFont="1" applyFill="1" applyAlignment="1" applyProtection="1">
      <alignment horizontal="center" vertical="center"/>
    </xf>
    <xf numFmtId="167" fontId="17" fillId="0" borderId="10" xfId="0" applyNumberFormat="1" applyFont="1" applyBorder="1" applyAlignment="1"/>
    <xf numFmtId="167" fontId="3" fillId="0" borderId="10" xfId="0" applyNumberFormat="1" applyFont="1" applyBorder="1" applyAlignment="1">
      <alignment vertical="center"/>
    </xf>
    <xf numFmtId="167" fontId="5" fillId="0" borderId="15" xfId="0" applyNumberFormat="1" applyFont="1" applyBorder="1" applyAlignment="1"/>
    <xf numFmtId="167" fontId="5" fillId="0" borderId="15" xfId="0" applyNumberFormat="1" applyFont="1" applyBorder="1" applyAlignment="1">
      <alignment vertical="center"/>
    </xf>
    <xf numFmtId="167" fontId="5" fillId="0" borderId="21" xfId="0" applyNumberFormat="1" applyFont="1" applyBorder="1" applyAlignment="1"/>
    <xf numFmtId="167" fontId="5" fillId="0" borderId="21" xfId="0" applyNumberFormat="1" applyFont="1" applyBorder="1" applyAlignment="1">
      <alignment vertical="center"/>
    </xf>
    <xf numFmtId="0" fontId="0" fillId="0" borderId="23" xfId="0" applyFont="1" applyBorder="1" applyAlignment="1" applyProtection="1">
      <alignment horizontal="left" vertical="center" wrapText="1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4" fontId="5" fillId="0" borderId="0" xfId="0" applyNumberFormat="1" applyFont="1" applyBorder="1" applyAlignment="1">
      <alignment vertical="center"/>
    </xf>
    <xf numFmtId="0" fontId="0" fillId="0" borderId="20" xfId="0" applyFont="1" applyBorder="1" applyAlignment="1" applyProtection="1">
      <alignment horizontal="left" vertical="center" wrapText="1"/>
      <protection locked="0"/>
    </xf>
    <xf numFmtId="0" fontId="0" fillId="0" borderId="21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N174"/>
  <sheetViews>
    <sheetView showGridLines="0" tabSelected="1" workbookViewId="0">
      <pane ySplit="1" topLeftCell="A118" activePane="bottomLeft" state="frozen"/>
      <selection pane="bottomLeft" activeCell="K125" sqref="K125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53"/>
      <c r="B1" s="5"/>
      <c r="C1" s="5"/>
      <c r="D1" s="6" t="s">
        <v>0</v>
      </c>
      <c r="E1" s="5"/>
      <c r="F1" s="7" t="s">
        <v>45</v>
      </c>
      <c r="G1" s="7"/>
      <c r="H1" s="147" t="s">
        <v>46</v>
      </c>
      <c r="I1" s="147"/>
      <c r="J1" s="147"/>
      <c r="K1" s="147"/>
      <c r="L1" s="7" t="s">
        <v>47</v>
      </c>
      <c r="M1" s="5"/>
      <c r="N1" s="5"/>
      <c r="O1" s="6" t="s">
        <v>48</v>
      </c>
      <c r="P1" s="5"/>
      <c r="Q1" s="5"/>
      <c r="R1" s="5"/>
      <c r="S1" s="7" t="s">
        <v>49</v>
      </c>
      <c r="T1" s="7"/>
      <c r="U1" s="53"/>
      <c r="V1" s="53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</row>
    <row r="2" spans="1:66" ht="36.950000000000003" customHeight="1" x14ac:dyDescent="0.3">
      <c r="C2" s="110" t="s">
        <v>3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S2" s="121" t="s">
        <v>4</v>
      </c>
      <c r="T2" s="122"/>
      <c r="U2" s="122"/>
      <c r="V2" s="122"/>
      <c r="W2" s="122"/>
      <c r="X2" s="122"/>
      <c r="Y2" s="122"/>
      <c r="Z2" s="122"/>
      <c r="AA2" s="122"/>
      <c r="AB2" s="122"/>
      <c r="AC2" s="122"/>
      <c r="AT2" s="10" t="s">
        <v>42</v>
      </c>
    </row>
    <row r="3" spans="1:66" ht="6.95" customHeigh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AT3" s="10" t="s">
        <v>39</v>
      </c>
    </row>
    <row r="4" spans="1:66" ht="36.950000000000003" customHeight="1" x14ac:dyDescent="0.3">
      <c r="B4" s="14"/>
      <c r="C4" s="112" t="s">
        <v>50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5"/>
      <c r="T4" s="9" t="s">
        <v>6</v>
      </c>
      <c r="AT4" s="10" t="s">
        <v>2</v>
      </c>
    </row>
    <row r="5" spans="1:66" ht="6.95" customHeight="1" x14ac:dyDescent="0.3">
      <c r="B5" s="14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5"/>
    </row>
    <row r="6" spans="1:66" ht="25.35" customHeight="1" x14ac:dyDescent="0.3">
      <c r="B6" s="14"/>
      <c r="C6" s="16"/>
      <c r="D6" s="19" t="s">
        <v>7</v>
      </c>
      <c r="E6" s="16"/>
      <c r="F6" s="156" t="e">
        <f>#REF!</f>
        <v>#REF!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6"/>
      <c r="R6" s="15"/>
    </row>
    <row r="7" spans="1:66" s="1" customFormat="1" ht="32.85" customHeight="1" x14ac:dyDescent="0.3">
      <c r="B7" s="21"/>
      <c r="C7" s="22"/>
      <c r="D7" s="18" t="s">
        <v>84</v>
      </c>
      <c r="E7" s="22"/>
      <c r="F7" s="115" t="s">
        <v>141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22"/>
      <c r="R7" s="23"/>
    </row>
    <row r="8" spans="1:66" s="1" customFormat="1" ht="14.45" customHeight="1" x14ac:dyDescent="0.3">
      <c r="B8" s="21"/>
      <c r="C8" s="22"/>
      <c r="D8" s="19" t="s">
        <v>8</v>
      </c>
      <c r="E8" s="22"/>
      <c r="F8" s="17" t="s">
        <v>1</v>
      </c>
      <c r="G8" s="22"/>
      <c r="H8" s="22"/>
      <c r="I8" s="22"/>
      <c r="J8" s="22"/>
      <c r="K8" s="22"/>
      <c r="L8" s="22"/>
      <c r="M8" s="19" t="s">
        <v>9</v>
      </c>
      <c r="N8" s="22"/>
      <c r="O8" s="17" t="s">
        <v>1</v>
      </c>
      <c r="P8" s="22"/>
      <c r="Q8" s="22"/>
      <c r="R8" s="23"/>
    </row>
    <row r="9" spans="1:66" s="1" customFormat="1" ht="14.45" customHeight="1" x14ac:dyDescent="0.3">
      <c r="B9" s="21"/>
      <c r="C9" s="22"/>
      <c r="D9" s="19" t="s">
        <v>10</v>
      </c>
      <c r="E9" s="22"/>
      <c r="F9" s="17" t="s">
        <v>11</v>
      </c>
      <c r="G9" s="22"/>
      <c r="H9" s="22"/>
      <c r="I9" s="22"/>
      <c r="J9" s="22"/>
      <c r="K9" s="22"/>
      <c r="L9" s="22"/>
      <c r="M9" s="19" t="s">
        <v>12</v>
      </c>
      <c r="N9" s="22"/>
      <c r="O9" s="126" t="e">
        <f>#REF!</f>
        <v>#REF!</v>
      </c>
      <c r="P9" s="127"/>
      <c r="Q9" s="22"/>
      <c r="R9" s="23"/>
    </row>
    <row r="10" spans="1:66" s="1" customFormat="1" ht="10.9" customHeight="1" x14ac:dyDescent="0.3"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</row>
    <row r="11" spans="1:66" s="1" customFormat="1" ht="14.45" customHeight="1" x14ac:dyDescent="0.3">
      <c r="B11" s="21"/>
      <c r="C11" s="22"/>
      <c r="D11" s="19" t="s">
        <v>13</v>
      </c>
      <c r="E11" s="22"/>
      <c r="F11" s="22"/>
      <c r="G11" s="22"/>
      <c r="H11" s="22"/>
      <c r="I11" s="22"/>
      <c r="J11" s="22"/>
      <c r="K11" s="22"/>
      <c r="L11" s="22"/>
      <c r="M11" s="19" t="s">
        <v>14</v>
      </c>
      <c r="N11" s="22"/>
      <c r="O11" s="114" t="e">
        <f>IF(#REF!="","",#REF!)</f>
        <v>#REF!</v>
      </c>
      <c r="P11" s="114"/>
      <c r="Q11" s="22"/>
      <c r="R11" s="23"/>
    </row>
    <row r="12" spans="1:66" s="1" customFormat="1" ht="18" customHeight="1" x14ac:dyDescent="0.3">
      <c r="B12" s="21"/>
      <c r="C12" s="22"/>
      <c r="D12" s="22"/>
      <c r="E12" s="17" t="e">
        <f>IF(#REF!="","",#REF!)</f>
        <v>#REF!</v>
      </c>
      <c r="F12" s="22"/>
      <c r="G12" s="22"/>
      <c r="H12" s="22"/>
      <c r="I12" s="22"/>
      <c r="J12" s="22"/>
      <c r="K12" s="22"/>
      <c r="L12" s="22"/>
      <c r="M12" s="19" t="s">
        <v>15</v>
      </c>
      <c r="N12" s="22"/>
      <c r="O12" s="114" t="e">
        <f>IF(#REF!="","",#REF!)</f>
        <v>#REF!</v>
      </c>
      <c r="P12" s="114"/>
      <c r="Q12" s="22"/>
      <c r="R12" s="23"/>
    </row>
    <row r="13" spans="1:66" s="1" customFormat="1" ht="6.95" customHeight="1" x14ac:dyDescent="0.3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</row>
    <row r="14" spans="1:66" s="1" customFormat="1" ht="14.45" customHeight="1" x14ac:dyDescent="0.3">
      <c r="B14" s="21"/>
      <c r="C14" s="22"/>
      <c r="D14" s="19" t="s">
        <v>16</v>
      </c>
      <c r="E14" s="22"/>
      <c r="F14" s="22"/>
      <c r="G14" s="22"/>
      <c r="H14" s="22"/>
      <c r="I14" s="22"/>
      <c r="J14" s="22"/>
      <c r="K14" s="22"/>
      <c r="L14" s="22"/>
      <c r="M14" s="19" t="s">
        <v>14</v>
      </c>
      <c r="N14" s="22"/>
      <c r="O14" s="128" t="e">
        <f>IF(#REF!="","",#REF!)</f>
        <v>#REF!</v>
      </c>
      <c r="P14" s="114"/>
      <c r="Q14" s="22"/>
      <c r="R14" s="23"/>
    </row>
    <row r="15" spans="1:66" s="1" customFormat="1" ht="18" customHeight="1" x14ac:dyDescent="0.3">
      <c r="B15" s="21"/>
      <c r="C15" s="22"/>
      <c r="D15" s="22"/>
      <c r="E15" s="128" t="e">
        <f>IF(#REF!="","",#REF!)</f>
        <v>#REF!</v>
      </c>
      <c r="F15" s="129"/>
      <c r="G15" s="129"/>
      <c r="H15" s="129"/>
      <c r="I15" s="129"/>
      <c r="J15" s="129"/>
      <c r="K15" s="129"/>
      <c r="L15" s="129"/>
      <c r="M15" s="19" t="s">
        <v>15</v>
      </c>
      <c r="N15" s="22"/>
      <c r="O15" s="128" t="e">
        <f>IF(#REF!="","",#REF!)</f>
        <v>#REF!</v>
      </c>
      <c r="P15" s="114"/>
      <c r="Q15" s="22"/>
      <c r="R15" s="23"/>
    </row>
    <row r="16" spans="1:66" s="1" customFormat="1" ht="6.95" customHeight="1" x14ac:dyDescent="0.3"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</row>
    <row r="17" spans="2:18" s="1" customFormat="1" ht="14.45" customHeight="1" x14ac:dyDescent="0.3">
      <c r="B17" s="21"/>
      <c r="C17" s="22"/>
      <c r="D17" s="19" t="s">
        <v>17</v>
      </c>
      <c r="E17" s="22"/>
      <c r="F17" s="22"/>
      <c r="G17" s="22"/>
      <c r="H17" s="22"/>
      <c r="I17" s="22"/>
      <c r="J17" s="22"/>
      <c r="K17" s="22"/>
      <c r="L17" s="22"/>
      <c r="M17" s="19" t="s">
        <v>14</v>
      </c>
      <c r="N17" s="22"/>
      <c r="O17" s="114" t="e">
        <f>IF(#REF!="","",#REF!)</f>
        <v>#REF!</v>
      </c>
      <c r="P17" s="114"/>
      <c r="Q17" s="22"/>
      <c r="R17" s="23"/>
    </row>
    <row r="18" spans="2:18" s="1" customFormat="1" ht="18" customHeight="1" x14ac:dyDescent="0.3">
      <c r="B18" s="21"/>
      <c r="C18" s="22"/>
      <c r="D18" s="22"/>
      <c r="E18" s="17" t="e">
        <f>IF(#REF!="","",#REF!)</f>
        <v>#REF!</v>
      </c>
      <c r="F18" s="22"/>
      <c r="G18" s="22"/>
      <c r="H18" s="22"/>
      <c r="I18" s="22"/>
      <c r="J18" s="22"/>
      <c r="K18" s="22"/>
      <c r="L18" s="22"/>
      <c r="M18" s="19" t="s">
        <v>15</v>
      </c>
      <c r="N18" s="22"/>
      <c r="O18" s="114" t="e">
        <f>IF(#REF!="","",#REF!)</f>
        <v>#REF!</v>
      </c>
      <c r="P18" s="114"/>
      <c r="Q18" s="22"/>
      <c r="R18" s="23"/>
    </row>
    <row r="19" spans="2:18" s="1" customFormat="1" ht="6.95" customHeight="1" x14ac:dyDescent="0.3"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</row>
    <row r="20" spans="2:18" s="1" customFormat="1" ht="14.45" customHeight="1" x14ac:dyDescent="0.3">
      <c r="B20" s="21"/>
      <c r="C20" s="22"/>
      <c r="D20" s="19" t="s">
        <v>18</v>
      </c>
      <c r="E20" s="22"/>
      <c r="F20" s="22"/>
      <c r="G20" s="22"/>
      <c r="H20" s="22"/>
      <c r="I20" s="22"/>
      <c r="J20" s="22"/>
      <c r="K20" s="22"/>
      <c r="L20" s="22"/>
      <c r="M20" s="19" t="s">
        <v>14</v>
      </c>
      <c r="N20" s="22"/>
      <c r="O20" s="114" t="e">
        <f>IF(#REF!="","",#REF!)</f>
        <v>#REF!</v>
      </c>
      <c r="P20" s="114"/>
      <c r="Q20" s="22"/>
      <c r="R20" s="23"/>
    </row>
    <row r="21" spans="2:18" s="1" customFormat="1" ht="18" customHeight="1" x14ac:dyDescent="0.3">
      <c r="B21" s="21"/>
      <c r="C21" s="22"/>
      <c r="D21" s="22"/>
      <c r="E21" s="17" t="e">
        <f>IF(#REF!="","",#REF!)</f>
        <v>#REF!</v>
      </c>
      <c r="F21" s="22"/>
      <c r="G21" s="22"/>
      <c r="H21" s="22"/>
      <c r="I21" s="22"/>
      <c r="J21" s="22"/>
      <c r="K21" s="22"/>
      <c r="L21" s="22"/>
      <c r="M21" s="19" t="s">
        <v>15</v>
      </c>
      <c r="N21" s="22"/>
      <c r="O21" s="114" t="e">
        <f>IF(#REF!="","",#REF!)</f>
        <v>#REF!</v>
      </c>
      <c r="P21" s="114"/>
      <c r="Q21" s="22"/>
      <c r="R21" s="23"/>
    </row>
    <row r="22" spans="2:18" s="1" customFormat="1" ht="6.95" customHeight="1" x14ac:dyDescent="0.3"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</row>
    <row r="23" spans="2:18" s="1" customFormat="1" ht="14.45" customHeight="1" x14ac:dyDescent="0.3">
      <c r="B23" s="21"/>
      <c r="C23" s="22"/>
      <c r="D23" s="19" t="s">
        <v>19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</row>
    <row r="24" spans="2:18" s="1" customFormat="1" ht="16.5" customHeight="1" x14ac:dyDescent="0.3">
      <c r="B24" s="21"/>
      <c r="C24" s="22"/>
      <c r="D24" s="22"/>
      <c r="E24" s="116" t="s">
        <v>1</v>
      </c>
      <c r="F24" s="116"/>
      <c r="G24" s="116"/>
      <c r="H24" s="116"/>
      <c r="I24" s="116"/>
      <c r="J24" s="116"/>
      <c r="K24" s="116"/>
      <c r="L24" s="116"/>
      <c r="M24" s="22"/>
      <c r="N24" s="22"/>
      <c r="O24" s="22"/>
      <c r="P24" s="22"/>
      <c r="Q24" s="22"/>
      <c r="R24" s="23"/>
    </row>
    <row r="25" spans="2:18" s="1" customFormat="1" ht="6.95" customHeight="1" x14ac:dyDescent="0.3"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</row>
    <row r="26" spans="2:18" s="1" customFormat="1" ht="6.95" customHeight="1" x14ac:dyDescent="0.3">
      <c r="B26" s="21"/>
      <c r="C26" s="22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2"/>
      <c r="R26" s="23"/>
    </row>
    <row r="27" spans="2:18" s="1" customFormat="1" ht="14.45" customHeight="1" x14ac:dyDescent="0.3">
      <c r="B27" s="21"/>
      <c r="C27" s="22"/>
      <c r="D27" s="54" t="s">
        <v>51</v>
      </c>
      <c r="E27" s="22"/>
      <c r="F27" s="22"/>
      <c r="G27" s="22"/>
      <c r="H27" s="22"/>
      <c r="I27" s="22"/>
      <c r="J27" s="22"/>
      <c r="K27" s="22"/>
      <c r="L27" s="22"/>
      <c r="M27" s="117">
        <f>N88</f>
        <v>0</v>
      </c>
      <c r="N27" s="117"/>
      <c r="O27" s="117"/>
      <c r="P27" s="117"/>
      <c r="Q27" s="22"/>
      <c r="R27" s="23"/>
    </row>
    <row r="28" spans="2:18" s="1" customFormat="1" ht="14.45" customHeight="1" x14ac:dyDescent="0.3">
      <c r="B28" s="21"/>
      <c r="C28" s="22"/>
      <c r="D28" s="20" t="s">
        <v>43</v>
      </c>
      <c r="E28" s="22"/>
      <c r="F28" s="22"/>
      <c r="G28" s="22"/>
      <c r="H28" s="22"/>
      <c r="I28" s="22"/>
      <c r="J28" s="22"/>
      <c r="K28" s="22"/>
      <c r="L28" s="22"/>
      <c r="M28" s="117">
        <f>N95</f>
        <v>0</v>
      </c>
      <c r="N28" s="117"/>
      <c r="O28" s="117"/>
      <c r="P28" s="117"/>
      <c r="Q28" s="22"/>
      <c r="R28" s="23"/>
    </row>
    <row r="29" spans="2:18" s="1" customFormat="1" ht="6.95" customHeight="1" x14ac:dyDescent="0.3"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/>
    </row>
    <row r="30" spans="2:18" s="1" customFormat="1" ht="25.35" customHeight="1" x14ac:dyDescent="0.3">
      <c r="B30" s="21"/>
      <c r="C30" s="22"/>
      <c r="D30" s="55" t="s">
        <v>20</v>
      </c>
      <c r="E30" s="22"/>
      <c r="F30" s="22"/>
      <c r="G30" s="22"/>
      <c r="H30" s="22"/>
      <c r="I30" s="22"/>
      <c r="J30" s="22"/>
      <c r="K30" s="22"/>
      <c r="L30" s="22"/>
      <c r="M30" s="130">
        <f>ROUND(M27+M28,2)</f>
        <v>0</v>
      </c>
      <c r="N30" s="125"/>
      <c r="O30" s="125"/>
      <c r="P30" s="125"/>
      <c r="Q30" s="22"/>
      <c r="R30" s="23"/>
    </row>
    <row r="31" spans="2:18" s="1" customFormat="1" ht="6.95" customHeight="1" x14ac:dyDescent="0.3">
      <c r="B31" s="21"/>
      <c r="C31" s="22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2"/>
      <c r="R31" s="23"/>
    </row>
    <row r="32" spans="2:18" s="1" customFormat="1" ht="14.45" customHeight="1" x14ac:dyDescent="0.3">
      <c r="B32" s="21"/>
      <c r="C32" s="22"/>
      <c r="D32" s="24" t="s">
        <v>21</v>
      </c>
      <c r="E32" s="24" t="s">
        <v>22</v>
      </c>
      <c r="F32" s="25">
        <v>0.2</v>
      </c>
      <c r="G32" s="56" t="s">
        <v>23</v>
      </c>
      <c r="H32" s="131">
        <f>ROUND((((SUM(BE95:BE102)+SUM(BE120:BE167))+SUM(BE169:BE173))),2)</f>
        <v>0</v>
      </c>
      <c r="I32" s="125"/>
      <c r="J32" s="125"/>
      <c r="K32" s="22"/>
      <c r="L32" s="22"/>
      <c r="M32" s="131">
        <f>ROUND(((ROUND((SUM(BE95:BE102)+SUM(BE120:BE167)), 2)*F32)+SUM(BE169:BE173)*F32),2)</f>
        <v>0</v>
      </c>
      <c r="N32" s="125"/>
      <c r="O32" s="125"/>
      <c r="P32" s="125"/>
      <c r="Q32" s="22"/>
      <c r="R32" s="23"/>
    </row>
    <row r="33" spans="2:18" s="1" customFormat="1" ht="14.45" customHeight="1" x14ac:dyDescent="0.3">
      <c r="B33" s="21"/>
      <c r="C33" s="22"/>
      <c r="D33" s="22"/>
      <c r="E33" s="24" t="s">
        <v>24</v>
      </c>
      <c r="F33" s="25">
        <v>0.2</v>
      </c>
      <c r="G33" s="56" t="s">
        <v>23</v>
      </c>
      <c r="H33" s="131">
        <f>ROUND((((SUM(BF95:BF102)+SUM(BF120:BF167))+SUM(BF169:BF173))),2)</f>
        <v>0</v>
      </c>
      <c r="I33" s="125"/>
      <c r="J33" s="125"/>
      <c r="K33" s="22"/>
      <c r="L33" s="22"/>
      <c r="M33" s="131">
        <f>ROUND(((ROUND((SUM(BF95:BF102)+SUM(BF120:BF167)), 2)*F33)+SUM(BF169:BF173)*F33),2)</f>
        <v>0</v>
      </c>
      <c r="N33" s="125"/>
      <c r="O33" s="125"/>
      <c r="P33" s="125"/>
      <c r="Q33" s="22"/>
      <c r="R33" s="23"/>
    </row>
    <row r="34" spans="2:18" s="1" customFormat="1" ht="14.45" hidden="1" customHeight="1" x14ac:dyDescent="0.3">
      <c r="B34" s="21"/>
      <c r="C34" s="22"/>
      <c r="D34" s="22"/>
      <c r="E34" s="24" t="s">
        <v>25</v>
      </c>
      <c r="F34" s="25">
        <v>0.2</v>
      </c>
      <c r="G34" s="56" t="s">
        <v>23</v>
      </c>
      <c r="H34" s="131">
        <f>ROUND((((SUM(BG95:BG102)+SUM(BG120:BG167))+SUM(BG169:BG173))),2)</f>
        <v>0</v>
      </c>
      <c r="I34" s="125"/>
      <c r="J34" s="125"/>
      <c r="K34" s="22"/>
      <c r="L34" s="22"/>
      <c r="M34" s="131">
        <v>0</v>
      </c>
      <c r="N34" s="125"/>
      <c r="O34" s="125"/>
      <c r="P34" s="125"/>
      <c r="Q34" s="22"/>
      <c r="R34" s="23"/>
    </row>
    <row r="35" spans="2:18" s="1" customFormat="1" ht="14.45" hidden="1" customHeight="1" x14ac:dyDescent="0.3">
      <c r="B35" s="21"/>
      <c r="C35" s="22"/>
      <c r="D35" s="22"/>
      <c r="E35" s="24" t="s">
        <v>26</v>
      </c>
      <c r="F35" s="25">
        <v>0.2</v>
      </c>
      <c r="G35" s="56" t="s">
        <v>23</v>
      </c>
      <c r="H35" s="131">
        <f>ROUND((((SUM(BH95:BH102)+SUM(BH120:BH167))+SUM(BH169:BH173))),2)</f>
        <v>0</v>
      </c>
      <c r="I35" s="125"/>
      <c r="J35" s="125"/>
      <c r="K35" s="22"/>
      <c r="L35" s="22"/>
      <c r="M35" s="131">
        <v>0</v>
      </c>
      <c r="N35" s="125"/>
      <c r="O35" s="125"/>
      <c r="P35" s="125"/>
      <c r="Q35" s="22"/>
      <c r="R35" s="23"/>
    </row>
    <row r="36" spans="2:18" s="1" customFormat="1" ht="14.45" hidden="1" customHeight="1" x14ac:dyDescent="0.3">
      <c r="B36" s="21"/>
      <c r="C36" s="22"/>
      <c r="D36" s="22"/>
      <c r="E36" s="24" t="s">
        <v>27</v>
      </c>
      <c r="F36" s="25">
        <v>0</v>
      </c>
      <c r="G36" s="56" t="s">
        <v>23</v>
      </c>
      <c r="H36" s="131">
        <f>ROUND((((SUM(BI95:BI102)+SUM(BI120:BI167))+SUM(BI169:BI173))),2)</f>
        <v>0</v>
      </c>
      <c r="I36" s="125"/>
      <c r="J36" s="125"/>
      <c r="K36" s="22"/>
      <c r="L36" s="22"/>
      <c r="M36" s="131">
        <v>0</v>
      </c>
      <c r="N36" s="125"/>
      <c r="O36" s="125"/>
      <c r="P36" s="125"/>
      <c r="Q36" s="22"/>
      <c r="R36" s="23"/>
    </row>
    <row r="37" spans="2:18" s="1" customFormat="1" ht="6.95" customHeight="1" x14ac:dyDescent="0.3"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3"/>
    </row>
    <row r="38" spans="2:18" s="1" customFormat="1" ht="25.35" customHeight="1" x14ac:dyDescent="0.3">
      <c r="B38" s="21"/>
      <c r="C38" s="52"/>
      <c r="D38" s="57" t="s">
        <v>28</v>
      </c>
      <c r="E38" s="44"/>
      <c r="F38" s="44"/>
      <c r="G38" s="58" t="s">
        <v>29</v>
      </c>
      <c r="H38" s="59" t="s">
        <v>30</v>
      </c>
      <c r="I38" s="44"/>
      <c r="J38" s="44"/>
      <c r="K38" s="44"/>
      <c r="L38" s="132">
        <f>SUM(M30:M36)</f>
        <v>0</v>
      </c>
      <c r="M38" s="132"/>
      <c r="N38" s="132"/>
      <c r="O38" s="132"/>
      <c r="P38" s="133"/>
      <c r="Q38" s="52"/>
      <c r="R38" s="23"/>
    </row>
    <row r="39" spans="2:18" s="1" customFormat="1" ht="14.45" customHeight="1" x14ac:dyDescent="0.3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3"/>
    </row>
    <row r="40" spans="2:18" s="1" customFormat="1" ht="14.45" customHeight="1" x14ac:dyDescent="0.3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3"/>
    </row>
    <row r="41" spans="2:18" x14ac:dyDescent="0.3">
      <c r="B41" s="14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5"/>
    </row>
    <row r="42" spans="2:18" x14ac:dyDescent="0.3">
      <c r="B42" s="14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5"/>
    </row>
    <row r="43" spans="2:18" x14ac:dyDescent="0.3">
      <c r="B43" s="1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5"/>
    </row>
    <row r="44" spans="2:18" x14ac:dyDescent="0.3">
      <c r="B44" s="14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5"/>
    </row>
    <row r="45" spans="2:18" x14ac:dyDescent="0.3">
      <c r="B45" s="14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5"/>
    </row>
    <row r="46" spans="2:18" x14ac:dyDescent="0.3">
      <c r="B46" s="14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5"/>
    </row>
    <row r="47" spans="2:18" x14ac:dyDescent="0.3">
      <c r="B47" s="14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5"/>
    </row>
    <row r="48" spans="2:18" x14ac:dyDescent="0.3">
      <c r="B48" s="14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5"/>
    </row>
    <row r="49" spans="2:18" x14ac:dyDescent="0.3">
      <c r="B49" s="14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5"/>
    </row>
    <row r="50" spans="2:18" s="1" customFormat="1" ht="15" x14ac:dyDescent="0.3">
      <c r="B50" s="21"/>
      <c r="C50" s="22"/>
      <c r="D50" s="27" t="s">
        <v>31</v>
      </c>
      <c r="E50" s="28"/>
      <c r="F50" s="28"/>
      <c r="G50" s="28"/>
      <c r="H50" s="29"/>
      <c r="I50" s="22"/>
      <c r="J50" s="27" t="s">
        <v>32</v>
      </c>
      <c r="K50" s="28"/>
      <c r="L50" s="28"/>
      <c r="M50" s="28"/>
      <c r="N50" s="28"/>
      <c r="O50" s="28"/>
      <c r="P50" s="29"/>
      <c r="Q50" s="22"/>
      <c r="R50" s="23"/>
    </row>
    <row r="51" spans="2:18" x14ac:dyDescent="0.3">
      <c r="B51" s="14"/>
      <c r="C51" s="16"/>
      <c r="D51" s="30"/>
      <c r="E51" s="16"/>
      <c r="F51" s="16"/>
      <c r="G51" s="16"/>
      <c r="H51" s="31"/>
      <c r="I51" s="16"/>
      <c r="J51" s="30"/>
      <c r="K51" s="16"/>
      <c r="L51" s="16"/>
      <c r="M51" s="16"/>
      <c r="N51" s="16"/>
      <c r="O51" s="16"/>
      <c r="P51" s="31"/>
      <c r="Q51" s="16"/>
      <c r="R51" s="15"/>
    </row>
    <row r="52" spans="2:18" x14ac:dyDescent="0.3">
      <c r="B52" s="14"/>
      <c r="C52" s="16"/>
      <c r="D52" s="30"/>
      <c r="E52" s="16"/>
      <c r="F52" s="16"/>
      <c r="G52" s="16"/>
      <c r="H52" s="31"/>
      <c r="I52" s="16"/>
      <c r="J52" s="30"/>
      <c r="K52" s="16"/>
      <c r="L52" s="16"/>
      <c r="M52" s="16"/>
      <c r="N52" s="16"/>
      <c r="O52" s="16"/>
      <c r="P52" s="31"/>
      <c r="Q52" s="16"/>
      <c r="R52" s="15"/>
    </row>
    <row r="53" spans="2:18" x14ac:dyDescent="0.3">
      <c r="B53" s="14"/>
      <c r="C53" s="16"/>
      <c r="D53" s="30"/>
      <c r="E53" s="16"/>
      <c r="F53" s="16"/>
      <c r="G53" s="16"/>
      <c r="H53" s="31"/>
      <c r="I53" s="16"/>
      <c r="J53" s="30"/>
      <c r="K53" s="16"/>
      <c r="L53" s="16"/>
      <c r="M53" s="16"/>
      <c r="N53" s="16"/>
      <c r="O53" s="16"/>
      <c r="P53" s="31"/>
      <c r="Q53" s="16"/>
      <c r="R53" s="15"/>
    </row>
    <row r="54" spans="2:18" x14ac:dyDescent="0.3">
      <c r="B54" s="14"/>
      <c r="C54" s="16"/>
      <c r="D54" s="30"/>
      <c r="E54" s="16"/>
      <c r="F54" s="16"/>
      <c r="G54" s="16"/>
      <c r="H54" s="31"/>
      <c r="I54" s="16"/>
      <c r="J54" s="30"/>
      <c r="K54" s="16"/>
      <c r="L54" s="16"/>
      <c r="M54" s="16"/>
      <c r="N54" s="16"/>
      <c r="O54" s="16"/>
      <c r="P54" s="31"/>
      <c r="Q54" s="16"/>
      <c r="R54" s="15"/>
    </row>
    <row r="55" spans="2:18" x14ac:dyDescent="0.3">
      <c r="B55" s="14"/>
      <c r="C55" s="16"/>
      <c r="D55" s="30"/>
      <c r="E55" s="16"/>
      <c r="F55" s="16"/>
      <c r="G55" s="16"/>
      <c r="H55" s="31"/>
      <c r="I55" s="16"/>
      <c r="J55" s="30"/>
      <c r="K55" s="16"/>
      <c r="L55" s="16"/>
      <c r="M55" s="16"/>
      <c r="N55" s="16"/>
      <c r="O55" s="16"/>
      <c r="P55" s="31"/>
      <c r="Q55" s="16"/>
      <c r="R55" s="15"/>
    </row>
    <row r="56" spans="2:18" x14ac:dyDescent="0.3">
      <c r="B56" s="14"/>
      <c r="C56" s="16"/>
      <c r="D56" s="30"/>
      <c r="E56" s="16"/>
      <c r="F56" s="16"/>
      <c r="G56" s="16"/>
      <c r="H56" s="31"/>
      <c r="I56" s="16"/>
      <c r="J56" s="30"/>
      <c r="K56" s="16"/>
      <c r="L56" s="16"/>
      <c r="M56" s="16"/>
      <c r="N56" s="16"/>
      <c r="O56" s="16"/>
      <c r="P56" s="31"/>
      <c r="Q56" s="16"/>
      <c r="R56" s="15"/>
    </row>
    <row r="57" spans="2:18" x14ac:dyDescent="0.3">
      <c r="B57" s="14"/>
      <c r="C57" s="16"/>
      <c r="D57" s="30"/>
      <c r="E57" s="16"/>
      <c r="F57" s="16"/>
      <c r="G57" s="16"/>
      <c r="H57" s="31"/>
      <c r="I57" s="16"/>
      <c r="J57" s="30"/>
      <c r="K57" s="16"/>
      <c r="L57" s="16"/>
      <c r="M57" s="16"/>
      <c r="N57" s="16"/>
      <c r="O57" s="16"/>
      <c r="P57" s="31"/>
      <c r="Q57" s="16"/>
      <c r="R57" s="15"/>
    </row>
    <row r="58" spans="2:18" x14ac:dyDescent="0.3">
      <c r="B58" s="14"/>
      <c r="C58" s="16"/>
      <c r="D58" s="30"/>
      <c r="E58" s="16"/>
      <c r="F58" s="16"/>
      <c r="G58" s="16"/>
      <c r="H58" s="31"/>
      <c r="I58" s="16"/>
      <c r="J58" s="30"/>
      <c r="K58" s="16"/>
      <c r="L58" s="16"/>
      <c r="M58" s="16"/>
      <c r="N58" s="16"/>
      <c r="O58" s="16"/>
      <c r="P58" s="31"/>
      <c r="Q58" s="16"/>
      <c r="R58" s="15"/>
    </row>
    <row r="59" spans="2:18" s="1" customFormat="1" ht="15" x14ac:dyDescent="0.3">
      <c r="B59" s="21"/>
      <c r="C59" s="22"/>
      <c r="D59" s="32" t="s">
        <v>33</v>
      </c>
      <c r="E59" s="33"/>
      <c r="F59" s="33"/>
      <c r="G59" s="34" t="s">
        <v>34</v>
      </c>
      <c r="H59" s="35"/>
      <c r="I59" s="22"/>
      <c r="J59" s="32" t="s">
        <v>33</v>
      </c>
      <c r="K59" s="33"/>
      <c r="L59" s="33"/>
      <c r="M59" s="33"/>
      <c r="N59" s="34" t="s">
        <v>34</v>
      </c>
      <c r="O59" s="33"/>
      <c r="P59" s="35"/>
      <c r="Q59" s="22"/>
      <c r="R59" s="23"/>
    </row>
    <row r="60" spans="2:18" x14ac:dyDescent="0.3">
      <c r="B60" s="14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5"/>
    </row>
    <row r="61" spans="2:18" s="1" customFormat="1" ht="15" x14ac:dyDescent="0.3">
      <c r="B61" s="21"/>
      <c r="C61" s="22"/>
      <c r="D61" s="27" t="s">
        <v>35</v>
      </c>
      <c r="E61" s="28"/>
      <c r="F61" s="28"/>
      <c r="G61" s="28"/>
      <c r="H61" s="29"/>
      <c r="I61" s="22"/>
      <c r="J61" s="27" t="s">
        <v>36</v>
      </c>
      <c r="K61" s="28"/>
      <c r="L61" s="28"/>
      <c r="M61" s="28"/>
      <c r="N61" s="28"/>
      <c r="O61" s="28"/>
      <c r="P61" s="29"/>
      <c r="Q61" s="22"/>
      <c r="R61" s="23"/>
    </row>
    <row r="62" spans="2:18" x14ac:dyDescent="0.3">
      <c r="B62" s="14"/>
      <c r="C62" s="16"/>
      <c r="D62" s="30"/>
      <c r="E62" s="16"/>
      <c r="F62" s="16"/>
      <c r="G62" s="16"/>
      <c r="H62" s="31"/>
      <c r="I62" s="16"/>
      <c r="J62" s="30"/>
      <c r="K62" s="16"/>
      <c r="L62" s="16"/>
      <c r="M62" s="16"/>
      <c r="N62" s="16"/>
      <c r="O62" s="16"/>
      <c r="P62" s="31"/>
      <c r="Q62" s="16"/>
      <c r="R62" s="15"/>
    </row>
    <row r="63" spans="2:18" x14ac:dyDescent="0.3">
      <c r="B63" s="14"/>
      <c r="C63" s="16"/>
      <c r="D63" s="30"/>
      <c r="E63" s="16"/>
      <c r="F63" s="16"/>
      <c r="G63" s="16"/>
      <c r="H63" s="31"/>
      <c r="I63" s="16"/>
      <c r="J63" s="30"/>
      <c r="K63" s="16"/>
      <c r="L63" s="16"/>
      <c r="M63" s="16"/>
      <c r="N63" s="16"/>
      <c r="O63" s="16"/>
      <c r="P63" s="31"/>
      <c r="Q63" s="16"/>
      <c r="R63" s="15"/>
    </row>
    <row r="64" spans="2:18" x14ac:dyDescent="0.3">
      <c r="B64" s="14"/>
      <c r="C64" s="16"/>
      <c r="D64" s="30"/>
      <c r="E64" s="16"/>
      <c r="F64" s="16"/>
      <c r="G64" s="16"/>
      <c r="H64" s="31"/>
      <c r="I64" s="16"/>
      <c r="J64" s="30"/>
      <c r="K64" s="16"/>
      <c r="L64" s="16"/>
      <c r="M64" s="16"/>
      <c r="N64" s="16"/>
      <c r="O64" s="16"/>
      <c r="P64" s="31"/>
      <c r="Q64" s="16"/>
      <c r="R64" s="15"/>
    </row>
    <row r="65" spans="2:18" x14ac:dyDescent="0.3">
      <c r="B65" s="14"/>
      <c r="C65" s="16"/>
      <c r="D65" s="30"/>
      <c r="E65" s="16"/>
      <c r="F65" s="16"/>
      <c r="G65" s="16"/>
      <c r="H65" s="31"/>
      <c r="I65" s="16"/>
      <c r="J65" s="30"/>
      <c r="K65" s="16"/>
      <c r="L65" s="16"/>
      <c r="M65" s="16"/>
      <c r="N65" s="16"/>
      <c r="O65" s="16"/>
      <c r="P65" s="31"/>
      <c r="Q65" s="16"/>
      <c r="R65" s="15"/>
    </row>
    <row r="66" spans="2:18" x14ac:dyDescent="0.3">
      <c r="B66" s="14"/>
      <c r="C66" s="16"/>
      <c r="D66" s="30"/>
      <c r="E66" s="16"/>
      <c r="F66" s="16"/>
      <c r="G66" s="16"/>
      <c r="H66" s="31"/>
      <c r="I66" s="16"/>
      <c r="J66" s="30"/>
      <c r="K66" s="16"/>
      <c r="L66" s="16"/>
      <c r="M66" s="16"/>
      <c r="N66" s="16"/>
      <c r="O66" s="16"/>
      <c r="P66" s="31"/>
      <c r="Q66" s="16"/>
      <c r="R66" s="15"/>
    </row>
    <row r="67" spans="2:18" x14ac:dyDescent="0.3">
      <c r="B67" s="14"/>
      <c r="C67" s="16"/>
      <c r="D67" s="30"/>
      <c r="E67" s="16"/>
      <c r="F67" s="16"/>
      <c r="G67" s="16"/>
      <c r="H67" s="31"/>
      <c r="I67" s="16"/>
      <c r="J67" s="30"/>
      <c r="K67" s="16"/>
      <c r="L67" s="16"/>
      <c r="M67" s="16"/>
      <c r="N67" s="16"/>
      <c r="O67" s="16"/>
      <c r="P67" s="31"/>
      <c r="Q67" s="16"/>
      <c r="R67" s="15"/>
    </row>
    <row r="68" spans="2:18" x14ac:dyDescent="0.3">
      <c r="B68" s="14"/>
      <c r="C68" s="16"/>
      <c r="D68" s="30"/>
      <c r="E68" s="16"/>
      <c r="F68" s="16"/>
      <c r="G68" s="16"/>
      <c r="H68" s="31"/>
      <c r="I68" s="16"/>
      <c r="J68" s="30"/>
      <c r="K68" s="16"/>
      <c r="L68" s="16"/>
      <c r="M68" s="16"/>
      <c r="N68" s="16"/>
      <c r="O68" s="16"/>
      <c r="P68" s="31"/>
      <c r="Q68" s="16"/>
      <c r="R68" s="15"/>
    </row>
    <row r="69" spans="2:18" x14ac:dyDescent="0.3">
      <c r="B69" s="14"/>
      <c r="C69" s="16"/>
      <c r="D69" s="30"/>
      <c r="E69" s="16"/>
      <c r="F69" s="16"/>
      <c r="G69" s="16"/>
      <c r="H69" s="31"/>
      <c r="I69" s="16"/>
      <c r="J69" s="30"/>
      <c r="K69" s="16"/>
      <c r="L69" s="16"/>
      <c r="M69" s="16"/>
      <c r="N69" s="16"/>
      <c r="O69" s="16"/>
      <c r="P69" s="31"/>
      <c r="Q69" s="16"/>
      <c r="R69" s="15"/>
    </row>
    <row r="70" spans="2:18" s="1" customFormat="1" ht="15" x14ac:dyDescent="0.3">
      <c r="B70" s="21"/>
      <c r="C70" s="22"/>
      <c r="D70" s="32" t="s">
        <v>33</v>
      </c>
      <c r="E70" s="33"/>
      <c r="F70" s="33"/>
      <c r="G70" s="34" t="s">
        <v>34</v>
      </c>
      <c r="H70" s="35"/>
      <c r="I70" s="22"/>
      <c r="J70" s="32" t="s">
        <v>33</v>
      </c>
      <c r="K70" s="33"/>
      <c r="L70" s="33"/>
      <c r="M70" s="33"/>
      <c r="N70" s="34" t="s">
        <v>34</v>
      </c>
      <c r="O70" s="33"/>
      <c r="P70" s="35"/>
      <c r="Q70" s="22"/>
      <c r="R70" s="23"/>
    </row>
    <row r="71" spans="2:18" s="1" customFormat="1" ht="14.45" customHeight="1" x14ac:dyDescent="0.3"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8"/>
    </row>
    <row r="75" spans="2:18" s="1" customFormat="1" ht="6.95" customHeight="1" x14ac:dyDescent="0.3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1"/>
    </row>
    <row r="76" spans="2:18" s="1" customFormat="1" ht="36.950000000000003" customHeight="1" x14ac:dyDescent="0.3">
      <c r="B76" s="21"/>
      <c r="C76" s="112" t="s">
        <v>52</v>
      </c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23"/>
    </row>
    <row r="77" spans="2:18" s="1" customFormat="1" ht="6.95" customHeight="1" x14ac:dyDescent="0.3">
      <c r="B77" s="2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3"/>
    </row>
    <row r="78" spans="2:18" s="1" customFormat="1" ht="30" customHeight="1" x14ac:dyDescent="0.3">
      <c r="B78" s="21"/>
      <c r="C78" s="19" t="s">
        <v>7</v>
      </c>
      <c r="D78" s="22"/>
      <c r="E78" s="22"/>
      <c r="F78" s="156" t="e">
        <f>F6</f>
        <v>#REF!</v>
      </c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22"/>
      <c r="R78" s="23"/>
    </row>
    <row r="79" spans="2:18" s="1" customFormat="1" ht="36.950000000000003" customHeight="1" x14ac:dyDescent="0.3">
      <c r="B79" s="21"/>
      <c r="C79" s="42" t="s">
        <v>84</v>
      </c>
      <c r="D79" s="22"/>
      <c r="E79" s="22"/>
      <c r="F79" s="118" t="str">
        <f>F7</f>
        <v>SO-09 - Sadové úpravy</v>
      </c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22"/>
      <c r="R79" s="23"/>
    </row>
    <row r="80" spans="2:18" s="1" customFormat="1" ht="6.95" customHeight="1" x14ac:dyDescent="0.3">
      <c r="B80" s="2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3"/>
    </row>
    <row r="81" spans="2:65" s="1" customFormat="1" ht="18" customHeight="1" x14ac:dyDescent="0.3">
      <c r="B81" s="21"/>
      <c r="C81" s="19" t="s">
        <v>10</v>
      </c>
      <c r="D81" s="22"/>
      <c r="E81" s="22"/>
      <c r="F81" s="17" t="str">
        <f>F9</f>
        <v xml:space="preserve"> </v>
      </c>
      <c r="G81" s="22"/>
      <c r="H81" s="22"/>
      <c r="I81" s="22"/>
      <c r="J81" s="22"/>
      <c r="K81" s="19" t="s">
        <v>12</v>
      </c>
      <c r="L81" s="22"/>
      <c r="M81" s="127" t="e">
        <f>IF(O9="","",O9)</f>
        <v>#REF!</v>
      </c>
      <c r="N81" s="127"/>
      <c r="O81" s="127"/>
      <c r="P81" s="127"/>
      <c r="Q81" s="22"/>
      <c r="R81" s="23"/>
    </row>
    <row r="82" spans="2:65" s="1" customFormat="1" ht="6.95" customHeight="1" x14ac:dyDescent="0.3"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3"/>
    </row>
    <row r="83" spans="2:65" s="1" customFormat="1" ht="15" x14ac:dyDescent="0.3">
      <c r="B83" s="21"/>
      <c r="C83" s="19" t="s">
        <v>13</v>
      </c>
      <c r="D83" s="22"/>
      <c r="E83" s="22"/>
      <c r="F83" s="17" t="e">
        <f>E12</f>
        <v>#REF!</v>
      </c>
      <c r="G83" s="22"/>
      <c r="H83" s="22"/>
      <c r="I83" s="22"/>
      <c r="J83" s="22"/>
      <c r="K83" s="19" t="s">
        <v>17</v>
      </c>
      <c r="L83" s="22"/>
      <c r="M83" s="114" t="e">
        <f>E18</f>
        <v>#REF!</v>
      </c>
      <c r="N83" s="114"/>
      <c r="O83" s="114"/>
      <c r="P83" s="114"/>
      <c r="Q83" s="114"/>
      <c r="R83" s="23"/>
    </row>
    <row r="84" spans="2:65" s="1" customFormat="1" ht="14.45" customHeight="1" x14ac:dyDescent="0.3">
      <c r="B84" s="21"/>
      <c r="C84" s="19" t="s">
        <v>16</v>
      </c>
      <c r="D84" s="22"/>
      <c r="E84" s="22"/>
      <c r="F84" s="17" t="e">
        <f>IF(E15="","",E15)</f>
        <v>#REF!</v>
      </c>
      <c r="G84" s="22"/>
      <c r="H84" s="22"/>
      <c r="I84" s="22"/>
      <c r="J84" s="22"/>
      <c r="K84" s="19" t="s">
        <v>18</v>
      </c>
      <c r="L84" s="22"/>
      <c r="M84" s="114" t="e">
        <f>E21</f>
        <v>#REF!</v>
      </c>
      <c r="N84" s="114"/>
      <c r="O84" s="114"/>
      <c r="P84" s="114"/>
      <c r="Q84" s="114"/>
      <c r="R84" s="23"/>
    </row>
    <row r="85" spans="2:65" s="1" customFormat="1" ht="10.35" customHeight="1" x14ac:dyDescent="0.3">
      <c r="B85" s="21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3"/>
    </row>
    <row r="86" spans="2:65" s="1" customFormat="1" ht="29.25" customHeight="1" x14ac:dyDescent="0.3">
      <c r="B86" s="21"/>
      <c r="C86" s="134" t="s">
        <v>53</v>
      </c>
      <c r="D86" s="135"/>
      <c r="E86" s="135"/>
      <c r="F86" s="135"/>
      <c r="G86" s="135"/>
      <c r="H86" s="52"/>
      <c r="I86" s="52"/>
      <c r="J86" s="52"/>
      <c r="K86" s="52"/>
      <c r="L86" s="52"/>
      <c r="M86" s="52"/>
      <c r="N86" s="134" t="s">
        <v>54</v>
      </c>
      <c r="O86" s="135"/>
      <c r="P86" s="135"/>
      <c r="Q86" s="135"/>
      <c r="R86" s="23"/>
    </row>
    <row r="87" spans="2:65" s="1" customFormat="1" ht="10.35" customHeight="1" x14ac:dyDescent="0.3">
      <c r="B87" s="21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3"/>
    </row>
    <row r="88" spans="2:65" s="1" customFormat="1" ht="29.25" customHeight="1" x14ac:dyDescent="0.3">
      <c r="B88" s="21"/>
      <c r="C88" s="60" t="s">
        <v>55</v>
      </c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119">
        <f>N120</f>
        <v>0</v>
      </c>
      <c r="O88" s="136"/>
      <c r="P88" s="136"/>
      <c r="Q88" s="136"/>
      <c r="R88" s="23"/>
      <c r="AU88" s="10" t="s">
        <v>56</v>
      </c>
    </row>
    <row r="89" spans="2:65" s="2" customFormat="1" ht="24.95" customHeight="1" x14ac:dyDescent="0.3">
      <c r="B89" s="61"/>
      <c r="C89" s="62"/>
      <c r="D89" s="63" t="s">
        <v>142</v>
      </c>
      <c r="E89" s="62"/>
      <c r="F89" s="62"/>
      <c r="G89" s="62"/>
      <c r="H89" s="62"/>
      <c r="I89" s="62"/>
      <c r="J89" s="62"/>
      <c r="K89" s="62"/>
      <c r="L89" s="62"/>
      <c r="M89" s="62"/>
      <c r="N89" s="158">
        <f>N121</f>
        <v>0</v>
      </c>
      <c r="O89" s="138"/>
      <c r="P89" s="138"/>
      <c r="Q89" s="138"/>
      <c r="R89" s="64"/>
    </row>
    <row r="90" spans="2:65" s="2" customFormat="1" ht="24.95" customHeight="1" x14ac:dyDescent="0.3">
      <c r="B90" s="61"/>
      <c r="C90" s="62"/>
      <c r="D90" s="63" t="s">
        <v>143</v>
      </c>
      <c r="E90" s="62"/>
      <c r="F90" s="62"/>
      <c r="G90" s="62"/>
      <c r="H90" s="62"/>
      <c r="I90" s="62"/>
      <c r="J90" s="62"/>
      <c r="K90" s="62"/>
      <c r="L90" s="62"/>
      <c r="M90" s="62"/>
      <c r="N90" s="158">
        <f>N132</f>
        <v>0</v>
      </c>
      <c r="O90" s="138"/>
      <c r="P90" s="138"/>
      <c r="Q90" s="138"/>
      <c r="R90" s="64"/>
    </row>
    <row r="91" spans="2:65" s="2" customFormat="1" ht="24.95" customHeight="1" x14ac:dyDescent="0.3">
      <c r="B91" s="61"/>
      <c r="C91" s="62"/>
      <c r="D91" s="63" t="s">
        <v>144</v>
      </c>
      <c r="E91" s="62"/>
      <c r="F91" s="62"/>
      <c r="G91" s="62"/>
      <c r="H91" s="62"/>
      <c r="I91" s="62"/>
      <c r="J91" s="62"/>
      <c r="K91" s="62"/>
      <c r="L91" s="62"/>
      <c r="M91" s="62"/>
      <c r="N91" s="158">
        <f>N146</f>
        <v>0</v>
      </c>
      <c r="O91" s="138"/>
      <c r="P91" s="138"/>
      <c r="Q91" s="138"/>
      <c r="R91" s="64"/>
    </row>
    <row r="92" spans="2:65" s="2" customFormat="1" ht="24.95" customHeight="1" x14ac:dyDescent="0.3">
      <c r="B92" s="61"/>
      <c r="C92" s="62"/>
      <c r="D92" s="63" t="s">
        <v>145</v>
      </c>
      <c r="E92" s="62"/>
      <c r="F92" s="62"/>
      <c r="G92" s="62"/>
      <c r="H92" s="62"/>
      <c r="I92" s="62"/>
      <c r="J92" s="62"/>
      <c r="K92" s="62"/>
      <c r="L92" s="62"/>
      <c r="M92" s="62"/>
      <c r="N92" s="158">
        <f>N160</f>
        <v>0</v>
      </c>
      <c r="O92" s="138"/>
      <c r="P92" s="138"/>
      <c r="Q92" s="138"/>
      <c r="R92" s="64"/>
    </row>
    <row r="93" spans="2:65" s="2" customFormat="1" ht="21.75" customHeight="1" x14ac:dyDescent="0.35">
      <c r="B93" s="61"/>
      <c r="C93" s="62"/>
      <c r="D93" s="63" t="s">
        <v>57</v>
      </c>
      <c r="E93" s="62"/>
      <c r="F93" s="62"/>
      <c r="G93" s="62"/>
      <c r="H93" s="62"/>
      <c r="I93" s="62"/>
      <c r="J93" s="62"/>
      <c r="K93" s="62"/>
      <c r="L93" s="62"/>
      <c r="M93" s="62"/>
      <c r="N93" s="137">
        <f>N168</f>
        <v>0</v>
      </c>
      <c r="O93" s="138"/>
      <c r="P93" s="138"/>
      <c r="Q93" s="138"/>
      <c r="R93" s="64"/>
    </row>
    <row r="94" spans="2:65" s="1" customFormat="1" ht="21.75" customHeight="1" x14ac:dyDescent="0.3">
      <c r="B94" s="21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3"/>
    </row>
    <row r="95" spans="2:65" s="1" customFormat="1" ht="29.25" customHeight="1" x14ac:dyDescent="0.3">
      <c r="B95" s="21"/>
      <c r="C95" s="60" t="s">
        <v>58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136">
        <f>ROUND(N96+N97+N98+N99+N100+N101,2)</f>
        <v>0</v>
      </c>
      <c r="O95" s="139"/>
      <c r="P95" s="139"/>
      <c r="Q95" s="139"/>
      <c r="R95" s="23"/>
      <c r="T95" s="65"/>
      <c r="U95" s="66" t="s">
        <v>21</v>
      </c>
    </row>
    <row r="96" spans="2:65" s="1" customFormat="1" ht="18" customHeight="1" x14ac:dyDescent="0.3">
      <c r="B96" s="67"/>
      <c r="C96" s="68"/>
      <c r="D96" s="124" t="s">
        <v>59</v>
      </c>
      <c r="E96" s="140"/>
      <c r="F96" s="140"/>
      <c r="G96" s="140"/>
      <c r="H96" s="140"/>
      <c r="I96" s="68"/>
      <c r="J96" s="68"/>
      <c r="K96" s="68"/>
      <c r="L96" s="68"/>
      <c r="M96" s="68"/>
      <c r="N96" s="123">
        <f>ROUND(N88*T96,2)</f>
        <v>0</v>
      </c>
      <c r="O96" s="141"/>
      <c r="P96" s="141"/>
      <c r="Q96" s="141"/>
      <c r="R96" s="70"/>
      <c r="S96" s="71"/>
      <c r="T96" s="72"/>
      <c r="U96" s="73" t="s">
        <v>24</v>
      </c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4" t="s">
        <v>60</v>
      </c>
      <c r="AZ96" s="71"/>
      <c r="BA96" s="71"/>
      <c r="BB96" s="71"/>
      <c r="BC96" s="71"/>
      <c r="BD96" s="71"/>
      <c r="BE96" s="75">
        <f t="shared" ref="BE96:BE101" si="0">IF(U96="základná",N96,0)</f>
        <v>0</v>
      </c>
      <c r="BF96" s="75">
        <f t="shared" ref="BF96:BF101" si="1">IF(U96="znížená",N96,0)</f>
        <v>0</v>
      </c>
      <c r="BG96" s="75">
        <f t="shared" ref="BG96:BG101" si="2">IF(U96="zákl. prenesená",N96,0)</f>
        <v>0</v>
      </c>
      <c r="BH96" s="75">
        <f t="shared" ref="BH96:BH101" si="3">IF(U96="zníž. prenesená",N96,0)</f>
        <v>0</v>
      </c>
      <c r="BI96" s="75">
        <f t="shared" ref="BI96:BI101" si="4">IF(U96="nulová",N96,0)</f>
        <v>0</v>
      </c>
      <c r="BJ96" s="74" t="s">
        <v>41</v>
      </c>
      <c r="BK96" s="71"/>
      <c r="BL96" s="71"/>
      <c r="BM96" s="71"/>
    </row>
    <row r="97" spans="2:65" s="1" customFormat="1" ht="18" customHeight="1" x14ac:dyDescent="0.3">
      <c r="B97" s="67"/>
      <c r="C97" s="68"/>
      <c r="D97" s="124" t="s">
        <v>61</v>
      </c>
      <c r="E97" s="140"/>
      <c r="F97" s="140"/>
      <c r="G97" s="140"/>
      <c r="H97" s="140"/>
      <c r="I97" s="68"/>
      <c r="J97" s="68"/>
      <c r="K97" s="68"/>
      <c r="L97" s="68"/>
      <c r="M97" s="68"/>
      <c r="N97" s="123">
        <f>ROUND(N88*T97,2)</f>
        <v>0</v>
      </c>
      <c r="O97" s="141"/>
      <c r="P97" s="141"/>
      <c r="Q97" s="141"/>
      <c r="R97" s="70"/>
      <c r="S97" s="71"/>
      <c r="T97" s="72"/>
      <c r="U97" s="73" t="s">
        <v>24</v>
      </c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4" t="s">
        <v>60</v>
      </c>
      <c r="AZ97" s="71"/>
      <c r="BA97" s="71"/>
      <c r="BB97" s="71"/>
      <c r="BC97" s="71"/>
      <c r="BD97" s="71"/>
      <c r="BE97" s="75">
        <f t="shared" si="0"/>
        <v>0</v>
      </c>
      <c r="BF97" s="75">
        <f t="shared" si="1"/>
        <v>0</v>
      </c>
      <c r="BG97" s="75">
        <f t="shared" si="2"/>
        <v>0</v>
      </c>
      <c r="BH97" s="75">
        <f t="shared" si="3"/>
        <v>0</v>
      </c>
      <c r="BI97" s="75">
        <f t="shared" si="4"/>
        <v>0</v>
      </c>
      <c r="BJ97" s="74" t="s">
        <v>41</v>
      </c>
      <c r="BK97" s="71"/>
      <c r="BL97" s="71"/>
      <c r="BM97" s="71"/>
    </row>
    <row r="98" spans="2:65" s="1" customFormat="1" ht="18" customHeight="1" x14ac:dyDescent="0.3">
      <c r="B98" s="67"/>
      <c r="C98" s="68"/>
      <c r="D98" s="124" t="s">
        <v>62</v>
      </c>
      <c r="E98" s="140"/>
      <c r="F98" s="140"/>
      <c r="G98" s="140"/>
      <c r="H98" s="140"/>
      <c r="I98" s="68"/>
      <c r="J98" s="68"/>
      <c r="K98" s="68"/>
      <c r="L98" s="68"/>
      <c r="M98" s="68"/>
      <c r="N98" s="123">
        <f>ROUND(N88*T98,2)</f>
        <v>0</v>
      </c>
      <c r="O98" s="141"/>
      <c r="P98" s="141"/>
      <c r="Q98" s="141"/>
      <c r="R98" s="70"/>
      <c r="S98" s="71"/>
      <c r="T98" s="72"/>
      <c r="U98" s="73" t="s">
        <v>24</v>
      </c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4" t="s">
        <v>60</v>
      </c>
      <c r="AZ98" s="71"/>
      <c r="BA98" s="71"/>
      <c r="BB98" s="71"/>
      <c r="BC98" s="71"/>
      <c r="BD98" s="71"/>
      <c r="BE98" s="75">
        <f t="shared" si="0"/>
        <v>0</v>
      </c>
      <c r="BF98" s="75">
        <f t="shared" si="1"/>
        <v>0</v>
      </c>
      <c r="BG98" s="75">
        <f t="shared" si="2"/>
        <v>0</v>
      </c>
      <c r="BH98" s="75">
        <f t="shared" si="3"/>
        <v>0</v>
      </c>
      <c r="BI98" s="75">
        <f t="shared" si="4"/>
        <v>0</v>
      </c>
      <c r="BJ98" s="74" t="s">
        <v>41</v>
      </c>
      <c r="BK98" s="71"/>
      <c r="BL98" s="71"/>
      <c r="BM98" s="71"/>
    </row>
    <row r="99" spans="2:65" s="1" customFormat="1" ht="18" customHeight="1" x14ac:dyDescent="0.3">
      <c r="B99" s="67"/>
      <c r="C99" s="68"/>
      <c r="D99" s="124" t="s">
        <v>63</v>
      </c>
      <c r="E99" s="140"/>
      <c r="F99" s="140"/>
      <c r="G99" s="140"/>
      <c r="H99" s="140"/>
      <c r="I99" s="68"/>
      <c r="J99" s="68"/>
      <c r="K99" s="68"/>
      <c r="L99" s="68"/>
      <c r="M99" s="68"/>
      <c r="N99" s="123">
        <f>ROUND(N88*T99,2)</f>
        <v>0</v>
      </c>
      <c r="O99" s="141"/>
      <c r="P99" s="141"/>
      <c r="Q99" s="141"/>
      <c r="R99" s="70"/>
      <c r="S99" s="71"/>
      <c r="T99" s="72"/>
      <c r="U99" s="73" t="s">
        <v>24</v>
      </c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4" t="s">
        <v>60</v>
      </c>
      <c r="AZ99" s="71"/>
      <c r="BA99" s="71"/>
      <c r="BB99" s="71"/>
      <c r="BC99" s="71"/>
      <c r="BD99" s="71"/>
      <c r="BE99" s="75">
        <f t="shared" si="0"/>
        <v>0</v>
      </c>
      <c r="BF99" s="75">
        <f t="shared" si="1"/>
        <v>0</v>
      </c>
      <c r="BG99" s="75">
        <f t="shared" si="2"/>
        <v>0</v>
      </c>
      <c r="BH99" s="75">
        <f t="shared" si="3"/>
        <v>0</v>
      </c>
      <c r="BI99" s="75">
        <f t="shared" si="4"/>
        <v>0</v>
      </c>
      <c r="BJ99" s="74" t="s">
        <v>41</v>
      </c>
      <c r="BK99" s="71"/>
      <c r="BL99" s="71"/>
      <c r="BM99" s="71"/>
    </row>
    <row r="100" spans="2:65" s="1" customFormat="1" ht="18" customHeight="1" x14ac:dyDescent="0.3">
      <c r="B100" s="67"/>
      <c r="C100" s="68"/>
      <c r="D100" s="124" t="s">
        <v>64</v>
      </c>
      <c r="E100" s="140"/>
      <c r="F100" s="140"/>
      <c r="G100" s="140"/>
      <c r="H100" s="140"/>
      <c r="I100" s="68"/>
      <c r="J100" s="68"/>
      <c r="K100" s="68"/>
      <c r="L100" s="68"/>
      <c r="M100" s="68"/>
      <c r="N100" s="123">
        <f>ROUND(N88*T100,2)</f>
        <v>0</v>
      </c>
      <c r="O100" s="141"/>
      <c r="P100" s="141"/>
      <c r="Q100" s="141"/>
      <c r="R100" s="70"/>
      <c r="S100" s="71"/>
      <c r="T100" s="72"/>
      <c r="U100" s="73" t="s">
        <v>24</v>
      </c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4" t="s">
        <v>60</v>
      </c>
      <c r="AZ100" s="71"/>
      <c r="BA100" s="71"/>
      <c r="BB100" s="71"/>
      <c r="BC100" s="71"/>
      <c r="BD100" s="71"/>
      <c r="BE100" s="75">
        <f t="shared" si="0"/>
        <v>0</v>
      </c>
      <c r="BF100" s="75">
        <f t="shared" si="1"/>
        <v>0</v>
      </c>
      <c r="BG100" s="75">
        <f t="shared" si="2"/>
        <v>0</v>
      </c>
      <c r="BH100" s="75">
        <f t="shared" si="3"/>
        <v>0</v>
      </c>
      <c r="BI100" s="75">
        <f t="shared" si="4"/>
        <v>0</v>
      </c>
      <c r="BJ100" s="74" t="s">
        <v>41</v>
      </c>
      <c r="BK100" s="71"/>
      <c r="BL100" s="71"/>
      <c r="BM100" s="71"/>
    </row>
    <row r="101" spans="2:65" s="1" customFormat="1" ht="18" customHeight="1" x14ac:dyDescent="0.3">
      <c r="B101" s="67"/>
      <c r="C101" s="68"/>
      <c r="D101" s="69" t="s">
        <v>65</v>
      </c>
      <c r="E101" s="68"/>
      <c r="F101" s="68"/>
      <c r="G101" s="68"/>
      <c r="H101" s="68"/>
      <c r="I101" s="68"/>
      <c r="J101" s="68"/>
      <c r="K101" s="68"/>
      <c r="L101" s="68"/>
      <c r="M101" s="68"/>
      <c r="N101" s="123">
        <f>ROUND(N88*T101,2)</f>
        <v>0</v>
      </c>
      <c r="O101" s="141"/>
      <c r="P101" s="141"/>
      <c r="Q101" s="141"/>
      <c r="R101" s="70"/>
      <c r="S101" s="71"/>
      <c r="T101" s="76"/>
      <c r="U101" s="77" t="s">
        <v>24</v>
      </c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4" t="s">
        <v>66</v>
      </c>
      <c r="AZ101" s="71"/>
      <c r="BA101" s="71"/>
      <c r="BB101" s="71"/>
      <c r="BC101" s="71"/>
      <c r="BD101" s="71"/>
      <c r="BE101" s="75">
        <f t="shared" si="0"/>
        <v>0</v>
      </c>
      <c r="BF101" s="75">
        <f t="shared" si="1"/>
        <v>0</v>
      </c>
      <c r="BG101" s="75">
        <f t="shared" si="2"/>
        <v>0</v>
      </c>
      <c r="BH101" s="75">
        <f t="shared" si="3"/>
        <v>0</v>
      </c>
      <c r="BI101" s="75">
        <f t="shared" si="4"/>
        <v>0</v>
      </c>
      <c r="BJ101" s="74" t="s">
        <v>41</v>
      </c>
      <c r="BK101" s="71"/>
      <c r="BL101" s="71"/>
      <c r="BM101" s="71"/>
    </row>
    <row r="102" spans="2:65" s="1" customFormat="1" x14ac:dyDescent="0.3">
      <c r="B102" s="21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3"/>
    </row>
    <row r="103" spans="2:65" s="1" customFormat="1" ht="29.25" customHeight="1" x14ac:dyDescent="0.3">
      <c r="B103" s="21"/>
      <c r="C103" s="51" t="s">
        <v>44</v>
      </c>
      <c r="D103" s="52"/>
      <c r="E103" s="52"/>
      <c r="F103" s="52"/>
      <c r="G103" s="52"/>
      <c r="H103" s="52"/>
      <c r="I103" s="52"/>
      <c r="J103" s="52"/>
      <c r="K103" s="52"/>
      <c r="L103" s="120">
        <f>ROUND(SUM(N88+N95),2)</f>
        <v>0</v>
      </c>
      <c r="M103" s="120"/>
      <c r="N103" s="120"/>
      <c r="O103" s="120"/>
      <c r="P103" s="120"/>
      <c r="Q103" s="120"/>
      <c r="R103" s="23"/>
    </row>
    <row r="104" spans="2:65" s="1" customFormat="1" ht="6.95" customHeight="1" x14ac:dyDescent="0.3"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8"/>
    </row>
    <row r="108" spans="2:65" s="1" customFormat="1" ht="6.95" customHeight="1" x14ac:dyDescent="0.3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1"/>
    </row>
    <row r="109" spans="2:65" s="1" customFormat="1" ht="36.950000000000003" customHeight="1" x14ac:dyDescent="0.3">
      <c r="B109" s="21"/>
      <c r="C109" s="112" t="s">
        <v>67</v>
      </c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23"/>
    </row>
    <row r="110" spans="2:65" s="1" customFormat="1" ht="6.95" customHeight="1" x14ac:dyDescent="0.3">
      <c r="B110" s="21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3"/>
    </row>
    <row r="111" spans="2:65" s="1" customFormat="1" ht="30" customHeight="1" x14ac:dyDescent="0.3">
      <c r="B111" s="21"/>
      <c r="C111" s="19" t="s">
        <v>7</v>
      </c>
      <c r="D111" s="22"/>
      <c r="E111" s="22"/>
      <c r="F111" s="156" t="e">
        <f>F6</f>
        <v>#REF!</v>
      </c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22"/>
      <c r="R111" s="23"/>
    </row>
    <row r="112" spans="2:65" s="1" customFormat="1" ht="36.950000000000003" customHeight="1" x14ac:dyDescent="0.3">
      <c r="B112" s="21"/>
      <c r="C112" s="42" t="s">
        <v>84</v>
      </c>
      <c r="D112" s="22"/>
      <c r="E112" s="22"/>
      <c r="F112" s="118" t="str">
        <f>F7</f>
        <v>SO-09 - Sadové úpravy</v>
      </c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22"/>
      <c r="R112" s="23"/>
    </row>
    <row r="113" spans="2:65" s="1" customFormat="1" ht="6.95" customHeight="1" x14ac:dyDescent="0.3">
      <c r="B113" s="21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3"/>
    </row>
    <row r="114" spans="2:65" s="1" customFormat="1" ht="18" customHeight="1" x14ac:dyDescent="0.3">
      <c r="B114" s="21"/>
      <c r="C114" s="19" t="s">
        <v>10</v>
      </c>
      <c r="D114" s="22"/>
      <c r="E114" s="22"/>
      <c r="F114" s="17" t="str">
        <f>F9</f>
        <v xml:space="preserve"> </v>
      </c>
      <c r="G114" s="22"/>
      <c r="H114" s="22"/>
      <c r="I114" s="22"/>
      <c r="J114" s="22"/>
      <c r="K114" s="19" t="s">
        <v>12</v>
      </c>
      <c r="L114" s="22"/>
      <c r="M114" s="127" t="e">
        <f>IF(O9="","",O9)</f>
        <v>#REF!</v>
      </c>
      <c r="N114" s="127"/>
      <c r="O114" s="127"/>
      <c r="P114" s="127"/>
      <c r="Q114" s="22"/>
      <c r="R114" s="23"/>
    </row>
    <row r="115" spans="2:65" s="1" customFormat="1" ht="6.95" customHeight="1" x14ac:dyDescent="0.3">
      <c r="B115" s="21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3"/>
    </row>
    <row r="116" spans="2:65" s="1" customFormat="1" ht="15" x14ac:dyDescent="0.3">
      <c r="B116" s="21"/>
      <c r="C116" s="19" t="s">
        <v>13</v>
      </c>
      <c r="D116" s="22"/>
      <c r="E116" s="22"/>
      <c r="F116" s="17" t="e">
        <f>E12</f>
        <v>#REF!</v>
      </c>
      <c r="G116" s="22"/>
      <c r="H116" s="22"/>
      <c r="I116" s="22"/>
      <c r="J116" s="22"/>
      <c r="K116" s="19" t="s">
        <v>17</v>
      </c>
      <c r="L116" s="22"/>
      <c r="M116" s="114" t="e">
        <f>E18</f>
        <v>#REF!</v>
      </c>
      <c r="N116" s="114"/>
      <c r="O116" s="114"/>
      <c r="P116" s="114"/>
      <c r="Q116" s="114"/>
      <c r="R116" s="23"/>
    </row>
    <row r="117" spans="2:65" s="1" customFormat="1" ht="14.45" customHeight="1" x14ac:dyDescent="0.3">
      <c r="B117" s="21"/>
      <c r="C117" s="19" t="s">
        <v>16</v>
      </c>
      <c r="D117" s="22"/>
      <c r="E117" s="22"/>
      <c r="F117" s="17" t="e">
        <f>IF(E15="","",E15)</f>
        <v>#REF!</v>
      </c>
      <c r="G117" s="22"/>
      <c r="H117" s="22"/>
      <c r="I117" s="22"/>
      <c r="J117" s="22"/>
      <c r="K117" s="19" t="s">
        <v>18</v>
      </c>
      <c r="L117" s="22"/>
      <c r="M117" s="114" t="e">
        <f>E21</f>
        <v>#REF!</v>
      </c>
      <c r="N117" s="114"/>
      <c r="O117" s="114"/>
      <c r="P117" s="114"/>
      <c r="Q117" s="114"/>
      <c r="R117" s="23"/>
    </row>
    <row r="118" spans="2:65" s="1" customFormat="1" ht="10.35" customHeight="1" x14ac:dyDescent="0.3">
      <c r="B118" s="21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3"/>
    </row>
    <row r="119" spans="2:65" s="3" customFormat="1" ht="29.25" customHeight="1" x14ac:dyDescent="0.3">
      <c r="B119" s="78"/>
      <c r="C119" s="79" t="s">
        <v>68</v>
      </c>
      <c r="D119" s="80" t="s">
        <v>69</v>
      </c>
      <c r="E119" s="80" t="s">
        <v>37</v>
      </c>
      <c r="F119" s="145" t="s">
        <v>70</v>
      </c>
      <c r="G119" s="145"/>
      <c r="H119" s="145"/>
      <c r="I119" s="145"/>
      <c r="J119" s="80" t="s">
        <v>71</v>
      </c>
      <c r="K119" s="80" t="s">
        <v>72</v>
      </c>
      <c r="L119" s="145" t="s">
        <v>73</v>
      </c>
      <c r="M119" s="145"/>
      <c r="N119" s="145" t="s">
        <v>54</v>
      </c>
      <c r="O119" s="145"/>
      <c r="P119" s="145"/>
      <c r="Q119" s="146"/>
      <c r="R119" s="81"/>
      <c r="T119" s="45" t="s">
        <v>74</v>
      </c>
      <c r="U119" s="46" t="s">
        <v>21</v>
      </c>
      <c r="V119" s="46" t="s">
        <v>75</v>
      </c>
      <c r="W119" s="46" t="s">
        <v>76</v>
      </c>
      <c r="X119" s="46" t="s">
        <v>77</v>
      </c>
      <c r="Y119" s="46" t="s">
        <v>78</v>
      </c>
      <c r="Z119" s="46" t="s">
        <v>79</v>
      </c>
      <c r="AA119" s="47" t="s">
        <v>80</v>
      </c>
    </row>
    <row r="120" spans="2:65" s="1" customFormat="1" ht="29.25" customHeight="1" x14ac:dyDescent="0.35">
      <c r="B120" s="21"/>
      <c r="C120" s="49" t="s">
        <v>51</v>
      </c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148">
        <f>BK120</f>
        <v>0</v>
      </c>
      <c r="O120" s="149"/>
      <c r="P120" s="149"/>
      <c r="Q120" s="149"/>
      <c r="R120" s="23"/>
      <c r="T120" s="48"/>
      <c r="U120" s="28"/>
      <c r="V120" s="28"/>
      <c r="W120" s="82">
        <f>W121+W132+W146+W160+W168</f>
        <v>0</v>
      </c>
      <c r="X120" s="28"/>
      <c r="Y120" s="82">
        <f>Y121+Y132+Y146+Y160+Y168</f>
        <v>0</v>
      </c>
      <c r="Z120" s="28"/>
      <c r="AA120" s="83">
        <f>AA121+AA132+AA146+AA160+AA168</f>
        <v>0</v>
      </c>
      <c r="AT120" s="10" t="s">
        <v>38</v>
      </c>
      <c r="AU120" s="10" t="s">
        <v>56</v>
      </c>
      <c r="BK120" s="84">
        <f>BK121+BK132+BK146+BK160+BK168</f>
        <v>0</v>
      </c>
    </row>
    <row r="121" spans="2:65" s="4" customFormat="1" ht="37.35" customHeight="1" x14ac:dyDescent="0.35">
      <c r="B121" s="94"/>
      <c r="C121" s="95"/>
      <c r="D121" s="85" t="s">
        <v>142</v>
      </c>
      <c r="E121" s="85"/>
      <c r="F121" s="85"/>
      <c r="G121" s="85"/>
      <c r="H121" s="85"/>
      <c r="I121" s="85"/>
      <c r="J121" s="85"/>
      <c r="K121" s="85"/>
      <c r="L121" s="85"/>
      <c r="M121" s="85"/>
      <c r="N121" s="150">
        <f>BK121</f>
        <v>0</v>
      </c>
      <c r="O121" s="151"/>
      <c r="P121" s="151"/>
      <c r="Q121" s="151"/>
      <c r="R121" s="96"/>
      <c r="T121" s="97"/>
      <c r="U121" s="95"/>
      <c r="V121" s="95"/>
      <c r="W121" s="98">
        <f>SUM(W125:W131)</f>
        <v>0</v>
      </c>
      <c r="X121" s="95"/>
      <c r="Y121" s="98">
        <f>SUM(Y125:Y131)</f>
        <v>0</v>
      </c>
      <c r="Z121" s="95"/>
      <c r="AA121" s="99">
        <f>SUM(AA125:AA131)</f>
        <v>0</v>
      </c>
      <c r="AR121" s="100" t="s">
        <v>40</v>
      </c>
      <c r="AT121" s="101" t="s">
        <v>38</v>
      </c>
      <c r="AU121" s="101" t="s">
        <v>39</v>
      </c>
      <c r="AY121" s="100" t="s">
        <v>85</v>
      </c>
      <c r="BK121" s="102">
        <f>SUM(BK125:BK131)</f>
        <v>0</v>
      </c>
    </row>
    <row r="122" spans="2:65" s="1" customFormat="1" ht="25.5" customHeight="1" x14ac:dyDescent="0.3">
      <c r="B122" s="67"/>
      <c r="C122" s="103" t="s">
        <v>39</v>
      </c>
      <c r="D122" s="103" t="s">
        <v>83</v>
      </c>
      <c r="E122" s="104" t="s">
        <v>40</v>
      </c>
      <c r="F122" s="154" t="s">
        <v>187</v>
      </c>
      <c r="G122" s="154"/>
      <c r="H122" s="154"/>
      <c r="I122" s="154"/>
      <c r="J122" s="105" t="s">
        <v>86</v>
      </c>
      <c r="K122" s="108">
        <v>3</v>
      </c>
      <c r="L122" s="143">
        <v>0</v>
      </c>
      <c r="M122" s="143"/>
      <c r="N122" s="155">
        <f t="shared" ref="N122:N124" si="5">ROUND(L122*K122,3)</f>
        <v>0</v>
      </c>
      <c r="O122" s="155"/>
      <c r="P122" s="155"/>
      <c r="Q122" s="155"/>
      <c r="R122" s="70"/>
      <c r="T122" s="92" t="s">
        <v>1</v>
      </c>
      <c r="U122" s="26" t="s">
        <v>24</v>
      </c>
      <c r="V122" s="109"/>
      <c r="W122" s="106">
        <f t="shared" ref="W122:W124" si="6">V122*K122</f>
        <v>0</v>
      </c>
      <c r="X122" s="106">
        <v>0</v>
      </c>
      <c r="Y122" s="106">
        <f t="shared" ref="Y122:Y124" si="7">X122*K122</f>
        <v>0</v>
      </c>
      <c r="Z122" s="106">
        <v>0</v>
      </c>
      <c r="AA122" s="107">
        <f t="shared" ref="AA122:AA124" si="8">Z122*K122</f>
        <v>0</v>
      </c>
      <c r="AR122" s="10" t="s">
        <v>87</v>
      </c>
      <c r="AT122" s="10" t="s">
        <v>83</v>
      </c>
      <c r="AU122" s="10" t="s">
        <v>40</v>
      </c>
      <c r="AY122" s="10" t="s">
        <v>85</v>
      </c>
      <c r="BE122" s="50">
        <f t="shared" ref="BE122:BE124" si="9">IF(U122="základná",N122,0)</f>
        <v>0</v>
      </c>
      <c r="BF122" s="50">
        <f t="shared" ref="BF122:BF124" si="10">IF(U122="znížená",N122,0)</f>
        <v>0</v>
      </c>
      <c r="BG122" s="50">
        <f t="shared" ref="BG122:BG124" si="11">IF(U122="zákl. prenesená",N122,0)</f>
        <v>0</v>
      </c>
      <c r="BH122" s="50">
        <f t="shared" ref="BH122:BH124" si="12">IF(U122="zníž. prenesená",N122,0)</f>
        <v>0</v>
      </c>
      <c r="BI122" s="50">
        <f t="shared" ref="BI122:BI124" si="13">IF(U122="nulová",N122,0)</f>
        <v>0</v>
      </c>
      <c r="BJ122" s="10" t="s">
        <v>41</v>
      </c>
      <c r="BK122" s="87">
        <f t="shared" ref="BK122:BK124" si="14">ROUND(L122*K122,3)</f>
        <v>0</v>
      </c>
      <c r="BL122" s="10" t="s">
        <v>87</v>
      </c>
      <c r="BM122" s="10" t="s">
        <v>41</v>
      </c>
    </row>
    <row r="123" spans="2:65" s="1" customFormat="1" ht="25.5" customHeight="1" x14ac:dyDescent="0.3">
      <c r="B123" s="67"/>
      <c r="C123" s="103" t="s">
        <v>39</v>
      </c>
      <c r="D123" s="103" t="s">
        <v>83</v>
      </c>
      <c r="E123" s="104" t="s">
        <v>41</v>
      </c>
      <c r="F123" s="159" t="s">
        <v>146</v>
      </c>
      <c r="G123" s="160"/>
      <c r="H123" s="160"/>
      <c r="I123" s="161"/>
      <c r="J123" s="105" t="s">
        <v>86</v>
      </c>
      <c r="K123" s="108">
        <v>3</v>
      </c>
      <c r="L123" s="143">
        <v>0</v>
      </c>
      <c r="M123" s="143"/>
      <c r="N123" s="155">
        <f t="shared" si="5"/>
        <v>0</v>
      </c>
      <c r="O123" s="155"/>
      <c r="P123" s="155"/>
      <c r="Q123" s="155"/>
      <c r="R123" s="70"/>
      <c r="T123" s="92" t="s">
        <v>1</v>
      </c>
      <c r="U123" s="26" t="s">
        <v>24</v>
      </c>
      <c r="V123" s="109"/>
      <c r="W123" s="106">
        <f t="shared" si="6"/>
        <v>0</v>
      </c>
      <c r="X123" s="106">
        <v>0</v>
      </c>
      <c r="Y123" s="106">
        <f t="shared" si="7"/>
        <v>0</v>
      </c>
      <c r="Z123" s="106">
        <v>0</v>
      </c>
      <c r="AA123" s="107">
        <f t="shared" si="8"/>
        <v>0</v>
      </c>
      <c r="AR123" s="10" t="s">
        <v>87</v>
      </c>
      <c r="AT123" s="10" t="s">
        <v>83</v>
      </c>
      <c r="AU123" s="10" t="s">
        <v>40</v>
      </c>
      <c r="AY123" s="10" t="s">
        <v>85</v>
      </c>
      <c r="BE123" s="50">
        <f t="shared" si="9"/>
        <v>0</v>
      </c>
      <c r="BF123" s="50">
        <f t="shared" si="10"/>
        <v>0</v>
      </c>
      <c r="BG123" s="50">
        <f t="shared" si="11"/>
        <v>0</v>
      </c>
      <c r="BH123" s="50">
        <f t="shared" si="12"/>
        <v>0</v>
      </c>
      <c r="BI123" s="50">
        <f t="shared" si="13"/>
        <v>0</v>
      </c>
      <c r="BJ123" s="10" t="s">
        <v>41</v>
      </c>
      <c r="BK123" s="87">
        <f t="shared" si="14"/>
        <v>0</v>
      </c>
      <c r="BL123" s="10" t="s">
        <v>87</v>
      </c>
      <c r="BM123" s="10" t="s">
        <v>41</v>
      </c>
    </row>
    <row r="124" spans="2:65" s="1" customFormat="1" ht="25.5" customHeight="1" x14ac:dyDescent="0.3">
      <c r="B124" s="67"/>
      <c r="C124" s="103" t="s">
        <v>39</v>
      </c>
      <c r="D124" s="103" t="s">
        <v>83</v>
      </c>
      <c r="E124" s="104" t="s">
        <v>89</v>
      </c>
      <c r="F124" s="159" t="s">
        <v>147</v>
      </c>
      <c r="G124" s="160"/>
      <c r="H124" s="160"/>
      <c r="I124" s="161"/>
      <c r="J124" s="105" t="s">
        <v>86</v>
      </c>
      <c r="K124" s="108">
        <v>3</v>
      </c>
      <c r="L124" s="143">
        <v>0</v>
      </c>
      <c r="M124" s="143"/>
      <c r="N124" s="155">
        <f t="shared" si="5"/>
        <v>0</v>
      </c>
      <c r="O124" s="155"/>
      <c r="P124" s="155"/>
      <c r="Q124" s="155"/>
      <c r="R124" s="70"/>
      <c r="T124" s="92" t="s">
        <v>1</v>
      </c>
      <c r="U124" s="26" t="s">
        <v>24</v>
      </c>
      <c r="V124" s="109"/>
      <c r="W124" s="106">
        <f t="shared" si="6"/>
        <v>0</v>
      </c>
      <c r="X124" s="106">
        <v>0</v>
      </c>
      <c r="Y124" s="106">
        <f t="shared" si="7"/>
        <v>0</v>
      </c>
      <c r="Z124" s="106">
        <v>0</v>
      </c>
      <c r="AA124" s="107">
        <f t="shared" si="8"/>
        <v>0</v>
      </c>
      <c r="AR124" s="10" t="s">
        <v>87</v>
      </c>
      <c r="AT124" s="10" t="s">
        <v>83</v>
      </c>
      <c r="AU124" s="10" t="s">
        <v>40</v>
      </c>
      <c r="AY124" s="10" t="s">
        <v>85</v>
      </c>
      <c r="BE124" s="50">
        <f t="shared" si="9"/>
        <v>0</v>
      </c>
      <c r="BF124" s="50">
        <f t="shared" si="10"/>
        <v>0</v>
      </c>
      <c r="BG124" s="50">
        <f t="shared" si="11"/>
        <v>0</v>
      </c>
      <c r="BH124" s="50">
        <f t="shared" si="12"/>
        <v>0</v>
      </c>
      <c r="BI124" s="50">
        <f t="shared" si="13"/>
        <v>0</v>
      </c>
      <c r="BJ124" s="10" t="s">
        <v>41</v>
      </c>
      <c r="BK124" s="87">
        <f t="shared" si="14"/>
        <v>0</v>
      </c>
      <c r="BL124" s="10" t="s">
        <v>87</v>
      </c>
      <c r="BM124" s="10" t="s">
        <v>41</v>
      </c>
    </row>
    <row r="125" spans="2:65" s="1" customFormat="1" ht="25.5" customHeight="1" x14ac:dyDescent="0.3">
      <c r="B125" s="67"/>
      <c r="C125" s="103" t="s">
        <v>39</v>
      </c>
      <c r="D125" s="103" t="s">
        <v>83</v>
      </c>
      <c r="E125" s="104" t="s">
        <v>87</v>
      </c>
      <c r="F125" s="159" t="s">
        <v>188</v>
      </c>
      <c r="G125" s="160"/>
      <c r="H125" s="160"/>
      <c r="I125" s="161"/>
      <c r="J125" s="105" t="s">
        <v>86</v>
      </c>
      <c r="K125" s="108">
        <v>1</v>
      </c>
      <c r="L125" s="143">
        <v>0</v>
      </c>
      <c r="M125" s="143"/>
      <c r="N125" s="155">
        <f t="shared" ref="N125:N131" si="15">ROUND(L125*K125,3)</f>
        <v>0</v>
      </c>
      <c r="O125" s="155"/>
      <c r="P125" s="155"/>
      <c r="Q125" s="155"/>
      <c r="R125" s="70"/>
      <c r="T125" s="92" t="s">
        <v>1</v>
      </c>
      <c r="U125" s="26" t="s">
        <v>24</v>
      </c>
      <c r="V125" s="22"/>
      <c r="W125" s="106">
        <f t="shared" ref="W125:W131" si="16">V125*K125</f>
        <v>0</v>
      </c>
      <c r="X125" s="106">
        <v>0</v>
      </c>
      <c r="Y125" s="106">
        <f t="shared" ref="Y125:Y131" si="17">X125*K125</f>
        <v>0</v>
      </c>
      <c r="Z125" s="106">
        <v>0</v>
      </c>
      <c r="AA125" s="107">
        <f t="shared" ref="AA125:AA131" si="18">Z125*K125</f>
        <v>0</v>
      </c>
      <c r="AR125" s="10" t="s">
        <v>87</v>
      </c>
      <c r="AT125" s="10" t="s">
        <v>83</v>
      </c>
      <c r="AU125" s="10" t="s">
        <v>40</v>
      </c>
      <c r="AY125" s="10" t="s">
        <v>85</v>
      </c>
      <c r="BE125" s="50">
        <f t="shared" ref="BE125:BE131" si="19">IF(U125="základná",N125,0)</f>
        <v>0</v>
      </c>
      <c r="BF125" s="50">
        <f t="shared" ref="BF125:BF131" si="20">IF(U125="znížená",N125,0)</f>
        <v>0</v>
      </c>
      <c r="BG125" s="50">
        <f t="shared" ref="BG125:BG131" si="21">IF(U125="zákl. prenesená",N125,0)</f>
        <v>0</v>
      </c>
      <c r="BH125" s="50">
        <f t="shared" ref="BH125:BH131" si="22">IF(U125="zníž. prenesená",N125,0)</f>
        <v>0</v>
      </c>
      <c r="BI125" s="50">
        <f t="shared" ref="BI125:BI131" si="23">IF(U125="nulová",N125,0)</f>
        <v>0</v>
      </c>
      <c r="BJ125" s="10" t="s">
        <v>41</v>
      </c>
      <c r="BK125" s="87">
        <f t="shared" ref="BK125:BK131" si="24">ROUND(L125*K125,3)</f>
        <v>0</v>
      </c>
      <c r="BL125" s="10" t="s">
        <v>87</v>
      </c>
      <c r="BM125" s="10" t="s">
        <v>41</v>
      </c>
    </row>
    <row r="126" spans="2:65" s="1" customFormat="1" ht="38.25" customHeight="1" x14ac:dyDescent="0.3">
      <c r="B126" s="67"/>
      <c r="C126" s="103" t="s">
        <v>39</v>
      </c>
      <c r="D126" s="103" t="s">
        <v>83</v>
      </c>
      <c r="E126" s="104" t="s">
        <v>91</v>
      </c>
      <c r="F126" s="159" t="s">
        <v>148</v>
      </c>
      <c r="G126" s="160"/>
      <c r="H126" s="160"/>
      <c r="I126" s="161"/>
      <c r="J126" s="105" t="s">
        <v>86</v>
      </c>
      <c r="K126" s="108">
        <v>1</v>
      </c>
      <c r="L126" s="143">
        <v>0</v>
      </c>
      <c r="M126" s="143"/>
      <c r="N126" s="155">
        <f t="shared" si="15"/>
        <v>0</v>
      </c>
      <c r="O126" s="155"/>
      <c r="P126" s="155"/>
      <c r="Q126" s="155"/>
      <c r="R126" s="70"/>
      <c r="T126" s="92" t="s">
        <v>1</v>
      </c>
      <c r="U126" s="26" t="s">
        <v>24</v>
      </c>
      <c r="V126" s="22"/>
      <c r="W126" s="106">
        <f t="shared" si="16"/>
        <v>0</v>
      </c>
      <c r="X126" s="106">
        <v>0</v>
      </c>
      <c r="Y126" s="106">
        <f t="shared" si="17"/>
        <v>0</v>
      </c>
      <c r="Z126" s="106">
        <v>0</v>
      </c>
      <c r="AA126" s="107">
        <f t="shared" si="18"/>
        <v>0</v>
      </c>
      <c r="AR126" s="10" t="s">
        <v>87</v>
      </c>
      <c r="AT126" s="10" t="s">
        <v>83</v>
      </c>
      <c r="AU126" s="10" t="s">
        <v>40</v>
      </c>
      <c r="AY126" s="10" t="s">
        <v>85</v>
      </c>
      <c r="BE126" s="50">
        <f t="shared" si="19"/>
        <v>0</v>
      </c>
      <c r="BF126" s="50">
        <f t="shared" si="20"/>
        <v>0</v>
      </c>
      <c r="BG126" s="50">
        <f t="shared" si="21"/>
        <v>0</v>
      </c>
      <c r="BH126" s="50">
        <f t="shared" si="22"/>
        <v>0</v>
      </c>
      <c r="BI126" s="50">
        <f t="shared" si="23"/>
        <v>0</v>
      </c>
      <c r="BJ126" s="10" t="s">
        <v>41</v>
      </c>
      <c r="BK126" s="87">
        <f t="shared" si="24"/>
        <v>0</v>
      </c>
      <c r="BL126" s="10" t="s">
        <v>87</v>
      </c>
      <c r="BM126" s="10" t="s">
        <v>87</v>
      </c>
    </row>
    <row r="127" spans="2:65" s="1" customFormat="1" ht="25.5" customHeight="1" x14ac:dyDescent="0.3">
      <c r="B127" s="67"/>
      <c r="C127" s="103" t="s">
        <v>39</v>
      </c>
      <c r="D127" s="103" t="s">
        <v>83</v>
      </c>
      <c r="E127" s="104" t="s">
        <v>93</v>
      </c>
      <c r="F127" s="159" t="s">
        <v>149</v>
      </c>
      <c r="G127" s="160"/>
      <c r="H127" s="160"/>
      <c r="I127" s="161"/>
      <c r="J127" s="105" t="s">
        <v>86</v>
      </c>
      <c r="K127" s="108">
        <v>1</v>
      </c>
      <c r="L127" s="143">
        <v>0</v>
      </c>
      <c r="M127" s="143"/>
      <c r="N127" s="155">
        <f t="shared" si="15"/>
        <v>0</v>
      </c>
      <c r="O127" s="155"/>
      <c r="P127" s="155"/>
      <c r="Q127" s="155"/>
      <c r="R127" s="70"/>
      <c r="T127" s="92" t="s">
        <v>1</v>
      </c>
      <c r="U127" s="26" t="s">
        <v>24</v>
      </c>
      <c r="V127" s="22"/>
      <c r="W127" s="106">
        <f t="shared" si="16"/>
        <v>0</v>
      </c>
      <c r="X127" s="106">
        <v>0</v>
      </c>
      <c r="Y127" s="106">
        <f t="shared" si="17"/>
        <v>0</v>
      </c>
      <c r="Z127" s="106">
        <v>0</v>
      </c>
      <c r="AA127" s="107">
        <f t="shared" si="18"/>
        <v>0</v>
      </c>
      <c r="AR127" s="10" t="s">
        <v>87</v>
      </c>
      <c r="AT127" s="10" t="s">
        <v>83</v>
      </c>
      <c r="AU127" s="10" t="s">
        <v>40</v>
      </c>
      <c r="AY127" s="10" t="s">
        <v>85</v>
      </c>
      <c r="BE127" s="50">
        <f t="shared" si="19"/>
        <v>0</v>
      </c>
      <c r="BF127" s="50">
        <f t="shared" si="20"/>
        <v>0</v>
      </c>
      <c r="BG127" s="50">
        <f t="shared" si="21"/>
        <v>0</v>
      </c>
      <c r="BH127" s="50">
        <f t="shared" si="22"/>
        <v>0</v>
      </c>
      <c r="BI127" s="50">
        <f t="shared" si="23"/>
        <v>0</v>
      </c>
      <c r="BJ127" s="10" t="s">
        <v>41</v>
      </c>
      <c r="BK127" s="87">
        <f t="shared" si="24"/>
        <v>0</v>
      </c>
      <c r="BL127" s="10" t="s">
        <v>87</v>
      </c>
      <c r="BM127" s="10" t="s">
        <v>93</v>
      </c>
    </row>
    <row r="128" spans="2:65" s="1" customFormat="1" ht="38.25" customHeight="1" x14ac:dyDescent="0.3">
      <c r="B128" s="67"/>
      <c r="C128" s="103" t="s">
        <v>39</v>
      </c>
      <c r="D128" s="103" t="s">
        <v>83</v>
      </c>
      <c r="E128" s="104" t="s">
        <v>95</v>
      </c>
      <c r="F128" s="159" t="s">
        <v>174</v>
      </c>
      <c r="G128" s="160"/>
      <c r="H128" s="160"/>
      <c r="I128" s="161"/>
      <c r="J128" s="105" t="s">
        <v>86</v>
      </c>
      <c r="K128" s="108">
        <v>6</v>
      </c>
      <c r="L128" s="143">
        <v>0</v>
      </c>
      <c r="M128" s="143"/>
      <c r="N128" s="155">
        <f t="shared" si="15"/>
        <v>0</v>
      </c>
      <c r="O128" s="155"/>
      <c r="P128" s="155"/>
      <c r="Q128" s="155"/>
      <c r="R128" s="70"/>
      <c r="T128" s="92" t="s">
        <v>1</v>
      </c>
      <c r="U128" s="26" t="s">
        <v>24</v>
      </c>
      <c r="V128" s="22"/>
      <c r="W128" s="106">
        <f t="shared" si="16"/>
        <v>0</v>
      </c>
      <c r="X128" s="106">
        <v>0</v>
      </c>
      <c r="Y128" s="106">
        <f t="shared" si="17"/>
        <v>0</v>
      </c>
      <c r="Z128" s="106">
        <v>0</v>
      </c>
      <c r="AA128" s="107">
        <f t="shared" si="18"/>
        <v>0</v>
      </c>
      <c r="AR128" s="10" t="s">
        <v>87</v>
      </c>
      <c r="AT128" s="10" t="s">
        <v>83</v>
      </c>
      <c r="AU128" s="10" t="s">
        <v>40</v>
      </c>
      <c r="AY128" s="10" t="s">
        <v>85</v>
      </c>
      <c r="BE128" s="50">
        <f t="shared" si="19"/>
        <v>0</v>
      </c>
      <c r="BF128" s="50">
        <f t="shared" si="20"/>
        <v>0</v>
      </c>
      <c r="BG128" s="50">
        <f t="shared" si="21"/>
        <v>0</v>
      </c>
      <c r="BH128" s="50">
        <f t="shared" si="22"/>
        <v>0</v>
      </c>
      <c r="BI128" s="50">
        <f t="shared" si="23"/>
        <v>0</v>
      </c>
      <c r="BJ128" s="10" t="s">
        <v>41</v>
      </c>
      <c r="BK128" s="87">
        <f t="shared" si="24"/>
        <v>0</v>
      </c>
      <c r="BL128" s="10" t="s">
        <v>87</v>
      </c>
      <c r="BM128" s="10" t="s">
        <v>96</v>
      </c>
    </row>
    <row r="129" spans="2:65" s="1" customFormat="1" ht="25.5" customHeight="1" x14ac:dyDescent="0.3">
      <c r="B129" s="67"/>
      <c r="C129" s="103" t="s">
        <v>39</v>
      </c>
      <c r="D129" s="103" t="s">
        <v>83</v>
      </c>
      <c r="E129" s="104" t="s">
        <v>96</v>
      </c>
      <c r="F129" s="159" t="s">
        <v>175</v>
      </c>
      <c r="G129" s="160"/>
      <c r="H129" s="160"/>
      <c r="I129" s="161"/>
      <c r="J129" s="105" t="s">
        <v>86</v>
      </c>
      <c r="K129" s="108">
        <v>6</v>
      </c>
      <c r="L129" s="143">
        <v>0</v>
      </c>
      <c r="M129" s="143"/>
      <c r="N129" s="155">
        <f t="shared" si="15"/>
        <v>0</v>
      </c>
      <c r="O129" s="155"/>
      <c r="P129" s="155"/>
      <c r="Q129" s="155"/>
      <c r="R129" s="70"/>
      <c r="T129" s="92" t="s">
        <v>1</v>
      </c>
      <c r="U129" s="26" t="s">
        <v>24</v>
      </c>
      <c r="V129" s="22"/>
      <c r="W129" s="106">
        <f t="shared" si="16"/>
        <v>0</v>
      </c>
      <c r="X129" s="106">
        <v>0</v>
      </c>
      <c r="Y129" s="106">
        <f t="shared" si="17"/>
        <v>0</v>
      </c>
      <c r="Z129" s="106">
        <v>0</v>
      </c>
      <c r="AA129" s="107">
        <f t="shared" si="18"/>
        <v>0</v>
      </c>
      <c r="AR129" s="10" t="s">
        <v>87</v>
      </c>
      <c r="AT129" s="10" t="s">
        <v>83</v>
      </c>
      <c r="AU129" s="10" t="s">
        <v>40</v>
      </c>
      <c r="AY129" s="10" t="s">
        <v>85</v>
      </c>
      <c r="BE129" s="50">
        <f t="shared" si="19"/>
        <v>0</v>
      </c>
      <c r="BF129" s="50">
        <f t="shared" si="20"/>
        <v>0</v>
      </c>
      <c r="BG129" s="50">
        <f t="shared" si="21"/>
        <v>0</v>
      </c>
      <c r="BH129" s="50">
        <f t="shared" si="22"/>
        <v>0</v>
      </c>
      <c r="BI129" s="50">
        <f t="shared" si="23"/>
        <v>0</v>
      </c>
      <c r="BJ129" s="10" t="s">
        <v>41</v>
      </c>
      <c r="BK129" s="87">
        <f t="shared" si="24"/>
        <v>0</v>
      </c>
      <c r="BL129" s="10" t="s">
        <v>87</v>
      </c>
      <c r="BM129" s="10" t="s">
        <v>93</v>
      </c>
    </row>
    <row r="130" spans="2:65" s="1" customFormat="1" ht="25.5" customHeight="1" x14ac:dyDescent="0.3">
      <c r="B130" s="67"/>
      <c r="C130" s="103" t="s">
        <v>39</v>
      </c>
      <c r="D130" s="103" t="s">
        <v>83</v>
      </c>
      <c r="E130" s="104" t="s">
        <v>97</v>
      </c>
      <c r="F130" s="154" t="s">
        <v>189</v>
      </c>
      <c r="G130" s="154"/>
      <c r="H130" s="154"/>
      <c r="I130" s="154"/>
      <c r="J130" s="105" t="s">
        <v>86</v>
      </c>
      <c r="K130" s="108">
        <v>6</v>
      </c>
      <c r="L130" s="143">
        <v>0</v>
      </c>
      <c r="M130" s="143"/>
      <c r="N130" s="155">
        <f t="shared" si="15"/>
        <v>0</v>
      </c>
      <c r="O130" s="155"/>
      <c r="P130" s="155"/>
      <c r="Q130" s="155"/>
      <c r="R130" s="70"/>
      <c r="T130" s="92" t="s">
        <v>1</v>
      </c>
      <c r="U130" s="26" t="s">
        <v>24</v>
      </c>
      <c r="V130" s="22"/>
      <c r="W130" s="106">
        <f t="shared" si="16"/>
        <v>0</v>
      </c>
      <c r="X130" s="106">
        <v>0</v>
      </c>
      <c r="Y130" s="106">
        <f t="shared" si="17"/>
        <v>0</v>
      </c>
      <c r="Z130" s="106">
        <v>0</v>
      </c>
      <c r="AA130" s="107">
        <f t="shared" si="18"/>
        <v>0</v>
      </c>
      <c r="AR130" s="10" t="s">
        <v>87</v>
      </c>
      <c r="AT130" s="10" t="s">
        <v>83</v>
      </c>
      <c r="AU130" s="10" t="s">
        <v>40</v>
      </c>
      <c r="AY130" s="10" t="s">
        <v>85</v>
      </c>
      <c r="BE130" s="50">
        <f t="shared" si="19"/>
        <v>0</v>
      </c>
      <c r="BF130" s="50">
        <f t="shared" si="20"/>
        <v>0</v>
      </c>
      <c r="BG130" s="50">
        <f t="shared" si="21"/>
        <v>0</v>
      </c>
      <c r="BH130" s="50">
        <f t="shared" si="22"/>
        <v>0</v>
      </c>
      <c r="BI130" s="50">
        <f t="shared" si="23"/>
        <v>0</v>
      </c>
      <c r="BJ130" s="10" t="s">
        <v>41</v>
      </c>
      <c r="BK130" s="87">
        <f t="shared" si="24"/>
        <v>0</v>
      </c>
      <c r="BL130" s="10" t="s">
        <v>87</v>
      </c>
      <c r="BM130" s="10" t="s">
        <v>93</v>
      </c>
    </row>
    <row r="131" spans="2:65" s="1" customFormat="1" ht="25.5" customHeight="1" x14ac:dyDescent="0.3">
      <c r="B131" s="67"/>
      <c r="C131" s="103" t="s">
        <v>39</v>
      </c>
      <c r="D131" s="103" t="s">
        <v>83</v>
      </c>
      <c r="E131" s="104" t="s">
        <v>98</v>
      </c>
      <c r="F131" s="159" t="s">
        <v>176</v>
      </c>
      <c r="G131" s="160"/>
      <c r="H131" s="160"/>
      <c r="I131" s="161"/>
      <c r="J131" s="105" t="s">
        <v>92</v>
      </c>
      <c r="K131" s="108">
        <v>0.746</v>
      </c>
      <c r="L131" s="143">
        <v>0</v>
      </c>
      <c r="M131" s="143"/>
      <c r="N131" s="155">
        <f t="shared" si="15"/>
        <v>0</v>
      </c>
      <c r="O131" s="155"/>
      <c r="P131" s="155"/>
      <c r="Q131" s="155"/>
      <c r="R131" s="70"/>
      <c r="T131" s="92" t="s">
        <v>1</v>
      </c>
      <c r="U131" s="26" t="s">
        <v>24</v>
      </c>
      <c r="V131" s="22"/>
      <c r="W131" s="106">
        <f t="shared" si="16"/>
        <v>0</v>
      </c>
      <c r="X131" s="106">
        <v>0</v>
      </c>
      <c r="Y131" s="106">
        <f t="shared" si="17"/>
        <v>0</v>
      </c>
      <c r="Z131" s="106">
        <v>0</v>
      </c>
      <c r="AA131" s="107">
        <f t="shared" si="18"/>
        <v>0</v>
      </c>
      <c r="AR131" s="10" t="s">
        <v>87</v>
      </c>
      <c r="AT131" s="10" t="s">
        <v>83</v>
      </c>
      <c r="AU131" s="10" t="s">
        <v>40</v>
      </c>
      <c r="AY131" s="10" t="s">
        <v>85</v>
      </c>
      <c r="BE131" s="50">
        <f t="shared" si="19"/>
        <v>0</v>
      </c>
      <c r="BF131" s="50">
        <f t="shared" si="20"/>
        <v>0</v>
      </c>
      <c r="BG131" s="50">
        <f t="shared" si="21"/>
        <v>0</v>
      </c>
      <c r="BH131" s="50">
        <f t="shared" si="22"/>
        <v>0</v>
      </c>
      <c r="BI131" s="50">
        <f t="shared" si="23"/>
        <v>0</v>
      </c>
      <c r="BJ131" s="10" t="s">
        <v>41</v>
      </c>
      <c r="BK131" s="87">
        <f t="shared" si="24"/>
        <v>0</v>
      </c>
      <c r="BL131" s="10" t="s">
        <v>87</v>
      </c>
      <c r="BM131" s="10" t="s">
        <v>98</v>
      </c>
    </row>
    <row r="132" spans="2:65" s="4" customFormat="1" ht="37.35" customHeight="1" x14ac:dyDescent="0.35">
      <c r="B132" s="94"/>
      <c r="C132" s="95"/>
      <c r="D132" s="85" t="s">
        <v>143</v>
      </c>
      <c r="E132" s="85"/>
      <c r="F132" s="85"/>
      <c r="G132" s="85"/>
      <c r="H132" s="85"/>
      <c r="I132" s="85"/>
      <c r="J132" s="85"/>
      <c r="K132" s="85"/>
      <c r="L132" s="85"/>
      <c r="M132" s="85"/>
      <c r="N132" s="152">
        <f>BK132</f>
        <v>0</v>
      </c>
      <c r="O132" s="153"/>
      <c r="P132" s="153"/>
      <c r="Q132" s="153"/>
      <c r="R132" s="96"/>
      <c r="T132" s="97"/>
      <c r="U132" s="95"/>
      <c r="V132" s="95"/>
      <c r="W132" s="98">
        <f>SUM(W133:W145)</f>
        <v>0</v>
      </c>
      <c r="X132" s="95"/>
      <c r="Y132" s="98">
        <f>SUM(Y133:Y145)</f>
        <v>0</v>
      </c>
      <c r="Z132" s="95"/>
      <c r="AA132" s="99">
        <f>SUM(AA133:AA145)</f>
        <v>0</v>
      </c>
      <c r="AR132" s="100" t="s">
        <v>40</v>
      </c>
      <c r="AT132" s="101" t="s">
        <v>38</v>
      </c>
      <c r="AU132" s="101" t="s">
        <v>39</v>
      </c>
      <c r="AY132" s="100" t="s">
        <v>85</v>
      </c>
      <c r="BK132" s="102">
        <f>SUM(BK133:BK145)</f>
        <v>0</v>
      </c>
    </row>
    <row r="133" spans="2:65" s="1" customFormat="1" ht="38.25" customHeight="1" x14ac:dyDescent="0.3">
      <c r="B133" s="67"/>
      <c r="C133" s="103" t="s">
        <v>39</v>
      </c>
      <c r="D133" s="103" t="s">
        <v>83</v>
      </c>
      <c r="E133" s="104" t="s">
        <v>99</v>
      </c>
      <c r="F133" s="154" t="s">
        <v>150</v>
      </c>
      <c r="G133" s="154"/>
      <c r="H133" s="154"/>
      <c r="I133" s="154"/>
      <c r="J133" s="105" t="s">
        <v>92</v>
      </c>
      <c r="K133" s="91">
        <v>85</v>
      </c>
      <c r="L133" s="143">
        <v>0</v>
      </c>
      <c r="M133" s="143"/>
      <c r="N133" s="155">
        <f t="shared" ref="N133:N145" si="25">ROUND(L133*K133,3)</f>
        <v>0</v>
      </c>
      <c r="O133" s="155"/>
      <c r="P133" s="155"/>
      <c r="Q133" s="155"/>
      <c r="R133" s="70"/>
      <c r="T133" s="92" t="s">
        <v>1</v>
      </c>
      <c r="U133" s="26" t="s">
        <v>24</v>
      </c>
      <c r="V133" s="22"/>
      <c r="W133" s="106">
        <f t="shared" ref="W133:W145" si="26">V133*K133</f>
        <v>0</v>
      </c>
      <c r="X133" s="106">
        <v>0</v>
      </c>
      <c r="Y133" s="106">
        <f t="shared" ref="Y133:Y145" si="27">X133*K133</f>
        <v>0</v>
      </c>
      <c r="Z133" s="106">
        <v>0</v>
      </c>
      <c r="AA133" s="107">
        <f t="shared" ref="AA133:AA145" si="28">Z133*K133</f>
        <v>0</v>
      </c>
      <c r="AR133" s="10" t="s">
        <v>87</v>
      </c>
      <c r="AT133" s="10" t="s">
        <v>83</v>
      </c>
      <c r="AU133" s="10" t="s">
        <v>40</v>
      </c>
      <c r="AY133" s="10" t="s">
        <v>85</v>
      </c>
      <c r="BE133" s="50">
        <f t="shared" ref="BE133:BE145" si="29">IF(U133="základná",N133,0)</f>
        <v>0</v>
      </c>
      <c r="BF133" s="50">
        <f t="shared" ref="BF133:BF145" si="30">IF(U133="znížená",N133,0)</f>
        <v>0</v>
      </c>
      <c r="BG133" s="50">
        <f t="shared" ref="BG133:BG145" si="31">IF(U133="zákl. prenesená",N133,0)</f>
        <v>0</v>
      </c>
      <c r="BH133" s="50">
        <f t="shared" ref="BH133:BH145" si="32">IF(U133="zníž. prenesená",N133,0)</f>
        <v>0</v>
      </c>
      <c r="BI133" s="50">
        <f t="shared" ref="BI133:BI145" si="33">IF(U133="nulová",N133,0)</f>
        <v>0</v>
      </c>
      <c r="BJ133" s="10" t="s">
        <v>41</v>
      </c>
      <c r="BK133" s="87">
        <f t="shared" ref="BK133:BK145" si="34">ROUND(L133*K133,3)</f>
        <v>0</v>
      </c>
      <c r="BL133" s="10" t="s">
        <v>87</v>
      </c>
      <c r="BM133" s="10" t="s">
        <v>100</v>
      </c>
    </row>
    <row r="134" spans="2:65" s="1" customFormat="1" ht="38.25" customHeight="1" x14ac:dyDescent="0.3">
      <c r="B134" s="67"/>
      <c r="C134" s="103" t="s">
        <v>39</v>
      </c>
      <c r="D134" s="103" t="s">
        <v>83</v>
      </c>
      <c r="E134" s="104" t="s">
        <v>100</v>
      </c>
      <c r="F134" s="154" t="s">
        <v>177</v>
      </c>
      <c r="G134" s="154"/>
      <c r="H134" s="154"/>
      <c r="I134" s="154"/>
      <c r="J134" s="105" t="s">
        <v>92</v>
      </c>
      <c r="K134" s="91">
        <v>81</v>
      </c>
      <c r="L134" s="143">
        <v>0</v>
      </c>
      <c r="M134" s="143"/>
      <c r="N134" s="155">
        <f t="shared" ref="N134" si="35">ROUND(L134*K134,3)</f>
        <v>0</v>
      </c>
      <c r="O134" s="155"/>
      <c r="P134" s="155"/>
      <c r="Q134" s="155"/>
      <c r="R134" s="70"/>
      <c r="T134" s="92" t="s">
        <v>1</v>
      </c>
      <c r="U134" s="26" t="s">
        <v>24</v>
      </c>
      <c r="V134" s="22"/>
      <c r="W134" s="106">
        <f t="shared" ref="W134" si="36">V134*K134</f>
        <v>0</v>
      </c>
      <c r="X134" s="106">
        <v>0</v>
      </c>
      <c r="Y134" s="106">
        <f t="shared" ref="Y134" si="37">X134*K134</f>
        <v>0</v>
      </c>
      <c r="Z134" s="106">
        <v>0</v>
      </c>
      <c r="AA134" s="107">
        <f t="shared" ref="AA134" si="38">Z134*K134</f>
        <v>0</v>
      </c>
      <c r="AR134" s="10" t="s">
        <v>87</v>
      </c>
      <c r="AT134" s="10" t="s">
        <v>83</v>
      </c>
      <c r="AU134" s="10" t="s">
        <v>40</v>
      </c>
      <c r="AY134" s="10" t="s">
        <v>85</v>
      </c>
      <c r="BE134" s="50">
        <f t="shared" ref="BE134" si="39">IF(U134="základná",N134,0)</f>
        <v>0</v>
      </c>
      <c r="BF134" s="50">
        <f t="shared" ref="BF134" si="40">IF(U134="znížená",N134,0)</f>
        <v>0</v>
      </c>
      <c r="BG134" s="50">
        <f t="shared" ref="BG134" si="41">IF(U134="zákl. prenesená",N134,0)</f>
        <v>0</v>
      </c>
      <c r="BH134" s="50">
        <f t="shared" ref="BH134" si="42">IF(U134="zníž. prenesená",N134,0)</f>
        <v>0</v>
      </c>
      <c r="BI134" s="50">
        <f t="shared" ref="BI134" si="43">IF(U134="nulová",N134,0)</f>
        <v>0</v>
      </c>
      <c r="BJ134" s="10" t="s">
        <v>41</v>
      </c>
      <c r="BK134" s="87">
        <f t="shared" ref="BK134" si="44">ROUND(L134*K134,3)</f>
        <v>0</v>
      </c>
      <c r="BL134" s="10" t="s">
        <v>87</v>
      </c>
      <c r="BM134" s="10" t="s">
        <v>100</v>
      </c>
    </row>
    <row r="135" spans="2:65" s="1" customFormat="1" ht="38.25" customHeight="1" x14ac:dyDescent="0.3">
      <c r="B135" s="67"/>
      <c r="C135" s="103" t="s">
        <v>39</v>
      </c>
      <c r="D135" s="103" t="s">
        <v>83</v>
      </c>
      <c r="E135" s="104" t="s">
        <v>101</v>
      </c>
      <c r="F135" s="154" t="s">
        <v>151</v>
      </c>
      <c r="G135" s="154"/>
      <c r="H135" s="154"/>
      <c r="I135" s="154"/>
      <c r="J135" s="105" t="s">
        <v>86</v>
      </c>
      <c r="K135" s="91">
        <v>1</v>
      </c>
      <c r="L135" s="143">
        <v>0</v>
      </c>
      <c r="M135" s="143"/>
      <c r="N135" s="155">
        <f t="shared" si="25"/>
        <v>0</v>
      </c>
      <c r="O135" s="155"/>
      <c r="P135" s="155"/>
      <c r="Q135" s="155"/>
      <c r="R135" s="70"/>
      <c r="T135" s="92" t="s">
        <v>1</v>
      </c>
      <c r="U135" s="26" t="s">
        <v>24</v>
      </c>
      <c r="V135" s="22"/>
      <c r="W135" s="106">
        <f t="shared" si="26"/>
        <v>0</v>
      </c>
      <c r="X135" s="106">
        <v>0</v>
      </c>
      <c r="Y135" s="106">
        <f t="shared" si="27"/>
        <v>0</v>
      </c>
      <c r="Z135" s="106">
        <v>0</v>
      </c>
      <c r="AA135" s="107">
        <f t="shared" si="28"/>
        <v>0</v>
      </c>
      <c r="AR135" s="10" t="s">
        <v>87</v>
      </c>
      <c r="AT135" s="10" t="s">
        <v>83</v>
      </c>
      <c r="AU135" s="10" t="s">
        <v>40</v>
      </c>
      <c r="AY135" s="10" t="s">
        <v>85</v>
      </c>
      <c r="BE135" s="50">
        <f t="shared" si="29"/>
        <v>0</v>
      </c>
      <c r="BF135" s="50">
        <f t="shared" si="30"/>
        <v>0</v>
      </c>
      <c r="BG135" s="50">
        <f t="shared" si="31"/>
        <v>0</v>
      </c>
      <c r="BH135" s="50">
        <f t="shared" si="32"/>
        <v>0</v>
      </c>
      <c r="BI135" s="50">
        <f t="shared" si="33"/>
        <v>0</v>
      </c>
      <c r="BJ135" s="10" t="s">
        <v>41</v>
      </c>
      <c r="BK135" s="87">
        <f t="shared" si="34"/>
        <v>0</v>
      </c>
      <c r="BL135" s="10" t="s">
        <v>87</v>
      </c>
      <c r="BM135" s="10" t="s">
        <v>102</v>
      </c>
    </row>
    <row r="136" spans="2:65" s="1" customFormat="1" ht="38.25" customHeight="1" x14ac:dyDescent="0.3">
      <c r="B136" s="67"/>
      <c r="C136" s="103" t="s">
        <v>39</v>
      </c>
      <c r="D136" s="103" t="s">
        <v>83</v>
      </c>
      <c r="E136" s="104" t="s">
        <v>102</v>
      </c>
      <c r="F136" s="154" t="s">
        <v>152</v>
      </c>
      <c r="G136" s="154"/>
      <c r="H136" s="154"/>
      <c r="I136" s="154"/>
      <c r="J136" s="105" t="s">
        <v>86</v>
      </c>
      <c r="K136" s="91">
        <v>4</v>
      </c>
      <c r="L136" s="143">
        <v>0</v>
      </c>
      <c r="M136" s="143"/>
      <c r="N136" s="155">
        <f t="shared" si="25"/>
        <v>0</v>
      </c>
      <c r="O136" s="155"/>
      <c r="P136" s="155"/>
      <c r="Q136" s="155"/>
      <c r="R136" s="70"/>
      <c r="T136" s="92" t="s">
        <v>1</v>
      </c>
      <c r="U136" s="26" t="s">
        <v>24</v>
      </c>
      <c r="V136" s="22"/>
      <c r="W136" s="106">
        <f t="shared" si="26"/>
        <v>0</v>
      </c>
      <c r="X136" s="106">
        <v>0</v>
      </c>
      <c r="Y136" s="106">
        <f t="shared" si="27"/>
        <v>0</v>
      </c>
      <c r="Z136" s="106">
        <v>0</v>
      </c>
      <c r="AA136" s="107">
        <f t="shared" si="28"/>
        <v>0</v>
      </c>
      <c r="AR136" s="10" t="s">
        <v>87</v>
      </c>
      <c r="AT136" s="10" t="s">
        <v>83</v>
      </c>
      <c r="AU136" s="10" t="s">
        <v>40</v>
      </c>
      <c r="AY136" s="10" t="s">
        <v>85</v>
      </c>
      <c r="BE136" s="50">
        <f t="shared" si="29"/>
        <v>0</v>
      </c>
      <c r="BF136" s="50">
        <f t="shared" si="30"/>
        <v>0</v>
      </c>
      <c r="BG136" s="50">
        <f t="shared" si="31"/>
        <v>0</v>
      </c>
      <c r="BH136" s="50">
        <f t="shared" si="32"/>
        <v>0</v>
      </c>
      <c r="BI136" s="50">
        <f t="shared" si="33"/>
        <v>0</v>
      </c>
      <c r="BJ136" s="10" t="s">
        <v>41</v>
      </c>
      <c r="BK136" s="87">
        <f t="shared" si="34"/>
        <v>0</v>
      </c>
      <c r="BL136" s="10" t="s">
        <v>87</v>
      </c>
      <c r="BM136" s="10" t="s">
        <v>88</v>
      </c>
    </row>
    <row r="137" spans="2:65" s="1" customFormat="1" ht="25.5" customHeight="1" x14ac:dyDescent="0.3">
      <c r="B137" s="67"/>
      <c r="C137" s="103" t="s">
        <v>39</v>
      </c>
      <c r="D137" s="103" t="s">
        <v>83</v>
      </c>
      <c r="E137" s="104" t="s">
        <v>103</v>
      </c>
      <c r="F137" s="154" t="s">
        <v>153</v>
      </c>
      <c r="G137" s="154"/>
      <c r="H137" s="154"/>
      <c r="I137" s="154"/>
      <c r="J137" s="105" t="s">
        <v>86</v>
      </c>
      <c r="K137" s="91">
        <v>5</v>
      </c>
      <c r="L137" s="143">
        <v>0</v>
      </c>
      <c r="M137" s="143"/>
      <c r="N137" s="155">
        <f t="shared" si="25"/>
        <v>0</v>
      </c>
      <c r="O137" s="155"/>
      <c r="P137" s="155"/>
      <c r="Q137" s="155"/>
      <c r="R137" s="70"/>
      <c r="T137" s="92" t="s">
        <v>1</v>
      </c>
      <c r="U137" s="26" t="s">
        <v>24</v>
      </c>
      <c r="V137" s="22"/>
      <c r="W137" s="106">
        <f t="shared" si="26"/>
        <v>0</v>
      </c>
      <c r="X137" s="106">
        <v>0</v>
      </c>
      <c r="Y137" s="106">
        <f t="shared" si="27"/>
        <v>0</v>
      </c>
      <c r="Z137" s="106">
        <v>0</v>
      </c>
      <c r="AA137" s="107">
        <f t="shared" si="28"/>
        <v>0</v>
      </c>
      <c r="AR137" s="10" t="s">
        <v>87</v>
      </c>
      <c r="AT137" s="10" t="s">
        <v>83</v>
      </c>
      <c r="AU137" s="10" t="s">
        <v>40</v>
      </c>
      <c r="AY137" s="10" t="s">
        <v>85</v>
      </c>
      <c r="BE137" s="50">
        <f t="shared" si="29"/>
        <v>0</v>
      </c>
      <c r="BF137" s="50">
        <f t="shared" si="30"/>
        <v>0</v>
      </c>
      <c r="BG137" s="50">
        <f t="shared" si="31"/>
        <v>0</v>
      </c>
      <c r="BH137" s="50">
        <f t="shared" si="32"/>
        <v>0</v>
      </c>
      <c r="BI137" s="50">
        <f t="shared" si="33"/>
        <v>0</v>
      </c>
      <c r="BJ137" s="10" t="s">
        <v>41</v>
      </c>
      <c r="BK137" s="87">
        <f t="shared" si="34"/>
        <v>0</v>
      </c>
      <c r="BL137" s="10" t="s">
        <v>87</v>
      </c>
      <c r="BM137" s="10" t="s">
        <v>105</v>
      </c>
    </row>
    <row r="138" spans="2:65" s="1" customFormat="1" ht="25.5" customHeight="1" x14ac:dyDescent="0.3">
      <c r="B138" s="67"/>
      <c r="C138" s="103" t="s">
        <v>39</v>
      </c>
      <c r="D138" s="103" t="s">
        <v>83</v>
      </c>
      <c r="E138" s="104" t="s">
        <v>88</v>
      </c>
      <c r="F138" s="154" t="s">
        <v>154</v>
      </c>
      <c r="G138" s="154"/>
      <c r="H138" s="154"/>
      <c r="I138" s="154"/>
      <c r="J138" s="105" t="s">
        <v>86</v>
      </c>
      <c r="K138" s="91">
        <v>5</v>
      </c>
      <c r="L138" s="143">
        <v>0</v>
      </c>
      <c r="M138" s="143"/>
      <c r="N138" s="155">
        <f t="shared" si="25"/>
        <v>0</v>
      </c>
      <c r="O138" s="155"/>
      <c r="P138" s="155"/>
      <c r="Q138" s="155"/>
      <c r="R138" s="70"/>
      <c r="T138" s="92" t="s">
        <v>1</v>
      </c>
      <c r="U138" s="26" t="s">
        <v>24</v>
      </c>
      <c r="V138" s="22"/>
      <c r="W138" s="106">
        <f t="shared" si="26"/>
        <v>0</v>
      </c>
      <c r="X138" s="106">
        <v>0</v>
      </c>
      <c r="Y138" s="106">
        <f t="shared" si="27"/>
        <v>0</v>
      </c>
      <c r="Z138" s="106">
        <v>0</v>
      </c>
      <c r="AA138" s="107">
        <f t="shared" si="28"/>
        <v>0</v>
      </c>
      <c r="AR138" s="10" t="s">
        <v>87</v>
      </c>
      <c r="AT138" s="10" t="s">
        <v>83</v>
      </c>
      <c r="AU138" s="10" t="s">
        <v>40</v>
      </c>
      <c r="AY138" s="10" t="s">
        <v>85</v>
      </c>
      <c r="BE138" s="50">
        <f t="shared" si="29"/>
        <v>0</v>
      </c>
      <c r="BF138" s="50">
        <f t="shared" si="30"/>
        <v>0</v>
      </c>
      <c r="BG138" s="50">
        <f t="shared" si="31"/>
        <v>0</v>
      </c>
      <c r="BH138" s="50">
        <f t="shared" si="32"/>
        <v>0</v>
      </c>
      <c r="BI138" s="50">
        <f t="shared" si="33"/>
        <v>0</v>
      </c>
      <c r="BJ138" s="10" t="s">
        <v>41</v>
      </c>
      <c r="BK138" s="87">
        <f t="shared" si="34"/>
        <v>0</v>
      </c>
      <c r="BL138" s="10" t="s">
        <v>87</v>
      </c>
      <c r="BM138" s="10" t="s">
        <v>5</v>
      </c>
    </row>
    <row r="139" spans="2:65" s="1" customFormat="1" ht="38.25" customHeight="1" x14ac:dyDescent="0.3">
      <c r="B139" s="67"/>
      <c r="C139" s="103" t="s">
        <v>39</v>
      </c>
      <c r="D139" s="103" t="s">
        <v>83</v>
      </c>
      <c r="E139" s="104" t="s">
        <v>104</v>
      </c>
      <c r="F139" s="154" t="s">
        <v>178</v>
      </c>
      <c r="G139" s="154"/>
      <c r="H139" s="154"/>
      <c r="I139" s="154"/>
      <c r="J139" s="105" t="s">
        <v>86</v>
      </c>
      <c r="K139" s="91">
        <v>5</v>
      </c>
      <c r="L139" s="143">
        <v>0</v>
      </c>
      <c r="M139" s="143"/>
      <c r="N139" s="155">
        <f t="shared" ref="N139" si="45">ROUND(L139*K139,3)</f>
        <v>0</v>
      </c>
      <c r="O139" s="155"/>
      <c r="P139" s="155"/>
      <c r="Q139" s="155"/>
      <c r="R139" s="70"/>
      <c r="T139" s="92" t="s">
        <v>1</v>
      </c>
      <c r="U139" s="26" t="s">
        <v>24</v>
      </c>
      <c r="V139" s="22"/>
      <c r="W139" s="106">
        <f t="shared" ref="W139" si="46">V139*K139</f>
        <v>0</v>
      </c>
      <c r="X139" s="106">
        <v>0</v>
      </c>
      <c r="Y139" s="106">
        <f t="shared" ref="Y139" si="47">X139*K139</f>
        <v>0</v>
      </c>
      <c r="Z139" s="106">
        <v>0</v>
      </c>
      <c r="AA139" s="107">
        <f t="shared" ref="AA139" si="48">Z139*K139</f>
        <v>0</v>
      </c>
      <c r="AR139" s="10" t="s">
        <v>87</v>
      </c>
      <c r="AT139" s="10" t="s">
        <v>83</v>
      </c>
      <c r="AU139" s="10" t="s">
        <v>40</v>
      </c>
      <c r="AY139" s="10" t="s">
        <v>85</v>
      </c>
      <c r="BE139" s="50">
        <f t="shared" ref="BE139" si="49">IF(U139="základná",N139,0)</f>
        <v>0</v>
      </c>
      <c r="BF139" s="50">
        <f t="shared" ref="BF139" si="50">IF(U139="znížená",N139,0)</f>
        <v>0</v>
      </c>
      <c r="BG139" s="50">
        <f t="shared" ref="BG139" si="51">IF(U139="zákl. prenesená",N139,0)</f>
        <v>0</v>
      </c>
      <c r="BH139" s="50">
        <f t="shared" ref="BH139" si="52">IF(U139="zníž. prenesená",N139,0)</f>
        <v>0</v>
      </c>
      <c r="BI139" s="50">
        <f t="shared" ref="BI139" si="53">IF(U139="nulová",N139,0)</f>
        <v>0</v>
      </c>
      <c r="BJ139" s="10" t="s">
        <v>41</v>
      </c>
      <c r="BK139" s="87">
        <f t="shared" ref="BK139" si="54">ROUND(L139*K139,3)</f>
        <v>0</v>
      </c>
      <c r="BL139" s="10" t="s">
        <v>87</v>
      </c>
      <c r="BM139" s="10" t="s">
        <v>100</v>
      </c>
    </row>
    <row r="140" spans="2:65" s="1" customFormat="1" ht="25.5" customHeight="1" x14ac:dyDescent="0.3">
      <c r="B140" s="67"/>
      <c r="C140" s="103" t="s">
        <v>39</v>
      </c>
      <c r="D140" s="103" t="s">
        <v>83</v>
      </c>
      <c r="E140" s="104" t="s">
        <v>105</v>
      </c>
      <c r="F140" s="154" t="s">
        <v>155</v>
      </c>
      <c r="G140" s="154"/>
      <c r="H140" s="154"/>
      <c r="I140" s="154"/>
      <c r="J140" s="105" t="s">
        <v>86</v>
      </c>
      <c r="K140" s="91">
        <v>15</v>
      </c>
      <c r="L140" s="143">
        <v>0</v>
      </c>
      <c r="M140" s="143"/>
      <c r="N140" s="155">
        <f t="shared" si="25"/>
        <v>0</v>
      </c>
      <c r="O140" s="155"/>
      <c r="P140" s="155"/>
      <c r="Q140" s="155"/>
      <c r="R140" s="70"/>
      <c r="T140" s="92" t="s">
        <v>1</v>
      </c>
      <c r="U140" s="26" t="s">
        <v>24</v>
      </c>
      <c r="V140" s="22"/>
      <c r="W140" s="106">
        <f t="shared" si="26"/>
        <v>0</v>
      </c>
      <c r="X140" s="106">
        <v>0</v>
      </c>
      <c r="Y140" s="106">
        <f t="shared" si="27"/>
        <v>0</v>
      </c>
      <c r="Z140" s="106">
        <v>0</v>
      </c>
      <c r="AA140" s="107">
        <f t="shared" si="28"/>
        <v>0</v>
      </c>
      <c r="AR140" s="10" t="s">
        <v>87</v>
      </c>
      <c r="AT140" s="10" t="s">
        <v>83</v>
      </c>
      <c r="AU140" s="10" t="s">
        <v>40</v>
      </c>
      <c r="AY140" s="10" t="s">
        <v>85</v>
      </c>
      <c r="BE140" s="50">
        <f t="shared" si="29"/>
        <v>0</v>
      </c>
      <c r="BF140" s="50">
        <f t="shared" si="30"/>
        <v>0</v>
      </c>
      <c r="BG140" s="50">
        <f t="shared" si="31"/>
        <v>0</v>
      </c>
      <c r="BH140" s="50">
        <f t="shared" si="32"/>
        <v>0</v>
      </c>
      <c r="BI140" s="50">
        <f t="shared" si="33"/>
        <v>0</v>
      </c>
      <c r="BJ140" s="10" t="s">
        <v>41</v>
      </c>
      <c r="BK140" s="87">
        <f t="shared" si="34"/>
        <v>0</v>
      </c>
      <c r="BL140" s="10" t="s">
        <v>87</v>
      </c>
      <c r="BM140" s="10" t="s">
        <v>109</v>
      </c>
    </row>
    <row r="141" spans="2:65" s="1" customFormat="1" ht="25.5" customHeight="1" x14ac:dyDescent="0.3">
      <c r="B141" s="67"/>
      <c r="C141" s="103" t="s">
        <v>39</v>
      </c>
      <c r="D141" s="103" t="s">
        <v>83</v>
      </c>
      <c r="E141" s="104" t="s">
        <v>106</v>
      </c>
      <c r="F141" s="154" t="s">
        <v>156</v>
      </c>
      <c r="G141" s="154"/>
      <c r="H141" s="154"/>
      <c r="I141" s="154"/>
      <c r="J141" s="105" t="s">
        <v>86</v>
      </c>
      <c r="K141" s="91">
        <v>5</v>
      </c>
      <c r="L141" s="143">
        <v>0</v>
      </c>
      <c r="M141" s="143"/>
      <c r="N141" s="155">
        <f t="shared" si="25"/>
        <v>0</v>
      </c>
      <c r="O141" s="155"/>
      <c r="P141" s="155"/>
      <c r="Q141" s="155"/>
      <c r="R141" s="70"/>
      <c r="T141" s="92" t="s">
        <v>1</v>
      </c>
      <c r="U141" s="26" t="s">
        <v>24</v>
      </c>
      <c r="V141" s="22"/>
      <c r="W141" s="106">
        <f t="shared" si="26"/>
        <v>0</v>
      </c>
      <c r="X141" s="106">
        <v>0</v>
      </c>
      <c r="Y141" s="106">
        <f t="shared" si="27"/>
        <v>0</v>
      </c>
      <c r="Z141" s="106">
        <v>0</v>
      </c>
      <c r="AA141" s="107">
        <f t="shared" si="28"/>
        <v>0</v>
      </c>
      <c r="AR141" s="10" t="s">
        <v>87</v>
      </c>
      <c r="AT141" s="10" t="s">
        <v>83</v>
      </c>
      <c r="AU141" s="10" t="s">
        <v>40</v>
      </c>
      <c r="AY141" s="10" t="s">
        <v>85</v>
      </c>
      <c r="BE141" s="50">
        <f t="shared" si="29"/>
        <v>0</v>
      </c>
      <c r="BF141" s="50">
        <f t="shared" si="30"/>
        <v>0</v>
      </c>
      <c r="BG141" s="50">
        <f t="shared" si="31"/>
        <v>0</v>
      </c>
      <c r="BH141" s="50">
        <f t="shared" si="32"/>
        <v>0</v>
      </c>
      <c r="BI141" s="50">
        <f t="shared" si="33"/>
        <v>0</v>
      </c>
      <c r="BJ141" s="10" t="s">
        <v>41</v>
      </c>
      <c r="BK141" s="87">
        <f t="shared" si="34"/>
        <v>0</v>
      </c>
      <c r="BL141" s="10" t="s">
        <v>87</v>
      </c>
      <c r="BM141" s="10" t="s">
        <v>111</v>
      </c>
    </row>
    <row r="142" spans="2:65" s="1" customFormat="1" ht="25.5" customHeight="1" x14ac:dyDescent="0.3">
      <c r="B142" s="67"/>
      <c r="C142" s="103" t="s">
        <v>39</v>
      </c>
      <c r="D142" s="103" t="s">
        <v>83</v>
      </c>
      <c r="E142" s="104" t="s">
        <v>5</v>
      </c>
      <c r="F142" s="154" t="s">
        <v>157</v>
      </c>
      <c r="G142" s="154"/>
      <c r="H142" s="154"/>
      <c r="I142" s="154"/>
      <c r="J142" s="105" t="s">
        <v>92</v>
      </c>
      <c r="K142" s="91">
        <v>0.6</v>
      </c>
      <c r="L142" s="143">
        <v>0</v>
      </c>
      <c r="M142" s="143"/>
      <c r="N142" s="155">
        <f t="shared" si="25"/>
        <v>0</v>
      </c>
      <c r="O142" s="155"/>
      <c r="P142" s="155"/>
      <c r="Q142" s="155"/>
      <c r="R142" s="70"/>
      <c r="T142" s="92" t="s">
        <v>1</v>
      </c>
      <c r="U142" s="26" t="s">
        <v>24</v>
      </c>
      <c r="V142" s="22"/>
      <c r="W142" s="106">
        <f t="shared" si="26"/>
        <v>0</v>
      </c>
      <c r="X142" s="106">
        <v>0</v>
      </c>
      <c r="Y142" s="106">
        <f t="shared" si="27"/>
        <v>0</v>
      </c>
      <c r="Z142" s="106">
        <v>0</v>
      </c>
      <c r="AA142" s="107">
        <f t="shared" si="28"/>
        <v>0</v>
      </c>
      <c r="AR142" s="10" t="s">
        <v>87</v>
      </c>
      <c r="AT142" s="10" t="s">
        <v>83</v>
      </c>
      <c r="AU142" s="10" t="s">
        <v>40</v>
      </c>
      <c r="AY142" s="10" t="s">
        <v>85</v>
      </c>
      <c r="BE142" s="50">
        <f t="shared" si="29"/>
        <v>0</v>
      </c>
      <c r="BF142" s="50">
        <f t="shared" si="30"/>
        <v>0</v>
      </c>
      <c r="BG142" s="50">
        <f t="shared" si="31"/>
        <v>0</v>
      </c>
      <c r="BH142" s="50">
        <f t="shared" si="32"/>
        <v>0</v>
      </c>
      <c r="BI142" s="50">
        <f t="shared" si="33"/>
        <v>0</v>
      </c>
      <c r="BJ142" s="10" t="s">
        <v>41</v>
      </c>
      <c r="BK142" s="87">
        <f t="shared" si="34"/>
        <v>0</v>
      </c>
      <c r="BL142" s="10" t="s">
        <v>87</v>
      </c>
      <c r="BM142" s="10" t="s">
        <v>113</v>
      </c>
    </row>
    <row r="143" spans="2:65" s="1" customFormat="1" ht="25.5" customHeight="1" x14ac:dyDescent="0.3">
      <c r="B143" s="67"/>
      <c r="C143" s="103" t="s">
        <v>39</v>
      </c>
      <c r="D143" s="103" t="s">
        <v>83</v>
      </c>
      <c r="E143" s="104" t="s">
        <v>107</v>
      </c>
      <c r="F143" s="154" t="s">
        <v>158</v>
      </c>
      <c r="G143" s="154"/>
      <c r="H143" s="154"/>
      <c r="I143" s="154"/>
      <c r="J143" s="105" t="s">
        <v>90</v>
      </c>
      <c r="K143" s="91">
        <v>15</v>
      </c>
      <c r="L143" s="143">
        <v>0</v>
      </c>
      <c r="M143" s="143"/>
      <c r="N143" s="155">
        <f t="shared" si="25"/>
        <v>0</v>
      </c>
      <c r="O143" s="155"/>
      <c r="P143" s="155"/>
      <c r="Q143" s="155"/>
      <c r="R143" s="70"/>
      <c r="T143" s="92" t="s">
        <v>1</v>
      </c>
      <c r="U143" s="26" t="s">
        <v>24</v>
      </c>
      <c r="V143" s="22"/>
      <c r="W143" s="106">
        <f t="shared" si="26"/>
        <v>0</v>
      </c>
      <c r="X143" s="106">
        <v>0</v>
      </c>
      <c r="Y143" s="106">
        <f t="shared" si="27"/>
        <v>0</v>
      </c>
      <c r="Z143" s="106">
        <v>0</v>
      </c>
      <c r="AA143" s="107">
        <f t="shared" si="28"/>
        <v>0</v>
      </c>
      <c r="AR143" s="10" t="s">
        <v>87</v>
      </c>
      <c r="AT143" s="10" t="s">
        <v>83</v>
      </c>
      <c r="AU143" s="10" t="s">
        <v>40</v>
      </c>
      <c r="AY143" s="10" t="s">
        <v>85</v>
      </c>
      <c r="BE143" s="50">
        <f t="shared" si="29"/>
        <v>0</v>
      </c>
      <c r="BF143" s="50">
        <f t="shared" si="30"/>
        <v>0</v>
      </c>
      <c r="BG143" s="50">
        <f t="shared" si="31"/>
        <v>0</v>
      </c>
      <c r="BH143" s="50">
        <f t="shared" si="32"/>
        <v>0</v>
      </c>
      <c r="BI143" s="50">
        <f t="shared" si="33"/>
        <v>0</v>
      </c>
      <c r="BJ143" s="10" t="s">
        <v>41</v>
      </c>
      <c r="BK143" s="87">
        <f t="shared" si="34"/>
        <v>0</v>
      </c>
      <c r="BL143" s="10" t="s">
        <v>87</v>
      </c>
      <c r="BM143" s="10" t="s">
        <v>115</v>
      </c>
    </row>
    <row r="144" spans="2:65" s="1" customFormat="1" ht="38.25" customHeight="1" x14ac:dyDescent="0.3">
      <c r="B144" s="67"/>
      <c r="C144" s="103" t="s">
        <v>39</v>
      </c>
      <c r="D144" s="103" t="s">
        <v>83</v>
      </c>
      <c r="E144" s="104" t="s">
        <v>109</v>
      </c>
      <c r="F144" s="154" t="s">
        <v>179</v>
      </c>
      <c r="G144" s="154"/>
      <c r="H144" s="154"/>
      <c r="I144" s="154"/>
      <c r="J144" s="105" t="s">
        <v>86</v>
      </c>
      <c r="K144" s="91">
        <v>5</v>
      </c>
      <c r="L144" s="143">
        <v>0</v>
      </c>
      <c r="M144" s="143"/>
      <c r="N144" s="155">
        <f t="shared" ref="N144" si="55">ROUND(L144*K144,3)</f>
        <v>0</v>
      </c>
      <c r="O144" s="155"/>
      <c r="P144" s="155"/>
      <c r="Q144" s="155"/>
      <c r="R144" s="70"/>
      <c r="T144" s="92" t="s">
        <v>1</v>
      </c>
      <c r="U144" s="26" t="s">
        <v>24</v>
      </c>
      <c r="V144" s="22"/>
      <c r="W144" s="106">
        <f t="shared" ref="W144" si="56">V144*K144</f>
        <v>0</v>
      </c>
      <c r="X144" s="106">
        <v>0</v>
      </c>
      <c r="Y144" s="106">
        <f t="shared" ref="Y144" si="57">X144*K144</f>
        <v>0</v>
      </c>
      <c r="Z144" s="106">
        <v>0</v>
      </c>
      <c r="AA144" s="107">
        <f t="shared" ref="AA144" si="58">Z144*K144</f>
        <v>0</v>
      </c>
      <c r="AR144" s="10" t="s">
        <v>87</v>
      </c>
      <c r="AT144" s="10" t="s">
        <v>83</v>
      </c>
      <c r="AU144" s="10" t="s">
        <v>40</v>
      </c>
      <c r="AY144" s="10" t="s">
        <v>85</v>
      </c>
      <c r="BE144" s="50">
        <f t="shared" ref="BE144" si="59">IF(U144="základná",N144,0)</f>
        <v>0</v>
      </c>
      <c r="BF144" s="50">
        <f t="shared" ref="BF144" si="60">IF(U144="znížená",N144,0)</f>
        <v>0</v>
      </c>
      <c r="BG144" s="50">
        <f t="shared" ref="BG144" si="61">IF(U144="zákl. prenesená",N144,0)</f>
        <v>0</v>
      </c>
      <c r="BH144" s="50">
        <f t="shared" ref="BH144" si="62">IF(U144="zníž. prenesená",N144,0)</f>
        <v>0</v>
      </c>
      <c r="BI144" s="50">
        <f t="shared" ref="BI144" si="63">IF(U144="nulová",N144,0)</f>
        <v>0</v>
      </c>
      <c r="BJ144" s="10" t="s">
        <v>41</v>
      </c>
      <c r="BK144" s="87">
        <f t="shared" ref="BK144" si="64">ROUND(L144*K144,3)</f>
        <v>0</v>
      </c>
      <c r="BL144" s="10" t="s">
        <v>87</v>
      </c>
      <c r="BM144" s="10" t="s">
        <v>100</v>
      </c>
    </row>
    <row r="145" spans="2:65" s="1" customFormat="1" ht="25.5" customHeight="1" x14ac:dyDescent="0.3">
      <c r="B145" s="67"/>
      <c r="C145" s="103" t="s">
        <v>39</v>
      </c>
      <c r="D145" s="103" t="s">
        <v>83</v>
      </c>
      <c r="E145" s="104" t="s">
        <v>110</v>
      </c>
      <c r="F145" s="154" t="s">
        <v>159</v>
      </c>
      <c r="G145" s="154"/>
      <c r="H145" s="154"/>
      <c r="I145" s="154"/>
      <c r="J145" s="105" t="s">
        <v>160</v>
      </c>
      <c r="K145" s="91">
        <v>0.5</v>
      </c>
      <c r="L145" s="143">
        <v>0</v>
      </c>
      <c r="M145" s="143"/>
      <c r="N145" s="155">
        <f t="shared" si="25"/>
        <v>0</v>
      </c>
      <c r="O145" s="155"/>
      <c r="P145" s="155"/>
      <c r="Q145" s="155"/>
      <c r="R145" s="70"/>
      <c r="T145" s="92" t="s">
        <v>1</v>
      </c>
      <c r="U145" s="26" t="s">
        <v>24</v>
      </c>
      <c r="V145" s="22"/>
      <c r="W145" s="106">
        <f t="shared" si="26"/>
        <v>0</v>
      </c>
      <c r="X145" s="106">
        <v>0</v>
      </c>
      <c r="Y145" s="106">
        <f t="shared" si="27"/>
        <v>0</v>
      </c>
      <c r="Z145" s="106">
        <v>0</v>
      </c>
      <c r="AA145" s="107">
        <f t="shared" si="28"/>
        <v>0</v>
      </c>
      <c r="AR145" s="10" t="s">
        <v>87</v>
      </c>
      <c r="AT145" s="10" t="s">
        <v>83</v>
      </c>
      <c r="AU145" s="10" t="s">
        <v>40</v>
      </c>
      <c r="AY145" s="10" t="s">
        <v>85</v>
      </c>
      <c r="BE145" s="50">
        <f t="shared" si="29"/>
        <v>0</v>
      </c>
      <c r="BF145" s="50">
        <f t="shared" si="30"/>
        <v>0</v>
      </c>
      <c r="BG145" s="50">
        <f t="shared" si="31"/>
        <v>0</v>
      </c>
      <c r="BH145" s="50">
        <f t="shared" si="32"/>
        <v>0</v>
      </c>
      <c r="BI145" s="50">
        <f t="shared" si="33"/>
        <v>0</v>
      </c>
      <c r="BJ145" s="10" t="s">
        <v>41</v>
      </c>
      <c r="BK145" s="87">
        <f t="shared" si="34"/>
        <v>0</v>
      </c>
      <c r="BL145" s="10" t="s">
        <v>87</v>
      </c>
      <c r="BM145" s="10" t="s">
        <v>117</v>
      </c>
    </row>
    <row r="146" spans="2:65" s="4" customFormat="1" ht="37.35" customHeight="1" x14ac:dyDescent="0.35">
      <c r="B146" s="94"/>
      <c r="C146" s="95"/>
      <c r="D146" s="85" t="s">
        <v>144</v>
      </c>
      <c r="E146" s="85"/>
      <c r="F146" s="85"/>
      <c r="G146" s="85"/>
      <c r="H146" s="85"/>
      <c r="I146" s="85"/>
      <c r="J146" s="85"/>
      <c r="K146" s="85"/>
      <c r="L146" s="85"/>
      <c r="M146" s="85"/>
      <c r="N146" s="152">
        <f>BK146</f>
        <v>0</v>
      </c>
      <c r="O146" s="153"/>
      <c r="P146" s="153"/>
      <c r="Q146" s="153"/>
      <c r="R146" s="96"/>
      <c r="T146" s="97"/>
      <c r="U146" s="95"/>
      <c r="V146" s="95"/>
      <c r="W146" s="98">
        <f>SUM(W147:W159)</f>
        <v>0</v>
      </c>
      <c r="X146" s="95"/>
      <c r="Y146" s="98">
        <f>SUM(Y147:Y159)</f>
        <v>0</v>
      </c>
      <c r="Z146" s="95"/>
      <c r="AA146" s="99">
        <f>SUM(AA147:AA159)</f>
        <v>0</v>
      </c>
      <c r="AR146" s="100" t="s">
        <v>40</v>
      </c>
      <c r="AT146" s="101" t="s">
        <v>38</v>
      </c>
      <c r="AU146" s="101" t="s">
        <v>39</v>
      </c>
      <c r="AY146" s="100" t="s">
        <v>85</v>
      </c>
      <c r="BK146" s="102">
        <f>SUM(BK147:BK159)</f>
        <v>0</v>
      </c>
    </row>
    <row r="147" spans="2:65" s="1" customFormat="1" ht="25.5" customHeight="1" x14ac:dyDescent="0.3">
      <c r="B147" s="67"/>
      <c r="C147" s="103" t="s">
        <v>39</v>
      </c>
      <c r="D147" s="103" t="s">
        <v>83</v>
      </c>
      <c r="E147" s="104" t="s">
        <v>111</v>
      </c>
      <c r="F147" s="154" t="s">
        <v>180</v>
      </c>
      <c r="G147" s="154"/>
      <c r="H147" s="154"/>
      <c r="I147" s="154"/>
      <c r="J147" s="105" t="s">
        <v>94</v>
      </c>
      <c r="K147" s="91">
        <v>47</v>
      </c>
      <c r="L147" s="143">
        <v>0</v>
      </c>
      <c r="M147" s="143"/>
      <c r="N147" s="155">
        <f t="shared" ref="N147:N159" si="65">ROUND(L147*K147,3)</f>
        <v>0</v>
      </c>
      <c r="O147" s="155"/>
      <c r="P147" s="155"/>
      <c r="Q147" s="155"/>
      <c r="R147" s="70"/>
      <c r="T147" s="92" t="s">
        <v>1</v>
      </c>
      <c r="U147" s="26" t="s">
        <v>24</v>
      </c>
      <c r="V147" s="22"/>
      <c r="W147" s="106">
        <f t="shared" ref="W147:W159" si="66">V147*K147</f>
        <v>0</v>
      </c>
      <c r="X147" s="106">
        <v>0</v>
      </c>
      <c r="Y147" s="106">
        <f t="shared" ref="Y147:Y159" si="67">X147*K147</f>
        <v>0</v>
      </c>
      <c r="Z147" s="106">
        <v>0</v>
      </c>
      <c r="AA147" s="107">
        <f t="shared" ref="AA147:AA159" si="68">Z147*K147</f>
        <v>0</v>
      </c>
      <c r="AR147" s="10" t="s">
        <v>87</v>
      </c>
      <c r="AT147" s="10" t="s">
        <v>83</v>
      </c>
      <c r="AU147" s="10" t="s">
        <v>40</v>
      </c>
      <c r="AY147" s="10" t="s">
        <v>85</v>
      </c>
      <c r="BE147" s="50">
        <f t="shared" ref="BE147:BE159" si="69">IF(U147="základná",N147,0)</f>
        <v>0</v>
      </c>
      <c r="BF147" s="50">
        <f t="shared" ref="BF147:BF159" si="70">IF(U147="znížená",N147,0)</f>
        <v>0</v>
      </c>
      <c r="BG147" s="50">
        <f t="shared" ref="BG147:BG159" si="71">IF(U147="zákl. prenesená",N147,0)</f>
        <v>0</v>
      </c>
      <c r="BH147" s="50">
        <f t="shared" ref="BH147:BH159" si="72">IF(U147="zníž. prenesená",N147,0)</f>
        <v>0</v>
      </c>
      <c r="BI147" s="50">
        <f t="shared" ref="BI147:BI159" si="73">IF(U147="nulová",N147,0)</f>
        <v>0</v>
      </c>
      <c r="BJ147" s="10" t="s">
        <v>41</v>
      </c>
      <c r="BK147" s="87">
        <f t="shared" ref="BK147:BK159" si="74">ROUND(L147*K147,3)</f>
        <v>0</v>
      </c>
      <c r="BL147" s="10" t="s">
        <v>87</v>
      </c>
      <c r="BM147" s="10" t="s">
        <v>119</v>
      </c>
    </row>
    <row r="148" spans="2:65" s="1" customFormat="1" ht="16.5" customHeight="1" x14ac:dyDescent="0.3">
      <c r="B148" s="67"/>
      <c r="C148" s="103" t="s">
        <v>39</v>
      </c>
      <c r="D148" s="103" t="s">
        <v>83</v>
      </c>
      <c r="E148" s="104" t="s">
        <v>112</v>
      </c>
      <c r="F148" s="154" t="s">
        <v>161</v>
      </c>
      <c r="G148" s="154"/>
      <c r="H148" s="154"/>
      <c r="I148" s="154"/>
      <c r="J148" s="105" t="s">
        <v>86</v>
      </c>
      <c r="K148" s="91">
        <v>194</v>
      </c>
      <c r="L148" s="143">
        <v>0</v>
      </c>
      <c r="M148" s="143"/>
      <c r="N148" s="155">
        <f t="shared" si="65"/>
        <v>0</v>
      </c>
      <c r="O148" s="155"/>
      <c r="P148" s="155"/>
      <c r="Q148" s="155"/>
      <c r="R148" s="70"/>
      <c r="T148" s="92" t="s">
        <v>1</v>
      </c>
      <c r="U148" s="26" t="s">
        <v>24</v>
      </c>
      <c r="V148" s="22"/>
      <c r="W148" s="106">
        <f t="shared" si="66"/>
        <v>0</v>
      </c>
      <c r="X148" s="106">
        <v>0</v>
      </c>
      <c r="Y148" s="106">
        <f t="shared" si="67"/>
        <v>0</v>
      </c>
      <c r="Z148" s="106">
        <v>0</v>
      </c>
      <c r="AA148" s="107">
        <f t="shared" si="68"/>
        <v>0</v>
      </c>
      <c r="AR148" s="10" t="s">
        <v>87</v>
      </c>
      <c r="AT148" s="10" t="s">
        <v>83</v>
      </c>
      <c r="AU148" s="10" t="s">
        <v>40</v>
      </c>
      <c r="AY148" s="10" t="s">
        <v>85</v>
      </c>
      <c r="BE148" s="50">
        <f t="shared" si="69"/>
        <v>0</v>
      </c>
      <c r="BF148" s="50">
        <f t="shared" si="70"/>
        <v>0</v>
      </c>
      <c r="BG148" s="50">
        <f t="shared" si="71"/>
        <v>0</v>
      </c>
      <c r="BH148" s="50">
        <f t="shared" si="72"/>
        <v>0</v>
      </c>
      <c r="BI148" s="50">
        <f t="shared" si="73"/>
        <v>0</v>
      </c>
      <c r="BJ148" s="10" t="s">
        <v>41</v>
      </c>
      <c r="BK148" s="87">
        <f t="shared" si="74"/>
        <v>0</v>
      </c>
      <c r="BL148" s="10" t="s">
        <v>87</v>
      </c>
      <c r="BM148" s="10" t="s">
        <v>121</v>
      </c>
    </row>
    <row r="149" spans="2:65" s="1" customFormat="1" ht="25.5" customHeight="1" x14ac:dyDescent="0.3">
      <c r="B149" s="67"/>
      <c r="C149" s="103" t="s">
        <v>39</v>
      </c>
      <c r="D149" s="103" t="s">
        <v>83</v>
      </c>
      <c r="E149" s="104" t="s">
        <v>113</v>
      </c>
      <c r="F149" s="154" t="s">
        <v>162</v>
      </c>
      <c r="G149" s="154"/>
      <c r="H149" s="154"/>
      <c r="I149" s="154"/>
      <c r="J149" s="105" t="s">
        <v>86</v>
      </c>
      <c r="K149" s="91">
        <v>194</v>
      </c>
      <c r="L149" s="143">
        <v>0</v>
      </c>
      <c r="M149" s="143"/>
      <c r="N149" s="155">
        <f t="shared" si="65"/>
        <v>0</v>
      </c>
      <c r="O149" s="155"/>
      <c r="P149" s="155"/>
      <c r="Q149" s="155"/>
      <c r="R149" s="70"/>
      <c r="T149" s="92" t="s">
        <v>1</v>
      </c>
      <c r="U149" s="26" t="s">
        <v>24</v>
      </c>
      <c r="V149" s="22"/>
      <c r="W149" s="106">
        <f t="shared" si="66"/>
        <v>0</v>
      </c>
      <c r="X149" s="106">
        <v>0</v>
      </c>
      <c r="Y149" s="106">
        <f t="shared" si="67"/>
        <v>0</v>
      </c>
      <c r="Z149" s="106">
        <v>0</v>
      </c>
      <c r="AA149" s="107">
        <f t="shared" si="68"/>
        <v>0</v>
      </c>
      <c r="AR149" s="10" t="s">
        <v>87</v>
      </c>
      <c r="AT149" s="10" t="s">
        <v>83</v>
      </c>
      <c r="AU149" s="10" t="s">
        <v>40</v>
      </c>
      <c r="AY149" s="10" t="s">
        <v>85</v>
      </c>
      <c r="BE149" s="50">
        <f t="shared" si="69"/>
        <v>0</v>
      </c>
      <c r="BF149" s="50">
        <f t="shared" si="70"/>
        <v>0</v>
      </c>
      <c r="BG149" s="50">
        <f t="shared" si="71"/>
        <v>0</v>
      </c>
      <c r="BH149" s="50">
        <f t="shared" si="72"/>
        <v>0</v>
      </c>
      <c r="BI149" s="50">
        <f t="shared" si="73"/>
        <v>0</v>
      </c>
      <c r="BJ149" s="10" t="s">
        <v>41</v>
      </c>
      <c r="BK149" s="87">
        <f t="shared" si="74"/>
        <v>0</v>
      </c>
      <c r="BL149" s="10" t="s">
        <v>87</v>
      </c>
      <c r="BM149" s="10" t="s">
        <v>123</v>
      </c>
    </row>
    <row r="150" spans="2:65" s="1" customFormat="1" ht="16.5" customHeight="1" x14ac:dyDescent="0.3">
      <c r="B150" s="67"/>
      <c r="C150" s="103" t="s">
        <v>39</v>
      </c>
      <c r="D150" s="103" t="s">
        <v>83</v>
      </c>
      <c r="E150" s="104" t="s">
        <v>114</v>
      </c>
      <c r="F150" s="154" t="s">
        <v>181</v>
      </c>
      <c r="G150" s="154"/>
      <c r="H150" s="154"/>
      <c r="I150" s="154"/>
      <c r="J150" s="105" t="s">
        <v>86</v>
      </c>
      <c r="K150" s="91">
        <v>194</v>
      </c>
      <c r="L150" s="143">
        <v>0</v>
      </c>
      <c r="M150" s="143"/>
      <c r="N150" s="155">
        <f t="shared" si="65"/>
        <v>0</v>
      </c>
      <c r="O150" s="155"/>
      <c r="P150" s="155"/>
      <c r="Q150" s="155"/>
      <c r="R150" s="70"/>
      <c r="T150" s="92" t="s">
        <v>1</v>
      </c>
      <c r="U150" s="26" t="s">
        <v>24</v>
      </c>
      <c r="V150" s="22"/>
      <c r="W150" s="106">
        <f t="shared" si="66"/>
        <v>0</v>
      </c>
      <c r="X150" s="106">
        <v>0</v>
      </c>
      <c r="Y150" s="106">
        <f t="shared" si="67"/>
        <v>0</v>
      </c>
      <c r="Z150" s="106">
        <v>0</v>
      </c>
      <c r="AA150" s="107">
        <f t="shared" si="68"/>
        <v>0</v>
      </c>
      <c r="AR150" s="10" t="s">
        <v>87</v>
      </c>
      <c r="AT150" s="10" t="s">
        <v>83</v>
      </c>
      <c r="AU150" s="10" t="s">
        <v>40</v>
      </c>
      <c r="AY150" s="10" t="s">
        <v>85</v>
      </c>
      <c r="BE150" s="50">
        <f t="shared" si="69"/>
        <v>0</v>
      </c>
      <c r="BF150" s="50">
        <f t="shared" si="70"/>
        <v>0</v>
      </c>
      <c r="BG150" s="50">
        <f t="shared" si="71"/>
        <v>0</v>
      </c>
      <c r="BH150" s="50">
        <f t="shared" si="72"/>
        <v>0</v>
      </c>
      <c r="BI150" s="50">
        <f t="shared" si="73"/>
        <v>0</v>
      </c>
      <c r="BJ150" s="10" t="s">
        <v>41</v>
      </c>
      <c r="BK150" s="87">
        <f t="shared" si="74"/>
        <v>0</v>
      </c>
      <c r="BL150" s="10" t="s">
        <v>87</v>
      </c>
      <c r="BM150" s="10" t="s">
        <v>125</v>
      </c>
    </row>
    <row r="151" spans="2:65" s="1" customFormat="1" ht="16.5" customHeight="1" x14ac:dyDescent="0.3">
      <c r="B151" s="67"/>
      <c r="C151" s="103" t="s">
        <v>39</v>
      </c>
      <c r="D151" s="103" t="s">
        <v>83</v>
      </c>
      <c r="E151" s="104" t="s">
        <v>115</v>
      </c>
      <c r="F151" s="154" t="s">
        <v>163</v>
      </c>
      <c r="G151" s="154"/>
      <c r="H151" s="154"/>
      <c r="I151" s="154"/>
      <c r="J151" s="105" t="s">
        <v>86</v>
      </c>
      <c r="K151" s="91">
        <v>99</v>
      </c>
      <c r="L151" s="143">
        <v>0</v>
      </c>
      <c r="M151" s="143"/>
      <c r="N151" s="155">
        <f t="shared" si="65"/>
        <v>0</v>
      </c>
      <c r="O151" s="155"/>
      <c r="P151" s="155"/>
      <c r="Q151" s="155"/>
      <c r="R151" s="70"/>
      <c r="T151" s="92" t="s">
        <v>1</v>
      </c>
      <c r="U151" s="26" t="s">
        <v>24</v>
      </c>
      <c r="V151" s="22"/>
      <c r="W151" s="106">
        <f t="shared" si="66"/>
        <v>0</v>
      </c>
      <c r="X151" s="106">
        <v>0</v>
      </c>
      <c r="Y151" s="106">
        <f t="shared" si="67"/>
        <v>0</v>
      </c>
      <c r="Z151" s="106">
        <v>0</v>
      </c>
      <c r="AA151" s="107">
        <f t="shared" si="68"/>
        <v>0</v>
      </c>
      <c r="AR151" s="10" t="s">
        <v>87</v>
      </c>
      <c r="AT151" s="10" t="s">
        <v>83</v>
      </c>
      <c r="AU151" s="10" t="s">
        <v>40</v>
      </c>
      <c r="AY151" s="10" t="s">
        <v>85</v>
      </c>
      <c r="BE151" s="50">
        <f t="shared" si="69"/>
        <v>0</v>
      </c>
      <c r="BF151" s="50">
        <f t="shared" si="70"/>
        <v>0</v>
      </c>
      <c r="BG151" s="50">
        <f t="shared" si="71"/>
        <v>0</v>
      </c>
      <c r="BH151" s="50">
        <f t="shared" si="72"/>
        <v>0</v>
      </c>
      <c r="BI151" s="50">
        <f t="shared" si="73"/>
        <v>0</v>
      </c>
      <c r="BJ151" s="10" t="s">
        <v>41</v>
      </c>
      <c r="BK151" s="87">
        <f t="shared" si="74"/>
        <v>0</v>
      </c>
      <c r="BL151" s="10" t="s">
        <v>87</v>
      </c>
      <c r="BM151" s="10" t="s">
        <v>127</v>
      </c>
    </row>
    <row r="152" spans="2:65" s="1" customFormat="1" ht="25.5" customHeight="1" x14ac:dyDescent="0.3">
      <c r="B152" s="67"/>
      <c r="C152" s="103" t="s">
        <v>39</v>
      </c>
      <c r="D152" s="103" t="s">
        <v>83</v>
      </c>
      <c r="E152" s="104" t="s">
        <v>116</v>
      </c>
      <c r="F152" s="154" t="s">
        <v>164</v>
      </c>
      <c r="G152" s="154"/>
      <c r="H152" s="154"/>
      <c r="I152" s="154"/>
      <c r="J152" s="105" t="s">
        <v>86</v>
      </c>
      <c r="K152" s="91">
        <v>99</v>
      </c>
      <c r="L152" s="143">
        <v>0</v>
      </c>
      <c r="M152" s="143"/>
      <c r="N152" s="155">
        <f t="shared" si="65"/>
        <v>0</v>
      </c>
      <c r="O152" s="155"/>
      <c r="P152" s="155"/>
      <c r="Q152" s="155"/>
      <c r="R152" s="70"/>
      <c r="T152" s="92" t="s">
        <v>1</v>
      </c>
      <c r="U152" s="26" t="s">
        <v>24</v>
      </c>
      <c r="V152" s="22"/>
      <c r="W152" s="106">
        <f t="shared" si="66"/>
        <v>0</v>
      </c>
      <c r="X152" s="106">
        <v>0</v>
      </c>
      <c r="Y152" s="106">
        <f t="shared" si="67"/>
        <v>0</v>
      </c>
      <c r="Z152" s="106">
        <v>0</v>
      </c>
      <c r="AA152" s="107">
        <f t="shared" si="68"/>
        <v>0</v>
      </c>
      <c r="AR152" s="10" t="s">
        <v>87</v>
      </c>
      <c r="AT152" s="10" t="s">
        <v>83</v>
      </c>
      <c r="AU152" s="10" t="s">
        <v>40</v>
      </c>
      <c r="AY152" s="10" t="s">
        <v>85</v>
      </c>
      <c r="BE152" s="50">
        <f t="shared" si="69"/>
        <v>0</v>
      </c>
      <c r="BF152" s="50">
        <f t="shared" si="70"/>
        <v>0</v>
      </c>
      <c r="BG152" s="50">
        <f t="shared" si="71"/>
        <v>0</v>
      </c>
      <c r="BH152" s="50">
        <f t="shared" si="72"/>
        <v>0</v>
      </c>
      <c r="BI152" s="50">
        <f t="shared" si="73"/>
        <v>0</v>
      </c>
      <c r="BJ152" s="10" t="s">
        <v>41</v>
      </c>
      <c r="BK152" s="87">
        <f t="shared" si="74"/>
        <v>0</v>
      </c>
      <c r="BL152" s="10" t="s">
        <v>87</v>
      </c>
      <c r="BM152" s="10" t="s">
        <v>129</v>
      </c>
    </row>
    <row r="153" spans="2:65" s="1" customFormat="1" ht="16.5" customHeight="1" x14ac:dyDescent="0.3">
      <c r="B153" s="67"/>
      <c r="C153" s="103" t="s">
        <v>39</v>
      </c>
      <c r="D153" s="103" t="s">
        <v>83</v>
      </c>
      <c r="E153" s="104" t="s">
        <v>117</v>
      </c>
      <c r="F153" s="154" t="s">
        <v>182</v>
      </c>
      <c r="G153" s="154"/>
      <c r="H153" s="154"/>
      <c r="I153" s="154"/>
      <c r="J153" s="105" t="s">
        <v>86</v>
      </c>
      <c r="K153" s="91">
        <v>99</v>
      </c>
      <c r="L153" s="143">
        <v>0</v>
      </c>
      <c r="M153" s="143"/>
      <c r="N153" s="155">
        <f t="shared" si="65"/>
        <v>0</v>
      </c>
      <c r="O153" s="155"/>
      <c r="P153" s="155"/>
      <c r="Q153" s="155"/>
      <c r="R153" s="70"/>
      <c r="T153" s="92" t="s">
        <v>1</v>
      </c>
      <c r="U153" s="26" t="s">
        <v>24</v>
      </c>
      <c r="V153" s="22"/>
      <c r="W153" s="106">
        <f t="shared" si="66"/>
        <v>0</v>
      </c>
      <c r="X153" s="106">
        <v>0</v>
      </c>
      <c r="Y153" s="106">
        <f t="shared" si="67"/>
        <v>0</v>
      </c>
      <c r="Z153" s="106">
        <v>0</v>
      </c>
      <c r="AA153" s="107">
        <f t="shared" si="68"/>
        <v>0</v>
      </c>
      <c r="AR153" s="10" t="s">
        <v>87</v>
      </c>
      <c r="AT153" s="10" t="s">
        <v>83</v>
      </c>
      <c r="AU153" s="10" t="s">
        <v>40</v>
      </c>
      <c r="AY153" s="10" t="s">
        <v>85</v>
      </c>
      <c r="BE153" s="50">
        <f t="shared" si="69"/>
        <v>0</v>
      </c>
      <c r="BF153" s="50">
        <f t="shared" si="70"/>
        <v>0</v>
      </c>
      <c r="BG153" s="50">
        <f t="shared" si="71"/>
        <v>0</v>
      </c>
      <c r="BH153" s="50">
        <f t="shared" si="72"/>
        <v>0</v>
      </c>
      <c r="BI153" s="50">
        <f t="shared" si="73"/>
        <v>0</v>
      </c>
      <c r="BJ153" s="10" t="s">
        <v>41</v>
      </c>
      <c r="BK153" s="87">
        <f t="shared" si="74"/>
        <v>0</v>
      </c>
      <c r="BL153" s="10" t="s">
        <v>87</v>
      </c>
      <c r="BM153" s="10" t="s">
        <v>131</v>
      </c>
    </row>
    <row r="154" spans="2:65" s="1" customFormat="1" ht="16.5" customHeight="1" x14ac:dyDescent="0.3">
      <c r="B154" s="67"/>
      <c r="C154" s="103" t="s">
        <v>39</v>
      </c>
      <c r="D154" s="103" t="s">
        <v>83</v>
      </c>
      <c r="E154" s="104" t="s">
        <v>118</v>
      </c>
      <c r="F154" s="154" t="s">
        <v>165</v>
      </c>
      <c r="G154" s="154"/>
      <c r="H154" s="154"/>
      <c r="I154" s="154"/>
      <c r="J154" s="105" t="s">
        <v>86</v>
      </c>
      <c r="K154" s="91">
        <v>734</v>
      </c>
      <c r="L154" s="143">
        <v>0</v>
      </c>
      <c r="M154" s="143"/>
      <c r="N154" s="155">
        <f t="shared" ref="N154" si="75">ROUND(L154*K154,3)</f>
        <v>0</v>
      </c>
      <c r="O154" s="155"/>
      <c r="P154" s="155"/>
      <c r="Q154" s="155"/>
      <c r="R154" s="70"/>
      <c r="T154" s="92" t="s">
        <v>1</v>
      </c>
      <c r="U154" s="26" t="s">
        <v>24</v>
      </c>
      <c r="V154" s="22"/>
      <c r="W154" s="106">
        <f t="shared" ref="W154" si="76">V154*K154</f>
        <v>0</v>
      </c>
      <c r="X154" s="106">
        <v>0</v>
      </c>
      <c r="Y154" s="106">
        <f t="shared" ref="Y154" si="77">X154*K154</f>
        <v>0</v>
      </c>
      <c r="Z154" s="106">
        <v>0</v>
      </c>
      <c r="AA154" s="107">
        <f t="shared" ref="AA154" si="78">Z154*K154</f>
        <v>0</v>
      </c>
      <c r="AR154" s="10" t="s">
        <v>87</v>
      </c>
      <c r="AT154" s="10" t="s">
        <v>83</v>
      </c>
      <c r="AU154" s="10" t="s">
        <v>40</v>
      </c>
      <c r="AY154" s="10" t="s">
        <v>85</v>
      </c>
      <c r="BE154" s="50">
        <f t="shared" ref="BE154" si="79">IF(U154="základná",N154,0)</f>
        <v>0</v>
      </c>
      <c r="BF154" s="50">
        <f t="shared" ref="BF154" si="80">IF(U154="znížená",N154,0)</f>
        <v>0</v>
      </c>
      <c r="BG154" s="50">
        <f t="shared" ref="BG154" si="81">IF(U154="zákl. prenesená",N154,0)</f>
        <v>0</v>
      </c>
      <c r="BH154" s="50">
        <f t="shared" ref="BH154" si="82">IF(U154="zníž. prenesená",N154,0)</f>
        <v>0</v>
      </c>
      <c r="BI154" s="50">
        <f t="shared" ref="BI154" si="83">IF(U154="nulová",N154,0)</f>
        <v>0</v>
      </c>
      <c r="BJ154" s="10" t="s">
        <v>41</v>
      </c>
      <c r="BK154" s="87">
        <f t="shared" ref="BK154" si="84">ROUND(L154*K154,3)</f>
        <v>0</v>
      </c>
      <c r="BL154" s="10" t="s">
        <v>87</v>
      </c>
      <c r="BM154" s="10" t="s">
        <v>131</v>
      </c>
    </row>
    <row r="155" spans="2:65" s="1" customFormat="1" ht="16.5" customHeight="1" x14ac:dyDescent="0.3">
      <c r="B155" s="67"/>
      <c r="C155" s="103" t="s">
        <v>39</v>
      </c>
      <c r="D155" s="103" t="s">
        <v>83</v>
      </c>
      <c r="E155" s="104" t="s">
        <v>119</v>
      </c>
      <c r="F155" s="154" t="s">
        <v>166</v>
      </c>
      <c r="G155" s="154"/>
      <c r="H155" s="154"/>
      <c r="I155" s="154"/>
      <c r="J155" s="105" t="s">
        <v>86</v>
      </c>
      <c r="K155" s="91">
        <v>734</v>
      </c>
      <c r="L155" s="143">
        <v>0</v>
      </c>
      <c r="M155" s="143"/>
      <c r="N155" s="155">
        <f t="shared" si="65"/>
        <v>0</v>
      </c>
      <c r="O155" s="155"/>
      <c r="P155" s="155"/>
      <c r="Q155" s="155"/>
      <c r="R155" s="70"/>
      <c r="T155" s="92" t="s">
        <v>1</v>
      </c>
      <c r="U155" s="26" t="s">
        <v>24</v>
      </c>
      <c r="V155" s="22"/>
      <c r="W155" s="106">
        <f t="shared" si="66"/>
        <v>0</v>
      </c>
      <c r="X155" s="106">
        <v>0</v>
      </c>
      <c r="Y155" s="106">
        <f t="shared" si="67"/>
        <v>0</v>
      </c>
      <c r="Z155" s="106">
        <v>0</v>
      </c>
      <c r="AA155" s="107">
        <f t="shared" si="68"/>
        <v>0</v>
      </c>
      <c r="AR155" s="10" t="s">
        <v>87</v>
      </c>
      <c r="AT155" s="10" t="s">
        <v>83</v>
      </c>
      <c r="AU155" s="10" t="s">
        <v>40</v>
      </c>
      <c r="AY155" s="10" t="s">
        <v>85</v>
      </c>
      <c r="BE155" s="50">
        <f t="shared" si="69"/>
        <v>0</v>
      </c>
      <c r="BF155" s="50">
        <f t="shared" si="70"/>
        <v>0</v>
      </c>
      <c r="BG155" s="50">
        <f t="shared" si="71"/>
        <v>0</v>
      </c>
      <c r="BH155" s="50">
        <f t="shared" si="72"/>
        <v>0</v>
      </c>
      <c r="BI155" s="50">
        <f t="shared" si="73"/>
        <v>0</v>
      </c>
      <c r="BJ155" s="10" t="s">
        <v>41</v>
      </c>
      <c r="BK155" s="87">
        <f t="shared" si="74"/>
        <v>0</v>
      </c>
      <c r="BL155" s="10" t="s">
        <v>87</v>
      </c>
      <c r="BM155" s="10" t="s">
        <v>132</v>
      </c>
    </row>
    <row r="156" spans="2:65" s="1" customFormat="1" ht="16.5" customHeight="1" x14ac:dyDescent="0.3">
      <c r="B156" s="67"/>
      <c r="C156" s="103" t="s">
        <v>39</v>
      </c>
      <c r="D156" s="103" t="s">
        <v>83</v>
      </c>
      <c r="E156" s="104" t="s">
        <v>120</v>
      </c>
      <c r="F156" s="154" t="s">
        <v>167</v>
      </c>
      <c r="G156" s="154"/>
      <c r="H156" s="154"/>
      <c r="I156" s="154"/>
      <c r="J156" s="105" t="s">
        <v>160</v>
      </c>
      <c r="K156" s="91">
        <v>1.1000000000000001</v>
      </c>
      <c r="L156" s="143">
        <v>0</v>
      </c>
      <c r="M156" s="143"/>
      <c r="N156" s="155">
        <f t="shared" si="65"/>
        <v>0</v>
      </c>
      <c r="O156" s="155"/>
      <c r="P156" s="155"/>
      <c r="Q156" s="155"/>
      <c r="R156" s="70"/>
      <c r="T156" s="92" t="s">
        <v>1</v>
      </c>
      <c r="U156" s="26" t="s">
        <v>24</v>
      </c>
      <c r="V156" s="22"/>
      <c r="W156" s="106">
        <f t="shared" si="66"/>
        <v>0</v>
      </c>
      <c r="X156" s="106">
        <v>0</v>
      </c>
      <c r="Y156" s="106">
        <f t="shared" si="67"/>
        <v>0</v>
      </c>
      <c r="Z156" s="106">
        <v>0</v>
      </c>
      <c r="AA156" s="107">
        <f t="shared" si="68"/>
        <v>0</v>
      </c>
      <c r="AR156" s="10" t="s">
        <v>87</v>
      </c>
      <c r="AT156" s="10" t="s">
        <v>83</v>
      </c>
      <c r="AU156" s="10" t="s">
        <v>40</v>
      </c>
      <c r="AY156" s="10" t="s">
        <v>85</v>
      </c>
      <c r="BE156" s="50">
        <f t="shared" si="69"/>
        <v>0</v>
      </c>
      <c r="BF156" s="50">
        <f t="shared" si="70"/>
        <v>0</v>
      </c>
      <c r="BG156" s="50">
        <f t="shared" si="71"/>
        <v>0</v>
      </c>
      <c r="BH156" s="50">
        <f t="shared" si="72"/>
        <v>0</v>
      </c>
      <c r="BI156" s="50">
        <f t="shared" si="73"/>
        <v>0</v>
      </c>
      <c r="BJ156" s="10" t="s">
        <v>41</v>
      </c>
      <c r="BK156" s="87">
        <f t="shared" si="74"/>
        <v>0</v>
      </c>
      <c r="BL156" s="10" t="s">
        <v>87</v>
      </c>
      <c r="BM156" s="10" t="s">
        <v>133</v>
      </c>
    </row>
    <row r="157" spans="2:65" s="1" customFormat="1" ht="25.5" customHeight="1" x14ac:dyDescent="0.3">
      <c r="B157" s="67"/>
      <c r="C157" s="103" t="s">
        <v>39</v>
      </c>
      <c r="D157" s="103" t="s">
        <v>83</v>
      </c>
      <c r="E157" s="104" t="s">
        <v>121</v>
      </c>
      <c r="F157" s="154" t="s">
        <v>183</v>
      </c>
      <c r="G157" s="154"/>
      <c r="H157" s="154"/>
      <c r="I157" s="154"/>
      <c r="J157" s="105" t="s">
        <v>92</v>
      </c>
      <c r="K157" s="91">
        <v>55</v>
      </c>
      <c r="L157" s="143">
        <v>0</v>
      </c>
      <c r="M157" s="143"/>
      <c r="N157" s="155">
        <f t="shared" si="65"/>
        <v>0</v>
      </c>
      <c r="O157" s="155"/>
      <c r="P157" s="155"/>
      <c r="Q157" s="155"/>
      <c r="R157" s="70"/>
      <c r="T157" s="92" t="s">
        <v>1</v>
      </c>
      <c r="U157" s="26" t="s">
        <v>24</v>
      </c>
      <c r="V157" s="22"/>
      <c r="W157" s="106">
        <f t="shared" si="66"/>
        <v>0</v>
      </c>
      <c r="X157" s="106">
        <v>0</v>
      </c>
      <c r="Y157" s="106">
        <f t="shared" si="67"/>
        <v>0</v>
      </c>
      <c r="Z157" s="106">
        <v>0</v>
      </c>
      <c r="AA157" s="107">
        <f t="shared" si="68"/>
        <v>0</v>
      </c>
      <c r="AR157" s="10" t="s">
        <v>87</v>
      </c>
      <c r="AT157" s="10" t="s">
        <v>83</v>
      </c>
      <c r="AU157" s="10" t="s">
        <v>40</v>
      </c>
      <c r="AY157" s="10" t="s">
        <v>85</v>
      </c>
      <c r="BE157" s="50">
        <f t="shared" si="69"/>
        <v>0</v>
      </c>
      <c r="BF157" s="50">
        <f t="shared" si="70"/>
        <v>0</v>
      </c>
      <c r="BG157" s="50">
        <f t="shared" si="71"/>
        <v>0</v>
      </c>
      <c r="BH157" s="50">
        <f t="shared" si="72"/>
        <v>0</v>
      </c>
      <c r="BI157" s="50">
        <f t="shared" si="73"/>
        <v>0</v>
      </c>
      <c r="BJ157" s="10" t="s">
        <v>41</v>
      </c>
      <c r="BK157" s="87">
        <f t="shared" si="74"/>
        <v>0</v>
      </c>
      <c r="BL157" s="10" t="s">
        <v>87</v>
      </c>
      <c r="BM157" s="10" t="s">
        <v>134</v>
      </c>
    </row>
    <row r="158" spans="2:65" s="1" customFormat="1" ht="25.5" customHeight="1" x14ac:dyDescent="0.3">
      <c r="B158" s="67"/>
      <c r="C158" s="103" t="s">
        <v>39</v>
      </c>
      <c r="D158" s="103" t="s">
        <v>83</v>
      </c>
      <c r="E158" s="104" t="s">
        <v>122</v>
      </c>
      <c r="F158" s="154" t="s">
        <v>184</v>
      </c>
      <c r="G158" s="154"/>
      <c r="H158" s="154"/>
      <c r="I158" s="154"/>
      <c r="J158" s="105" t="s">
        <v>94</v>
      </c>
      <c r="K158" s="91">
        <v>2.75</v>
      </c>
      <c r="L158" s="143">
        <v>0</v>
      </c>
      <c r="M158" s="143"/>
      <c r="N158" s="155">
        <f t="shared" ref="N158" si="85">ROUND(L158*K158,3)</f>
        <v>0</v>
      </c>
      <c r="O158" s="155"/>
      <c r="P158" s="155"/>
      <c r="Q158" s="155"/>
      <c r="R158" s="70"/>
      <c r="T158" s="92" t="s">
        <v>1</v>
      </c>
      <c r="U158" s="26" t="s">
        <v>24</v>
      </c>
      <c r="V158" s="22"/>
      <c r="W158" s="106">
        <f t="shared" ref="W158" si="86">V158*K158</f>
        <v>0</v>
      </c>
      <c r="X158" s="106">
        <v>0</v>
      </c>
      <c r="Y158" s="106">
        <f t="shared" ref="Y158" si="87">X158*K158</f>
        <v>0</v>
      </c>
      <c r="Z158" s="106">
        <v>0</v>
      </c>
      <c r="AA158" s="107">
        <f t="shared" ref="AA158" si="88">Z158*K158</f>
        <v>0</v>
      </c>
      <c r="AR158" s="10" t="s">
        <v>87</v>
      </c>
      <c r="AT158" s="10" t="s">
        <v>83</v>
      </c>
      <c r="AU158" s="10" t="s">
        <v>40</v>
      </c>
      <c r="AY158" s="10" t="s">
        <v>85</v>
      </c>
      <c r="BE158" s="50">
        <f t="shared" ref="BE158" si="89">IF(U158="základná",N158,0)</f>
        <v>0</v>
      </c>
      <c r="BF158" s="50">
        <f t="shared" ref="BF158" si="90">IF(U158="znížená",N158,0)</f>
        <v>0</v>
      </c>
      <c r="BG158" s="50">
        <f t="shared" ref="BG158" si="91">IF(U158="zákl. prenesená",N158,0)</f>
        <v>0</v>
      </c>
      <c r="BH158" s="50">
        <f t="shared" ref="BH158" si="92">IF(U158="zníž. prenesená",N158,0)</f>
        <v>0</v>
      </c>
      <c r="BI158" s="50">
        <f t="shared" ref="BI158" si="93">IF(U158="nulová",N158,0)</f>
        <v>0</v>
      </c>
      <c r="BJ158" s="10" t="s">
        <v>41</v>
      </c>
      <c r="BK158" s="87">
        <f t="shared" ref="BK158" si="94">ROUND(L158*K158,3)</f>
        <v>0</v>
      </c>
      <c r="BL158" s="10" t="s">
        <v>87</v>
      </c>
      <c r="BM158" s="10" t="s">
        <v>135</v>
      </c>
    </row>
    <row r="159" spans="2:65" s="1" customFormat="1" ht="25.5" customHeight="1" x14ac:dyDescent="0.3">
      <c r="B159" s="67"/>
      <c r="C159" s="103" t="s">
        <v>39</v>
      </c>
      <c r="D159" s="103" t="s">
        <v>83</v>
      </c>
      <c r="E159" s="104" t="s">
        <v>123</v>
      </c>
      <c r="F159" s="154" t="s">
        <v>168</v>
      </c>
      <c r="G159" s="154"/>
      <c r="H159" s="154"/>
      <c r="I159" s="154"/>
      <c r="J159" s="105" t="s">
        <v>92</v>
      </c>
      <c r="K159" s="91">
        <v>55</v>
      </c>
      <c r="L159" s="143">
        <v>0</v>
      </c>
      <c r="M159" s="143"/>
      <c r="N159" s="155">
        <f t="shared" si="65"/>
        <v>0</v>
      </c>
      <c r="O159" s="155"/>
      <c r="P159" s="155"/>
      <c r="Q159" s="155"/>
      <c r="R159" s="70"/>
      <c r="T159" s="92" t="s">
        <v>1</v>
      </c>
      <c r="U159" s="26" t="s">
        <v>24</v>
      </c>
      <c r="V159" s="22"/>
      <c r="W159" s="106">
        <f t="shared" si="66"/>
        <v>0</v>
      </c>
      <c r="X159" s="106">
        <v>0</v>
      </c>
      <c r="Y159" s="106">
        <f t="shared" si="67"/>
        <v>0</v>
      </c>
      <c r="Z159" s="106">
        <v>0</v>
      </c>
      <c r="AA159" s="107">
        <f t="shared" si="68"/>
        <v>0</v>
      </c>
      <c r="AR159" s="10" t="s">
        <v>87</v>
      </c>
      <c r="AT159" s="10" t="s">
        <v>83</v>
      </c>
      <c r="AU159" s="10" t="s">
        <v>40</v>
      </c>
      <c r="AY159" s="10" t="s">
        <v>85</v>
      </c>
      <c r="BE159" s="50">
        <f t="shared" si="69"/>
        <v>0</v>
      </c>
      <c r="BF159" s="50">
        <f t="shared" si="70"/>
        <v>0</v>
      </c>
      <c r="BG159" s="50">
        <f t="shared" si="71"/>
        <v>0</v>
      </c>
      <c r="BH159" s="50">
        <f t="shared" si="72"/>
        <v>0</v>
      </c>
      <c r="BI159" s="50">
        <f t="shared" si="73"/>
        <v>0</v>
      </c>
      <c r="BJ159" s="10" t="s">
        <v>41</v>
      </c>
      <c r="BK159" s="87">
        <f t="shared" si="74"/>
        <v>0</v>
      </c>
      <c r="BL159" s="10" t="s">
        <v>87</v>
      </c>
      <c r="BM159" s="10" t="s">
        <v>135</v>
      </c>
    </row>
    <row r="160" spans="2:65" s="4" customFormat="1" ht="37.35" customHeight="1" x14ac:dyDescent="0.35">
      <c r="B160" s="94"/>
      <c r="C160" s="95"/>
      <c r="D160" s="85" t="s">
        <v>145</v>
      </c>
      <c r="E160" s="85"/>
      <c r="F160" s="85"/>
      <c r="G160" s="85"/>
      <c r="H160" s="85"/>
      <c r="I160" s="85"/>
      <c r="J160" s="85"/>
      <c r="K160" s="85"/>
      <c r="L160" s="85"/>
      <c r="M160" s="85"/>
      <c r="N160" s="152">
        <f>BK160</f>
        <v>0</v>
      </c>
      <c r="O160" s="153"/>
      <c r="P160" s="153"/>
      <c r="Q160" s="153"/>
      <c r="R160" s="96"/>
      <c r="T160" s="97"/>
      <c r="U160" s="95"/>
      <c r="V160" s="95"/>
      <c r="W160" s="98">
        <f>SUM(W161:W167)</f>
        <v>0</v>
      </c>
      <c r="X160" s="95"/>
      <c r="Y160" s="98">
        <f>SUM(Y161:Y167)</f>
        <v>0</v>
      </c>
      <c r="Z160" s="95"/>
      <c r="AA160" s="99">
        <f>SUM(AA161:AA167)</f>
        <v>0</v>
      </c>
      <c r="AR160" s="100" t="s">
        <v>40</v>
      </c>
      <c r="AT160" s="101" t="s">
        <v>38</v>
      </c>
      <c r="AU160" s="101" t="s">
        <v>39</v>
      </c>
      <c r="AY160" s="100" t="s">
        <v>85</v>
      </c>
      <c r="BK160" s="102">
        <f>SUM(BK161:BK167)</f>
        <v>0</v>
      </c>
    </row>
    <row r="161" spans="2:65" s="1" customFormat="1" ht="25.5" customHeight="1" x14ac:dyDescent="0.3">
      <c r="B161" s="67"/>
      <c r="C161" s="103" t="s">
        <v>39</v>
      </c>
      <c r="D161" s="103" t="s">
        <v>83</v>
      </c>
      <c r="E161" s="104" t="s">
        <v>124</v>
      </c>
      <c r="F161" s="154" t="s">
        <v>169</v>
      </c>
      <c r="G161" s="154"/>
      <c r="H161" s="154"/>
      <c r="I161" s="154"/>
      <c r="J161" s="105" t="s">
        <v>160</v>
      </c>
      <c r="K161" s="91">
        <v>27.5</v>
      </c>
      <c r="L161" s="143">
        <v>0</v>
      </c>
      <c r="M161" s="143"/>
      <c r="N161" s="155">
        <f t="shared" ref="N161:N167" si="95">ROUND(L161*K161,3)</f>
        <v>0</v>
      </c>
      <c r="O161" s="155"/>
      <c r="P161" s="155"/>
      <c r="Q161" s="155"/>
      <c r="R161" s="70"/>
      <c r="T161" s="92" t="s">
        <v>1</v>
      </c>
      <c r="U161" s="26" t="s">
        <v>24</v>
      </c>
      <c r="V161" s="22"/>
      <c r="W161" s="106">
        <f t="shared" ref="W161:W167" si="96">V161*K161</f>
        <v>0</v>
      </c>
      <c r="X161" s="106">
        <v>0</v>
      </c>
      <c r="Y161" s="106">
        <f t="shared" ref="Y161:Y167" si="97">X161*K161</f>
        <v>0</v>
      </c>
      <c r="Z161" s="106">
        <v>0</v>
      </c>
      <c r="AA161" s="107">
        <f t="shared" ref="AA161:AA167" si="98">Z161*K161</f>
        <v>0</v>
      </c>
      <c r="AR161" s="10" t="s">
        <v>87</v>
      </c>
      <c r="AT161" s="10" t="s">
        <v>83</v>
      </c>
      <c r="AU161" s="10" t="s">
        <v>40</v>
      </c>
      <c r="AY161" s="10" t="s">
        <v>85</v>
      </c>
      <c r="BE161" s="50">
        <f t="shared" ref="BE161:BE167" si="99">IF(U161="základná",N161,0)</f>
        <v>0</v>
      </c>
      <c r="BF161" s="50">
        <f t="shared" ref="BF161:BF167" si="100">IF(U161="znížená",N161,0)</f>
        <v>0</v>
      </c>
      <c r="BG161" s="50">
        <f t="shared" ref="BG161:BG167" si="101">IF(U161="zákl. prenesená",N161,0)</f>
        <v>0</v>
      </c>
      <c r="BH161" s="50">
        <f t="shared" ref="BH161:BH167" si="102">IF(U161="zníž. prenesená",N161,0)</f>
        <v>0</v>
      </c>
      <c r="BI161" s="50">
        <f t="shared" ref="BI161:BI167" si="103">IF(U161="nulová",N161,0)</f>
        <v>0</v>
      </c>
      <c r="BJ161" s="10" t="s">
        <v>41</v>
      </c>
      <c r="BK161" s="87">
        <f t="shared" ref="BK161:BK167" si="104">ROUND(L161*K161,3)</f>
        <v>0</v>
      </c>
      <c r="BL161" s="10" t="s">
        <v>87</v>
      </c>
      <c r="BM161" s="10" t="s">
        <v>136</v>
      </c>
    </row>
    <row r="162" spans="2:65" s="1" customFormat="1" ht="16.5" customHeight="1" x14ac:dyDescent="0.3">
      <c r="B162" s="67"/>
      <c r="C162" s="103" t="s">
        <v>39</v>
      </c>
      <c r="D162" s="103" t="s">
        <v>83</v>
      </c>
      <c r="E162" s="104" t="s">
        <v>125</v>
      </c>
      <c r="F162" s="154" t="s">
        <v>185</v>
      </c>
      <c r="G162" s="154"/>
      <c r="H162" s="154"/>
      <c r="I162" s="154"/>
      <c r="J162" s="105" t="s">
        <v>160</v>
      </c>
      <c r="K162" s="91">
        <v>1100</v>
      </c>
      <c r="L162" s="143">
        <v>0</v>
      </c>
      <c r="M162" s="143"/>
      <c r="N162" s="155">
        <f t="shared" si="95"/>
        <v>0</v>
      </c>
      <c r="O162" s="155"/>
      <c r="P162" s="155"/>
      <c r="Q162" s="155"/>
      <c r="R162" s="70"/>
      <c r="T162" s="92" t="s">
        <v>1</v>
      </c>
      <c r="U162" s="26" t="s">
        <v>24</v>
      </c>
      <c r="V162" s="22"/>
      <c r="W162" s="106">
        <f t="shared" si="96"/>
        <v>0</v>
      </c>
      <c r="X162" s="106">
        <v>0</v>
      </c>
      <c r="Y162" s="106">
        <f t="shared" si="97"/>
        <v>0</v>
      </c>
      <c r="Z162" s="106">
        <v>0</v>
      </c>
      <c r="AA162" s="107">
        <f t="shared" si="98"/>
        <v>0</v>
      </c>
      <c r="AR162" s="10" t="s">
        <v>87</v>
      </c>
      <c r="AT162" s="10" t="s">
        <v>83</v>
      </c>
      <c r="AU162" s="10" t="s">
        <v>40</v>
      </c>
      <c r="AY162" s="10" t="s">
        <v>85</v>
      </c>
      <c r="BE162" s="50">
        <f t="shared" si="99"/>
        <v>0</v>
      </c>
      <c r="BF162" s="50">
        <f t="shared" si="100"/>
        <v>0</v>
      </c>
      <c r="BG162" s="50">
        <f t="shared" si="101"/>
        <v>0</v>
      </c>
      <c r="BH162" s="50">
        <f t="shared" si="102"/>
        <v>0</v>
      </c>
      <c r="BI162" s="50">
        <f t="shared" si="103"/>
        <v>0</v>
      </c>
      <c r="BJ162" s="10" t="s">
        <v>41</v>
      </c>
      <c r="BK162" s="87">
        <f t="shared" si="104"/>
        <v>0</v>
      </c>
      <c r="BL162" s="10" t="s">
        <v>87</v>
      </c>
      <c r="BM162" s="10" t="s">
        <v>137</v>
      </c>
    </row>
    <row r="163" spans="2:65" s="1" customFormat="1" ht="16.5" customHeight="1" x14ac:dyDescent="0.3">
      <c r="B163" s="67"/>
      <c r="C163" s="103" t="s">
        <v>39</v>
      </c>
      <c r="D163" s="103" t="s">
        <v>83</v>
      </c>
      <c r="E163" s="104" t="s">
        <v>126</v>
      </c>
      <c r="F163" s="154" t="s">
        <v>186</v>
      </c>
      <c r="G163" s="154"/>
      <c r="H163" s="154"/>
      <c r="I163" s="154"/>
      <c r="J163" s="105" t="s">
        <v>92</v>
      </c>
      <c r="K163" s="91">
        <v>3300</v>
      </c>
      <c r="L163" s="143">
        <v>0</v>
      </c>
      <c r="M163" s="143"/>
      <c r="N163" s="155">
        <f t="shared" si="95"/>
        <v>0</v>
      </c>
      <c r="O163" s="155"/>
      <c r="P163" s="155"/>
      <c r="Q163" s="155"/>
      <c r="R163" s="70"/>
      <c r="T163" s="92" t="s">
        <v>1</v>
      </c>
      <c r="U163" s="26" t="s">
        <v>24</v>
      </c>
      <c r="V163" s="22"/>
      <c r="W163" s="106">
        <f t="shared" si="96"/>
        <v>0</v>
      </c>
      <c r="X163" s="106">
        <v>0</v>
      </c>
      <c r="Y163" s="106">
        <f t="shared" si="97"/>
        <v>0</v>
      </c>
      <c r="Z163" s="106">
        <v>0</v>
      </c>
      <c r="AA163" s="107">
        <f t="shared" si="98"/>
        <v>0</v>
      </c>
      <c r="AR163" s="10" t="s">
        <v>87</v>
      </c>
      <c r="AT163" s="10" t="s">
        <v>83</v>
      </c>
      <c r="AU163" s="10" t="s">
        <v>40</v>
      </c>
      <c r="AY163" s="10" t="s">
        <v>85</v>
      </c>
      <c r="BE163" s="50">
        <f t="shared" si="99"/>
        <v>0</v>
      </c>
      <c r="BF163" s="50">
        <f t="shared" si="100"/>
        <v>0</v>
      </c>
      <c r="BG163" s="50">
        <f t="shared" si="101"/>
        <v>0</v>
      </c>
      <c r="BH163" s="50">
        <f t="shared" si="102"/>
        <v>0</v>
      </c>
      <c r="BI163" s="50">
        <f t="shared" si="103"/>
        <v>0</v>
      </c>
      <c r="BJ163" s="10" t="s">
        <v>41</v>
      </c>
      <c r="BK163" s="87">
        <f t="shared" si="104"/>
        <v>0</v>
      </c>
      <c r="BL163" s="10" t="s">
        <v>87</v>
      </c>
      <c r="BM163" s="10" t="s">
        <v>138</v>
      </c>
    </row>
    <row r="164" spans="2:65" s="1" customFormat="1" ht="16.5" customHeight="1" x14ac:dyDescent="0.3">
      <c r="B164" s="67"/>
      <c r="C164" s="103" t="s">
        <v>39</v>
      </c>
      <c r="D164" s="103" t="s">
        <v>83</v>
      </c>
      <c r="E164" s="104" t="s">
        <v>127</v>
      </c>
      <c r="F164" s="154" t="s">
        <v>170</v>
      </c>
      <c r="G164" s="154"/>
      <c r="H164" s="154"/>
      <c r="I164" s="154"/>
      <c r="J164" s="105" t="s">
        <v>92</v>
      </c>
      <c r="K164" s="91">
        <v>3300</v>
      </c>
      <c r="L164" s="143">
        <v>0</v>
      </c>
      <c r="M164" s="143"/>
      <c r="N164" s="155">
        <f t="shared" ref="N164" si="105">ROUND(L164*K164,3)</f>
        <v>0</v>
      </c>
      <c r="O164" s="155"/>
      <c r="P164" s="155"/>
      <c r="Q164" s="155"/>
      <c r="R164" s="70"/>
      <c r="T164" s="92" t="s">
        <v>1</v>
      </c>
      <c r="U164" s="26" t="s">
        <v>24</v>
      </c>
      <c r="V164" s="22"/>
      <c r="W164" s="106">
        <f t="shared" ref="W164" si="106">V164*K164</f>
        <v>0</v>
      </c>
      <c r="X164" s="106">
        <v>0</v>
      </c>
      <c r="Y164" s="106">
        <f t="shared" ref="Y164" si="107">X164*K164</f>
        <v>0</v>
      </c>
      <c r="Z164" s="106">
        <v>0</v>
      </c>
      <c r="AA164" s="107">
        <f t="shared" ref="AA164" si="108">Z164*K164</f>
        <v>0</v>
      </c>
      <c r="AR164" s="10" t="s">
        <v>87</v>
      </c>
      <c r="AT164" s="10" t="s">
        <v>83</v>
      </c>
      <c r="AU164" s="10" t="s">
        <v>40</v>
      </c>
      <c r="AY164" s="10" t="s">
        <v>85</v>
      </c>
      <c r="BE164" s="50">
        <f t="shared" ref="BE164" si="109">IF(U164="základná",N164,0)</f>
        <v>0</v>
      </c>
      <c r="BF164" s="50">
        <f t="shared" ref="BF164" si="110">IF(U164="znížená",N164,0)</f>
        <v>0</v>
      </c>
      <c r="BG164" s="50">
        <f t="shared" ref="BG164" si="111">IF(U164="zákl. prenesená",N164,0)</f>
        <v>0</v>
      </c>
      <c r="BH164" s="50">
        <f t="shared" ref="BH164" si="112">IF(U164="zníž. prenesená",N164,0)</f>
        <v>0</v>
      </c>
      <c r="BI164" s="50">
        <f t="shared" ref="BI164" si="113">IF(U164="nulová",N164,0)</f>
        <v>0</v>
      </c>
      <c r="BJ164" s="10" t="s">
        <v>41</v>
      </c>
      <c r="BK164" s="87">
        <f t="shared" ref="BK164" si="114">ROUND(L164*K164,3)</f>
        <v>0</v>
      </c>
      <c r="BL164" s="10" t="s">
        <v>87</v>
      </c>
      <c r="BM164" s="10" t="s">
        <v>138</v>
      </c>
    </row>
    <row r="165" spans="2:65" s="1" customFormat="1" ht="16.5" customHeight="1" x14ac:dyDescent="0.3">
      <c r="B165" s="67"/>
      <c r="C165" s="103" t="s">
        <v>39</v>
      </c>
      <c r="D165" s="103" t="s">
        <v>83</v>
      </c>
      <c r="E165" s="104" t="s">
        <v>128</v>
      </c>
      <c r="F165" s="154" t="s">
        <v>171</v>
      </c>
      <c r="G165" s="154"/>
      <c r="H165" s="154"/>
      <c r="I165" s="154"/>
      <c r="J165" s="105" t="s">
        <v>92</v>
      </c>
      <c r="K165" s="91">
        <v>1100</v>
      </c>
      <c r="L165" s="143">
        <v>0</v>
      </c>
      <c r="M165" s="143"/>
      <c r="N165" s="155">
        <f t="shared" si="95"/>
        <v>0</v>
      </c>
      <c r="O165" s="155"/>
      <c r="P165" s="155"/>
      <c r="Q165" s="155"/>
      <c r="R165" s="70"/>
      <c r="T165" s="92" t="s">
        <v>1</v>
      </c>
      <c r="U165" s="26" t="s">
        <v>24</v>
      </c>
      <c r="V165" s="22"/>
      <c r="W165" s="106">
        <f t="shared" si="96"/>
        <v>0</v>
      </c>
      <c r="X165" s="106">
        <v>0</v>
      </c>
      <c r="Y165" s="106">
        <f t="shared" si="97"/>
        <v>0</v>
      </c>
      <c r="Z165" s="106">
        <v>0</v>
      </c>
      <c r="AA165" s="107">
        <f t="shared" si="98"/>
        <v>0</v>
      </c>
      <c r="AR165" s="10" t="s">
        <v>87</v>
      </c>
      <c r="AT165" s="10" t="s">
        <v>83</v>
      </c>
      <c r="AU165" s="10" t="s">
        <v>40</v>
      </c>
      <c r="AY165" s="10" t="s">
        <v>85</v>
      </c>
      <c r="BE165" s="50">
        <f t="shared" si="99"/>
        <v>0</v>
      </c>
      <c r="BF165" s="50">
        <f t="shared" si="100"/>
        <v>0</v>
      </c>
      <c r="BG165" s="50">
        <f t="shared" si="101"/>
        <v>0</v>
      </c>
      <c r="BH165" s="50">
        <f t="shared" si="102"/>
        <v>0</v>
      </c>
      <c r="BI165" s="50">
        <f t="shared" si="103"/>
        <v>0</v>
      </c>
      <c r="BJ165" s="10" t="s">
        <v>41</v>
      </c>
      <c r="BK165" s="87">
        <f t="shared" si="104"/>
        <v>0</v>
      </c>
      <c r="BL165" s="10" t="s">
        <v>87</v>
      </c>
      <c r="BM165" s="10" t="s">
        <v>139</v>
      </c>
    </row>
    <row r="166" spans="2:65" s="1" customFormat="1" ht="16.5" customHeight="1" x14ac:dyDescent="0.3">
      <c r="B166" s="67"/>
      <c r="C166" s="103" t="s">
        <v>39</v>
      </c>
      <c r="D166" s="103" t="s">
        <v>83</v>
      </c>
      <c r="E166" s="104" t="s">
        <v>129</v>
      </c>
      <c r="F166" s="154" t="s">
        <v>172</v>
      </c>
      <c r="G166" s="154"/>
      <c r="H166" s="154"/>
      <c r="I166" s="154"/>
      <c r="J166" s="105" t="s">
        <v>92</v>
      </c>
      <c r="K166" s="91">
        <v>3300</v>
      </c>
      <c r="L166" s="143">
        <v>0</v>
      </c>
      <c r="M166" s="143"/>
      <c r="N166" s="155">
        <f t="shared" si="95"/>
        <v>0</v>
      </c>
      <c r="O166" s="155"/>
      <c r="P166" s="155"/>
      <c r="Q166" s="155"/>
      <c r="R166" s="70"/>
      <c r="T166" s="92" t="s">
        <v>1</v>
      </c>
      <c r="U166" s="26" t="s">
        <v>24</v>
      </c>
      <c r="V166" s="22"/>
      <c r="W166" s="106">
        <f t="shared" si="96"/>
        <v>0</v>
      </c>
      <c r="X166" s="106">
        <v>0</v>
      </c>
      <c r="Y166" s="106">
        <f t="shared" si="97"/>
        <v>0</v>
      </c>
      <c r="Z166" s="106">
        <v>0</v>
      </c>
      <c r="AA166" s="107">
        <f t="shared" si="98"/>
        <v>0</v>
      </c>
      <c r="AR166" s="10" t="s">
        <v>87</v>
      </c>
      <c r="AT166" s="10" t="s">
        <v>83</v>
      </c>
      <c r="AU166" s="10" t="s">
        <v>40</v>
      </c>
      <c r="AY166" s="10" t="s">
        <v>85</v>
      </c>
      <c r="BE166" s="50">
        <f t="shared" si="99"/>
        <v>0</v>
      </c>
      <c r="BF166" s="50">
        <f t="shared" si="100"/>
        <v>0</v>
      </c>
      <c r="BG166" s="50">
        <f t="shared" si="101"/>
        <v>0</v>
      </c>
      <c r="BH166" s="50">
        <f t="shared" si="102"/>
        <v>0</v>
      </c>
      <c r="BI166" s="50">
        <f t="shared" si="103"/>
        <v>0</v>
      </c>
      <c r="BJ166" s="10" t="s">
        <v>41</v>
      </c>
      <c r="BK166" s="87">
        <f t="shared" si="104"/>
        <v>0</v>
      </c>
      <c r="BL166" s="10" t="s">
        <v>87</v>
      </c>
      <c r="BM166" s="10" t="s">
        <v>140</v>
      </c>
    </row>
    <row r="167" spans="2:65" s="1" customFormat="1" ht="16.5" customHeight="1" x14ac:dyDescent="0.3">
      <c r="B167" s="67"/>
      <c r="C167" s="103" t="s">
        <v>39</v>
      </c>
      <c r="D167" s="103" t="s">
        <v>83</v>
      </c>
      <c r="E167" s="104" t="s">
        <v>130</v>
      </c>
      <c r="F167" s="154" t="s">
        <v>173</v>
      </c>
      <c r="G167" s="154"/>
      <c r="H167" s="154"/>
      <c r="I167" s="154"/>
      <c r="J167" s="105" t="s">
        <v>160</v>
      </c>
      <c r="K167" s="91">
        <v>27.5</v>
      </c>
      <c r="L167" s="143">
        <v>0</v>
      </c>
      <c r="M167" s="143"/>
      <c r="N167" s="155">
        <f t="shared" si="95"/>
        <v>0</v>
      </c>
      <c r="O167" s="155"/>
      <c r="P167" s="155"/>
      <c r="Q167" s="155"/>
      <c r="R167" s="70"/>
      <c r="T167" s="92" t="s">
        <v>1</v>
      </c>
      <c r="U167" s="26" t="s">
        <v>24</v>
      </c>
      <c r="V167" s="22"/>
      <c r="W167" s="106">
        <f t="shared" si="96"/>
        <v>0</v>
      </c>
      <c r="X167" s="106">
        <v>0</v>
      </c>
      <c r="Y167" s="106">
        <f t="shared" si="97"/>
        <v>0</v>
      </c>
      <c r="Z167" s="106">
        <v>0</v>
      </c>
      <c r="AA167" s="107">
        <f t="shared" si="98"/>
        <v>0</v>
      </c>
      <c r="AR167" s="10" t="s">
        <v>87</v>
      </c>
      <c r="AT167" s="10" t="s">
        <v>83</v>
      </c>
      <c r="AU167" s="10" t="s">
        <v>40</v>
      </c>
      <c r="AY167" s="10" t="s">
        <v>85</v>
      </c>
      <c r="BE167" s="50">
        <f t="shared" si="99"/>
        <v>0</v>
      </c>
      <c r="BF167" s="50">
        <f t="shared" si="100"/>
        <v>0</v>
      </c>
      <c r="BG167" s="50">
        <f t="shared" si="101"/>
        <v>0</v>
      </c>
      <c r="BH167" s="50">
        <f t="shared" si="102"/>
        <v>0</v>
      </c>
      <c r="BI167" s="50">
        <f t="shared" si="103"/>
        <v>0</v>
      </c>
      <c r="BJ167" s="10" t="s">
        <v>41</v>
      </c>
      <c r="BK167" s="87">
        <f t="shared" si="104"/>
        <v>0</v>
      </c>
      <c r="BL167" s="10" t="s">
        <v>87</v>
      </c>
      <c r="BM167" s="10" t="s">
        <v>108</v>
      </c>
    </row>
    <row r="168" spans="2:65" s="1" customFormat="1" ht="49.9" customHeight="1" x14ac:dyDescent="0.35">
      <c r="B168" s="21"/>
      <c r="C168" s="22"/>
      <c r="D168" s="85" t="s">
        <v>81</v>
      </c>
      <c r="E168" s="22"/>
      <c r="F168" s="22"/>
      <c r="G168" s="22"/>
      <c r="H168" s="22"/>
      <c r="I168" s="22"/>
      <c r="J168" s="22"/>
      <c r="K168" s="22"/>
      <c r="L168" s="22"/>
      <c r="M168" s="22"/>
      <c r="N168" s="152">
        <f t="shared" ref="N168:N173" si="115">BK168</f>
        <v>0</v>
      </c>
      <c r="O168" s="153"/>
      <c r="P168" s="153"/>
      <c r="Q168" s="153"/>
      <c r="R168" s="23"/>
      <c r="T168" s="86"/>
      <c r="U168" s="22"/>
      <c r="V168" s="22"/>
      <c r="W168" s="22"/>
      <c r="X168" s="22"/>
      <c r="Y168" s="22"/>
      <c r="Z168" s="22"/>
      <c r="AA168" s="43"/>
      <c r="AT168" s="10" t="s">
        <v>38</v>
      </c>
      <c r="AU168" s="10" t="s">
        <v>39</v>
      </c>
      <c r="AY168" s="10" t="s">
        <v>82</v>
      </c>
      <c r="BK168" s="87">
        <f>SUM(BK169:BK173)</f>
        <v>0</v>
      </c>
    </row>
    <row r="169" spans="2:65" s="1" customFormat="1" ht="22.35" customHeight="1" x14ac:dyDescent="0.3">
      <c r="B169" s="21"/>
      <c r="C169" s="88" t="s">
        <v>1</v>
      </c>
      <c r="D169" s="88" t="s">
        <v>83</v>
      </c>
      <c r="E169" s="89" t="s">
        <v>1</v>
      </c>
      <c r="F169" s="142" t="s">
        <v>1</v>
      </c>
      <c r="G169" s="142"/>
      <c r="H169" s="142"/>
      <c r="I169" s="142"/>
      <c r="J169" s="90" t="s">
        <v>1</v>
      </c>
      <c r="K169" s="91"/>
      <c r="L169" s="143"/>
      <c r="M169" s="144"/>
      <c r="N169" s="144">
        <f t="shared" si="115"/>
        <v>0</v>
      </c>
      <c r="O169" s="144"/>
      <c r="P169" s="144"/>
      <c r="Q169" s="144"/>
      <c r="R169" s="23"/>
      <c r="T169" s="92" t="s">
        <v>1</v>
      </c>
      <c r="U169" s="93" t="s">
        <v>24</v>
      </c>
      <c r="V169" s="22"/>
      <c r="W169" s="22"/>
      <c r="X169" s="22"/>
      <c r="Y169" s="22"/>
      <c r="Z169" s="22"/>
      <c r="AA169" s="43"/>
      <c r="AT169" s="10" t="s">
        <v>82</v>
      </c>
      <c r="AU169" s="10" t="s">
        <v>40</v>
      </c>
      <c r="AY169" s="10" t="s">
        <v>82</v>
      </c>
      <c r="BE169" s="50">
        <f>IF(U169="základná",N169,0)</f>
        <v>0</v>
      </c>
      <c r="BF169" s="50">
        <f>IF(U169="znížená",N169,0)</f>
        <v>0</v>
      </c>
      <c r="BG169" s="50">
        <f>IF(U169="zákl. prenesená",N169,0)</f>
        <v>0</v>
      </c>
      <c r="BH169" s="50">
        <f>IF(U169="zníž. prenesená",N169,0)</f>
        <v>0</v>
      </c>
      <c r="BI169" s="50">
        <f>IF(U169="nulová",N169,0)</f>
        <v>0</v>
      </c>
      <c r="BJ169" s="10" t="s">
        <v>41</v>
      </c>
      <c r="BK169" s="87">
        <f>L169*K169</f>
        <v>0</v>
      </c>
    </row>
    <row r="170" spans="2:65" s="1" customFormat="1" ht="22.35" customHeight="1" x14ac:dyDescent="0.3">
      <c r="B170" s="21"/>
      <c r="C170" s="88" t="s">
        <v>1</v>
      </c>
      <c r="D170" s="88" t="s">
        <v>83</v>
      </c>
      <c r="E170" s="89" t="s">
        <v>1</v>
      </c>
      <c r="F170" s="142" t="s">
        <v>1</v>
      </c>
      <c r="G170" s="142"/>
      <c r="H170" s="142"/>
      <c r="I170" s="142"/>
      <c r="J170" s="90" t="s">
        <v>1</v>
      </c>
      <c r="K170" s="91"/>
      <c r="L170" s="143"/>
      <c r="M170" s="144"/>
      <c r="N170" s="144">
        <f t="shared" si="115"/>
        <v>0</v>
      </c>
      <c r="O170" s="144"/>
      <c r="P170" s="144"/>
      <c r="Q170" s="144"/>
      <c r="R170" s="23"/>
      <c r="T170" s="92" t="s">
        <v>1</v>
      </c>
      <c r="U170" s="93" t="s">
        <v>24</v>
      </c>
      <c r="V170" s="22"/>
      <c r="W170" s="22"/>
      <c r="X170" s="22"/>
      <c r="Y170" s="22"/>
      <c r="Z170" s="22"/>
      <c r="AA170" s="43"/>
      <c r="AT170" s="10" t="s">
        <v>82</v>
      </c>
      <c r="AU170" s="10" t="s">
        <v>40</v>
      </c>
      <c r="AY170" s="10" t="s">
        <v>82</v>
      </c>
      <c r="BE170" s="50">
        <f>IF(U170="základná",N170,0)</f>
        <v>0</v>
      </c>
      <c r="BF170" s="50">
        <f>IF(U170="znížená",N170,0)</f>
        <v>0</v>
      </c>
      <c r="BG170" s="50">
        <f>IF(U170="zákl. prenesená",N170,0)</f>
        <v>0</v>
      </c>
      <c r="BH170" s="50">
        <f>IF(U170="zníž. prenesená",N170,0)</f>
        <v>0</v>
      </c>
      <c r="BI170" s="50">
        <f>IF(U170="nulová",N170,0)</f>
        <v>0</v>
      </c>
      <c r="BJ170" s="10" t="s">
        <v>41</v>
      </c>
      <c r="BK170" s="87">
        <f>L170*K170</f>
        <v>0</v>
      </c>
    </row>
    <row r="171" spans="2:65" s="1" customFormat="1" ht="22.35" customHeight="1" x14ac:dyDescent="0.3">
      <c r="B171" s="21"/>
      <c r="C171" s="88" t="s">
        <v>1</v>
      </c>
      <c r="D171" s="88" t="s">
        <v>83</v>
      </c>
      <c r="E171" s="89" t="s">
        <v>1</v>
      </c>
      <c r="F171" s="142" t="s">
        <v>1</v>
      </c>
      <c r="G171" s="142"/>
      <c r="H171" s="142"/>
      <c r="I171" s="142"/>
      <c r="J171" s="90" t="s">
        <v>1</v>
      </c>
      <c r="K171" s="91"/>
      <c r="L171" s="143"/>
      <c r="M171" s="144"/>
      <c r="N171" s="144">
        <f t="shared" si="115"/>
        <v>0</v>
      </c>
      <c r="O171" s="144"/>
      <c r="P171" s="144"/>
      <c r="Q171" s="144"/>
      <c r="R171" s="23"/>
      <c r="T171" s="92" t="s">
        <v>1</v>
      </c>
      <c r="U171" s="93" t="s">
        <v>24</v>
      </c>
      <c r="V171" s="22"/>
      <c r="W171" s="22"/>
      <c r="X171" s="22"/>
      <c r="Y171" s="22"/>
      <c r="Z171" s="22"/>
      <c r="AA171" s="43"/>
      <c r="AT171" s="10" t="s">
        <v>82</v>
      </c>
      <c r="AU171" s="10" t="s">
        <v>40</v>
      </c>
      <c r="AY171" s="10" t="s">
        <v>82</v>
      </c>
      <c r="BE171" s="50">
        <f>IF(U171="základná",N171,0)</f>
        <v>0</v>
      </c>
      <c r="BF171" s="50">
        <f>IF(U171="znížená",N171,0)</f>
        <v>0</v>
      </c>
      <c r="BG171" s="50">
        <f>IF(U171="zákl. prenesená",N171,0)</f>
        <v>0</v>
      </c>
      <c r="BH171" s="50">
        <f>IF(U171="zníž. prenesená",N171,0)</f>
        <v>0</v>
      </c>
      <c r="BI171" s="50">
        <f>IF(U171="nulová",N171,0)</f>
        <v>0</v>
      </c>
      <c r="BJ171" s="10" t="s">
        <v>41</v>
      </c>
      <c r="BK171" s="87">
        <f>L171*K171</f>
        <v>0</v>
      </c>
    </row>
    <row r="172" spans="2:65" s="1" customFormat="1" ht="22.35" customHeight="1" x14ac:dyDescent="0.3">
      <c r="B172" s="21"/>
      <c r="C172" s="88" t="s">
        <v>1</v>
      </c>
      <c r="D172" s="88" t="s">
        <v>83</v>
      </c>
      <c r="E172" s="89" t="s">
        <v>1</v>
      </c>
      <c r="F172" s="142" t="s">
        <v>1</v>
      </c>
      <c r="G172" s="142"/>
      <c r="H172" s="142"/>
      <c r="I172" s="142"/>
      <c r="J172" s="90" t="s">
        <v>1</v>
      </c>
      <c r="K172" s="91"/>
      <c r="L172" s="143"/>
      <c r="M172" s="144"/>
      <c r="N172" s="144">
        <f t="shared" si="115"/>
        <v>0</v>
      </c>
      <c r="O172" s="144"/>
      <c r="P172" s="144"/>
      <c r="Q172" s="144"/>
      <c r="R172" s="23"/>
      <c r="T172" s="92" t="s">
        <v>1</v>
      </c>
      <c r="U172" s="93" t="s">
        <v>24</v>
      </c>
      <c r="V172" s="22"/>
      <c r="W172" s="22"/>
      <c r="X172" s="22"/>
      <c r="Y172" s="22"/>
      <c r="Z172" s="22"/>
      <c r="AA172" s="43"/>
      <c r="AT172" s="10" t="s">
        <v>82</v>
      </c>
      <c r="AU172" s="10" t="s">
        <v>40</v>
      </c>
      <c r="AY172" s="10" t="s">
        <v>82</v>
      </c>
      <c r="BE172" s="50">
        <f>IF(U172="základná",N172,0)</f>
        <v>0</v>
      </c>
      <c r="BF172" s="50">
        <f>IF(U172="znížená",N172,0)</f>
        <v>0</v>
      </c>
      <c r="BG172" s="50">
        <f>IF(U172="zákl. prenesená",N172,0)</f>
        <v>0</v>
      </c>
      <c r="BH172" s="50">
        <f>IF(U172="zníž. prenesená",N172,0)</f>
        <v>0</v>
      </c>
      <c r="BI172" s="50">
        <f>IF(U172="nulová",N172,0)</f>
        <v>0</v>
      </c>
      <c r="BJ172" s="10" t="s">
        <v>41</v>
      </c>
      <c r="BK172" s="87">
        <f>L172*K172</f>
        <v>0</v>
      </c>
    </row>
    <row r="173" spans="2:65" s="1" customFormat="1" ht="22.35" customHeight="1" x14ac:dyDescent="0.3">
      <c r="B173" s="21"/>
      <c r="C173" s="88" t="s">
        <v>1</v>
      </c>
      <c r="D173" s="88" t="s">
        <v>83</v>
      </c>
      <c r="E173" s="89" t="s">
        <v>1</v>
      </c>
      <c r="F173" s="142" t="s">
        <v>1</v>
      </c>
      <c r="G173" s="142"/>
      <c r="H173" s="142"/>
      <c r="I173" s="142"/>
      <c r="J173" s="90" t="s">
        <v>1</v>
      </c>
      <c r="K173" s="91"/>
      <c r="L173" s="143"/>
      <c r="M173" s="144"/>
      <c r="N173" s="144">
        <f t="shared" si="115"/>
        <v>0</v>
      </c>
      <c r="O173" s="144"/>
      <c r="P173" s="144"/>
      <c r="Q173" s="144"/>
      <c r="R173" s="23"/>
      <c r="T173" s="92" t="s">
        <v>1</v>
      </c>
      <c r="U173" s="93" t="s">
        <v>24</v>
      </c>
      <c r="V173" s="33"/>
      <c r="W173" s="33"/>
      <c r="X173" s="33"/>
      <c r="Y173" s="33"/>
      <c r="Z173" s="33"/>
      <c r="AA173" s="35"/>
      <c r="AT173" s="10" t="s">
        <v>82</v>
      </c>
      <c r="AU173" s="10" t="s">
        <v>40</v>
      </c>
      <c r="AY173" s="10" t="s">
        <v>82</v>
      </c>
      <c r="BE173" s="50">
        <f>IF(U173="základná",N173,0)</f>
        <v>0</v>
      </c>
      <c r="BF173" s="50">
        <f>IF(U173="znížená",N173,0)</f>
        <v>0</v>
      </c>
      <c r="BG173" s="50">
        <f>IF(U173="zákl. prenesená",N173,0)</f>
        <v>0</v>
      </c>
      <c r="BH173" s="50">
        <f>IF(U173="zníž. prenesená",N173,0)</f>
        <v>0</v>
      </c>
      <c r="BI173" s="50">
        <f>IF(U173="nulová",N173,0)</f>
        <v>0</v>
      </c>
      <c r="BJ173" s="10" t="s">
        <v>41</v>
      </c>
      <c r="BK173" s="87">
        <f>L173*K173</f>
        <v>0</v>
      </c>
    </row>
    <row r="174" spans="2:65" s="1" customFormat="1" ht="6.95" customHeight="1" x14ac:dyDescent="0.3">
      <c r="B174" s="36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8"/>
    </row>
  </sheetData>
  <mergeCells count="217">
    <mergeCell ref="F139:I139"/>
    <mergeCell ref="F144:I144"/>
    <mergeCell ref="L134:M134"/>
    <mergeCell ref="N134:Q134"/>
    <mergeCell ref="L139:M139"/>
    <mergeCell ref="N139:Q139"/>
    <mergeCell ref="L144:M144"/>
    <mergeCell ref="N144:Q144"/>
    <mergeCell ref="F158:I158"/>
    <mergeCell ref="L158:M158"/>
    <mergeCell ref="N158:Q158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1:I151"/>
    <mergeCell ref="H1:K1"/>
    <mergeCell ref="S2:AC2"/>
    <mergeCell ref="F129:I129"/>
    <mergeCell ref="L129:M129"/>
    <mergeCell ref="N129:Q129"/>
    <mergeCell ref="F130:I130"/>
    <mergeCell ref="L130:M130"/>
    <mergeCell ref="N130:Q130"/>
    <mergeCell ref="F134:I134"/>
    <mergeCell ref="F131:I131"/>
    <mergeCell ref="L131:M131"/>
    <mergeCell ref="N131:Q131"/>
    <mergeCell ref="F133:I133"/>
    <mergeCell ref="L133:M133"/>
    <mergeCell ref="N133:Q133"/>
    <mergeCell ref="F111:P111"/>
    <mergeCell ref="F112:P112"/>
    <mergeCell ref="M114:P114"/>
    <mergeCell ref="M116:Q116"/>
    <mergeCell ref="M117:Q117"/>
    <mergeCell ref="F119:I119"/>
    <mergeCell ref="L119:M119"/>
    <mergeCell ref="N119:Q119"/>
    <mergeCell ref="F125:I125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67:I167"/>
    <mergeCell ref="L167:M167"/>
    <mergeCell ref="N167:Q167"/>
    <mergeCell ref="F169:I169"/>
    <mergeCell ref="L169:M169"/>
    <mergeCell ref="N169:Q169"/>
    <mergeCell ref="F170:I170"/>
    <mergeCell ref="L170:M170"/>
    <mergeCell ref="N170:Q170"/>
    <mergeCell ref="N168:Q168"/>
    <mergeCell ref="F163:I163"/>
    <mergeCell ref="L163:M163"/>
    <mergeCell ref="N163:Q163"/>
    <mergeCell ref="F165:I165"/>
    <mergeCell ref="L165:M165"/>
    <mergeCell ref="N165:Q165"/>
    <mergeCell ref="F166:I166"/>
    <mergeCell ref="L166:M166"/>
    <mergeCell ref="N166:Q166"/>
    <mergeCell ref="F164:I164"/>
    <mergeCell ref="L164:M164"/>
    <mergeCell ref="N164:Q164"/>
    <mergeCell ref="F159:I159"/>
    <mergeCell ref="L159:M159"/>
    <mergeCell ref="N159:Q159"/>
    <mergeCell ref="F161:I161"/>
    <mergeCell ref="L161:M161"/>
    <mergeCell ref="N161:Q161"/>
    <mergeCell ref="F162:I162"/>
    <mergeCell ref="L162:M162"/>
    <mergeCell ref="N162:Q162"/>
    <mergeCell ref="N160:Q160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3:I143"/>
    <mergeCell ref="L143:M143"/>
    <mergeCell ref="N143:Q143"/>
    <mergeCell ref="F145:I145"/>
    <mergeCell ref="L145:M145"/>
    <mergeCell ref="N145:Q145"/>
    <mergeCell ref="F147:I147"/>
    <mergeCell ref="L147:M147"/>
    <mergeCell ref="N147:Q147"/>
    <mergeCell ref="N146:Q146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5:I135"/>
    <mergeCell ref="L135:M135"/>
    <mergeCell ref="N135:Q135"/>
    <mergeCell ref="N132:Q132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L125:M125"/>
    <mergeCell ref="N125:Q125"/>
    <mergeCell ref="N120:Q120"/>
    <mergeCell ref="N121:Q121"/>
    <mergeCell ref="D98:H98"/>
    <mergeCell ref="N98:Q98"/>
    <mergeCell ref="D99:H99"/>
    <mergeCell ref="N99:Q99"/>
    <mergeCell ref="D100:H100"/>
    <mergeCell ref="N100:Q100"/>
    <mergeCell ref="N101:Q101"/>
    <mergeCell ref="L103:Q103"/>
    <mergeCell ref="C109:Q109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N89:Q89"/>
    <mergeCell ref="N90:Q90"/>
    <mergeCell ref="N91:Q91"/>
    <mergeCell ref="N92:Q92"/>
    <mergeCell ref="N93:Q93"/>
    <mergeCell ref="N95:Q95"/>
    <mergeCell ref="D96:H96"/>
    <mergeCell ref="N96:Q96"/>
    <mergeCell ref="D97:H97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disablePrompts="1" count="2">
    <dataValidation type="list" allowBlank="1" showInputMessage="1" showErrorMessage="1" error="Povolené sú hodnoty K, M." sqref="D169:D174" xr:uid="{00000000-0002-0000-0C00-000000000000}">
      <formula1>"K, M"</formula1>
    </dataValidation>
    <dataValidation type="list" allowBlank="1" showInputMessage="1" showErrorMessage="1" error="Povolené sú hodnoty základná, znížená, nulová." sqref="U169:U174" xr:uid="{00000000-0002-0000-0C00-000001000000}">
      <formula1>"základná, znížená, nulová"</formula1>
    </dataValidation>
  </dataValidations>
  <hyperlinks>
    <hyperlink ref="F1:G1" location="C2" display="1) Krycí list rozpočtu" xr:uid="{00000000-0004-0000-0C00-000000000000}"/>
    <hyperlink ref="H1:K1" location="C86" display="2) Rekapitulácia rozpočtu" xr:uid="{00000000-0004-0000-0C00-000001000000}"/>
    <hyperlink ref="L1" location="C119" display="3) Rozpočet" xr:uid="{00000000-0004-0000-0C00-000002000000}"/>
    <hyperlink ref="S1:T1" location="'Rekapitulácia stavby'!C2" display="Rekapitulácia stavby" xr:uid="{00000000-0004-0000-0C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SO-09 - Sadové úpravy</vt:lpstr>
      <vt:lpstr>'SO-09 - Sadové úpravy'!Názvy_tlače</vt:lpstr>
      <vt:lpstr>'SO-09 - Sadové úpravy'!Oblasť_tlače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DESKTOP-V5HLJSI\misko</dc:creator>
  <cp:lastModifiedBy>Ing. Monika Heregová</cp:lastModifiedBy>
  <cp:lastPrinted>2020-07-23T07:59:51Z</cp:lastPrinted>
  <dcterms:created xsi:type="dcterms:W3CDTF">2020-06-30T22:12:45Z</dcterms:created>
  <dcterms:modified xsi:type="dcterms:W3CDTF">2020-08-10T07:16:08Z</dcterms:modified>
</cp:coreProperties>
</file>