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D:\DOKUMENTY\UTVAR VO\2020\SUTAZE\podlimitne zakazky\OIV\ZS_MS_Gorkeho_sportovisko\vysvetlenia SP\v5 vykazy doplnene\"/>
    </mc:Choice>
  </mc:AlternateContent>
  <xr:revisionPtr revIDLastSave="0" documentId="13_ncr:1_{02DE5876-0B12-4DD4-9AB1-BCA307501EEE}" xr6:coauthVersionLast="40" xr6:coauthVersionMax="43" xr10:uidLastSave="{00000000-0000-0000-0000-000000000000}"/>
  <bookViews>
    <workbookView xWindow="3030" yWindow="345" windowWidth="21180" windowHeight="14355" xr2:uid="{00000000-000D-0000-FFFF-FFFF00000000}"/>
  </bookViews>
  <sheets>
    <sheet name="SO 10 - Mobiliár" sheetId="14" r:id="rId1"/>
  </sheets>
  <definedNames>
    <definedName name="_xlnm.Print_Titles" localSheetId="0">'SO 10 - Mobiliár'!$124:$124</definedName>
    <definedName name="_xlnm.Print_Area" localSheetId="0">'SO 10 - Mobiliár'!$C$4:$Q$70,'SO 10 - Mobiliár'!$C$76:$Q$108,'SO 10 - Mobiliár'!$C$114:$Q$206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I206" i="14" l="1"/>
  <c r="BH206" i="14"/>
  <c r="BG206" i="14"/>
  <c r="BE206" i="14"/>
  <c r="BK206" i="14"/>
  <c r="N206" i="14" s="1"/>
  <c r="BF206" i="14" s="1"/>
  <c r="BI205" i="14"/>
  <c r="BH205" i="14"/>
  <c r="BG205" i="14"/>
  <c r="BE205" i="14"/>
  <c r="BK205" i="14"/>
  <c r="N205" i="14" s="1"/>
  <c r="BF205" i="14"/>
  <c r="BI204" i="14"/>
  <c r="BH204" i="14"/>
  <c r="BG204" i="14"/>
  <c r="BE204" i="14"/>
  <c r="BK204" i="14"/>
  <c r="N204" i="14" s="1"/>
  <c r="BF204" i="14" s="1"/>
  <c r="BI203" i="14"/>
  <c r="BH203" i="14"/>
  <c r="BG203" i="14"/>
  <c r="BE203" i="14"/>
  <c r="BK203" i="14"/>
  <c r="N203" i="14" s="1"/>
  <c r="BF203" i="14" s="1"/>
  <c r="BI202" i="14"/>
  <c r="BH202" i="14"/>
  <c r="BG202" i="14"/>
  <c r="BE202" i="14"/>
  <c r="BK202" i="14"/>
  <c r="N202" i="14" s="1"/>
  <c r="BF202" i="14" s="1"/>
  <c r="BK201" i="14"/>
  <c r="N201" i="14" s="1"/>
  <c r="N98" i="14" s="1"/>
  <c r="BI197" i="14"/>
  <c r="BH197" i="14"/>
  <c r="BG197" i="14"/>
  <c r="BE197" i="14"/>
  <c r="AA197" i="14"/>
  <c r="Y197" i="14"/>
  <c r="W197" i="14"/>
  <c r="BK197" i="14"/>
  <c r="N197" i="14"/>
  <c r="BF197" i="14" s="1"/>
  <c r="BI193" i="14"/>
  <c r="BH193" i="14"/>
  <c r="BG193" i="14"/>
  <c r="BE193" i="14"/>
  <c r="AA193" i="14"/>
  <c r="Y193" i="14"/>
  <c r="W193" i="14"/>
  <c r="BK193" i="14"/>
  <c r="N193" i="14"/>
  <c r="BF193" i="14"/>
  <c r="BI189" i="14"/>
  <c r="BH189" i="14"/>
  <c r="BG189" i="14"/>
  <c r="BE189" i="14"/>
  <c r="AA189" i="14"/>
  <c r="Y189" i="14"/>
  <c r="W189" i="14"/>
  <c r="W188" i="14"/>
  <c r="BK189" i="14"/>
  <c r="N189" i="14"/>
  <c r="BF189" i="14" s="1"/>
  <c r="BI187" i="14"/>
  <c r="BH187" i="14"/>
  <c r="BG187" i="14"/>
  <c r="BE187" i="14"/>
  <c r="AA187" i="14"/>
  <c r="Y187" i="14"/>
  <c r="W187" i="14"/>
  <c r="BK187" i="14"/>
  <c r="N187" i="14"/>
  <c r="BF187" i="14"/>
  <c r="BI182" i="14"/>
  <c r="BH182" i="14"/>
  <c r="BG182" i="14"/>
  <c r="BE182" i="14"/>
  <c r="AA182" i="14"/>
  <c r="Y182" i="14"/>
  <c r="W182" i="14"/>
  <c r="BK182" i="14"/>
  <c r="N182" i="14"/>
  <c r="BF182" i="14"/>
  <c r="BI178" i="14"/>
  <c r="BH178" i="14"/>
  <c r="BG178" i="14"/>
  <c r="BE178" i="14"/>
  <c r="AA178" i="14"/>
  <c r="AA177" i="14"/>
  <c r="Y178" i="14"/>
  <c r="Y177" i="14"/>
  <c r="W178" i="14"/>
  <c r="W177" i="14"/>
  <c r="BK178" i="14"/>
  <c r="BK177" i="14"/>
  <c r="N177" i="14" s="1"/>
  <c r="N96" i="14" s="1"/>
  <c r="N178" i="14"/>
  <c r="BF178" i="14" s="1"/>
  <c r="BI173" i="14"/>
  <c r="BH173" i="14"/>
  <c r="BG173" i="14"/>
  <c r="BE173" i="14"/>
  <c r="AA173" i="14"/>
  <c r="Y173" i="14"/>
  <c r="W173" i="14"/>
  <c r="BK173" i="14"/>
  <c r="N173" i="14"/>
  <c r="BF173" i="14" s="1"/>
  <c r="BI172" i="14"/>
  <c r="BH172" i="14"/>
  <c r="BG172" i="14"/>
  <c r="BE172" i="14"/>
  <c r="AA172" i="14"/>
  <c r="Y172" i="14"/>
  <c r="W172" i="14"/>
  <c r="W162" i="14" s="1"/>
  <c r="W161" i="14" s="1"/>
  <c r="BK172" i="14"/>
  <c r="N172" i="14"/>
  <c r="BF172" i="14" s="1"/>
  <c r="BI167" i="14"/>
  <c r="BH167" i="14"/>
  <c r="BG167" i="14"/>
  <c r="BE167" i="14"/>
  <c r="AA167" i="14"/>
  <c r="Y167" i="14"/>
  <c r="W167" i="14"/>
  <c r="BK167" i="14"/>
  <c r="N167" i="14"/>
  <c r="BF167" i="14" s="1"/>
  <c r="BI163" i="14"/>
  <c r="BH163" i="14"/>
  <c r="BG163" i="14"/>
  <c r="BE163" i="14"/>
  <c r="AA163" i="14"/>
  <c r="AA162" i="14" s="1"/>
  <c r="Y163" i="14"/>
  <c r="Y162" i="14" s="1"/>
  <c r="W163" i="14"/>
  <c r="BK163" i="14"/>
  <c r="BK162" i="14" s="1"/>
  <c r="N163" i="14"/>
  <c r="BF163" i="14" s="1"/>
  <c r="BI160" i="14"/>
  <c r="BH160" i="14"/>
  <c r="BG160" i="14"/>
  <c r="BE160" i="14"/>
  <c r="AA160" i="14"/>
  <c r="Y160" i="14"/>
  <c r="W160" i="14"/>
  <c r="BK160" i="14"/>
  <c r="N160" i="14"/>
  <c r="BF160" i="14" s="1"/>
  <c r="BI159" i="14"/>
  <c r="BH159" i="14"/>
  <c r="BG159" i="14"/>
  <c r="BE159" i="14"/>
  <c r="AA159" i="14"/>
  <c r="Y159" i="14"/>
  <c r="W159" i="14"/>
  <c r="BK159" i="14"/>
  <c r="N159" i="14"/>
  <c r="BF159" i="14" s="1"/>
  <c r="BI158" i="14"/>
  <c r="BH158" i="14"/>
  <c r="BG158" i="14"/>
  <c r="BE158" i="14"/>
  <c r="AA158" i="14"/>
  <c r="Y158" i="14"/>
  <c r="W158" i="14"/>
  <c r="BK158" i="14"/>
  <c r="N158" i="14"/>
  <c r="BF158" i="14" s="1"/>
  <c r="BI157" i="14"/>
  <c r="BH157" i="14"/>
  <c r="BG157" i="14"/>
  <c r="BE157" i="14"/>
  <c r="AA157" i="14"/>
  <c r="Y157" i="14"/>
  <c r="W157" i="14"/>
  <c r="BK157" i="14"/>
  <c r="N157" i="14"/>
  <c r="BF157" i="14" s="1"/>
  <c r="BI156" i="14"/>
  <c r="BH156" i="14"/>
  <c r="BG156" i="14"/>
  <c r="BE156" i="14"/>
  <c r="AA156" i="14"/>
  <c r="Y156" i="14"/>
  <c r="W156" i="14"/>
  <c r="BK156" i="14"/>
  <c r="N156" i="14"/>
  <c r="BF156" i="14" s="1"/>
  <c r="BI155" i="14"/>
  <c r="BH155" i="14"/>
  <c r="BG155" i="14"/>
  <c r="BE155" i="14"/>
  <c r="AA155" i="14"/>
  <c r="Y155" i="14"/>
  <c r="W155" i="14"/>
  <c r="BK155" i="14"/>
  <c r="N155" i="14"/>
  <c r="BF155" i="14" s="1"/>
  <c r="BI154" i="14"/>
  <c r="BH154" i="14"/>
  <c r="BG154" i="14"/>
  <c r="BE154" i="14"/>
  <c r="AA154" i="14"/>
  <c r="Y154" i="14"/>
  <c r="W154" i="14"/>
  <c r="BK154" i="14"/>
  <c r="N154" i="14"/>
  <c r="BF154" i="14" s="1"/>
  <c r="BI153" i="14"/>
  <c r="BH153" i="14"/>
  <c r="BG153" i="14"/>
  <c r="BE153" i="14"/>
  <c r="AA153" i="14"/>
  <c r="Y153" i="14"/>
  <c r="W153" i="14"/>
  <c r="BK153" i="14"/>
  <c r="N153" i="14"/>
  <c r="BF153" i="14" s="1"/>
  <c r="BI152" i="14"/>
  <c r="BH152" i="14"/>
  <c r="BG152" i="14"/>
  <c r="BE152" i="14"/>
  <c r="AA152" i="14"/>
  <c r="Y152" i="14"/>
  <c r="W152" i="14"/>
  <c r="BK152" i="14"/>
  <c r="N152" i="14"/>
  <c r="BF152" i="14" s="1"/>
  <c r="BI151" i="14"/>
  <c r="BH151" i="14"/>
  <c r="BG151" i="14"/>
  <c r="BE151" i="14"/>
  <c r="AA151" i="14"/>
  <c r="Y151" i="14"/>
  <c r="W151" i="14"/>
  <c r="BK151" i="14"/>
  <c r="N151" i="14"/>
  <c r="BF151" i="14" s="1"/>
  <c r="BI150" i="14"/>
  <c r="BH150" i="14"/>
  <c r="BG150" i="14"/>
  <c r="BE150" i="14"/>
  <c r="AA150" i="14"/>
  <c r="Y150" i="14"/>
  <c r="W150" i="14"/>
  <c r="BK150" i="14"/>
  <c r="N150" i="14"/>
  <c r="BF150" i="14" s="1"/>
  <c r="BI149" i="14"/>
  <c r="BH149" i="14"/>
  <c r="BG149" i="14"/>
  <c r="BE149" i="14"/>
  <c r="AA149" i="14"/>
  <c r="Y149" i="14"/>
  <c r="W149" i="14"/>
  <c r="BK149" i="14"/>
  <c r="N149" i="14"/>
  <c r="BF149" i="14" s="1"/>
  <c r="BI148" i="14"/>
  <c r="BH148" i="14"/>
  <c r="BG148" i="14"/>
  <c r="BE148" i="14"/>
  <c r="AA148" i="14"/>
  <c r="Y148" i="14"/>
  <c r="W148" i="14"/>
  <c r="BK148" i="14"/>
  <c r="N148" i="14"/>
  <c r="BF148" i="14" s="1"/>
  <c r="BI147" i="14"/>
  <c r="BH147" i="14"/>
  <c r="BG147" i="14"/>
  <c r="BE147" i="14"/>
  <c r="AA147" i="14"/>
  <c r="Y147" i="14"/>
  <c r="W147" i="14"/>
  <c r="BK147" i="14"/>
  <c r="N147" i="14"/>
  <c r="BF147" i="14" s="1"/>
  <c r="BI146" i="14"/>
  <c r="BH146" i="14"/>
  <c r="BG146" i="14"/>
  <c r="BE146" i="14"/>
  <c r="AA146" i="14"/>
  <c r="Y146" i="14"/>
  <c r="W146" i="14"/>
  <c r="BK146" i="14"/>
  <c r="N146" i="14"/>
  <c r="BF146" i="14" s="1"/>
  <c r="BI145" i="14"/>
  <c r="BH145" i="14"/>
  <c r="BG145" i="14"/>
  <c r="BE145" i="14"/>
  <c r="AA145" i="14"/>
  <c r="Y145" i="14"/>
  <c r="W145" i="14"/>
  <c r="BK145" i="14"/>
  <c r="N145" i="14"/>
  <c r="BF145" i="14" s="1"/>
  <c r="BI144" i="14"/>
  <c r="BH144" i="14"/>
  <c r="BG144" i="14"/>
  <c r="BE144" i="14"/>
  <c r="AA144" i="14"/>
  <c r="Y144" i="14"/>
  <c r="W144" i="14"/>
  <c r="BK144" i="14"/>
  <c r="N144" i="14"/>
  <c r="BF144" i="14" s="1"/>
  <c r="BI143" i="14"/>
  <c r="BH143" i="14"/>
  <c r="BG143" i="14"/>
  <c r="BE143" i="14"/>
  <c r="AA143" i="14"/>
  <c r="Y143" i="14"/>
  <c r="W143" i="14"/>
  <c r="W142" i="14"/>
  <c r="BK143" i="14"/>
  <c r="N143" i="14"/>
  <c r="BF143" i="14" s="1"/>
  <c r="BI141" i="14"/>
  <c r="BH141" i="14"/>
  <c r="BG141" i="14"/>
  <c r="BE141" i="14"/>
  <c r="AA141" i="14"/>
  <c r="Y141" i="14"/>
  <c r="W141" i="14"/>
  <c r="BK141" i="14"/>
  <c r="N141" i="14"/>
  <c r="BF141" i="14"/>
  <c r="BI140" i="14"/>
  <c r="BH140" i="14"/>
  <c r="BG140" i="14"/>
  <c r="BE140" i="14"/>
  <c r="AA140" i="14"/>
  <c r="Y140" i="14"/>
  <c r="W140" i="14"/>
  <c r="BK140" i="14"/>
  <c r="BK138" i="14" s="1"/>
  <c r="N138" i="14" s="1"/>
  <c r="N92" i="14" s="1"/>
  <c r="N140" i="14"/>
  <c r="BF140" i="14"/>
  <c r="BI139" i="14"/>
  <c r="BH139" i="14"/>
  <c r="BG139" i="14"/>
  <c r="BE139" i="14"/>
  <c r="AA139" i="14"/>
  <c r="AA138" i="14"/>
  <c r="Y139" i="14"/>
  <c r="W139" i="14"/>
  <c r="W138" i="14" s="1"/>
  <c r="BK139" i="14"/>
  <c r="N139" i="14"/>
  <c r="BF139" i="14" s="1"/>
  <c r="BI137" i="14"/>
  <c r="BH137" i="14"/>
  <c r="BG137" i="14"/>
  <c r="BE137" i="14"/>
  <c r="AA137" i="14"/>
  <c r="Y137" i="14"/>
  <c r="W137" i="14"/>
  <c r="BK137" i="14"/>
  <c r="N137" i="14"/>
  <c r="BF137" i="14" s="1"/>
  <c r="BI136" i="14"/>
  <c r="BH136" i="14"/>
  <c r="BG136" i="14"/>
  <c r="BE136" i="14"/>
  <c r="AA136" i="14"/>
  <c r="Y136" i="14"/>
  <c r="W136" i="14"/>
  <c r="BK136" i="14"/>
  <c r="N136" i="14"/>
  <c r="BF136" i="14" s="1"/>
  <c r="BI135" i="14"/>
  <c r="BH135" i="14"/>
  <c r="BG135" i="14"/>
  <c r="BE135" i="14"/>
  <c r="AA135" i="14"/>
  <c r="Y135" i="14"/>
  <c r="W135" i="14"/>
  <c r="W134" i="14"/>
  <c r="BK135" i="14"/>
  <c r="N135" i="14"/>
  <c r="BF135" i="14" s="1"/>
  <c r="BI133" i="14"/>
  <c r="BH133" i="14"/>
  <c r="BG133" i="14"/>
  <c r="BE133" i="14"/>
  <c r="AA133" i="14"/>
  <c r="Y133" i="14"/>
  <c r="W133" i="14"/>
  <c r="BK133" i="14"/>
  <c r="N133" i="14"/>
  <c r="BF133" i="14"/>
  <c r="BI132" i="14"/>
  <c r="BH132" i="14"/>
  <c r="BG132" i="14"/>
  <c r="BE132" i="14"/>
  <c r="AA132" i="14"/>
  <c r="Y132" i="14"/>
  <c r="W132" i="14"/>
  <c r="BK132" i="14"/>
  <c r="N132" i="14"/>
  <c r="BF132" i="14" s="1"/>
  <c r="BI131" i="14"/>
  <c r="BH131" i="14"/>
  <c r="BG131" i="14"/>
  <c r="BE131" i="14"/>
  <c r="AA131" i="14"/>
  <c r="AA130" i="14" s="1"/>
  <c r="Y131" i="14"/>
  <c r="W131" i="14"/>
  <c r="W130" i="14" s="1"/>
  <c r="BK131" i="14"/>
  <c r="N131" i="14"/>
  <c r="BF131" i="14" s="1"/>
  <c r="BI129" i="14"/>
  <c r="BH129" i="14"/>
  <c r="BG129" i="14"/>
  <c r="BE129" i="14"/>
  <c r="AA129" i="14"/>
  <c r="Y129" i="14"/>
  <c r="W129" i="14"/>
  <c r="BK129" i="14"/>
  <c r="N129" i="14"/>
  <c r="BF129" i="14" s="1"/>
  <c r="BI128" i="14"/>
  <c r="BH128" i="14"/>
  <c r="BG128" i="14"/>
  <c r="BE128" i="14"/>
  <c r="AA128" i="14"/>
  <c r="Y128" i="14"/>
  <c r="W128" i="14"/>
  <c r="BK128" i="14"/>
  <c r="N128" i="14"/>
  <c r="BF128" i="14" s="1"/>
  <c r="BI127" i="14"/>
  <c r="BH127" i="14"/>
  <c r="BG127" i="14"/>
  <c r="BE127" i="14"/>
  <c r="AA127" i="14"/>
  <c r="Y127" i="14"/>
  <c r="W127" i="14"/>
  <c r="W126" i="14" s="1"/>
  <c r="BK127" i="14"/>
  <c r="N127" i="14"/>
  <c r="BF127" i="14" s="1"/>
  <c r="F119" i="14"/>
  <c r="F117" i="14"/>
  <c r="BI106" i="14"/>
  <c r="BH106" i="14"/>
  <c r="BG106" i="14"/>
  <c r="BE106" i="14"/>
  <c r="BI105" i="14"/>
  <c r="BH105" i="14"/>
  <c r="BG105" i="14"/>
  <c r="BE105" i="14"/>
  <c r="BI104" i="14"/>
  <c r="BH104" i="14"/>
  <c r="BG104" i="14"/>
  <c r="BE104" i="14"/>
  <c r="BI103" i="14"/>
  <c r="BH103" i="14"/>
  <c r="BG103" i="14"/>
  <c r="BE103" i="14"/>
  <c r="BI102" i="14"/>
  <c r="BH102" i="14"/>
  <c r="BG102" i="14"/>
  <c r="BE102" i="14"/>
  <c r="BI101" i="14"/>
  <c r="BH101" i="14"/>
  <c r="BG101" i="14"/>
  <c r="BE101" i="14"/>
  <c r="F81" i="14"/>
  <c r="F79" i="14"/>
  <c r="O21" i="14"/>
  <c r="E21" i="14"/>
  <c r="M122" i="14" s="1"/>
  <c r="M84" i="14"/>
  <c r="O20" i="14"/>
  <c r="O18" i="14"/>
  <c r="E18" i="14"/>
  <c r="M121" i="14" s="1"/>
  <c r="M83" i="14"/>
  <c r="O17" i="14"/>
  <c r="O15" i="14"/>
  <c r="E15" i="14"/>
  <c r="F84" i="14" s="1"/>
  <c r="F122" i="14"/>
  <c r="O14" i="14"/>
  <c r="O12" i="14"/>
  <c r="E12" i="14"/>
  <c r="O11" i="14"/>
  <c r="O9" i="14"/>
  <c r="F6" i="14"/>
  <c r="BK130" i="14" l="1"/>
  <c r="N130" i="14" s="1"/>
  <c r="N90" i="14" s="1"/>
  <c r="Y126" i="14"/>
  <c r="F78" i="14"/>
  <c r="F116" i="14"/>
  <c r="Y130" i="14"/>
  <c r="Y138" i="14"/>
  <c r="AA126" i="14"/>
  <c r="AA134" i="14"/>
  <c r="AA142" i="14"/>
  <c r="Y188" i="14"/>
  <c r="Y161" i="14" s="1"/>
  <c r="BK126" i="14"/>
  <c r="N126" i="14" s="1"/>
  <c r="N89" i="14" s="1"/>
  <c r="BK134" i="14"/>
  <c r="N134" i="14" s="1"/>
  <c r="N91" i="14" s="1"/>
  <c r="Y134" i="14"/>
  <c r="BK142" i="14"/>
  <c r="N142" i="14" s="1"/>
  <c r="N93" i="14" s="1"/>
  <c r="Y142" i="14"/>
  <c r="AA188" i="14"/>
  <c r="BK188" i="14"/>
  <c r="N188" i="14" s="1"/>
  <c r="N97" i="14" s="1"/>
  <c r="F121" i="14"/>
  <c r="F83" i="14"/>
  <c r="M32" i="14"/>
  <c r="W125" i="14"/>
  <c r="H35" i="14"/>
  <c r="H32" i="14"/>
  <c r="N162" i="14"/>
  <c r="N95" i="14" s="1"/>
  <c r="BK161" i="14"/>
  <c r="N161" i="14" s="1"/>
  <c r="N94" i="14" s="1"/>
  <c r="M119" i="14"/>
  <c r="M81" i="14"/>
  <c r="H36" i="14"/>
  <c r="BK125" i="14"/>
  <c r="N125" i="14" s="1"/>
  <c r="N88" i="14" s="1"/>
  <c r="AA161" i="14"/>
  <c r="H34" i="14"/>
  <c r="AA125" i="14" l="1"/>
  <c r="Y125" i="14"/>
  <c r="N105" i="14"/>
  <c r="BF105" i="14" s="1"/>
  <c r="N103" i="14"/>
  <c r="BF103" i="14" s="1"/>
  <c r="M27" i="14"/>
  <c r="N102" i="14"/>
  <c r="BF102" i="14" s="1"/>
  <c r="N106" i="14"/>
  <c r="BF106" i="14" s="1"/>
  <c r="N104" i="14"/>
  <c r="BF104" i="14" s="1"/>
  <c r="N101" i="14"/>
  <c r="N100" i="14" l="1"/>
  <c r="BF101" i="14"/>
  <c r="H33" i="14" l="1"/>
  <c r="M33" i="14"/>
  <c r="M28" i="14"/>
  <c r="L108" i="14"/>
  <c r="M30" i="14" l="1"/>
  <c r="L38" i="14" l="1"/>
</calcChain>
</file>

<file path=xl/sharedStrings.xml><?xml version="1.0" encoding="utf-8"?>
<sst xmlns="http://schemas.openxmlformats.org/spreadsheetml/2006/main" count="1016" uniqueCount="225">
  <si>
    <t>Hárok obsahuje:</t>
  </si>
  <si>
    <t/>
  </si>
  <si>
    <t>False</t>
  </si>
  <si>
    <t>optimalizované pre tlač zostáv vo formáte A4 - na výšku</t>
  </si>
  <si>
    <t>&gt;&gt;  skryté stĺpce  &lt;&lt;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</si>
  <si>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</si>
  <si>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</si>
  <si>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</si>
  <si>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</si>
  <si>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</si>
  <si>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</si>
  <si>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</si>
  <si>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</si>
  <si>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</si>
  <si>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</si>
  <si>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IČO DPH:</t>
  </si>
  <si>
    <t>Zhotoviteľ:</t>
  </si>
  <si>
    <t>Projektant:</t>
  </si>
  <si>
    <t>True</t>
  </si>
  <si>
    <t>Spracovateľ:</t>
  </si>
  <si>
    <t>Poznámka: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</si>
  <si>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</si>
  <si>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</si>
  <si>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</si>
  <si>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</si>
  <si>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</si>
  <si>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</si>
  <si>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</si>
  <si>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</si>
  <si>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</si>
  <si>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</si>
  <si>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</si>
  <si>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</si>
  <si>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</si>
  <si>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</si>
  <si>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</si>
  <si>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</si>
  <si>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</si>
  <si>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</si>
  <si>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D</t>
  </si>
  <si>
    <t>0</t>
  </si>
  <si>
    <t>1</t>
  </si>
  <si>
    <t>2</t>
  </si>
  <si>
    <t>{a25c67ff-145a-4692-8e9a-27e16d395204}</t>
  </si>
  <si>
    <t>Ostatné náklady</t>
  </si>
  <si>
    <t>Celkové náklady za stavbu 1) + 2)</t>
  </si>
  <si>
    <t>1) Krycí list rozpočtu</t>
  </si>
  <si>
    <t>2) Rekapitulácia rozpočtu</t>
  </si>
  <si>
    <t>3) Rozpočet</t>
  </si>
  <si>
    <t>Späť na hárok:</t>
  </si>
  <si>
    <t>Rekapitulácia stavby</t>
  </si>
  <si>
    <t>KRYCÍ LIST ROZPOČTU</t>
  </si>
  <si>
    <t>Náklady z rozpočtu</t>
  </si>
  <si>
    <t>REKAPITULÁCIA ROZPOČTU</t>
  </si>
  <si>
    <t>Kód - Popis</t>
  </si>
  <si>
    <t>Cena celkom [EUR]</t>
  </si>
  <si>
    <t>1) Náklady z rozpočtu</t>
  </si>
  <si>
    <t>-1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</si>
  <si>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</si>
  <si>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</si>
  <si>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</si>
  <si>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</si>
  <si>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</si>
  <si>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</si>
  <si>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</si>
  <si>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</si>
  <si>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</si>
  <si>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</si>
  <si>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</si>
  <si>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</si>
  <si>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Typ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</si>
  <si>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</si>
  <si>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</si>
  <si>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</si>
  <si>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</si>
  <si>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</si>
  <si>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</si>
  <si>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</si>
  <si>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</si>
  <si>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</si>
  <si>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</si>
  <si>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</si>
  <si>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VP - Práce naviac</t>
  </si>
  <si>
    <t>PN</t>
  </si>
  <si>
    <t>K</t>
  </si>
  <si>
    <t>Objekt:</t>
  </si>
  <si>
    <t>HSV - Práce a dodávky HSV</t>
  </si>
  <si>
    <t>ROZPOCET</t>
  </si>
  <si>
    <t>ks</t>
  </si>
  <si>
    <t>4</t>
  </si>
  <si>
    <t>16</t>
  </si>
  <si>
    <t>3</t>
  </si>
  <si>
    <t>VV</t>
  </si>
  <si>
    <t>Medzisúčet</t>
  </si>
  <si>
    <t>Súčet</t>
  </si>
  <si>
    <t>5</t>
  </si>
  <si>
    <t>m2</t>
  </si>
  <si>
    <t>6</t>
  </si>
  <si>
    <t>m3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</si>
  <si>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</si>
  <si>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</si>
  <si>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</si>
  <si>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</si>
  <si>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</si>
  <si>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</si>
  <si>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</si>
  <si>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</si>
  <si>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</si>
  <si>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17</t>
  </si>
  <si>
    <t>18</t>
  </si>
  <si>
    <t>19</t>
  </si>
  <si>
    <t>21</t>
  </si>
  <si>
    <t>bm</t>
  </si>
  <si>
    <t>64</t>
  </si>
  <si>
    <t xml:space="preserve">    2 - Zakladanie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</si>
  <si>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</si>
  <si>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</si>
  <si>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</si>
  <si>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</si>
  <si>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</si>
  <si>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</si>
  <si>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</si>
  <si>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</si>
  <si>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</si>
  <si>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</si>
  <si>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</si>
  <si>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</si>
  <si>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</si>
  <si>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</si>
  <si>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</si>
  <si>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</si>
  <si>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</si>
  <si>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40</t>
  </si>
  <si>
    <t xml:space="preserve">    3 - Zvislé a kompletné konštrukcie</t>
  </si>
  <si>
    <t xml:space="preserve">    6 - Úpravy povrchov, podlahy, osadenie</t>
  </si>
  <si>
    <t>273321411</t>
  </si>
  <si>
    <t>Betón základových dosiek, železový (bez výstuže), tr. C 25/30</t>
  </si>
  <si>
    <t>273351215</t>
  </si>
  <si>
    <t>Debnenie stien základových dosiek, zhotovenie-dielce</t>
  </si>
  <si>
    <t>273351216</t>
  </si>
  <si>
    <t>Debnenie stien základových dosiek, odstránenie-dielce</t>
  </si>
  <si>
    <t>42</t>
  </si>
  <si>
    <t>44</t>
  </si>
  <si>
    <t>46</t>
  </si>
  <si>
    <t>48</t>
  </si>
  <si>
    <t>50</t>
  </si>
  <si>
    <t>52</t>
  </si>
  <si>
    <t>54</t>
  </si>
  <si>
    <t>56</t>
  </si>
  <si>
    <t>58</t>
  </si>
  <si>
    <t>60</t>
  </si>
  <si>
    <t>62</t>
  </si>
  <si>
    <t>66</t>
  </si>
  <si>
    <t>68</t>
  </si>
  <si>
    <t>70</t>
  </si>
  <si>
    <t>72</t>
  </si>
  <si>
    <t>74</t>
  </si>
  <si>
    <t>76</t>
  </si>
  <si>
    <t>SO 10 - Mobiliár</t>
  </si>
  <si>
    <t>D2 - Lavičky</t>
  </si>
  <si>
    <t>D3 - Odpadkové koše</t>
  </si>
  <si>
    <t>D4 - Stojany na bicykle</t>
  </si>
  <si>
    <t>D5 - Fontánka na pitie</t>
  </si>
  <si>
    <t>D6 - Herné prvky detského ihriska</t>
  </si>
  <si>
    <t>Kotvenie lavičky do základovej pätky 400x400x400 mm z bet. tr. C12/15</t>
  </si>
  <si>
    <t>Chemická kotva M12x165</t>
  </si>
  <si>
    <t>Kotvenie odpadkového koša do základovej pätky 400x400x400 mm z bet. tr. C12/15</t>
  </si>
  <si>
    <t>Kotvenie stojanu na bicykle do základového pásu 870x350x350 mm z bet. tr. C12/15</t>
  </si>
  <si>
    <t>Kotvenie fontánky na pitie do základovej pätky 400x400x400 mm z bet. tr. C20/25</t>
  </si>
  <si>
    <t>Kotvenie prvku DI_01 do základovej pätky s priemerom 700 mm, hĺbkou 900 mm z bet. tr. C16/20 (1x)</t>
  </si>
  <si>
    <t>Kotvenie prvku DI_02 do základovej pätky 600x600x700 mm z bet. tr. C16/20 (1x)</t>
  </si>
  <si>
    <t>Kotvenie prvku DI_03 do základovej pätky 600x600x700 mm z bet. tr. C16/20 (1x)</t>
  </si>
  <si>
    <t>Kotvenie prvku DI_04 do základovej pätky 400x400x700 mmz bet. tr. C16/20 (4x)</t>
  </si>
  <si>
    <t>Kotvenie prvku DI_04 do základovej pätky 300x300x700 mmz bet. tr. C16/20 (2x)</t>
  </si>
  <si>
    <t>Kotvenie prvku DI_04 do základovej pätky 300x500x700 mmz bet. tr. C16/20 (1x)</t>
  </si>
  <si>
    <t>Kotvenie prvku DI_05 do základovej pätky s priemerom 250 mm a hĺbky 700 mm z bet. tr. C16/20 (5x)</t>
  </si>
  <si>
    <t>Kotvenie prvku DI_05 do základovej pätky s priemerom 350 mm a hĺbky 700 mm z bet. tr. C16/20 (14x)</t>
  </si>
  <si>
    <t>Kotvenie prvku DI_05 do základovej pätky 400x900x700 mm z bet. tr. C16/20 (1x)</t>
  </si>
  <si>
    <t>Kotvenie prvku DI_06 do základovej pätky500x500x700 mm z bet. tr. C16/20 (4x)</t>
  </si>
  <si>
    <t>Kotvenie prvku DI_07 do základovej pätky s priemerom 400 mm a hĺbky 700 mm z bet. tr. C16/20 (2x)</t>
  </si>
  <si>
    <t>-1846581400</t>
  </si>
  <si>
    <t>2,400*15,00*0,300</t>
  </si>
  <si>
    <t>-990130622</t>
  </si>
  <si>
    <t>15*0,300*2*2</t>
  </si>
  <si>
    <t>2,400*0,300*2*2</t>
  </si>
  <si>
    <t>1210872430</t>
  </si>
  <si>
    <t>273362441</t>
  </si>
  <si>
    <t>Výstuž základových dosiek zo zvár. sietí KARI, priemer drôtu 8/8 mm, veľkosť oka 100x100 mm</t>
  </si>
  <si>
    <t>-188255124</t>
  </si>
  <si>
    <t>2,4*15*2*1,300</t>
  </si>
  <si>
    <t>311271304</t>
  </si>
  <si>
    <t>Murivo nosné (m3) PREMAC 50x40x25 s betónovou výplňou hr. 400 mm</t>
  </si>
  <si>
    <t>-65439046</t>
  </si>
  <si>
    <t>15*0,750*0,400*2</t>
  </si>
  <si>
    <t>341351101</t>
  </si>
  <si>
    <t>Debnenie  stien a priečok  jednostranné, zhotovenie-dielce</t>
  </si>
  <si>
    <t>810281314</t>
  </si>
  <si>
    <t>15*0,900*4</t>
  </si>
  <si>
    <t>1,439*4</t>
  </si>
  <si>
    <t>341351102</t>
  </si>
  <si>
    <t>Debnenie  stien a priečok  jednostranné, odstránenie-dielce</t>
  </si>
  <si>
    <t>1640971880</t>
  </si>
  <si>
    <t>631035453</t>
  </si>
  <si>
    <t>Dodávka a montáž ekoplastových lavičiek</t>
  </si>
  <si>
    <t>-276363785</t>
  </si>
  <si>
    <t>4*15*2</t>
  </si>
  <si>
    <t>631035453,397</t>
  </si>
  <si>
    <t>-722074232</t>
  </si>
  <si>
    <t>4,153*15*2</t>
  </si>
  <si>
    <t>631325711</t>
  </si>
  <si>
    <t>Mazanina z betónu vystužená oceľovými vláknami (Dramix) (m3) tr.C25/30 hr. nad 120 do 240 mm</t>
  </si>
  <si>
    <t>1170695070</t>
  </si>
  <si>
    <t>1,139*15*2</t>
  </si>
  <si>
    <t>Lavička (1815x500x445 mm ); oceľová zinkovaná nosná konštrukcia s práškovým lakom; sedadlo z drevených lát "PŠ"</t>
  </si>
  <si>
    <t>Odpadkový kôš s krycou strieškou bez popolníka (315x315x1075 mm); oceľová zinkovaná nosná konštrukcia s práškovým lakom; opláštenie z drevených lamiel "PŠ"</t>
  </si>
  <si>
    <t>Stojan na bicykle (600x60x1005); oceľová zinkovaná nosná konštrukcia s práškovým lakom "PŠ"</t>
  </si>
  <si>
    <t>Fontánka na pitie s miskou (priemer misky 330 mm; výška tela 845 mm); celonerezová konštrukcia "PŠ"</t>
  </si>
  <si>
    <t>DI_01 - Kolotoč so sedadlami (1500x1500x700 mm) "PŠ"</t>
  </si>
  <si>
    <t>DI_02 - Jednomiestna hojdačka na pružine (800x400 mm) "PŠ"</t>
  </si>
  <si>
    <t>DI_03 - Jednomiestna hojdačka na pružine (800x400 mm) "PŠ"</t>
  </si>
  <si>
    <t>DI_04 - Šmykľavka s lanovým výlezom (3500x2000x2200 mm) "PŠ"</t>
  </si>
  <si>
    <t>DI_05 - Opičia dráha so šmykľavkou (7300x5300x2700 mm) "PŠ"</t>
  </si>
  <si>
    <t>DI_06 - Dvojitá reťazová hojdačka (1100x3200x2700 mm) "PŠ"</t>
  </si>
  <si>
    <t>DI_07 - Hojdačka "hniezdo" (1100x3200x2700 mm) "PŠ"</t>
  </si>
  <si>
    <t xml:space="preserve">Náter napr. Sikagard 680 S Betoncolor alebo ekvivalent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</si>
</sst>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6" x14ac:knownFonts="1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0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0000A8"/>
      <name val="Trebuchet MS"/>
    </font>
    <font>
      <sz val="8"/>
      <color rgb="FFFF000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sz val="9"/>
      <color rgb="FF969696"/>
      <name val="Trebuchet MS"/>
    </font>
    <font>
      <sz val="10"/>
      <color rgb="FF464646"/>
      <name val="Trebuchet MS"/>
    </font>
    <font>
      <b/>
      <sz val="10"/>
      <name val="Trebuchet MS"/>
    </font>
    <font>
      <b/>
      <sz val="10"/>
      <color rgb="FF464646"/>
      <name val="Trebuchet MS"/>
    </font>
    <font>
      <sz val="10"/>
      <color rgb="FF969696"/>
      <name val="Trebuchet MS"/>
    </font>
    <font>
      <b/>
      <sz val="12"/>
      <color rgb="FF960000"/>
      <name val="Trebuchet MS"/>
    </font>
    <font>
      <b/>
      <sz val="12"/>
      <color rgb="FF800000"/>
      <name val="Trebuchet MS"/>
    </font>
    <font>
      <b/>
      <sz val="8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07">
    <xf numFmtId="0" fontId="0" fillId="0" borderId="0" xfId="0"/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horizontal="left" vertical="center"/>
    </xf>
    <xf numFmtId="0" fontId="12" fillId="2" borderId="0" xfId="1" applyFont="1" applyFill="1" applyAlignment="1" applyProtection="1">
      <alignment vertical="center"/>
    </xf>
    <xf numFmtId="0" fontId="0" fillId="2" borderId="0" xfId="0" applyFill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9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0" fillId="0" borderId="13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0" fillId="0" borderId="9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0" fillId="5" borderId="0" xfId="0" applyFont="1" applyFill="1" applyBorder="1" applyAlignment="1">
      <alignment horizontal="left" vertical="center"/>
    </xf>
    <xf numFmtId="0" fontId="0" fillId="5" borderId="0" xfId="0" applyFont="1" applyFill="1" applyBorder="1" applyAlignment="1">
      <alignment vertical="center"/>
    </xf>
    <xf numFmtId="0" fontId="0" fillId="2" borderId="0" xfId="0" applyFill="1" applyProtection="1"/>
    <xf numFmtId="0" fontId="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3" fillId="5" borderId="6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right" vertical="center"/>
    </xf>
    <xf numFmtId="0" fontId="3" fillId="5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5" fillId="0" borderId="23" xfId="0" applyFont="1" applyBorder="1" applyAlignment="1">
      <alignment horizontal="center" vertical="center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6" fontId="23" fillId="0" borderId="10" xfId="0" applyNumberFormat="1" applyFont="1" applyBorder="1" applyAlignment="1"/>
    <xf numFmtId="166" fontId="23" fillId="0" borderId="11" xfId="0" applyNumberFormat="1" applyFont="1" applyBorder="1" applyAlignment="1"/>
    <xf numFmtId="167" fontId="2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/>
    </xf>
    <xf numFmtId="0" fontId="0" fillId="0" borderId="12" xfId="0" applyFont="1" applyBorder="1" applyAlignment="1">
      <alignment vertical="center"/>
    </xf>
    <xf numFmtId="167" fontId="0" fillId="0" borderId="0" xfId="0" applyNumberFormat="1" applyFont="1" applyAlignment="1">
      <alignment vertical="center"/>
    </xf>
    <xf numFmtId="0" fontId="0" fillId="4" borderId="23" xfId="0" applyFont="1" applyFill="1" applyBorder="1" applyAlignment="1" applyProtection="1">
      <alignment horizontal="center" vertical="center"/>
      <protection locked="0"/>
    </xf>
    <xf numFmtId="49" fontId="0" fillId="4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4" borderId="23" xfId="0" applyFont="1" applyFill="1" applyBorder="1" applyAlignment="1" applyProtection="1">
      <alignment horizontal="center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0" fontId="1" fillId="4" borderId="23" xfId="0" applyFont="1" applyFill="1" applyBorder="1" applyAlignment="1" applyProtection="1">
      <alignment horizontal="left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 applyAlignment="1"/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12" xfId="0" applyFont="1" applyBorder="1" applyAlignment="1"/>
    <xf numFmtId="166" fontId="7" fillId="0" borderId="0" xfId="0" applyNumberFormat="1" applyFont="1" applyBorder="1" applyAlignment="1"/>
    <xf numFmtId="166" fontId="7" fillId="0" borderId="13" xfId="0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vertical="center"/>
    </xf>
    <xf numFmtId="0" fontId="6" fillId="0" borderId="0" xfId="0" applyFont="1" applyBorder="1" applyAlignment="1">
      <alignment horizontal="left"/>
    </xf>
    <xf numFmtId="0" fontId="0" fillId="0" borderId="23" xfId="0" applyFont="1" applyBorder="1" applyAlignment="1" applyProtection="1">
      <alignment horizontal="center" vertical="center"/>
      <protection locked="0"/>
    </xf>
    <xf numFmtId="49" fontId="0" fillId="0" borderId="23" xfId="0" applyNumberFormat="1" applyFont="1" applyBorder="1" applyAlignment="1" applyProtection="1">
      <alignment horizontal="left" vertical="center" wrapText="1"/>
      <protection locked="0"/>
    </xf>
    <xf numFmtId="0" fontId="0" fillId="0" borderId="23" xfId="0" applyFont="1" applyBorder="1" applyAlignment="1" applyProtection="1">
      <alignment horizontal="center" vertical="center" wrapText="1"/>
      <protection locked="0"/>
    </xf>
    <xf numFmtId="166" fontId="1" fillId="0" borderId="0" xfId="0" applyNumberFormat="1" applyFont="1" applyBorder="1" applyAlignment="1">
      <alignment vertical="center"/>
    </xf>
    <xf numFmtId="166" fontId="1" fillId="0" borderId="1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167" fontId="8" fillId="0" borderId="0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167" fontId="9" fillId="0" borderId="0" xfId="0" applyNumberFormat="1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167" fontId="10" fillId="0" borderId="0" xfId="0" applyNumberFormat="1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2" borderId="0" xfId="1" applyFont="1" applyFill="1" applyAlignment="1" applyProtection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0" borderId="0" xfId="0"/>
    <xf numFmtId="0" fontId="0" fillId="4" borderId="23" xfId="0" applyFont="1" applyFill="1" applyBorder="1" applyAlignment="1" applyProtection="1">
      <alignment horizontal="left" vertical="center" wrapText="1"/>
      <protection locked="0"/>
    </xf>
    <xf numFmtId="167" fontId="0" fillId="4" borderId="23" xfId="0" applyNumberFormat="1" applyFont="1" applyFill="1" applyBorder="1" applyAlignment="1" applyProtection="1">
      <alignment vertical="center"/>
      <protection locked="0"/>
    </xf>
    <xf numFmtId="167" fontId="0" fillId="0" borderId="23" xfId="0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167" fontId="5" fillId="0" borderId="15" xfId="0" applyNumberFormat="1" applyFont="1" applyBorder="1" applyAlignment="1"/>
    <xf numFmtId="167" fontId="5" fillId="0" borderId="15" xfId="0" applyNumberFormat="1" applyFont="1" applyBorder="1" applyAlignment="1">
      <alignment vertical="center"/>
    </xf>
    <xf numFmtId="0" fontId="0" fillId="0" borderId="23" xfId="0" applyFont="1" applyBorder="1" applyAlignment="1" applyProtection="1">
      <alignment horizontal="left" vertical="center" wrapText="1"/>
      <protection locked="0"/>
    </xf>
    <xf numFmtId="167" fontId="0" fillId="0" borderId="23" xfId="0" applyNumberFormat="1" applyFont="1" applyBorder="1" applyAlignment="1" applyProtection="1">
      <alignment vertical="center"/>
      <protection locked="0"/>
    </xf>
    <xf numFmtId="167" fontId="6" fillId="0" borderId="21" xfId="0" applyNumberFormat="1" applyFont="1" applyBorder="1" applyAlignment="1"/>
    <xf numFmtId="167" fontId="6" fillId="0" borderId="21" xfId="0" applyNumberFormat="1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167" fontId="6" fillId="0" borderId="15" xfId="0" applyNumberFormat="1" applyFont="1" applyBorder="1" applyAlignment="1"/>
    <xf numFmtId="167" fontId="6" fillId="0" borderId="15" xfId="0" applyNumberFormat="1" applyFont="1" applyBorder="1" applyAlignment="1">
      <alignment vertical="center"/>
    </xf>
    <xf numFmtId="167" fontId="5" fillId="0" borderId="10" xfId="0" applyNumberFormat="1" applyFont="1" applyBorder="1" applyAlignment="1"/>
    <xf numFmtId="167" fontId="5" fillId="0" borderId="10" xfId="0" applyNumberFormat="1" applyFont="1" applyBorder="1" applyAlignment="1">
      <alignment vertical="center"/>
    </xf>
    <xf numFmtId="0" fontId="0" fillId="6" borderId="23" xfId="0" applyFont="1" applyFill="1" applyBorder="1" applyAlignment="1" applyProtection="1">
      <alignment horizontal="left" vertical="center" wrapText="1"/>
      <protection locked="0"/>
    </xf>
    <xf numFmtId="167" fontId="5" fillId="0" borderId="21" xfId="0" applyNumberFormat="1" applyFont="1" applyBorder="1" applyAlignment="1"/>
    <xf numFmtId="167" fontId="5" fillId="0" borderId="21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5" borderId="21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7" fontId="20" fillId="0" borderId="10" xfId="0" applyNumberFormat="1" applyFont="1" applyBorder="1" applyAlignment="1"/>
    <xf numFmtId="167" fontId="3" fillId="0" borderId="10" xfId="0" applyNumberFormat="1" applyFont="1" applyBorder="1" applyAlignment="1">
      <alignment vertical="center"/>
    </xf>
    <xf numFmtId="0" fontId="6" fillId="4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4" fontId="6" fillId="4" borderId="0" xfId="0" applyNumberFormat="1" applyFont="1" applyFill="1" applyBorder="1" applyAlignment="1" applyProtection="1">
      <alignment vertical="center"/>
      <protection locked="0"/>
    </xf>
    <xf numFmtId="4" fontId="6" fillId="0" borderId="0" xfId="0" applyNumberFormat="1" applyFont="1" applyBorder="1" applyAlignment="1" applyProtection="1">
      <alignment vertical="center"/>
      <protection locked="0"/>
    </xf>
    <xf numFmtId="4" fontId="20" fillId="5" borderId="0" xfId="0" applyNumberFormat="1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165" fontId="2" fillId="0" borderId="0" xfId="0" applyNumberFormat="1" applyFont="1" applyBorder="1" applyAlignment="1">
      <alignment horizontal="left" vertical="center"/>
    </xf>
    <xf numFmtId="167" fontId="5" fillId="0" borderId="0" xfId="0" applyNumberFormat="1" applyFont="1" applyBorder="1" applyAlignment="1"/>
    <xf numFmtId="0" fontId="5" fillId="0" borderId="0" xfId="0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4" fontId="5" fillId="0" borderId="0" xfId="0" applyNumberFormat="1" applyFont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2" fillId="5" borderId="0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4" fontId="3" fillId="5" borderId="7" xfId="0" applyNumberFormat="1" applyFont="1" applyFill="1" applyBorder="1" applyAlignment="1">
      <alignment vertical="center"/>
    </xf>
    <xf numFmtId="4" fontId="3" fillId="5" borderId="8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top" wrapText="1"/>
    </xf>
    <xf numFmtId="165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0" xfId="0" applyFont="1" applyFill="1" applyBorder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kros.sk/cenkros-ocenovanie-a-riadenie-stavebnej-vyroby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s://www.kros.sk/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N207"/>
  <sheetViews>
    <sheetView showGridLines="0" tabSelected="1" workbookViewId="0">
      <pane ySplit="1" topLeftCell="A118" activePane="bottomLeft" state="frozen"/>
      <selection pane="bottomLeft" activeCell="F132" sqref="F132:I132"/>
    </sheetView>
  </sheetViews>
  <sheetFormatPr defaultRowHeight="13.5" x14ac:dyDescent="0.3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7" width="11.1640625" customWidth="1"/>
    <col min="8" max="8" width="12.5" customWidth="1"/>
    <col min="9" max="9" width="7" customWidth="1"/>
    <col min="10" max="10" width="5.1640625" customWidth="1"/>
    <col min="11" max="11" width="11.5" customWidth="1"/>
    <col min="12" max="12" width="12" customWidth="1"/>
    <col min="13" max="14" width="6" customWidth="1"/>
    <col min="15" max="15" width="2" customWidth="1"/>
    <col min="16" max="16" width="12.5" customWidth="1"/>
    <col min="17" max="17" width="4.1640625" customWidth="1"/>
    <col min="18" max="18" width="1.6640625" customWidth="1"/>
    <col min="19" max="19" width="8.1640625" customWidth="1"/>
    <col min="20" max="20" width="29.6640625" hidden="1" customWidth="1"/>
    <col min="21" max="21" width="16.33203125" hidden="1" customWidth="1"/>
    <col min="22" max="22" width="12.33203125" hidden="1" customWidth="1"/>
    <col min="23" max="23" width="16.33203125" hidden="1" customWidth="1"/>
    <col min="24" max="24" width="12.1640625" hidden="1" customWidth="1"/>
    <col min="25" max="25" width="15" hidden="1" customWidth="1"/>
    <col min="26" max="26" width="11" hidden="1" customWidth="1"/>
    <col min="27" max="27" width="15" hidden="1" customWidth="1"/>
    <col min="28" max="28" width="16.33203125" hidden="1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66" ht="21.75" customHeight="1" x14ac:dyDescent="0.3">
      <c r="A1" s="59"/>
      <c r="B1" s="9"/>
      <c r="C1" s="9"/>
      <c r="D1" s="10" t="s">
        <v>0</v>
      </c>
      <c r="E1" s="9"/>
      <c r="F1" s="11" t="s">
        <v>46</v>
      </c>
      <c r="G1" s="11"/>
      <c r="H1" s="141" t="s">
        <v>47</v>
      </c>
      <c r="I1" s="141"/>
      <c r="J1" s="141"/>
      <c r="K1" s="141"/>
      <c r="L1" s="11" t="s">
        <v>48</v>
      </c>
      <c r="M1" s="9"/>
      <c r="N1" s="9"/>
      <c r="O1" s="10" t="s">
        <v>49</v>
      </c>
      <c r="P1" s="9"/>
      <c r="Q1" s="9"/>
      <c r="R1" s="9"/>
      <c r="S1" s="11" t="s">
        <v>50</v>
      </c>
      <c r="T1" s="11"/>
      <c r="U1" s="59"/>
      <c r="V1" s="59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ht="36.950000000000003" customHeight="1" x14ac:dyDescent="0.3">
      <c r="C2" s="201" t="s">
        <v>3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S2" s="142" t="s">
        <v>4</v>
      </c>
      <c r="T2" s="143"/>
      <c r="U2" s="143"/>
      <c r="V2" s="143"/>
      <c r="W2" s="143"/>
      <c r="X2" s="143"/>
      <c r="Y2" s="143"/>
      <c r="Z2" s="143"/>
      <c r="AA2" s="143"/>
      <c r="AB2" s="143"/>
      <c r="AC2" s="143"/>
      <c r="AT2" s="14" t="s">
        <v>43</v>
      </c>
    </row>
    <row r="3" spans="1:66" ht="6.95" customHeight="1" x14ac:dyDescent="0.3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7"/>
      <c r="AT3" s="14" t="s">
        <v>40</v>
      </c>
    </row>
    <row r="4" spans="1:66" ht="36.950000000000003" customHeight="1" x14ac:dyDescent="0.3">
      <c r="B4" s="18"/>
      <c r="C4" s="178" t="s">
        <v>51</v>
      </c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"/>
      <c r="T4" s="13" t="s">
        <v>6</v>
      </c>
      <c r="AT4" s="14" t="s">
        <v>2</v>
      </c>
    </row>
    <row r="5" spans="1:66" ht="6.95" customHeight="1" x14ac:dyDescent="0.3">
      <c r="B5" s="18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9"/>
    </row>
    <row r="6" spans="1:66" ht="25.35" customHeight="1" x14ac:dyDescent="0.3">
      <c r="B6" s="18"/>
      <c r="C6" s="20"/>
      <c r="D6" s="23" t="s">
        <v>7</v>
      </c>
      <c r="E6" s="20"/>
      <c r="F6" s="180" t="e">
        <f>#REF!</f>
        <v>#REF!</v>
      </c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20"/>
      <c r="R6" s="19"/>
    </row>
    <row r="7" spans="1:66" s="1" customFormat="1" ht="32.85" customHeight="1" x14ac:dyDescent="0.3">
      <c r="B7" s="25"/>
      <c r="C7" s="26"/>
      <c r="D7" s="22" t="s">
        <v>85</v>
      </c>
      <c r="E7" s="26"/>
      <c r="F7" s="203" t="s">
        <v>158</v>
      </c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6"/>
      <c r="R7" s="27"/>
    </row>
    <row r="8" spans="1:66" s="1" customFormat="1" ht="14.45" customHeight="1" x14ac:dyDescent="0.3">
      <c r="B8" s="25"/>
      <c r="C8" s="26"/>
      <c r="D8" s="23" t="s">
        <v>8</v>
      </c>
      <c r="E8" s="26"/>
      <c r="F8" s="21" t="s">
        <v>1</v>
      </c>
      <c r="G8" s="26"/>
      <c r="H8" s="26"/>
      <c r="I8" s="26"/>
      <c r="J8" s="26"/>
      <c r="K8" s="26"/>
      <c r="L8" s="26"/>
      <c r="M8" s="23" t="s">
        <v>9</v>
      </c>
      <c r="N8" s="26"/>
      <c r="O8" s="21" t="s">
        <v>1</v>
      </c>
      <c r="P8" s="26"/>
      <c r="Q8" s="26"/>
      <c r="R8" s="27"/>
    </row>
    <row r="9" spans="1:66" s="1" customFormat="1" ht="14.45" customHeight="1" x14ac:dyDescent="0.3">
      <c r="B9" s="25"/>
      <c r="C9" s="26"/>
      <c r="D9" s="23" t="s">
        <v>10</v>
      </c>
      <c r="E9" s="26"/>
      <c r="F9" s="21" t="s">
        <v>11</v>
      </c>
      <c r="G9" s="26"/>
      <c r="H9" s="26"/>
      <c r="I9" s="26"/>
      <c r="J9" s="26"/>
      <c r="K9" s="26"/>
      <c r="L9" s="26"/>
      <c r="M9" s="23" t="s">
        <v>12</v>
      </c>
      <c r="N9" s="26"/>
      <c r="O9" s="204" t="e">
        <f>#REF!</f>
        <v>#REF!</v>
      </c>
      <c r="P9" s="183"/>
      <c r="Q9" s="26"/>
      <c r="R9" s="27"/>
    </row>
    <row r="10" spans="1:66" s="1" customFormat="1" ht="10.9" customHeight="1" x14ac:dyDescent="0.3">
      <c r="B10" s="25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7"/>
    </row>
    <row r="11" spans="1:66" s="1" customFormat="1" ht="14.45" customHeight="1" x14ac:dyDescent="0.3">
      <c r="B11" s="25"/>
      <c r="C11" s="26"/>
      <c r="D11" s="23" t="s">
        <v>13</v>
      </c>
      <c r="E11" s="26"/>
      <c r="F11" s="26"/>
      <c r="G11" s="26"/>
      <c r="H11" s="26"/>
      <c r="I11" s="26"/>
      <c r="J11" s="26"/>
      <c r="K11" s="26"/>
      <c r="L11" s="26"/>
      <c r="M11" s="23" t="s">
        <v>14</v>
      </c>
      <c r="N11" s="26"/>
      <c r="O11" s="168" t="e">
        <f>IF(#REF!="","",#REF!)</f>
        <v>#REF!</v>
      </c>
      <c r="P11" s="168"/>
      <c r="Q11" s="26"/>
      <c r="R11" s="27"/>
    </row>
    <row r="12" spans="1:66" s="1" customFormat="1" ht="18" customHeight="1" x14ac:dyDescent="0.3">
      <c r="B12" s="25"/>
      <c r="C12" s="26"/>
      <c r="D12" s="26"/>
      <c r="E12" s="21" t="e">
        <f>IF(#REF!="","",#REF!)</f>
        <v>#REF!</v>
      </c>
      <c r="F12" s="26"/>
      <c r="G12" s="26"/>
      <c r="H12" s="26"/>
      <c r="I12" s="26"/>
      <c r="J12" s="26"/>
      <c r="K12" s="26"/>
      <c r="L12" s="26"/>
      <c r="M12" s="23" t="s">
        <v>15</v>
      </c>
      <c r="N12" s="26"/>
      <c r="O12" s="168" t="e">
        <f>IF(#REF!="","",#REF!)</f>
        <v>#REF!</v>
      </c>
      <c r="P12" s="168"/>
      <c r="Q12" s="26"/>
      <c r="R12" s="27"/>
    </row>
    <row r="13" spans="1:66" s="1" customFormat="1" ht="6.95" customHeight="1" x14ac:dyDescent="0.3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</row>
    <row r="14" spans="1:66" s="1" customFormat="1" ht="14.45" customHeight="1" x14ac:dyDescent="0.3">
      <c r="B14" s="25"/>
      <c r="C14" s="26"/>
      <c r="D14" s="23" t="s">
        <v>16</v>
      </c>
      <c r="E14" s="26"/>
      <c r="F14" s="26"/>
      <c r="G14" s="26"/>
      <c r="H14" s="26"/>
      <c r="I14" s="26"/>
      <c r="J14" s="26"/>
      <c r="K14" s="26"/>
      <c r="L14" s="26"/>
      <c r="M14" s="23" t="s">
        <v>14</v>
      </c>
      <c r="N14" s="26"/>
      <c r="O14" s="205" t="e">
        <f>IF(#REF!="","",#REF!)</f>
        <v>#REF!</v>
      </c>
      <c r="P14" s="168"/>
      <c r="Q14" s="26"/>
      <c r="R14" s="27"/>
    </row>
    <row r="15" spans="1:66" s="1" customFormat="1" ht="18" customHeight="1" x14ac:dyDescent="0.3">
      <c r="B15" s="25"/>
      <c r="C15" s="26"/>
      <c r="D15" s="26"/>
      <c r="E15" s="205" t="e">
        <f>IF(#REF!="","",#REF!)</f>
        <v>#REF!</v>
      </c>
      <c r="F15" s="206"/>
      <c r="G15" s="206"/>
      <c r="H15" s="206"/>
      <c r="I15" s="206"/>
      <c r="J15" s="206"/>
      <c r="K15" s="206"/>
      <c r="L15" s="206"/>
      <c r="M15" s="23" t="s">
        <v>15</v>
      </c>
      <c r="N15" s="26"/>
      <c r="O15" s="205" t="e">
        <f>IF(#REF!="","",#REF!)</f>
        <v>#REF!</v>
      </c>
      <c r="P15" s="168"/>
      <c r="Q15" s="26"/>
      <c r="R15" s="27"/>
    </row>
    <row r="16" spans="1:66" s="1" customFormat="1" ht="6.95" customHeight="1" x14ac:dyDescent="0.3">
      <c r="B16" s="25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/>
    </row>
    <row r="17" spans="2:18" s="1" customFormat="1" ht="14.45" customHeight="1" x14ac:dyDescent="0.3">
      <c r="B17" s="25"/>
      <c r="C17" s="26"/>
      <c r="D17" s="23" t="s">
        <v>17</v>
      </c>
      <c r="E17" s="26"/>
      <c r="F17" s="26"/>
      <c r="G17" s="26"/>
      <c r="H17" s="26"/>
      <c r="I17" s="26"/>
      <c r="J17" s="26"/>
      <c r="K17" s="26"/>
      <c r="L17" s="26"/>
      <c r="M17" s="23" t="s">
        <v>14</v>
      </c>
      <c r="N17" s="26"/>
      <c r="O17" s="168" t="e">
        <f>IF(#REF!="","",#REF!)</f>
        <v>#REF!</v>
      </c>
      <c r="P17" s="168"/>
      <c r="Q17" s="26"/>
      <c r="R17" s="27"/>
    </row>
    <row r="18" spans="2:18" s="1" customFormat="1" ht="18" customHeight="1" x14ac:dyDescent="0.3">
      <c r="B18" s="25"/>
      <c r="C18" s="26"/>
      <c r="D18" s="26"/>
      <c r="E18" s="21" t="e">
        <f>IF(#REF!="","",#REF!)</f>
        <v>#REF!</v>
      </c>
      <c r="F18" s="26"/>
      <c r="G18" s="26"/>
      <c r="H18" s="26"/>
      <c r="I18" s="26"/>
      <c r="J18" s="26"/>
      <c r="K18" s="26"/>
      <c r="L18" s="26"/>
      <c r="M18" s="23" t="s">
        <v>15</v>
      </c>
      <c r="N18" s="26"/>
      <c r="O18" s="168" t="e">
        <f>IF(#REF!="","",#REF!)</f>
        <v>#REF!</v>
      </c>
      <c r="P18" s="168"/>
      <c r="Q18" s="26"/>
      <c r="R18" s="27"/>
    </row>
    <row r="19" spans="2:18" s="1" customFormat="1" ht="6.95" customHeight="1" x14ac:dyDescent="0.3">
      <c r="B19" s="25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/>
    </row>
    <row r="20" spans="2:18" s="1" customFormat="1" ht="14.45" customHeight="1" x14ac:dyDescent="0.3">
      <c r="B20" s="25"/>
      <c r="C20" s="26"/>
      <c r="D20" s="23" t="s">
        <v>19</v>
      </c>
      <c r="E20" s="26"/>
      <c r="F20" s="26"/>
      <c r="G20" s="26"/>
      <c r="H20" s="26"/>
      <c r="I20" s="26"/>
      <c r="J20" s="26"/>
      <c r="K20" s="26"/>
      <c r="L20" s="26"/>
      <c r="M20" s="23" t="s">
        <v>14</v>
      </c>
      <c r="N20" s="26"/>
      <c r="O20" s="168" t="e">
        <f>IF(#REF!="","",#REF!)</f>
        <v>#REF!</v>
      </c>
      <c r="P20" s="168"/>
      <c r="Q20" s="26"/>
      <c r="R20" s="27"/>
    </row>
    <row r="21" spans="2:18" s="1" customFormat="1" ht="18" customHeight="1" x14ac:dyDescent="0.3">
      <c r="B21" s="25"/>
      <c r="C21" s="26"/>
      <c r="D21" s="26"/>
      <c r="E21" s="21" t="e">
        <f>IF(#REF!="","",#REF!)</f>
        <v>#REF!</v>
      </c>
      <c r="F21" s="26"/>
      <c r="G21" s="26"/>
      <c r="H21" s="26"/>
      <c r="I21" s="26"/>
      <c r="J21" s="26"/>
      <c r="K21" s="26"/>
      <c r="L21" s="26"/>
      <c r="M21" s="23" t="s">
        <v>15</v>
      </c>
      <c r="N21" s="26"/>
      <c r="O21" s="168" t="e">
        <f>IF(#REF!="","",#REF!)</f>
        <v>#REF!</v>
      </c>
      <c r="P21" s="168"/>
      <c r="Q21" s="26"/>
      <c r="R21" s="27"/>
    </row>
    <row r="22" spans="2:18" s="1" customFormat="1" ht="6.95" customHeight="1" x14ac:dyDescent="0.3">
      <c r="B22" s="25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/>
    </row>
    <row r="23" spans="2:18" s="1" customFormat="1" ht="14.45" customHeight="1" x14ac:dyDescent="0.3">
      <c r="B23" s="25"/>
      <c r="C23" s="26"/>
      <c r="D23" s="23" t="s">
        <v>20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7"/>
    </row>
    <row r="24" spans="2:18" s="1" customFormat="1" ht="16.5" customHeight="1" x14ac:dyDescent="0.3">
      <c r="B24" s="25"/>
      <c r="C24" s="26"/>
      <c r="D24" s="26"/>
      <c r="E24" s="198" t="s">
        <v>1</v>
      </c>
      <c r="F24" s="198"/>
      <c r="G24" s="198"/>
      <c r="H24" s="198"/>
      <c r="I24" s="198"/>
      <c r="J24" s="198"/>
      <c r="K24" s="198"/>
      <c r="L24" s="198"/>
      <c r="M24" s="26"/>
      <c r="N24" s="26"/>
      <c r="O24" s="26"/>
      <c r="P24" s="26"/>
      <c r="Q24" s="26"/>
      <c r="R24" s="27"/>
    </row>
    <row r="25" spans="2:18" s="1" customFormat="1" ht="6.95" customHeight="1" x14ac:dyDescent="0.3"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7"/>
    </row>
    <row r="26" spans="2:18" s="1" customFormat="1" ht="6.95" customHeight="1" x14ac:dyDescent="0.3">
      <c r="B26" s="25"/>
      <c r="C26" s="26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26"/>
      <c r="R26" s="27"/>
    </row>
    <row r="27" spans="2:18" s="1" customFormat="1" ht="14.45" customHeight="1" x14ac:dyDescent="0.3">
      <c r="B27" s="25"/>
      <c r="C27" s="26"/>
      <c r="D27" s="60" t="s">
        <v>52</v>
      </c>
      <c r="E27" s="26"/>
      <c r="F27" s="26"/>
      <c r="G27" s="26"/>
      <c r="H27" s="26"/>
      <c r="I27" s="26"/>
      <c r="J27" s="26"/>
      <c r="K27" s="26"/>
      <c r="L27" s="26"/>
      <c r="M27" s="199">
        <f>N88</f>
        <v>0</v>
      </c>
      <c r="N27" s="199"/>
      <c r="O27" s="199"/>
      <c r="P27" s="199"/>
      <c r="Q27" s="26"/>
      <c r="R27" s="27"/>
    </row>
    <row r="28" spans="2:18" s="1" customFormat="1" ht="14.45" customHeight="1" x14ac:dyDescent="0.3">
      <c r="B28" s="25"/>
      <c r="C28" s="26"/>
      <c r="D28" s="24" t="s">
        <v>44</v>
      </c>
      <c r="E28" s="26"/>
      <c r="F28" s="26"/>
      <c r="G28" s="26"/>
      <c r="H28" s="26"/>
      <c r="I28" s="26"/>
      <c r="J28" s="26"/>
      <c r="K28" s="26"/>
      <c r="L28" s="26"/>
      <c r="M28" s="199">
        <f>N100</f>
        <v>0</v>
      </c>
      <c r="N28" s="199"/>
      <c r="O28" s="199"/>
      <c r="P28" s="199"/>
      <c r="Q28" s="26"/>
      <c r="R28" s="27"/>
    </row>
    <row r="29" spans="2:18" s="1" customFormat="1" ht="6.95" customHeight="1" x14ac:dyDescent="0.3"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7"/>
    </row>
    <row r="30" spans="2:18" s="1" customFormat="1" ht="25.35" customHeight="1" x14ac:dyDescent="0.3">
      <c r="B30" s="25"/>
      <c r="C30" s="26"/>
      <c r="D30" s="61" t="s">
        <v>21</v>
      </c>
      <c r="E30" s="26"/>
      <c r="F30" s="26"/>
      <c r="G30" s="26"/>
      <c r="H30" s="26"/>
      <c r="I30" s="26"/>
      <c r="J30" s="26"/>
      <c r="K30" s="26"/>
      <c r="L30" s="26"/>
      <c r="M30" s="200">
        <f>ROUND(M27+M28,2)</f>
        <v>0</v>
      </c>
      <c r="N30" s="179"/>
      <c r="O30" s="179"/>
      <c r="P30" s="179"/>
      <c r="Q30" s="26"/>
      <c r="R30" s="27"/>
    </row>
    <row r="31" spans="2:18" s="1" customFormat="1" ht="6.95" customHeight="1" x14ac:dyDescent="0.3">
      <c r="B31" s="25"/>
      <c r="C31" s="26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26"/>
      <c r="R31" s="27"/>
    </row>
    <row r="32" spans="2:18" s="1" customFormat="1" ht="14.45" customHeight="1" x14ac:dyDescent="0.3">
      <c r="B32" s="25"/>
      <c r="C32" s="26"/>
      <c r="D32" s="28" t="s">
        <v>22</v>
      </c>
      <c r="E32" s="28" t="s">
        <v>23</v>
      </c>
      <c r="F32" s="29">
        <v>0.2</v>
      </c>
      <c r="G32" s="62" t="s">
        <v>24</v>
      </c>
      <c r="H32" s="195">
        <f>ROUND((((SUM(BE100:BE107)+SUM(BE125:BE200))+SUM(BE202:BE206))),2)</f>
        <v>0</v>
      </c>
      <c r="I32" s="179"/>
      <c r="J32" s="179"/>
      <c r="K32" s="26"/>
      <c r="L32" s="26"/>
      <c r="M32" s="195">
        <f>ROUND(((ROUND((SUM(BE100:BE107)+SUM(BE125:BE200)), 2)*F32)+SUM(BE202:BE206)*F32),2)</f>
        <v>0</v>
      </c>
      <c r="N32" s="179"/>
      <c r="O32" s="179"/>
      <c r="P32" s="179"/>
      <c r="Q32" s="26"/>
      <c r="R32" s="27"/>
    </row>
    <row r="33" spans="2:18" s="1" customFormat="1" ht="14.45" customHeight="1" x14ac:dyDescent="0.3">
      <c r="B33" s="25"/>
      <c r="C33" s="26"/>
      <c r="D33" s="26"/>
      <c r="E33" s="28" t="s">
        <v>25</v>
      </c>
      <c r="F33" s="29">
        <v>0.2</v>
      </c>
      <c r="G33" s="62" t="s">
        <v>24</v>
      </c>
      <c r="H33" s="195">
        <f>ROUND((((SUM(BF100:BF107)+SUM(BF125:BF200))+SUM(BF202:BF206))),2)</f>
        <v>0</v>
      </c>
      <c r="I33" s="179"/>
      <c r="J33" s="179"/>
      <c r="K33" s="26"/>
      <c r="L33" s="26"/>
      <c r="M33" s="195">
        <f>ROUND(((ROUND((SUM(BF100:BF107)+SUM(BF125:BF200)), 2)*F33)+SUM(BF202:BF206)*F33),2)</f>
        <v>0</v>
      </c>
      <c r="N33" s="179"/>
      <c r="O33" s="179"/>
      <c r="P33" s="179"/>
      <c r="Q33" s="26"/>
      <c r="R33" s="27"/>
    </row>
    <row r="34" spans="2:18" s="1" customFormat="1" ht="14.45" hidden="1" customHeight="1" x14ac:dyDescent="0.3">
      <c r="B34" s="25"/>
      <c r="C34" s="26"/>
      <c r="D34" s="26"/>
      <c r="E34" s="28" t="s">
        <v>26</v>
      </c>
      <c r="F34" s="29">
        <v>0.2</v>
      </c>
      <c r="G34" s="62" t="s">
        <v>24</v>
      </c>
      <c r="H34" s="195">
        <f>ROUND((((SUM(BG100:BG107)+SUM(BG125:BG200))+SUM(BG202:BG206))),2)</f>
        <v>0</v>
      </c>
      <c r="I34" s="179"/>
      <c r="J34" s="179"/>
      <c r="K34" s="26"/>
      <c r="L34" s="26"/>
      <c r="M34" s="195">
        <v>0</v>
      </c>
      <c r="N34" s="179"/>
      <c r="O34" s="179"/>
      <c r="P34" s="179"/>
      <c r="Q34" s="26"/>
      <c r="R34" s="27"/>
    </row>
    <row r="35" spans="2:18" s="1" customFormat="1" ht="14.45" hidden="1" customHeight="1" x14ac:dyDescent="0.3">
      <c r="B35" s="25"/>
      <c r="C35" s="26"/>
      <c r="D35" s="26"/>
      <c r="E35" s="28" t="s">
        <v>27</v>
      </c>
      <c r="F35" s="29">
        <v>0.2</v>
      </c>
      <c r="G35" s="62" t="s">
        <v>24</v>
      </c>
      <c r="H35" s="195">
        <f>ROUND((((SUM(BH100:BH107)+SUM(BH125:BH200))+SUM(BH202:BH206))),2)</f>
        <v>0</v>
      </c>
      <c r="I35" s="179"/>
      <c r="J35" s="179"/>
      <c r="K35" s="26"/>
      <c r="L35" s="26"/>
      <c r="M35" s="195">
        <v>0</v>
      </c>
      <c r="N35" s="179"/>
      <c r="O35" s="179"/>
      <c r="P35" s="179"/>
      <c r="Q35" s="26"/>
      <c r="R35" s="27"/>
    </row>
    <row r="36" spans="2:18" s="1" customFormat="1" ht="14.45" hidden="1" customHeight="1" x14ac:dyDescent="0.3">
      <c r="B36" s="25"/>
      <c r="C36" s="26"/>
      <c r="D36" s="26"/>
      <c r="E36" s="28" t="s">
        <v>28</v>
      </c>
      <c r="F36" s="29">
        <v>0</v>
      </c>
      <c r="G36" s="62" t="s">
        <v>24</v>
      </c>
      <c r="H36" s="195">
        <f>ROUND((((SUM(BI100:BI107)+SUM(BI125:BI200))+SUM(BI202:BI206))),2)</f>
        <v>0</v>
      </c>
      <c r="I36" s="179"/>
      <c r="J36" s="179"/>
      <c r="K36" s="26"/>
      <c r="L36" s="26"/>
      <c r="M36" s="195">
        <v>0</v>
      </c>
      <c r="N36" s="179"/>
      <c r="O36" s="179"/>
      <c r="P36" s="179"/>
      <c r="Q36" s="26"/>
      <c r="R36" s="27"/>
    </row>
    <row r="37" spans="2:18" s="1" customFormat="1" ht="6.95" customHeight="1" x14ac:dyDescent="0.3"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7"/>
    </row>
    <row r="38" spans="2:18" s="1" customFormat="1" ht="25.35" customHeight="1" x14ac:dyDescent="0.3">
      <c r="B38" s="25"/>
      <c r="C38" s="58"/>
      <c r="D38" s="63" t="s">
        <v>29</v>
      </c>
      <c r="E38" s="48"/>
      <c r="F38" s="48"/>
      <c r="G38" s="64" t="s">
        <v>30</v>
      </c>
      <c r="H38" s="65" t="s">
        <v>31</v>
      </c>
      <c r="I38" s="48"/>
      <c r="J38" s="48"/>
      <c r="K38" s="48"/>
      <c r="L38" s="196">
        <f>SUM(M30:M36)</f>
        <v>0</v>
      </c>
      <c r="M38" s="196"/>
      <c r="N38" s="196"/>
      <c r="O38" s="196"/>
      <c r="P38" s="197"/>
      <c r="Q38" s="58"/>
      <c r="R38" s="27"/>
    </row>
    <row r="39" spans="2:18" s="1" customFormat="1" ht="14.45" customHeight="1" x14ac:dyDescent="0.3"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7"/>
    </row>
    <row r="40" spans="2:18" s="1" customFormat="1" ht="14.45" customHeight="1" x14ac:dyDescent="0.3"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7"/>
    </row>
    <row r="41" spans="2:18" x14ac:dyDescent="0.3">
      <c r="B41" s="18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19"/>
    </row>
    <row r="42" spans="2:18" x14ac:dyDescent="0.3">
      <c r="B42" s="18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19"/>
    </row>
    <row r="43" spans="2:18" x14ac:dyDescent="0.3">
      <c r="B43" s="18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19"/>
    </row>
    <row r="44" spans="2:18" x14ac:dyDescent="0.3">
      <c r="B44" s="18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19"/>
    </row>
    <row r="45" spans="2:18" x14ac:dyDescent="0.3"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19"/>
    </row>
    <row r="46" spans="2:18" x14ac:dyDescent="0.3"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19"/>
    </row>
    <row r="47" spans="2:18" x14ac:dyDescent="0.3"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19"/>
    </row>
    <row r="48" spans="2:18" x14ac:dyDescent="0.3">
      <c r="B48" s="18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19"/>
    </row>
    <row r="49" spans="2:18" x14ac:dyDescent="0.3"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19"/>
    </row>
    <row r="50" spans="2:18" s="1" customFormat="1" ht="15" x14ac:dyDescent="0.3">
      <c r="B50" s="25"/>
      <c r="C50" s="26"/>
      <c r="D50" s="31" t="s">
        <v>32</v>
      </c>
      <c r="E50" s="32"/>
      <c r="F50" s="32"/>
      <c r="G50" s="32"/>
      <c r="H50" s="33"/>
      <c r="I50" s="26"/>
      <c r="J50" s="31" t="s">
        <v>33</v>
      </c>
      <c r="K50" s="32"/>
      <c r="L50" s="32"/>
      <c r="M50" s="32"/>
      <c r="N50" s="32"/>
      <c r="O50" s="32"/>
      <c r="P50" s="33"/>
      <c r="Q50" s="26"/>
      <c r="R50" s="27"/>
    </row>
    <row r="51" spans="2:18" x14ac:dyDescent="0.3">
      <c r="B51" s="18"/>
      <c r="C51" s="20"/>
      <c r="D51" s="34"/>
      <c r="E51" s="20"/>
      <c r="F51" s="20"/>
      <c r="G51" s="20"/>
      <c r="H51" s="35"/>
      <c r="I51" s="20"/>
      <c r="J51" s="34"/>
      <c r="K51" s="20"/>
      <c r="L51" s="20"/>
      <c r="M51" s="20"/>
      <c r="N51" s="20"/>
      <c r="O51" s="20"/>
      <c r="P51" s="35"/>
      <c r="Q51" s="20"/>
      <c r="R51" s="19"/>
    </row>
    <row r="52" spans="2:18" x14ac:dyDescent="0.3">
      <c r="B52" s="18"/>
      <c r="C52" s="20"/>
      <c r="D52" s="34"/>
      <c r="E52" s="20"/>
      <c r="F52" s="20"/>
      <c r="G52" s="20"/>
      <c r="H52" s="35"/>
      <c r="I52" s="20"/>
      <c r="J52" s="34"/>
      <c r="K52" s="20"/>
      <c r="L52" s="20"/>
      <c r="M52" s="20"/>
      <c r="N52" s="20"/>
      <c r="O52" s="20"/>
      <c r="P52" s="35"/>
      <c r="Q52" s="20"/>
      <c r="R52" s="19"/>
    </row>
    <row r="53" spans="2:18" x14ac:dyDescent="0.3">
      <c r="B53" s="18"/>
      <c r="C53" s="20"/>
      <c r="D53" s="34"/>
      <c r="E53" s="20"/>
      <c r="F53" s="20"/>
      <c r="G53" s="20"/>
      <c r="H53" s="35"/>
      <c r="I53" s="20"/>
      <c r="J53" s="34"/>
      <c r="K53" s="20"/>
      <c r="L53" s="20"/>
      <c r="M53" s="20"/>
      <c r="N53" s="20"/>
      <c r="O53" s="20"/>
      <c r="P53" s="35"/>
      <c r="Q53" s="20"/>
      <c r="R53" s="19"/>
    </row>
    <row r="54" spans="2:18" x14ac:dyDescent="0.3">
      <c r="B54" s="18"/>
      <c r="C54" s="20"/>
      <c r="D54" s="34"/>
      <c r="E54" s="20"/>
      <c r="F54" s="20"/>
      <c r="G54" s="20"/>
      <c r="H54" s="35"/>
      <c r="I54" s="20"/>
      <c r="J54" s="34"/>
      <c r="K54" s="20"/>
      <c r="L54" s="20"/>
      <c r="M54" s="20"/>
      <c r="N54" s="20"/>
      <c r="O54" s="20"/>
      <c r="P54" s="35"/>
      <c r="Q54" s="20"/>
      <c r="R54" s="19"/>
    </row>
    <row r="55" spans="2:18" x14ac:dyDescent="0.3">
      <c r="B55" s="18"/>
      <c r="C55" s="20"/>
      <c r="D55" s="34"/>
      <c r="E55" s="20"/>
      <c r="F55" s="20"/>
      <c r="G55" s="20"/>
      <c r="H55" s="35"/>
      <c r="I55" s="20"/>
      <c r="J55" s="34"/>
      <c r="K55" s="20"/>
      <c r="L55" s="20"/>
      <c r="M55" s="20"/>
      <c r="N55" s="20"/>
      <c r="O55" s="20"/>
      <c r="P55" s="35"/>
      <c r="Q55" s="20"/>
      <c r="R55" s="19"/>
    </row>
    <row r="56" spans="2:18" x14ac:dyDescent="0.3">
      <c r="B56" s="18"/>
      <c r="C56" s="20"/>
      <c r="D56" s="34"/>
      <c r="E56" s="20"/>
      <c r="F56" s="20"/>
      <c r="G56" s="20"/>
      <c r="H56" s="35"/>
      <c r="I56" s="20"/>
      <c r="J56" s="34"/>
      <c r="K56" s="20"/>
      <c r="L56" s="20"/>
      <c r="M56" s="20"/>
      <c r="N56" s="20"/>
      <c r="O56" s="20"/>
      <c r="P56" s="35"/>
      <c r="Q56" s="20"/>
      <c r="R56" s="19"/>
    </row>
    <row r="57" spans="2:18" x14ac:dyDescent="0.3">
      <c r="B57" s="18"/>
      <c r="C57" s="20"/>
      <c r="D57" s="34"/>
      <c r="E57" s="20"/>
      <c r="F57" s="20"/>
      <c r="G57" s="20"/>
      <c r="H57" s="35"/>
      <c r="I57" s="20"/>
      <c r="J57" s="34"/>
      <c r="K57" s="20"/>
      <c r="L57" s="20"/>
      <c r="M57" s="20"/>
      <c r="N57" s="20"/>
      <c r="O57" s="20"/>
      <c r="P57" s="35"/>
      <c r="Q57" s="20"/>
      <c r="R57" s="19"/>
    </row>
    <row r="58" spans="2:18" x14ac:dyDescent="0.3">
      <c r="B58" s="18"/>
      <c r="C58" s="20"/>
      <c r="D58" s="34"/>
      <c r="E58" s="20"/>
      <c r="F58" s="20"/>
      <c r="G58" s="20"/>
      <c r="H58" s="35"/>
      <c r="I58" s="20"/>
      <c r="J58" s="34"/>
      <c r="K58" s="20"/>
      <c r="L58" s="20"/>
      <c r="M58" s="20"/>
      <c r="N58" s="20"/>
      <c r="O58" s="20"/>
      <c r="P58" s="35"/>
      <c r="Q58" s="20"/>
      <c r="R58" s="19"/>
    </row>
    <row r="59" spans="2:18" s="1" customFormat="1" ht="15" x14ac:dyDescent="0.3">
      <c r="B59" s="25"/>
      <c r="C59" s="26"/>
      <c r="D59" s="36" t="s">
        <v>34</v>
      </c>
      <c r="E59" s="37"/>
      <c r="F59" s="37"/>
      <c r="G59" s="38" t="s">
        <v>35</v>
      </c>
      <c r="H59" s="39"/>
      <c r="I59" s="26"/>
      <c r="J59" s="36" t="s">
        <v>34</v>
      </c>
      <c r="K59" s="37"/>
      <c r="L59" s="37"/>
      <c r="M59" s="37"/>
      <c r="N59" s="38" t="s">
        <v>35</v>
      </c>
      <c r="O59" s="37"/>
      <c r="P59" s="39"/>
      <c r="Q59" s="26"/>
      <c r="R59" s="27"/>
    </row>
    <row r="60" spans="2:18" x14ac:dyDescent="0.3">
      <c r="B60" s="18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19"/>
    </row>
    <row r="61" spans="2:18" s="1" customFormat="1" ht="15" x14ac:dyDescent="0.3">
      <c r="B61" s="25"/>
      <c r="C61" s="26"/>
      <c r="D61" s="31" t="s">
        <v>36</v>
      </c>
      <c r="E61" s="32"/>
      <c r="F61" s="32"/>
      <c r="G61" s="32"/>
      <c r="H61" s="33"/>
      <c r="I61" s="26"/>
      <c r="J61" s="31" t="s">
        <v>37</v>
      </c>
      <c r="K61" s="32"/>
      <c r="L61" s="32"/>
      <c r="M61" s="32"/>
      <c r="N61" s="32"/>
      <c r="O61" s="32"/>
      <c r="P61" s="33"/>
      <c r="Q61" s="26"/>
      <c r="R61" s="27"/>
    </row>
    <row r="62" spans="2:18" x14ac:dyDescent="0.3">
      <c r="B62" s="18"/>
      <c r="C62" s="20"/>
      <c r="D62" s="34"/>
      <c r="E62" s="20"/>
      <c r="F62" s="20"/>
      <c r="G62" s="20"/>
      <c r="H62" s="35"/>
      <c r="I62" s="20"/>
      <c r="J62" s="34"/>
      <c r="K62" s="20"/>
      <c r="L62" s="20"/>
      <c r="M62" s="20"/>
      <c r="N62" s="20"/>
      <c r="O62" s="20"/>
      <c r="P62" s="35"/>
      <c r="Q62" s="20"/>
      <c r="R62" s="19"/>
    </row>
    <row r="63" spans="2:18" x14ac:dyDescent="0.3">
      <c r="B63" s="18"/>
      <c r="C63" s="20"/>
      <c r="D63" s="34"/>
      <c r="E63" s="20"/>
      <c r="F63" s="20"/>
      <c r="G63" s="20"/>
      <c r="H63" s="35"/>
      <c r="I63" s="20"/>
      <c r="J63" s="34"/>
      <c r="K63" s="20"/>
      <c r="L63" s="20"/>
      <c r="M63" s="20"/>
      <c r="N63" s="20"/>
      <c r="O63" s="20"/>
      <c r="P63" s="35"/>
      <c r="Q63" s="20"/>
      <c r="R63" s="19"/>
    </row>
    <row r="64" spans="2:18" x14ac:dyDescent="0.3">
      <c r="B64" s="18"/>
      <c r="C64" s="20"/>
      <c r="D64" s="34"/>
      <c r="E64" s="20"/>
      <c r="F64" s="20"/>
      <c r="G64" s="20"/>
      <c r="H64" s="35"/>
      <c r="I64" s="20"/>
      <c r="J64" s="34"/>
      <c r="K64" s="20"/>
      <c r="L64" s="20"/>
      <c r="M64" s="20"/>
      <c r="N64" s="20"/>
      <c r="O64" s="20"/>
      <c r="P64" s="35"/>
      <c r="Q64" s="20"/>
      <c r="R64" s="19"/>
    </row>
    <row r="65" spans="2:18" x14ac:dyDescent="0.3">
      <c r="B65" s="18"/>
      <c r="C65" s="20"/>
      <c r="D65" s="34"/>
      <c r="E65" s="20"/>
      <c r="F65" s="20"/>
      <c r="G65" s="20"/>
      <c r="H65" s="35"/>
      <c r="I65" s="20"/>
      <c r="J65" s="34"/>
      <c r="K65" s="20"/>
      <c r="L65" s="20"/>
      <c r="M65" s="20"/>
      <c r="N65" s="20"/>
      <c r="O65" s="20"/>
      <c r="P65" s="35"/>
      <c r="Q65" s="20"/>
      <c r="R65" s="19"/>
    </row>
    <row r="66" spans="2:18" x14ac:dyDescent="0.3">
      <c r="B66" s="18"/>
      <c r="C66" s="20"/>
      <c r="D66" s="34"/>
      <c r="E66" s="20"/>
      <c r="F66" s="20"/>
      <c r="G66" s="20"/>
      <c r="H66" s="35"/>
      <c r="I66" s="20"/>
      <c r="J66" s="34"/>
      <c r="K66" s="20"/>
      <c r="L66" s="20"/>
      <c r="M66" s="20"/>
      <c r="N66" s="20"/>
      <c r="O66" s="20"/>
      <c r="P66" s="35"/>
      <c r="Q66" s="20"/>
      <c r="R66" s="19"/>
    </row>
    <row r="67" spans="2:18" x14ac:dyDescent="0.3">
      <c r="B67" s="18"/>
      <c r="C67" s="20"/>
      <c r="D67" s="34"/>
      <c r="E67" s="20"/>
      <c r="F67" s="20"/>
      <c r="G67" s="20"/>
      <c r="H67" s="35"/>
      <c r="I67" s="20"/>
      <c r="J67" s="34"/>
      <c r="K67" s="20"/>
      <c r="L67" s="20"/>
      <c r="M67" s="20"/>
      <c r="N67" s="20"/>
      <c r="O67" s="20"/>
      <c r="P67" s="35"/>
      <c r="Q67" s="20"/>
      <c r="R67" s="19"/>
    </row>
    <row r="68" spans="2:18" x14ac:dyDescent="0.3">
      <c r="B68" s="18"/>
      <c r="C68" s="20"/>
      <c r="D68" s="34"/>
      <c r="E68" s="20"/>
      <c r="F68" s="20"/>
      <c r="G68" s="20"/>
      <c r="H68" s="35"/>
      <c r="I68" s="20"/>
      <c r="J68" s="34"/>
      <c r="K68" s="20"/>
      <c r="L68" s="20"/>
      <c r="M68" s="20"/>
      <c r="N68" s="20"/>
      <c r="O68" s="20"/>
      <c r="P68" s="35"/>
      <c r="Q68" s="20"/>
      <c r="R68" s="19"/>
    </row>
    <row r="69" spans="2:18" x14ac:dyDescent="0.3">
      <c r="B69" s="18"/>
      <c r="C69" s="20"/>
      <c r="D69" s="34"/>
      <c r="E69" s="20"/>
      <c r="F69" s="20"/>
      <c r="G69" s="20"/>
      <c r="H69" s="35"/>
      <c r="I69" s="20"/>
      <c r="J69" s="34"/>
      <c r="K69" s="20"/>
      <c r="L69" s="20"/>
      <c r="M69" s="20"/>
      <c r="N69" s="20"/>
      <c r="O69" s="20"/>
      <c r="P69" s="35"/>
      <c r="Q69" s="20"/>
      <c r="R69" s="19"/>
    </row>
    <row r="70" spans="2:18" s="1" customFormat="1" ht="15" x14ac:dyDescent="0.3">
      <c r="B70" s="25"/>
      <c r="C70" s="26"/>
      <c r="D70" s="36" t="s">
        <v>34</v>
      </c>
      <c r="E70" s="37"/>
      <c r="F70" s="37"/>
      <c r="G70" s="38" t="s">
        <v>35</v>
      </c>
      <c r="H70" s="39"/>
      <c r="I70" s="26"/>
      <c r="J70" s="36" t="s">
        <v>34</v>
      </c>
      <c r="K70" s="37"/>
      <c r="L70" s="37"/>
      <c r="M70" s="37"/>
      <c r="N70" s="38" t="s">
        <v>35</v>
      </c>
      <c r="O70" s="37"/>
      <c r="P70" s="39"/>
      <c r="Q70" s="26"/>
      <c r="R70" s="27"/>
    </row>
    <row r="71" spans="2:18" s="1" customFormat="1" ht="14.45" customHeight="1" x14ac:dyDescent="0.3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</row>
    <row r="75" spans="2:18" s="1" customFormat="1" ht="6.95" customHeight="1" x14ac:dyDescent="0.3"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5"/>
    </row>
    <row r="76" spans="2:18" s="1" customFormat="1" ht="36.950000000000003" customHeight="1" x14ac:dyDescent="0.3">
      <c r="B76" s="25"/>
      <c r="C76" s="178" t="s">
        <v>53</v>
      </c>
      <c r="D76" s="191"/>
      <c r="E76" s="191"/>
      <c r="F76" s="191"/>
      <c r="G76" s="191"/>
      <c r="H76" s="191"/>
      <c r="I76" s="191"/>
      <c r="J76" s="191"/>
      <c r="K76" s="191"/>
      <c r="L76" s="191"/>
      <c r="M76" s="191"/>
      <c r="N76" s="191"/>
      <c r="O76" s="191"/>
      <c r="P76" s="191"/>
      <c r="Q76" s="191"/>
      <c r="R76" s="27"/>
    </row>
    <row r="77" spans="2:18" s="1" customFormat="1" ht="6.95" customHeight="1" x14ac:dyDescent="0.3">
      <c r="B77" s="25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7"/>
    </row>
    <row r="78" spans="2:18" s="1" customFormat="1" ht="30" customHeight="1" x14ac:dyDescent="0.3">
      <c r="B78" s="25"/>
      <c r="C78" s="23" t="s">
        <v>7</v>
      </c>
      <c r="D78" s="26"/>
      <c r="E78" s="26"/>
      <c r="F78" s="180" t="e">
        <f>F6</f>
        <v>#REF!</v>
      </c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26"/>
      <c r="R78" s="27"/>
    </row>
    <row r="79" spans="2:18" s="1" customFormat="1" ht="36.950000000000003" customHeight="1" x14ac:dyDescent="0.3">
      <c r="B79" s="25"/>
      <c r="C79" s="46" t="s">
        <v>85</v>
      </c>
      <c r="D79" s="26"/>
      <c r="E79" s="26"/>
      <c r="F79" s="182" t="str">
        <f>F7</f>
        <v>SO 10 - Mobiliár</v>
      </c>
      <c r="G79" s="179"/>
      <c r="H79" s="179"/>
      <c r="I79" s="179"/>
      <c r="J79" s="179"/>
      <c r="K79" s="179"/>
      <c r="L79" s="179"/>
      <c r="M79" s="179"/>
      <c r="N79" s="179"/>
      <c r="O79" s="179"/>
      <c r="P79" s="179"/>
      <c r="Q79" s="26"/>
      <c r="R79" s="27"/>
    </row>
    <row r="80" spans="2:18" s="1" customFormat="1" ht="6.95" customHeight="1" x14ac:dyDescent="0.3">
      <c r="B80" s="25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7"/>
    </row>
    <row r="81" spans="2:47" s="1" customFormat="1" ht="18" customHeight="1" x14ac:dyDescent="0.3">
      <c r="B81" s="25"/>
      <c r="C81" s="23" t="s">
        <v>10</v>
      </c>
      <c r="D81" s="26"/>
      <c r="E81" s="26"/>
      <c r="F81" s="21" t="str">
        <f>F9</f>
        <v xml:space="preserve"> </v>
      </c>
      <c r="G81" s="26"/>
      <c r="H81" s="26"/>
      <c r="I81" s="26"/>
      <c r="J81" s="26"/>
      <c r="K81" s="23" t="s">
        <v>12</v>
      </c>
      <c r="L81" s="26"/>
      <c r="M81" s="183" t="e">
        <f>IF(O9="","",O9)</f>
        <v>#REF!</v>
      </c>
      <c r="N81" s="183"/>
      <c r="O81" s="183"/>
      <c r="P81" s="183"/>
      <c r="Q81" s="26"/>
      <c r="R81" s="27"/>
    </row>
    <row r="82" spans="2:47" s="1" customFormat="1" ht="6.95" customHeight="1" x14ac:dyDescent="0.3">
      <c r="B82" s="25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7"/>
    </row>
    <row r="83" spans="2:47" s="1" customFormat="1" ht="15" x14ac:dyDescent="0.3">
      <c r="B83" s="25"/>
      <c r="C83" s="23" t="s">
        <v>13</v>
      </c>
      <c r="D83" s="26"/>
      <c r="E83" s="26"/>
      <c r="F83" s="21" t="e">
        <f>E12</f>
        <v>#REF!</v>
      </c>
      <c r="G83" s="26"/>
      <c r="H83" s="26"/>
      <c r="I83" s="26"/>
      <c r="J83" s="26"/>
      <c r="K83" s="23" t="s">
        <v>17</v>
      </c>
      <c r="L83" s="26"/>
      <c r="M83" s="168" t="e">
        <f>E18</f>
        <v>#REF!</v>
      </c>
      <c r="N83" s="168"/>
      <c r="O83" s="168"/>
      <c r="P83" s="168"/>
      <c r="Q83" s="168"/>
      <c r="R83" s="27"/>
    </row>
    <row r="84" spans="2:47" s="1" customFormat="1" ht="14.45" customHeight="1" x14ac:dyDescent="0.3">
      <c r="B84" s="25"/>
      <c r="C84" s="23" t="s">
        <v>16</v>
      </c>
      <c r="D84" s="26"/>
      <c r="E84" s="26"/>
      <c r="F84" s="21" t="e">
        <f>IF(E15="","",E15)</f>
        <v>#REF!</v>
      </c>
      <c r="G84" s="26"/>
      <c r="H84" s="26"/>
      <c r="I84" s="26"/>
      <c r="J84" s="26"/>
      <c r="K84" s="23" t="s">
        <v>19</v>
      </c>
      <c r="L84" s="26"/>
      <c r="M84" s="168" t="e">
        <f>E21</f>
        <v>#REF!</v>
      </c>
      <c r="N84" s="168"/>
      <c r="O84" s="168"/>
      <c r="P84" s="168"/>
      <c r="Q84" s="168"/>
      <c r="R84" s="27"/>
    </row>
    <row r="85" spans="2:47" s="1" customFormat="1" ht="10.35" customHeight="1" x14ac:dyDescent="0.3">
      <c r="B85" s="25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7"/>
    </row>
    <row r="86" spans="2:47" s="1" customFormat="1" ht="29.25" customHeight="1" x14ac:dyDescent="0.3">
      <c r="B86" s="25"/>
      <c r="C86" s="192" t="s">
        <v>54</v>
      </c>
      <c r="D86" s="193"/>
      <c r="E86" s="193"/>
      <c r="F86" s="193"/>
      <c r="G86" s="193"/>
      <c r="H86" s="58"/>
      <c r="I86" s="58"/>
      <c r="J86" s="58"/>
      <c r="K86" s="58"/>
      <c r="L86" s="58"/>
      <c r="M86" s="58"/>
      <c r="N86" s="192" t="s">
        <v>55</v>
      </c>
      <c r="O86" s="193"/>
      <c r="P86" s="193"/>
      <c r="Q86" s="193"/>
      <c r="R86" s="27"/>
    </row>
    <row r="87" spans="2:47" s="1" customFormat="1" ht="10.35" customHeight="1" x14ac:dyDescent="0.3">
      <c r="B87" s="25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7"/>
    </row>
    <row r="88" spans="2:47" s="1" customFormat="1" ht="29.25" customHeight="1" x14ac:dyDescent="0.3">
      <c r="B88" s="25"/>
      <c r="C88" s="66" t="s">
        <v>56</v>
      </c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194">
        <f>N125</f>
        <v>0</v>
      </c>
      <c r="O88" s="186"/>
      <c r="P88" s="186"/>
      <c r="Q88" s="186"/>
      <c r="R88" s="27"/>
      <c r="AU88" s="14" t="s">
        <v>57</v>
      </c>
    </row>
    <row r="89" spans="2:47" s="2" customFormat="1" ht="24.95" customHeight="1" x14ac:dyDescent="0.3">
      <c r="B89" s="67"/>
      <c r="C89" s="68"/>
      <c r="D89" s="69" t="s">
        <v>159</v>
      </c>
      <c r="E89" s="68"/>
      <c r="F89" s="68"/>
      <c r="G89" s="68"/>
      <c r="H89" s="68"/>
      <c r="I89" s="68"/>
      <c r="J89" s="68"/>
      <c r="K89" s="68"/>
      <c r="L89" s="68"/>
      <c r="M89" s="68"/>
      <c r="N89" s="188">
        <f>N126</f>
        <v>0</v>
      </c>
      <c r="O89" s="185"/>
      <c r="P89" s="185"/>
      <c r="Q89" s="185"/>
      <c r="R89" s="70"/>
    </row>
    <row r="90" spans="2:47" s="2" customFormat="1" ht="24.95" customHeight="1" x14ac:dyDescent="0.3">
      <c r="B90" s="67"/>
      <c r="C90" s="68"/>
      <c r="D90" s="69" t="s">
        <v>160</v>
      </c>
      <c r="E90" s="68"/>
      <c r="F90" s="68"/>
      <c r="G90" s="68"/>
      <c r="H90" s="68"/>
      <c r="I90" s="68"/>
      <c r="J90" s="68"/>
      <c r="K90" s="68"/>
      <c r="L90" s="68"/>
      <c r="M90" s="68"/>
      <c r="N90" s="188">
        <f>N130</f>
        <v>0</v>
      </c>
      <c r="O90" s="185"/>
      <c r="P90" s="185"/>
      <c r="Q90" s="185"/>
      <c r="R90" s="70"/>
    </row>
    <row r="91" spans="2:47" s="2" customFormat="1" ht="24.95" customHeight="1" x14ac:dyDescent="0.3">
      <c r="B91" s="67"/>
      <c r="C91" s="68"/>
      <c r="D91" s="69" t="s">
        <v>161</v>
      </c>
      <c r="E91" s="68"/>
      <c r="F91" s="68"/>
      <c r="G91" s="68"/>
      <c r="H91" s="68"/>
      <c r="I91" s="68"/>
      <c r="J91" s="68"/>
      <c r="K91" s="68"/>
      <c r="L91" s="68"/>
      <c r="M91" s="68"/>
      <c r="N91" s="188">
        <f>N134</f>
        <v>0</v>
      </c>
      <c r="O91" s="185"/>
      <c r="P91" s="185"/>
      <c r="Q91" s="185"/>
      <c r="R91" s="70"/>
    </row>
    <row r="92" spans="2:47" s="2" customFormat="1" ht="24.95" customHeight="1" x14ac:dyDescent="0.3">
      <c r="B92" s="67"/>
      <c r="C92" s="68"/>
      <c r="D92" s="69" t="s">
        <v>162</v>
      </c>
      <c r="E92" s="68"/>
      <c r="F92" s="68"/>
      <c r="G92" s="68"/>
      <c r="H92" s="68"/>
      <c r="I92" s="68"/>
      <c r="J92" s="68"/>
      <c r="K92" s="68"/>
      <c r="L92" s="68"/>
      <c r="M92" s="68"/>
      <c r="N92" s="188">
        <f>N138</f>
        <v>0</v>
      </c>
      <c r="O92" s="185"/>
      <c r="P92" s="185"/>
      <c r="Q92" s="185"/>
      <c r="R92" s="70"/>
    </row>
    <row r="93" spans="2:47" s="2" customFormat="1" ht="24.95" customHeight="1" x14ac:dyDescent="0.3">
      <c r="B93" s="67"/>
      <c r="C93" s="68"/>
      <c r="D93" s="69" t="s">
        <v>163</v>
      </c>
      <c r="E93" s="68"/>
      <c r="F93" s="68"/>
      <c r="G93" s="68"/>
      <c r="H93" s="68"/>
      <c r="I93" s="68"/>
      <c r="J93" s="68"/>
      <c r="K93" s="68"/>
      <c r="L93" s="68"/>
      <c r="M93" s="68"/>
      <c r="N93" s="188">
        <f>N142</f>
        <v>0</v>
      </c>
      <c r="O93" s="185"/>
      <c r="P93" s="185"/>
      <c r="Q93" s="185"/>
      <c r="R93" s="70"/>
    </row>
    <row r="94" spans="2:47" s="2" customFormat="1" ht="24.95" customHeight="1" x14ac:dyDescent="0.3">
      <c r="B94" s="67"/>
      <c r="C94" s="68"/>
      <c r="D94" s="69" t="s">
        <v>86</v>
      </c>
      <c r="E94" s="68"/>
      <c r="F94" s="68"/>
      <c r="G94" s="68"/>
      <c r="H94" s="68"/>
      <c r="I94" s="68"/>
      <c r="J94" s="68"/>
      <c r="K94" s="68"/>
      <c r="L94" s="68"/>
      <c r="M94" s="68"/>
      <c r="N94" s="188">
        <f>N161</f>
        <v>0</v>
      </c>
      <c r="O94" s="185"/>
      <c r="P94" s="185"/>
      <c r="Q94" s="185"/>
      <c r="R94" s="70"/>
    </row>
    <row r="95" spans="2:47" s="4" customFormat="1" ht="19.899999999999999" customHeight="1" x14ac:dyDescent="0.3">
      <c r="B95" s="100"/>
      <c r="C95" s="54"/>
      <c r="D95" s="55" t="s">
        <v>114</v>
      </c>
      <c r="E95" s="54"/>
      <c r="F95" s="54"/>
      <c r="G95" s="54"/>
      <c r="H95" s="54"/>
      <c r="I95" s="54"/>
      <c r="J95" s="54"/>
      <c r="K95" s="54"/>
      <c r="L95" s="54"/>
      <c r="M95" s="54"/>
      <c r="N95" s="189">
        <f>N162</f>
        <v>0</v>
      </c>
      <c r="O95" s="190"/>
      <c r="P95" s="190"/>
      <c r="Q95" s="190"/>
      <c r="R95" s="101"/>
    </row>
    <row r="96" spans="2:47" s="4" customFormat="1" ht="19.899999999999999" customHeight="1" x14ac:dyDescent="0.3">
      <c r="B96" s="100"/>
      <c r="C96" s="54"/>
      <c r="D96" s="55" t="s">
        <v>133</v>
      </c>
      <c r="E96" s="54"/>
      <c r="F96" s="54"/>
      <c r="G96" s="54"/>
      <c r="H96" s="54"/>
      <c r="I96" s="54"/>
      <c r="J96" s="54"/>
      <c r="K96" s="54"/>
      <c r="L96" s="54"/>
      <c r="M96" s="54"/>
      <c r="N96" s="189">
        <f>N177</f>
        <v>0</v>
      </c>
      <c r="O96" s="190"/>
      <c r="P96" s="190"/>
      <c r="Q96" s="190"/>
      <c r="R96" s="101"/>
    </row>
    <row r="97" spans="2:65" s="4" customFormat="1" ht="19.899999999999999" customHeight="1" x14ac:dyDescent="0.3">
      <c r="B97" s="100"/>
      <c r="C97" s="54"/>
      <c r="D97" s="55" t="s">
        <v>134</v>
      </c>
      <c r="E97" s="54"/>
      <c r="F97" s="54"/>
      <c r="G97" s="54"/>
      <c r="H97" s="54"/>
      <c r="I97" s="54"/>
      <c r="J97" s="54"/>
      <c r="K97" s="54"/>
      <c r="L97" s="54"/>
      <c r="M97" s="54"/>
      <c r="N97" s="189">
        <f>N188</f>
        <v>0</v>
      </c>
      <c r="O97" s="190"/>
      <c r="P97" s="190"/>
      <c r="Q97" s="190"/>
      <c r="R97" s="101"/>
    </row>
    <row r="98" spans="2:65" s="2" customFormat="1" ht="21.75" customHeight="1" x14ac:dyDescent="0.35">
      <c r="B98" s="67"/>
      <c r="C98" s="68"/>
      <c r="D98" s="69" t="s">
        <v>58</v>
      </c>
      <c r="E98" s="68"/>
      <c r="F98" s="68"/>
      <c r="G98" s="68"/>
      <c r="H98" s="68"/>
      <c r="I98" s="68"/>
      <c r="J98" s="68"/>
      <c r="K98" s="68"/>
      <c r="L98" s="68"/>
      <c r="M98" s="68"/>
      <c r="N98" s="184">
        <f>N201</f>
        <v>0</v>
      </c>
      <c r="O98" s="185"/>
      <c r="P98" s="185"/>
      <c r="Q98" s="185"/>
      <c r="R98" s="70"/>
    </row>
    <row r="99" spans="2:65" s="1" customFormat="1" ht="21.75" customHeight="1" x14ac:dyDescent="0.3">
      <c r="B99" s="25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7"/>
    </row>
    <row r="100" spans="2:65" s="1" customFormat="1" ht="29.25" customHeight="1" x14ac:dyDescent="0.3">
      <c r="B100" s="25"/>
      <c r="C100" s="66" t="s">
        <v>59</v>
      </c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186">
        <f>ROUND(N101+N102+N103+N104+N105+N106,2)</f>
        <v>0</v>
      </c>
      <c r="O100" s="187"/>
      <c r="P100" s="187"/>
      <c r="Q100" s="187"/>
      <c r="R100" s="27"/>
      <c r="T100" s="71"/>
      <c r="U100" s="72" t="s">
        <v>22</v>
      </c>
    </row>
    <row r="101" spans="2:65" s="1" customFormat="1" ht="18" customHeight="1" x14ac:dyDescent="0.3">
      <c r="B101" s="73"/>
      <c r="C101" s="74"/>
      <c r="D101" s="173" t="s">
        <v>60</v>
      </c>
      <c r="E101" s="174"/>
      <c r="F101" s="174"/>
      <c r="G101" s="174"/>
      <c r="H101" s="174"/>
      <c r="I101" s="74"/>
      <c r="J101" s="74"/>
      <c r="K101" s="74"/>
      <c r="L101" s="74"/>
      <c r="M101" s="74"/>
      <c r="N101" s="175">
        <f>ROUND(N88*T101,2)</f>
        <v>0</v>
      </c>
      <c r="O101" s="176"/>
      <c r="P101" s="176"/>
      <c r="Q101" s="176"/>
      <c r="R101" s="76"/>
      <c r="S101" s="77"/>
      <c r="T101" s="78"/>
      <c r="U101" s="79" t="s">
        <v>25</v>
      </c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80" t="s">
        <v>61</v>
      </c>
      <c r="AZ101" s="77"/>
      <c r="BA101" s="77"/>
      <c r="BB101" s="77"/>
      <c r="BC101" s="77"/>
      <c r="BD101" s="77"/>
      <c r="BE101" s="81">
        <f t="shared" ref="BE101:BE106" si="0">IF(U101="základná",N101,0)</f>
        <v>0</v>
      </c>
      <c r="BF101" s="81">
        <f t="shared" ref="BF101:BF106" si="1">IF(U101="znížená",N101,0)</f>
        <v>0</v>
      </c>
      <c r="BG101" s="81">
        <f t="shared" ref="BG101:BG106" si="2">IF(U101="zákl. prenesená",N101,0)</f>
        <v>0</v>
      </c>
      <c r="BH101" s="81">
        <f t="shared" ref="BH101:BH106" si="3">IF(U101="zníž. prenesená",N101,0)</f>
        <v>0</v>
      </c>
      <c r="BI101" s="81">
        <f t="shared" ref="BI101:BI106" si="4">IF(U101="nulová",N101,0)</f>
        <v>0</v>
      </c>
      <c r="BJ101" s="80" t="s">
        <v>42</v>
      </c>
      <c r="BK101" s="77"/>
      <c r="BL101" s="77"/>
      <c r="BM101" s="77"/>
    </row>
    <row r="102" spans="2:65" s="1" customFormat="1" ht="18" customHeight="1" x14ac:dyDescent="0.3">
      <c r="B102" s="73"/>
      <c r="C102" s="74"/>
      <c r="D102" s="173" t="s">
        <v>62</v>
      </c>
      <c r="E102" s="174"/>
      <c r="F102" s="174"/>
      <c r="G102" s="174"/>
      <c r="H102" s="174"/>
      <c r="I102" s="74"/>
      <c r="J102" s="74"/>
      <c r="K102" s="74"/>
      <c r="L102" s="74"/>
      <c r="M102" s="74"/>
      <c r="N102" s="175">
        <f>ROUND(N88*T102,2)</f>
        <v>0</v>
      </c>
      <c r="O102" s="176"/>
      <c r="P102" s="176"/>
      <c r="Q102" s="176"/>
      <c r="R102" s="76"/>
      <c r="S102" s="77"/>
      <c r="T102" s="78"/>
      <c r="U102" s="79" t="s">
        <v>25</v>
      </c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80" t="s">
        <v>61</v>
      </c>
      <c r="AZ102" s="77"/>
      <c r="BA102" s="77"/>
      <c r="BB102" s="77"/>
      <c r="BC102" s="77"/>
      <c r="BD102" s="77"/>
      <c r="BE102" s="81">
        <f t="shared" si="0"/>
        <v>0</v>
      </c>
      <c r="BF102" s="81">
        <f t="shared" si="1"/>
        <v>0</v>
      </c>
      <c r="BG102" s="81">
        <f t="shared" si="2"/>
        <v>0</v>
      </c>
      <c r="BH102" s="81">
        <f t="shared" si="3"/>
        <v>0</v>
      </c>
      <c r="BI102" s="81">
        <f t="shared" si="4"/>
        <v>0</v>
      </c>
      <c r="BJ102" s="80" t="s">
        <v>42</v>
      </c>
      <c r="BK102" s="77"/>
      <c r="BL102" s="77"/>
      <c r="BM102" s="77"/>
    </row>
    <row r="103" spans="2:65" s="1" customFormat="1" ht="18" customHeight="1" x14ac:dyDescent="0.3">
      <c r="B103" s="73"/>
      <c r="C103" s="74"/>
      <c r="D103" s="173" t="s">
        <v>63</v>
      </c>
      <c r="E103" s="174"/>
      <c r="F103" s="174"/>
      <c r="G103" s="174"/>
      <c r="H103" s="174"/>
      <c r="I103" s="74"/>
      <c r="J103" s="74"/>
      <c r="K103" s="74"/>
      <c r="L103" s="74"/>
      <c r="M103" s="74"/>
      <c r="N103" s="175">
        <f>ROUND(N88*T103,2)</f>
        <v>0</v>
      </c>
      <c r="O103" s="176"/>
      <c r="P103" s="176"/>
      <c r="Q103" s="176"/>
      <c r="R103" s="76"/>
      <c r="S103" s="77"/>
      <c r="T103" s="78"/>
      <c r="U103" s="79" t="s">
        <v>25</v>
      </c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80" t="s">
        <v>61</v>
      </c>
      <c r="AZ103" s="77"/>
      <c r="BA103" s="77"/>
      <c r="BB103" s="77"/>
      <c r="BC103" s="77"/>
      <c r="BD103" s="77"/>
      <c r="BE103" s="81">
        <f t="shared" si="0"/>
        <v>0</v>
      </c>
      <c r="BF103" s="81">
        <f t="shared" si="1"/>
        <v>0</v>
      </c>
      <c r="BG103" s="81">
        <f t="shared" si="2"/>
        <v>0</v>
      </c>
      <c r="BH103" s="81">
        <f t="shared" si="3"/>
        <v>0</v>
      </c>
      <c r="BI103" s="81">
        <f t="shared" si="4"/>
        <v>0</v>
      </c>
      <c r="BJ103" s="80" t="s">
        <v>42</v>
      </c>
      <c r="BK103" s="77"/>
      <c r="BL103" s="77"/>
      <c r="BM103" s="77"/>
    </row>
    <row r="104" spans="2:65" s="1" customFormat="1" ht="18" customHeight="1" x14ac:dyDescent="0.3">
      <c r="B104" s="73"/>
      <c r="C104" s="74"/>
      <c r="D104" s="173" t="s">
        <v>64</v>
      </c>
      <c r="E104" s="174"/>
      <c r="F104" s="174"/>
      <c r="G104" s="174"/>
      <c r="H104" s="174"/>
      <c r="I104" s="74"/>
      <c r="J104" s="74"/>
      <c r="K104" s="74"/>
      <c r="L104" s="74"/>
      <c r="M104" s="74"/>
      <c r="N104" s="175">
        <f>ROUND(N88*T104,2)</f>
        <v>0</v>
      </c>
      <c r="O104" s="176"/>
      <c r="P104" s="176"/>
      <c r="Q104" s="176"/>
      <c r="R104" s="76"/>
      <c r="S104" s="77"/>
      <c r="T104" s="78"/>
      <c r="U104" s="79" t="s">
        <v>25</v>
      </c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80" t="s">
        <v>61</v>
      </c>
      <c r="AZ104" s="77"/>
      <c r="BA104" s="77"/>
      <c r="BB104" s="77"/>
      <c r="BC104" s="77"/>
      <c r="BD104" s="77"/>
      <c r="BE104" s="81">
        <f t="shared" si="0"/>
        <v>0</v>
      </c>
      <c r="BF104" s="81">
        <f t="shared" si="1"/>
        <v>0</v>
      </c>
      <c r="BG104" s="81">
        <f t="shared" si="2"/>
        <v>0</v>
      </c>
      <c r="BH104" s="81">
        <f t="shared" si="3"/>
        <v>0</v>
      </c>
      <c r="BI104" s="81">
        <f t="shared" si="4"/>
        <v>0</v>
      </c>
      <c r="BJ104" s="80" t="s">
        <v>42</v>
      </c>
      <c r="BK104" s="77"/>
      <c r="BL104" s="77"/>
      <c r="BM104" s="77"/>
    </row>
    <row r="105" spans="2:65" s="1" customFormat="1" ht="18" customHeight="1" x14ac:dyDescent="0.3">
      <c r="B105" s="73"/>
      <c r="C105" s="74"/>
      <c r="D105" s="173" t="s">
        <v>65</v>
      </c>
      <c r="E105" s="174"/>
      <c r="F105" s="174"/>
      <c r="G105" s="174"/>
      <c r="H105" s="174"/>
      <c r="I105" s="74"/>
      <c r="J105" s="74"/>
      <c r="K105" s="74"/>
      <c r="L105" s="74"/>
      <c r="M105" s="74"/>
      <c r="N105" s="175">
        <f>ROUND(N88*T105,2)</f>
        <v>0</v>
      </c>
      <c r="O105" s="176"/>
      <c r="P105" s="176"/>
      <c r="Q105" s="176"/>
      <c r="R105" s="76"/>
      <c r="S105" s="77"/>
      <c r="T105" s="78"/>
      <c r="U105" s="79" t="s">
        <v>25</v>
      </c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80" t="s">
        <v>61</v>
      </c>
      <c r="AZ105" s="77"/>
      <c r="BA105" s="77"/>
      <c r="BB105" s="77"/>
      <c r="BC105" s="77"/>
      <c r="BD105" s="77"/>
      <c r="BE105" s="81">
        <f t="shared" si="0"/>
        <v>0</v>
      </c>
      <c r="BF105" s="81">
        <f t="shared" si="1"/>
        <v>0</v>
      </c>
      <c r="BG105" s="81">
        <f t="shared" si="2"/>
        <v>0</v>
      </c>
      <c r="BH105" s="81">
        <f t="shared" si="3"/>
        <v>0</v>
      </c>
      <c r="BI105" s="81">
        <f t="shared" si="4"/>
        <v>0</v>
      </c>
      <c r="BJ105" s="80" t="s">
        <v>42</v>
      </c>
      <c r="BK105" s="77"/>
      <c r="BL105" s="77"/>
      <c r="BM105" s="77"/>
    </row>
    <row r="106" spans="2:65" s="1" customFormat="1" ht="18" customHeight="1" x14ac:dyDescent="0.3">
      <c r="B106" s="73"/>
      <c r="C106" s="74"/>
      <c r="D106" s="75" t="s">
        <v>66</v>
      </c>
      <c r="E106" s="74"/>
      <c r="F106" s="74"/>
      <c r="G106" s="74"/>
      <c r="H106" s="74"/>
      <c r="I106" s="74"/>
      <c r="J106" s="74"/>
      <c r="K106" s="74"/>
      <c r="L106" s="74"/>
      <c r="M106" s="74"/>
      <c r="N106" s="175">
        <f>ROUND(N88*T106,2)</f>
        <v>0</v>
      </c>
      <c r="O106" s="176"/>
      <c r="P106" s="176"/>
      <c r="Q106" s="176"/>
      <c r="R106" s="76"/>
      <c r="S106" s="77"/>
      <c r="T106" s="82"/>
      <c r="U106" s="83" t="s">
        <v>25</v>
      </c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80" t="s">
        <v>67</v>
      </c>
      <c r="AZ106" s="77"/>
      <c r="BA106" s="77"/>
      <c r="BB106" s="77"/>
      <c r="BC106" s="77"/>
      <c r="BD106" s="77"/>
      <c r="BE106" s="81">
        <f t="shared" si="0"/>
        <v>0</v>
      </c>
      <c r="BF106" s="81">
        <f t="shared" si="1"/>
        <v>0</v>
      </c>
      <c r="BG106" s="81">
        <f t="shared" si="2"/>
        <v>0</v>
      </c>
      <c r="BH106" s="81">
        <f t="shared" si="3"/>
        <v>0</v>
      </c>
      <c r="BI106" s="81">
        <f t="shared" si="4"/>
        <v>0</v>
      </c>
      <c r="BJ106" s="80" t="s">
        <v>42</v>
      </c>
      <c r="BK106" s="77"/>
      <c r="BL106" s="77"/>
      <c r="BM106" s="77"/>
    </row>
    <row r="107" spans="2:65" s="1" customFormat="1" x14ac:dyDescent="0.3">
      <c r="B107" s="25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7"/>
    </row>
    <row r="108" spans="2:65" s="1" customFormat="1" ht="29.25" customHeight="1" x14ac:dyDescent="0.3">
      <c r="B108" s="25"/>
      <c r="C108" s="57" t="s">
        <v>45</v>
      </c>
      <c r="D108" s="58"/>
      <c r="E108" s="58"/>
      <c r="F108" s="58"/>
      <c r="G108" s="58"/>
      <c r="H108" s="58"/>
      <c r="I108" s="58"/>
      <c r="J108" s="58"/>
      <c r="K108" s="58"/>
      <c r="L108" s="177">
        <f>ROUND(SUM(N88+N100),2)</f>
        <v>0</v>
      </c>
      <c r="M108" s="177"/>
      <c r="N108" s="177"/>
      <c r="O108" s="177"/>
      <c r="P108" s="177"/>
      <c r="Q108" s="177"/>
      <c r="R108" s="27"/>
    </row>
    <row r="109" spans="2:65" s="1" customFormat="1" ht="6.95" customHeight="1" x14ac:dyDescent="0.3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2"/>
    </row>
    <row r="113" spans="2:65" s="1" customFormat="1" ht="6.95" customHeight="1" x14ac:dyDescent="0.3">
      <c r="B113" s="43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5"/>
    </row>
    <row r="114" spans="2:65" s="1" customFormat="1" ht="36.950000000000003" customHeight="1" x14ac:dyDescent="0.3">
      <c r="B114" s="25"/>
      <c r="C114" s="178" t="s">
        <v>68</v>
      </c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27"/>
    </row>
    <row r="115" spans="2:65" s="1" customFormat="1" ht="6.95" customHeight="1" x14ac:dyDescent="0.3">
      <c r="B115" s="25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7"/>
    </row>
    <row r="116" spans="2:65" s="1" customFormat="1" ht="30" customHeight="1" x14ac:dyDescent="0.3">
      <c r="B116" s="25"/>
      <c r="C116" s="23" t="s">
        <v>7</v>
      </c>
      <c r="D116" s="26"/>
      <c r="E116" s="26"/>
      <c r="F116" s="180" t="e">
        <f>F6</f>
        <v>#REF!</v>
      </c>
      <c r="G116" s="181"/>
      <c r="H116" s="181"/>
      <c r="I116" s="181"/>
      <c r="J116" s="181"/>
      <c r="K116" s="181"/>
      <c r="L116" s="181"/>
      <c r="M116" s="181"/>
      <c r="N116" s="181"/>
      <c r="O116" s="181"/>
      <c r="P116" s="181"/>
      <c r="Q116" s="26"/>
      <c r="R116" s="27"/>
    </row>
    <row r="117" spans="2:65" s="1" customFormat="1" ht="36.950000000000003" customHeight="1" x14ac:dyDescent="0.3">
      <c r="B117" s="25"/>
      <c r="C117" s="46" t="s">
        <v>85</v>
      </c>
      <c r="D117" s="26"/>
      <c r="E117" s="26"/>
      <c r="F117" s="182" t="str">
        <f>F7</f>
        <v>SO 10 - Mobiliár</v>
      </c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26"/>
      <c r="R117" s="27"/>
    </row>
    <row r="118" spans="2:65" s="1" customFormat="1" ht="6.95" customHeight="1" x14ac:dyDescent="0.3">
      <c r="B118" s="25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7"/>
    </row>
    <row r="119" spans="2:65" s="1" customFormat="1" ht="18" customHeight="1" x14ac:dyDescent="0.3">
      <c r="B119" s="25"/>
      <c r="C119" s="23" t="s">
        <v>10</v>
      </c>
      <c r="D119" s="26"/>
      <c r="E119" s="26"/>
      <c r="F119" s="21" t="str">
        <f>F9</f>
        <v xml:space="preserve"> </v>
      </c>
      <c r="G119" s="26"/>
      <c r="H119" s="26"/>
      <c r="I119" s="26"/>
      <c r="J119" s="26"/>
      <c r="K119" s="23" t="s">
        <v>12</v>
      </c>
      <c r="L119" s="26"/>
      <c r="M119" s="183" t="e">
        <f>IF(O9="","",O9)</f>
        <v>#REF!</v>
      </c>
      <c r="N119" s="183"/>
      <c r="O119" s="183"/>
      <c r="P119" s="183"/>
      <c r="Q119" s="26"/>
      <c r="R119" s="27"/>
    </row>
    <row r="120" spans="2:65" s="1" customFormat="1" ht="6.95" customHeight="1" x14ac:dyDescent="0.3">
      <c r="B120" s="25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7"/>
    </row>
    <row r="121" spans="2:65" s="1" customFormat="1" ht="15" x14ac:dyDescent="0.3">
      <c r="B121" s="25"/>
      <c r="C121" s="23" t="s">
        <v>13</v>
      </c>
      <c r="D121" s="26"/>
      <c r="E121" s="26"/>
      <c r="F121" s="21" t="e">
        <f>E12</f>
        <v>#REF!</v>
      </c>
      <c r="G121" s="26"/>
      <c r="H121" s="26"/>
      <c r="I121" s="26"/>
      <c r="J121" s="26"/>
      <c r="K121" s="23" t="s">
        <v>17</v>
      </c>
      <c r="L121" s="26"/>
      <c r="M121" s="168" t="e">
        <f>E18</f>
        <v>#REF!</v>
      </c>
      <c r="N121" s="168"/>
      <c r="O121" s="168"/>
      <c r="P121" s="168"/>
      <c r="Q121" s="168"/>
      <c r="R121" s="27"/>
    </row>
    <row r="122" spans="2:65" s="1" customFormat="1" ht="14.45" customHeight="1" x14ac:dyDescent="0.3">
      <c r="B122" s="25"/>
      <c r="C122" s="23" t="s">
        <v>16</v>
      </c>
      <c r="D122" s="26"/>
      <c r="E122" s="26"/>
      <c r="F122" s="21" t="e">
        <f>IF(E15="","",E15)</f>
        <v>#REF!</v>
      </c>
      <c r="G122" s="26"/>
      <c r="H122" s="26"/>
      <c r="I122" s="26"/>
      <c r="J122" s="26"/>
      <c r="K122" s="23" t="s">
        <v>19</v>
      </c>
      <c r="L122" s="26"/>
      <c r="M122" s="168" t="e">
        <f>E21</f>
        <v>#REF!</v>
      </c>
      <c r="N122" s="168"/>
      <c r="O122" s="168"/>
      <c r="P122" s="168"/>
      <c r="Q122" s="168"/>
      <c r="R122" s="27"/>
    </row>
    <row r="123" spans="2:65" s="1" customFormat="1" ht="10.35" customHeight="1" x14ac:dyDescent="0.3">
      <c r="B123" s="25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7"/>
    </row>
    <row r="124" spans="2:65" s="3" customFormat="1" ht="29.25" customHeight="1" x14ac:dyDescent="0.3">
      <c r="B124" s="84"/>
      <c r="C124" s="85" t="s">
        <v>69</v>
      </c>
      <c r="D124" s="86" t="s">
        <v>70</v>
      </c>
      <c r="E124" s="86" t="s">
        <v>38</v>
      </c>
      <c r="F124" s="169" t="s">
        <v>71</v>
      </c>
      <c r="G124" s="169"/>
      <c r="H124" s="169"/>
      <c r="I124" s="169"/>
      <c r="J124" s="86" t="s">
        <v>72</v>
      </c>
      <c r="K124" s="86" t="s">
        <v>73</v>
      </c>
      <c r="L124" s="169" t="s">
        <v>74</v>
      </c>
      <c r="M124" s="169"/>
      <c r="N124" s="169" t="s">
        <v>55</v>
      </c>
      <c r="O124" s="169"/>
      <c r="P124" s="169"/>
      <c r="Q124" s="170"/>
      <c r="R124" s="87"/>
      <c r="T124" s="49" t="s">
        <v>75</v>
      </c>
      <c r="U124" s="50" t="s">
        <v>22</v>
      </c>
      <c r="V124" s="50" t="s">
        <v>76</v>
      </c>
      <c r="W124" s="50" t="s">
        <v>77</v>
      </c>
      <c r="X124" s="50" t="s">
        <v>78</v>
      </c>
      <c r="Y124" s="50" t="s">
        <v>79</v>
      </c>
      <c r="Z124" s="50" t="s">
        <v>80</v>
      </c>
      <c r="AA124" s="51" t="s">
        <v>81</v>
      </c>
    </row>
    <row r="125" spans="2:65" s="1" customFormat="1" ht="29.25" customHeight="1" x14ac:dyDescent="0.35">
      <c r="B125" s="25"/>
      <c r="C125" s="53" t="s">
        <v>52</v>
      </c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171">
        <f>BK125</f>
        <v>0</v>
      </c>
      <c r="O125" s="172"/>
      <c r="P125" s="172"/>
      <c r="Q125" s="172"/>
      <c r="R125" s="27"/>
      <c r="T125" s="52"/>
      <c r="U125" s="32"/>
      <c r="V125" s="32"/>
      <c r="W125" s="88">
        <f>W126+W130+W134+W138+W142+W161+W201</f>
        <v>0</v>
      </c>
      <c r="X125" s="32"/>
      <c r="Y125" s="88">
        <f>Y126+Y130+Y134+Y138+Y142+Y161+Y201</f>
        <v>130.02395504</v>
      </c>
      <c r="Z125" s="32"/>
      <c r="AA125" s="89">
        <f>AA126+AA130+AA134+AA138+AA142+AA161+AA201</f>
        <v>0</v>
      </c>
      <c r="AT125" s="14" t="s">
        <v>39</v>
      </c>
      <c r="AU125" s="14" t="s">
        <v>57</v>
      </c>
      <c r="BK125" s="90">
        <f>BK126+BK130+BK134+BK138+BK142+BK161+BK201</f>
        <v>0</v>
      </c>
    </row>
    <row r="126" spans="2:65" s="5" customFormat="1" ht="37.35" customHeight="1" x14ac:dyDescent="0.35">
      <c r="B126" s="102"/>
      <c r="C126" s="103"/>
      <c r="D126" s="91" t="s">
        <v>159</v>
      </c>
      <c r="E126" s="91"/>
      <c r="F126" s="91"/>
      <c r="G126" s="91"/>
      <c r="H126" s="91"/>
      <c r="I126" s="91"/>
      <c r="J126" s="91"/>
      <c r="K126" s="91"/>
      <c r="L126" s="91"/>
      <c r="M126" s="91"/>
      <c r="N126" s="153">
        <f>BK126</f>
        <v>0</v>
      </c>
      <c r="O126" s="154"/>
      <c r="P126" s="154"/>
      <c r="Q126" s="154"/>
      <c r="R126" s="104"/>
      <c r="T126" s="105"/>
      <c r="U126" s="103"/>
      <c r="V126" s="103"/>
      <c r="W126" s="106">
        <f>SUM(W127:W129)</f>
        <v>0</v>
      </c>
      <c r="X126" s="103"/>
      <c r="Y126" s="106">
        <f>SUM(Y127:Y129)</f>
        <v>0</v>
      </c>
      <c r="Z126" s="103"/>
      <c r="AA126" s="107">
        <f>SUM(AA127:AA129)</f>
        <v>0</v>
      </c>
      <c r="AR126" s="108" t="s">
        <v>41</v>
      </c>
      <c r="AT126" s="109" t="s">
        <v>39</v>
      </c>
      <c r="AU126" s="109" t="s">
        <v>40</v>
      </c>
      <c r="AY126" s="108" t="s">
        <v>87</v>
      </c>
      <c r="BK126" s="110">
        <f>SUM(BK127:BK129)</f>
        <v>0</v>
      </c>
    </row>
    <row r="127" spans="2:65" s="1" customFormat="1" ht="38.25" customHeight="1" x14ac:dyDescent="0.3">
      <c r="B127" s="73"/>
      <c r="C127" s="112" t="s">
        <v>40</v>
      </c>
      <c r="D127" s="112" t="s">
        <v>84</v>
      </c>
      <c r="E127" s="113" t="s">
        <v>101</v>
      </c>
      <c r="F127" s="165" t="s">
        <v>213</v>
      </c>
      <c r="G127" s="165"/>
      <c r="H127" s="165"/>
      <c r="I127" s="165"/>
      <c r="J127" s="114" t="s">
        <v>88</v>
      </c>
      <c r="K127" s="97">
        <v>8</v>
      </c>
      <c r="L127" s="145">
        <v>0</v>
      </c>
      <c r="M127" s="145"/>
      <c r="N127" s="156">
        <f>ROUND(L127*K127,3)</f>
        <v>0</v>
      </c>
      <c r="O127" s="156"/>
      <c r="P127" s="156"/>
      <c r="Q127" s="156"/>
      <c r="R127" s="76"/>
      <c r="T127" s="98" t="s">
        <v>1</v>
      </c>
      <c r="U127" s="30" t="s">
        <v>25</v>
      </c>
      <c r="V127" s="26"/>
      <c r="W127" s="115">
        <f>V127*K127</f>
        <v>0</v>
      </c>
      <c r="X127" s="115">
        <v>0</v>
      </c>
      <c r="Y127" s="115">
        <f>X127*K127</f>
        <v>0</v>
      </c>
      <c r="Z127" s="115">
        <v>0</v>
      </c>
      <c r="AA127" s="116">
        <f>Z127*K127</f>
        <v>0</v>
      </c>
      <c r="AR127" s="14" t="s">
        <v>89</v>
      </c>
      <c r="AT127" s="14" t="s">
        <v>84</v>
      </c>
      <c r="AU127" s="14" t="s">
        <v>41</v>
      </c>
      <c r="AY127" s="14" t="s">
        <v>87</v>
      </c>
      <c r="BE127" s="56">
        <f>IF(U127="základná",N127,0)</f>
        <v>0</v>
      </c>
      <c r="BF127" s="56">
        <f>IF(U127="znížená",N127,0)</f>
        <v>0</v>
      </c>
      <c r="BG127" s="56">
        <f>IF(U127="zákl. prenesená",N127,0)</f>
        <v>0</v>
      </c>
      <c r="BH127" s="56">
        <f>IF(U127="zníž. prenesená",N127,0)</f>
        <v>0</v>
      </c>
      <c r="BI127" s="56">
        <f>IF(U127="nulová",N127,0)</f>
        <v>0</v>
      </c>
      <c r="BJ127" s="14" t="s">
        <v>42</v>
      </c>
      <c r="BK127" s="93">
        <f>ROUND(L127*K127,3)</f>
        <v>0</v>
      </c>
      <c r="BL127" s="14" t="s">
        <v>89</v>
      </c>
      <c r="BM127" s="14" t="s">
        <v>109</v>
      </c>
    </row>
    <row r="128" spans="2:65" s="1" customFormat="1" ht="25.5" customHeight="1" x14ac:dyDescent="0.3">
      <c r="B128" s="73"/>
      <c r="C128" s="112" t="s">
        <v>40</v>
      </c>
      <c r="D128" s="112" t="s">
        <v>84</v>
      </c>
      <c r="E128" s="113" t="s">
        <v>102</v>
      </c>
      <c r="F128" s="155" t="s">
        <v>164</v>
      </c>
      <c r="G128" s="155"/>
      <c r="H128" s="155"/>
      <c r="I128" s="155"/>
      <c r="J128" s="114" t="s">
        <v>98</v>
      </c>
      <c r="K128" s="97">
        <v>1.024</v>
      </c>
      <c r="L128" s="145">
        <v>0</v>
      </c>
      <c r="M128" s="145"/>
      <c r="N128" s="156">
        <f>ROUND(L128*K128,3)</f>
        <v>0</v>
      </c>
      <c r="O128" s="156"/>
      <c r="P128" s="156"/>
      <c r="Q128" s="156"/>
      <c r="R128" s="76"/>
      <c r="T128" s="98" t="s">
        <v>1</v>
      </c>
      <c r="U128" s="30" t="s">
        <v>25</v>
      </c>
      <c r="V128" s="26"/>
      <c r="W128" s="115">
        <f>V128*K128</f>
        <v>0</v>
      </c>
      <c r="X128" s="115">
        <v>0</v>
      </c>
      <c r="Y128" s="115">
        <f>X128*K128</f>
        <v>0</v>
      </c>
      <c r="Z128" s="115">
        <v>0</v>
      </c>
      <c r="AA128" s="116">
        <f>Z128*K128</f>
        <v>0</v>
      </c>
      <c r="AR128" s="14" t="s">
        <v>89</v>
      </c>
      <c r="AT128" s="14" t="s">
        <v>84</v>
      </c>
      <c r="AU128" s="14" t="s">
        <v>41</v>
      </c>
      <c r="AY128" s="14" t="s">
        <v>87</v>
      </c>
      <c r="BE128" s="56">
        <f>IF(U128="základná",N128,0)</f>
        <v>0</v>
      </c>
      <c r="BF128" s="56">
        <f>IF(U128="znížená",N128,0)</f>
        <v>0</v>
      </c>
      <c r="BG128" s="56">
        <f>IF(U128="zákl. prenesená",N128,0)</f>
        <v>0</v>
      </c>
      <c r="BH128" s="56">
        <f>IF(U128="zníž. prenesená",N128,0)</f>
        <v>0</v>
      </c>
      <c r="BI128" s="56">
        <f>IF(U128="nulová",N128,0)</f>
        <v>0</v>
      </c>
      <c r="BJ128" s="14" t="s">
        <v>42</v>
      </c>
      <c r="BK128" s="93">
        <f>ROUND(L128*K128,3)</f>
        <v>0</v>
      </c>
      <c r="BL128" s="14" t="s">
        <v>89</v>
      </c>
      <c r="BM128" s="14" t="s">
        <v>5</v>
      </c>
    </row>
    <row r="129" spans="2:65" s="1" customFormat="1" ht="16.5" customHeight="1" x14ac:dyDescent="0.3">
      <c r="B129" s="73"/>
      <c r="C129" s="112" t="s">
        <v>40</v>
      </c>
      <c r="D129" s="112" t="s">
        <v>84</v>
      </c>
      <c r="E129" s="113" t="s">
        <v>103</v>
      </c>
      <c r="F129" s="155" t="s">
        <v>165</v>
      </c>
      <c r="G129" s="155"/>
      <c r="H129" s="155"/>
      <c r="I129" s="155"/>
      <c r="J129" s="114" t="s">
        <v>88</v>
      </c>
      <c r="K129" s="97">
        <v>66</v>
      </c>
      <c r="L129" s="145">
        <v>0</v>
      </c>
      <c r="M129" s="145"/>
      <c r="N129" s="156">
        <f>ROUND(L129*K129,3)</f>
        <v>0</v>
      </c>
      <c r="O129" s="156"/>
      <c r="P129" s="156"/>
      <c r="Q129" s="156"/>
      <c r="R129" s="76"/>
      <c r="T129" s="98" t="s">
        <v>1</v>
      </c>
      <c r="U129" s="30" t="s">
        <v>25</v>
      </c>
      <c r="V129" s="26"/>
      <c r="W129" s="115">
        <f>V129*K129</f>
        <v>0</v>
      </c>
      <c r="X129" s="115">
        <v>0</v>
      </c>
      <c r="Y129" s="115">
        <f>X129*K129</f>
        <v>0</v>
      </c>
      <c r="Z129" s="115">
        <v>0</v>
      </c>
      <c r="AA129" s="116">
        <f>Z129*K129</f>
        <v>0</v>
      </c>
      <c r="AR129" s="14" t="s">
        <v>89</v>
      </c>
      <c r="AT129" s="14" t="s">
        <v>84</v>
      </c>
      <c r="AU129" s="14" t="s">
        <v>41</v>
      </c>
      <c r="AY129" s="14" t="s">
        <v>87</v>
      </c>
      <c r="BE129" s="56">
        <f>IF(U129="základná",N129,0)</f>
        <v>0</v>
      </c>
      <c r="BF129" s="56">
        <f>IF(U129="znížená",N129,0)</f>
        <v>0</v>
      </c>
      <c r="BG129" s="56">
        <f>IF(U129="zákl. prenesená",N129,0)</f>
        <v>0</v>
      </c>
      <c r="BH129" s="56">
        <f>IF(U129="zníž. prenesená",N129,0)</f>
        <v>0</v>
      </c>
      <c r="BI129" s="56">
        <f>IF(U129="nulová",N129,0)</f>
        <v>0</v>
      </c>
      <c r="BJ129" s="14" t="s">
        <v>42</v>
      </c>
      <c r="BK129" s="93">
        <f>ROUND(L129*K129,3)</f>
        <v>0</v>
      </c>
      <c r="BL129" s="14" t="s">
        <v>89</v>
      </c>
      <c r="BM129" s="14" t="s">
        <v>115</v>
      </c>
    </row>
    <row r="130" spans="2:65" s="5" customFormat="1" ht="37.35" customHeight="1" x14ac:dyDescent="0.35">
      <c r="B130" s="102"/>
      <c r="C130" s="103"/>
      <c r="D130" s="91" t="s">
        <v>160</v>
      </c>
      <c r="E130" s="91"/>
      <c r="F130" s="91"/>
      <c r="G130" s="91"/>
      <c r="H130" s="91"/>
      <c r="I130" s="91"/>
      <c r="J130" s="91"/>
      <c r="K130" s="91"/>
      <c r="L130" s="91"/>
      <c r="M130" s="91"/>
      <c r="N130" s="166">
        <f>BK130</f>
        <v>0</v>
      </c>
      <c r="O130" s="167"/>
      <c r="P130" s="167"/>
      <c r="Q130" s="167"/>
      <c r="R130" s="104"/>
      <c r="T130" s="105"/>
      <c r="U130" s="103"/>
      <c r="V130" s="103"/>
      <c r="W130" s="106">
        <f>SUM(W131:W133)</f>
        <v>0</v>
      </c>
      <c r="X130" s="103"/>
      <c r="Y130" s="106">
        <f>SUM(Y131:Y133)</f>
        <v>0</v>
      </c>
      <c r="Z130" s="103"/>
      <c r="AA130" s="107">
        <f>SUM(AA131:AA133)</f>
        <v>0</v>
      </c>
      <c r="AR130" s="108" t="s">
        <v>41</v>
      </c>
      <c r="AT130" s="109" t="s">
        <v>39</v>
      </c>
      <c r="AU130" s="109" t="s">
        <v>40</v>
      </c>
      <c r="AY130" s="108" t="s">
        <v>87</v>
      </c>
      <c r="BK130" s="110">
        <f>SUM(BK131:BK133)</f>
        <v>0</v>
      </c>
    </row>
    <row r="131" spans="2:65" s="1" customFormat="1" ht="51" customHeight="1" x14ac:dyDescent="0.3">
      <c r="B131" s="73"/>
      <c r="C131" s="112" t="s">
        <v>40</v>
      </c>
      <c r="D131" s="112" t="s">
        <v>84</v>
      </c>
      <c r="E131" s="113" t="s">
        <v>104</v>
      </c>
      <c r="F131" s="165" t="s">
        <v>214</v>
      </c>
      <c r="G131" s="165"/>
      <c r="H131" s="165"/>
      <c r="I131" s="165"/>
      <c r="J131" s="114" t="s">
        <v>88</v>
      </c>
      <c r="K131" s="97">
        <v>10</v>
      </c>
      <c r="L131" s="145">
        <v>0</v>
      </c>
      <c r="M131" s="145"/>
      <c r="N131" s="156">
        <f>ROUND(L131*K131,3)</f>
        <v>0</v>
      </c>
      <c r="O131" s="156"/>
      <c r="P131" s="156"/>
      <c r="Q131" s="156"/>
      <c r="R131" s="76"/>
      <c r="T131" s="98" t="s">
        <v>1</v>
      </c>
      <c r="U131" s="30" t="s">
        <v>25</v>
      </c>
      <c r="V131" s="26"/>
      <c r="W131" s="115">
        <f>V131*K131</f>
        <v>0</v>
      </c>
      <c r="X131" s="115">
        <v>0</v>
      </c>
      <c r="Y131" s="115">
        <f>X131*K131</f>
        <v>0</v>
      </c>
      <c r="Z131" s="115">
        <v>0</v>
      </c>
      <c r="AA131" s="116">
        <f>Z131*K131</f>
        <v>0</v>
      </c>
      <c r="AR131" s="14" t="s">
        <v>89</v>
      </c>
      <c r="AT131" s="14" t="s">
        <v>84</v>
      </c>
      <c r="AU131" s="14" t="s">
        <v>41</v>
      </c>
      <c r="AY131" s="14" t="s">
        <v>87</v>
      </c>
      <c r="BE131" s="56">
        <f>IF(U131="základná",N131,0)</f>
        <v>0</v>
      </c>
      <c r="BF131" s="56">
        <f>IF(U131="znížená",N131,0)</f>
        <v>0</v>
      </c>
      <c r="BG131" s="56">
        <f>IF(U131="zákl. prenesená",N131,0)</f>
        <v>0</v>
      </c>
      <c r="BH131" s="56">
        <f>IF(U131="zníž. prenesená",N131,0)</f>
        <v>0</v>
      </c>
      <c r="BI131" s="56">
        <f>IF(U131="nulová",N131,0)</f>
        <v>0</v>
      </c>
      <c r="BJ131" s="14" t="s">
        <v>42</v>
      </c>
      <c r="BK131" s="93">
        <f>ROUND(L131*K131,3)</f>
        <v>0</v>
      </c>
      <c r="BL131" s="14" t="s">
        <v>89</v>
      </c>
      <c r="BM131" s="14" t="s">
        <v>117</v>
      </c>
    </row>
    <row r="132" spans="2:65" s="1" customFormat="1" ht="25.5" customHeight="1" x14ac:dyDescent="0.3">
      <c r="B132" s="73"/>
      <c r="C132" s="112" t="s">
        <v>40</v>
      </c>
      <c r="D132" s="112" t="s">
        <v>84</v>
      </c>
      <c r="E132" s="113" t="s">
        <v>105</v>
      </c>
      <c r="F132" s="155" t="s">
        <v>166</v>
      </c>
      <c r="G132" s="155"/>
      <c r="H132" s="155"/>
      <c r="I132" s="155"/>
      <c r="J132" s="114" t="s">
        <v>98</v>
      </c>
      <c r="K132" s="97">
        <v>0.64</v>
      </c>
      <c r="L132" s="145">
        <v>0</v>
      </c>
      <c r="M132" s="145"/>
      <c r="N132" s="156">
        <f>ROUND(L132*K132,3)</f>
        <v>0</v>
      </c>
      <c r="O132" s="156"/>
      <c r="P132" s="156"/>
      <c r="Q132" s="156"/>
      <c r="R132" s="76"/>
      <c r="T132" s="98" t="s">
        <v>1</v>
      </c>
      <c r="U132" s="30" t="s">
        <v>25</v>
      </c>
      <c r="V132" s="26"/>
      <c r="W132" s="115">
        <f>V132*K132</f>
        <v>0</v>
      </c>
      <c r="X132" s="115">
        <v>0</v>
      </c>
      <c r="Y132" s="115">
        <f>X132*K132</f>
        <v>0</v>
      </c>
      <c r="Z132" s="115">
        <v>0</v>
      </c>
      <c r="AA132" s="116">
        <f>Z132*K132</f>
        <v>0</v>
      </c>
      <c r="AR132" s="14" t="s">
        <v>89</v>
      </c>
      <c r="AT132" s="14" t="s">
        <v>84</v>
      </c>
      <c r="AU132" s="14" t="s">
        <v>41</v>
      </c>
      <c r="AY132" s="14" t="s">
        <v>87</v>
      </c>
      <c r="BE132" s="56">
        <f>IF(U132="základná",N132,0)</f>
        <v>0</v>
      </c>
      <c r="BF132" s="56">
        <f>IF(U132="znížená",N132,0)</f>
        <v>0</v>
      </c>
      <c r="BG132" s="56">
        <f>IF(U132="zákl. prenesená",N132,0)</f>
        <v>0</v>
      </c>
      <c r="BH132" s="56">
        <f>IF(U132="zníž. prenesená",N132,0)</f>
        <v>0</v>
      </c>
      <c r="BI132" s="56">
        <f>IF(U132="nulová",N132,0)</f>
        <v>0</v>
      </c>
      <c r="BJ132" s="14" t="s">
        <v>42</v>
      </c>
      <c r="BK132" s="93">
        <f>ROUND(L132*K132,3)</f>
        <v>0</v>
      </c>
      <c r="BL132" s="14" t="s">
        <v>89</v>
      </c>
      <c r="BM132" s="14" t="s">
        <v>119</v>
      </c>
    </row>
    <row r="133" spans="2:65" s="1" customFormat="1" ht="16.5" customHeight="1" x14ac:dyDescent="0.3">
      <c r="B133" s="73"/>
      <c r="C133" s="112" t="s">
        <v>40</v>
      </c>
      <c r="D133" s="112" t="s">
        <v>84</v>
      </c>
      <c r="E133" s="113" t="s">
        <v>106</v>
      </c>
      <c r="F133" s="155" t="s">
        <v>165</v>
      </c>
      <c r="G133" s="155"/>
      <c r="H133" s="155"/>
      <c r="I133" s="155"/>
      <c r="J133" s="114" t="s">
        <v>88</v>
      </c>
      <c r="K133" s="97">
        <v>40</v>
      </c>
      <c r="L133" s="145">
        <v>0</v>
      </c>
      <c r="M133" s="145"/>
      <c r="N133" s="156">
        <f>ROUND(L133*K133,3)</f>
        <v>0</v>
      </c>
      <c r="O133" s="156"/>
      <c r="P133" s="156"/>
      <c r="Q133" s="156"/>
      <c r="R133" s="76"/>
      <c r="T133" s="98" t="s">
        <v>1</v>
      </c>
      <c r="U133" s="30" t="s">
        <v>25</v>
      </c>
      <c r="V133" s="26"/>
      <c r="W133" s="115">
        <f>V133*K133</f>
        <v>0</v>
      </c>
      <c r="X133" s="115">
        <v>0</v>
      </c>
      <c r="Y133" s="115">
        <f>X133*K133</f>
        <v>0</v>
      </c>
      <c r="Z133" s="115">
        <v>0</v>
      </c>
      <c r="AA133" s="116">
        <f>Z133*K133</f>
        <v>0</v>
      </c>
      <c r="AR133" s="14" t="s">
        <v>89</v>
      </c>
      <c r="AT133" s="14" t="s">
        <v>84</v>
      </c>
      <c r="AU133" s="14" t="s">
        <v>41</v>
      </c>
      <c r="AY133" s="14" t="s">
        <v>87</v>
      </c>
      <c r="BE133" s="56">
        <f>IF(U133="základná",N133,0)</f>
        <v>0</v>
      </c>
      <c r="BF133" s="56">
        <f>IF(U133="znížená",N133,0)</f>
        <v>0</v>
      </c>
      <c r="BG133" s="56">
        <f>IF(U133="zákl. prenesená",N133,0)</f>
        <v>0</v>
      </c>
      <c r="BH133" s="56">
        <f>IF(U133="zníž. prenesená",N133,0)</f>
        <v>0</v>
      </c>
      <c r="BI133" s="56">
        <f>IF(U133="nulová",N133,0)</f>
        <v>0</v>
      </c>
      <c r="BJ133" s="14" t="s">
        <v>42</v>
      </c>
      <c r="BK133" s="93">
        <f>ROUND(L133*K133,3)</f>
        <v>0</v>
      </c>
      <c r="BL133" s="14" t="s">
        <v>89</v>
      </c>
      <c r="BM133" s="14" t="s">
        <v>121</v>
      </c>
    </row>
    <row r="134" spans="2:65" s="5" customFormat="1" ht="37.35" customHeight="1" x14ac:dyDescent="0.35">
      <c r="B134" s="102"/>
      <c r="C134" s="103"/>
      <c r="D134" s="91" t="s">
        <v>161</v>
      </c>
      <c r="E134" s="91"/>
      <c r="F134" s="91"/>
      <c r="G134" s="91"/>
      <c r="H134" s="91"/>
      <c r="I134" s="91"/>
      <c r="J134" s="91"/>
      <c r="K134" s="91"/>
      <c r="L134" s="91"/>
      <c r="M134" s="91"/>
      <c r="N134" s="166">
        <f>BK134</f>
        <v>0</v>
      </c>
      <c r="O134" s="167"/>
      <c r="P134" s="167"/>
      <c r="Q134" s="167"/>
      <c r="R134" s="104"/>
      <c r="T134" s="105"/>
      <c r="U134" s="103"/>
      <c r="V134" s="103"/>
      <c r="W134" s="106">
        <f>SUM(W135:W137)</f>
        <v>0</v>
      </c>
      <c r="X134" s="103"/>
      <c r="Y134" s="106">
        <f>SUM(Y135:Y137)</f>
        <v>0</v>
      </c>
      <c r="Z134" s="103"/>
      <c r="AA134" s="107">
        <f>SUM(AA135:AA137)</f>
        <v>0</v>
      </c>
      <c r="AR134" s="108" t="s">
        <v>41</v>
      </c>
      <c r="AT134" s="109" t="s">
        <v>39</v>
      </c>
      <c r="AU134" s="109" t="s">
        <v>40</v>
      </c>
      <c r="AY134" s="108" t="s">
        <v>87</v>
      </c>
      <c r="BK134" s="110">
        <f>SUM(BK135:BK137)</f>
        <v>0</v>
      </c>
    </row>
    <row r="135" spans="2:65" s="1" customFormat="1" ht="38.25" customHeight="1" x14ac:dyDescent="0.3">
      <c r="B135" s="73"/>
      <c r="C135" s="112" t="s">
        <v>40</v>
      </c>
      <c r="D135" s="112" t="s">
        <v>84</v>
      </c>
      <c r="E135" s="113" t="s">
        <v>107</v>
      </c>
      <c r="F135" s="165" t="s">
        <v>215</v>
      </c>
      <c r="G135" s="165"/>
      <c r="H135" s="165"/>
      <c r="I135" s="165"/>
      <c r="J135" s="114" t="s">
        <v>88</v>
      </c>
      <c r="K135" s="97">
        <v>7</v>
      </c>
      <c r="L135" s="145">
        <v>0</v>
      </c>
      <c r="M135" s="145"/>
      <c r="N135" s="156">
        <f>ROUND(L135*K135,3)</f>
        <v>0</v>
      </c>
      <c r="O135" s="156"/>
      <c r="P135" s="156"/>
      <c r="Q135" s="156"/>
      <c r="R135" s="76"/>
      <c r="T135" s="98" t="s">
        <v>1</v>
      </c>
      <c r="U135" s="30" t="s">
        <v>25</v>
      </c>
      <c r="V135" s="26"/>
      <c r="W135" s="115">
        <f>V135*K135</f>
        <v>0</v>
      </c>
      <c r="X135" s="115">
        <v>0</v>
      </c>
      <c r="Y135" s="115">
        <f>X135*K135</f>
        <v>0</v>
      </c>
      <c r="Z135" s="115">
        <v>0</v>
      </c>
      <c r="AA135" s="116">
        <f>Z135*K135</f>
        <v>0</v>
      </c>
      <c r="AR135" s="14" t="s">
        <v>89</v>
      </c>
      <c r="AT135" s="14" t="s">
        <v>84</v>
      </c>
      <c r="AU135" s="14" t="s">
        <v>41</v>
      </c>
      <c r="AY135" s="14" t="s">
        <v>87</v>
      </c>
      <c r="BE135" s="56">
        <f>IF(U135="základná",N135,0)</f>
        <v>0</v>
      </c>
      <c r="BF135" s="56">
        <f>IF(U135="znížená",N135,0)</f>
        <v>0</v>
      </c>
      <c r="BG135" s="56">
        <f>IF(U135="zákl. prenesená",N135,0)</f>
        <v>0</v>
      </c>
      <c r="BH135" s="56">
        <f>IF(U135="zníž. prenesená",N135,0)</f>
        <v>0</v>
      </c>
      <c r="BI135" s="56">
        <f>IF(U135="nulová",N135,0)</f>
        <v>0</v>
      </c>
      <c r="BJ135" s="14" t="s">
        <v>42</v>
      </c>
      <c r="BK135" s="93">
        <f>ROUND(L135*K135,3)</f>
        <v>0</v>
      </c>
      <c r="BL135" s="14" t="s">
        <v>89</v>
      </c>
      <c r="BM135" s="14" t="s">
        <v>123</v>
      </c>
    </row>
    <row r="136" spans="2:65" s="1" customFormat="1" ht="38.25" customHeight="1" x14ac:dyDescent="0.3">
      <c r="B136" s="73"/>
      <c r="C136" s="112" t="s">
        <v>40</v>
      </c>
      <c r="D136" s="112" t="s">
        <v>84</v>
      </c>
      <c r="E136" s="113" t="s">
        <v>90</v>
      </c>
      <c r="F136" s="155" t="s">
        <v>167</v>
      </c>
      <c r="G136" s="155"/>
      <c r="H136" s="155"/>
      <c r="I136" s="155"/>
      <c r="J136" s="114" t="s">
        <v>98</v>
      </c>
      <c r="K136" s="97">
        <v>0.75</v>
      </c>
      <c r="L136" s="145">
        <v>0</v>
      </c>
      <c r="M136" s="145"/>
      <c r="N136" s="156">
        <f>ROUND(L136*K136,3)</f>
        <v>0</v>
      </c>
      <c r="O136" s="156"/>
      <c r="P136" s="156"/>
      <c r="Q136" s="156"/>
      <c r="R136" s="76"/>
      <c r="T136" s="98" t="s">
        <v>1</v>
      </c>
      <c r="U136" s="30" t="s">
        <v>25</v>
      </c>
      <c r="V136" s="26"/>
      <c r="W136" s="115">
        <f>V136*K136</f>
        <v>0</v>
      </c>
      <c r="X136" s="115">
        <v>0</v>
      </c>
      <c r="Y136" s="115">
        <f>X136*K136</f>
        <v>0</v>
      </c>
      <c r="Z136" s="115">
        <v>0</v>
      </c>
      <c r="AA136" s="116">
        <f>Z136*K136</f>
        <v>0</v>
      </c>
      <c r="AR136" s="14" t="s">
        <v>89</v>
      </c>
      <c r="AT136" s="14" t="s">
        <v>84</v>
      </c>
      <c r="AU136" s="14" t="s">
        <v>41</v>
      </c>
      <c r="AY136" s="14" t="s">
        <v>87</v>
      </c>
      <c r="BE136" s="56">
        <f>IF(U136="základná",N136,0)</f>
        <v>0</v>
      </c>
      <c r="BF136" s="56">
        <f>IF(U136="znížená",N136,0)</f>
        <v>0</v>
      </c>
      <c r="BG136" s="56">
        <f>IF(U136="zákl. prenesená",N136,0)</f>
        <v>0</v>
      </c>
      <c r="BH136" s="56">
        <f>IF(U136="zníž. prenesená",N136,0)</f>
        <v>0</v>
      </c>
      <c r="BI136" s="56">
        <f>IF(U136="nulová",N136,0)</f>
        <v>0</v>
      </c>
      <c r="BJ136" s="14" t="s">
        <v>42</v>
      </c>
      <c r="BK136" s="93">
        <f>ROUND(L136*K136,3)</f>
        <v>0</v>
      </c>
      <c r="BL136" s="14" t="s">
        <v>89</v>
      </c>
      <c r="BM136" s="14" t="s">
        <v>125</v>
      </c>
    </row>
    <row r="137" spans="2:65" s="1" customFormat="1" ht="16.5" customHeight="1" x14ac:dyDescent="0.3">
      <c r="B137" s="73"/>
      <c r="C137" s="112" t="s">
        <v>40</v>
      </c>
      <c r="D137" s="112" t="s">
        <v>84</v>
      </c>
      <c r="E137" s="113" t="s">
        <v>108</v>
      </c>
      <c r="F137" s="155" t="s">
        <v>165</v>
      </c>
      <c r="G137" s="155"/>
      <c r="H137" s="155"/>
      <c r="I137" s="155"/>
      <c r="J137" s="114" t="s">
        <v>88</v>
      </c>
      <c r="K137" s="97">
        <v>28</v>
      </c>
      <c r="L137" s="145">
        <v>0</v>
      </c>
      <c r="M137" s="145"/>
      <c r="N137" s="156">
        <f>ROUND(L137*K137,3)</f>
        <v>0</v>
      </c>
      <c r="O137" s="156"/>
      <c r="P137" s="156"/>
      <c r="Q137" s="156"/>
      <c r="R137" s="76"/>
      <c r="T137" s="98" t="s">
        <v>1</v>
      </c>
      <c r="U137" s="30" t="s">
        <v>25</v>
      </c>
      <c r="V137" s="26"/>
      <c r="W137" s="115">
        <f>V137*K137</f>
        <v>0</v>
      </c>
      <c r="X137" s="115">
        <v>0</v>
      </c>
      <c r="Y137" s="115">
        <f>X137*K137</f>
        <v>0</v>
      </c>
      <c r="Z137" s="115">
        <v>0</v>
      </c>
      <c r="AA137" s="116">
        <f>Z137*K137</f>
        <v>0</v>
      </c>
      <c r="AR137" s="14" t="s">
        <v>89</v>
      </c>
      <c r="AT137" s="14" t="s">
        <v>84</v>
      </c>
      <c r="AU137" s="14" t="s">
        <v>41</v>
      </c>
      <c r="AY137" s="14" t="s">
        <v>87</v>
      </c>
      <c r="BE137" s="56">
        <f>IF(U137="základná",N137,0)</f>
        <v>0</v>
      </c>
      <c r="BF137" s="56">
        <f>IF(U137="znížená",N137,0)</f>
        <v>0</v>
      </c>
      <c r="BG137" s="56">
        <f>IF(U137="zákl. prenesená",N137,0)</f>
        <v>0</v>
      </c>
      <c r="BH137" s="56">
        <f>IF(U137="zníž. prenesená",N137,0)</f>
        <v>0</v>
      </c>
      <c r="BI137" s="56">
        <f>IF(U137="nulová",N137,0)</f>
        <v>0</v>
      </c>
      <c r="BJ137" s="14" t="s">
        <v>42</v>
      </c>
      <c r="BK137" s="93">
        <f>ROUND(L137*K137,3)</f>
        <v>0</v>
      </c>
      <c r="BL137" s="14" t="s">
        <v>89</v>
      </c>
      <c r="BM137" s="14" t="s">
        <v>127</v>
      </c>
    </row>
    <row r="138" spans="2:65" s="5" customFormat="1" ht="37.35" customHeight="1" x14ac:dyDescent="0.35">
      <c r="B138" s="102"/>
      <c r="C138" s="103"/>
      <c r="D138" s="91" t="s">
        <v>162</v>
      </c>
      <c r="E138" s="91"/>
      <c r="F138" s="91"/>
      <c r="G138" s="91"/>
      <c r="H138" s="91"/>
      <c r="I138" s="91"/>
      <c r="J138" s="91"/>
      <c r="K138" s="91"/>
      <c r="L138" s="91"/>
      <c r="M138" s="91"/>
      <c r="N138" s="166">
        <f>BK138</f>
        <v>0</v>
      </c>
      <c r="O138" s="167"/>
      <c r="P138" s="167"/>
      <c r="Q138" s="167"/>
      <c r="R138" s="104"/>
      <c r="T138" s="105"/>
      <c r="U138" s="103"/>
      <c r="V138" s="103"/>
      <c r="W138" s="106">
        <f>SUM(W139:W141)</f>
        <v>0</v>
      </c>
      <c r="X138" s="103"/>
      <c r="Y138" s="106">
        <f>SUM(Y139:Y141)</f>
        <v>0</v>
      </c>
      <c r="Z138" s="103"/>
      <c r="AA138" s="107">
        <f>SUM(AA139:AA141)</f>
        <v>0</v>
      </c>
      <c r="AR138" s="108" t="s">
        <v>41</v>
      </c>
      <c r="AT138" s="109" t="s">
        <v>39</v>
      </c>
      <c r="AU138" s="109" t="s">
        <v>40</v>
      </c>
      <c r="AY138" s="108" t="s">
        <v>87</v>
      </c>
      <c r="BK138" s="110">
        <f>SUM(BK139:BK141)</f>
        <v>0</v>
      </c>
    </row>
    <row r="139" spans="2:65" s="1" customFormat="1" ht="38.25" customHeight="1" x14ac:dyDescent="0.3">
      <c r="B139" s="73"/>
      <c r="C139" s="112" t="s">
        <v>40</v>
      </c>
      <c r="D139" s="112" t="s">
        <v>84</v>
      </c>
      <c r="E139" s="113" t="s">
        <v>109</v>
      </c>
      <c r="F139" s="165" t="s">
        <v>216</v>
      </c>
      <c r="G139" s="165"/>
      <c r="H139" s="165"/>
      <c r="I139" s="165"/>
      <c r="J139" s="114" t="s">
        <v>88</v>
      </c>
      <c r="K139" s="97">
        <v>1</v>
      </c>
      <c r="L139" s="145">
        <v>0</v>
      </c>
      <c r="M139" s="145"/>
      <c r="N139" s="156">
        <f>ROUND(L139*K139,3)</f>
        <v>0</v>
      </c>
      <c r="O139" s="156"/>
      <c r="P139" s="156"/>
      <c r="Q139" s="156"/>
      <c r="R139" s="76"/>
      <c r="T139" s="98" t="s">
        <v>1</v>
      </c>
      <c r="U139" s="30" t="s">
        <v>25</v>
      </c>
      <c r="V139" s="26"/>
      <c r="W139" s="115">
        <f>V139*K139</f>
        <v>0</v>
      </c>
      <c r="X139" s="115">
        <v>0</v>
      </c>
      <c r="Y139" s="115">
        <f>X139*K139</f>
        <v>0</v>
      </c>
      <c r="Z139" s="115">
        <v>0</v>
      </c>
      <c r="AA139" s="116">
        <f>Z139*K139</f>
        <v>0</v>
      </c>
      <c r="AR139" s="14" t="s">
        <v>89</v>
      </c>
      <c r="AT139" s="14" t="s">
        <v>84</v>
      </c>
      <c r="AU139" s="14" t="s">
        <v>41</v>
      </c>
      <c r="AY139" s="14" t="s">
        <v>87</v>
      </c>
      <c r="BE139" s="56">
        <f>IF(U139="základná",N139,0)</f>
        <v>0</v>
      </c>
      <c r="BF139" s="56">
        <f>IF(U139="znížená",N139,0)</f>
        <v>0</v>
      </c>
      <c r="BG139" s="56">
        <f>IF(U139="zákl. prenesená",N139,0)</f>
        <v>0</v>
      </c>
      <c r="BH139" s="56">
        <f>IF(U139="zníž. prenesená",N139,0)</f>
        <v>0</v>
      </c>
      <c r="BI139" s="56">
        <f>IF(U139="nulová",N139,0)</f>
        <v>0</v>
      </c>
      <c r="BJ139" s="14" t="s">
        <v>42</v>
      </c>
      <c r="BK139" s="93">
        <f>ROUND(L139*K139,3)</f>
        <v>0</v>
      </c>
      <c r="BL139" s="14" t="s">
        <v>89</v>
      </c>
      <c r="BM139" s="14" t="s">
        <v>129</v>
      </c>
    </row>
    <row r="140" spans="2:65" s="1" customFormat="1" ht="25.5" customHeight="1" x14ac:dyDescent="0.3">
      <c r="B140" s="73"/>
      <c r="C140" s="112" t="s">
        <v>40</v>
      </c>
      <c r="D140" s="112" t="s">
        <v>84</v>
      </c>
      <c r="E140" s="113" t="s">
        <v>110</v>
      </c>
      <c r="F140" s="155" t="s">
        <v>168</v>
      </c>
      <c r="G140" s="155"/>
      <c r="H140" s="155"/>
      <c r="I140" s="155"/>
      <c r="J140" s="114" t="s">
        <v>98</v>
      </c>
      <c r="K140" s="97">
        <v>7.0000000000000007E-2</v>
      </c>
      <c r="L140" s="145">
        <v>0</v>
      </c>
      <c r="M140" s="145"/>
      <c r="N140" s="156">
        <f>ROUND(L140*K140,3)</f>
        <v>0</v>
      </c>
      <c r="O140" s="156"/>
      <c r="P140" s="156"/>
      <c r="Q140" s="156"/>
      <c r="R140" s="76"/>
      <c r="T140" s="98" t="s">
        <v>1</v>
      </c>
      <c r="U140" s="30" t="s">
        <v>25</v>
      </c>
      <c r="V140" s="26"/>
      <c r="W140" s="115">
        <f>V140*K140</f>
        <v>0</v>
      </c>
      <c r="X140" s="115">
        <v>0</v>
      </c>
      <c r="Y140" s="115">
        <f>X140*K140</f>
        <v>0</v>
      </c>
      <c r="Z140" s="115">
        <v>0</v>
      </c>
      <c r="AA140" s="116">
        <f>Z140*K140</f>
        <v>0</v>
      </c>
      <c r="AR140" s="14" t="s">
        <v>89</v>
      </c>
      <c r="AT140" s="14" t="s">
        <v>84</v>
      </c>
      <c r="AU140" s="14" t="s">
        <v>41</v>
      </c>
      <c r="AY140" s="14" t="s">
        <v>87</v>
      </c>
      <c r="BE140" s="56">
        <f>IF(U140="základná",N140,0)</f>
        <v>0</v>
      </c>
      <c r="BF140" s="56">
        <f>IF(U140="znížená",N140,0)</f>
        <v>0</v>
      </c>
      <c r="BG140" s="56">
        <f>IF(U140="zákl. prenesená",N140,0)</f>
        <v>0</v>
      </c>
      <c r="BH140" s="56">
        <f>IF(U140="zníž. prenesená",N140,0)</f>
        <v>0</v>
      </c>
      <c r="BI140" s="56">
        <f>IF(U140="nulová",N140,0)</f>
        <v>0</v>
      </c>
      <c r="BJ140" s="14" t="s">
        <v>42</v>
      </c>
      <c r="BK140" s="93">
        <f>ROUND(L140*K140,3)</f>
        <v>0</v>
      </c>
      <c r="BL140" s="14" t="s">
        <v>89</v>
      </c>
      <c r="BM140" s="14" t="s">
        <v>131</v>
      </c>
    </row>
    <row r="141" spans="2:65" s="1" customFormat="1" ht="16.5" customHeight="1" x14ac:dyDescent="0.3">
      <c r="B141" s="73"/>
      <c r="C141" s="112" t="s">
        <v>40</v>
      </c>
      <c r="D141" s="112" t="s">
        <v>84</v>
      </c>
      <c r="E141" s="113" t="s">
        <v>5</v>
      </c>
      <c r="F141" s="155" t="s">
        <v>165</v>
      </c>
      <c r="G141" s="155"/>
      <c r="H141" s="155"/>
      <c r="I141" s="155"/>
      <c r="J141" s="114" t="s">
        <v>88</v>
      </c>
      <c r="K141" s="97">
        <v>4</v>
      </c>
      <c r="L141" s="145">
        <v>0</v>
      </c>
      <c r="M141" s="145"/>
      <c r="N141" s="156">
        <f>ROUND(L141*K141,3)</f>
        <v>0</v>
      </c>
      <c r="O141" s="156"/>
      <c r="P141" s="156"/>
      <c r="Q141" s="156"/>
      <c r="R141" s="76"/>
      <c r="T141" s="98" t="s">
        <v>1</v>
      </c>
      <c r="U141" s="30" t="s">
        <v>25</v>
      </c>
      <c r="V141" s="26"/>
      <c r="W141" s="115">
        <f>V141*K141</f>
        <v>0</v>
      </c>
      <c r="X141" s="115">
        <v>0</v>
      </c>
      <c r="Y141" s="115">
        <f>X141*K141</f>
        <v>0</v>
      </c>
      <c r="Z141" s="115">
        <v>0</v>
      </c>
      <c r="AA141" s="116">
        <f>Z141*K141</f>
        <v>0</v>
      </c>
      <c r="AR141" s="14" t="s">
        <v>89</v>
      </c>
      <c r="AT141" s="14" t="s">
        <v>84</v>
      </c>
      <c r="AU141" s="14" t="s">
        <v>41</v>
      </c>
      <c r="AY141" s="14" t="s">
        <v>87</v>
      </c>
      <c r="BE141" s="56">
        <f>IF(U141="základná",N141,0)</f>
        <v>0</v>
      </c>
      <c r="BF141" s="56">
        <f>IF(U141="znížená",N141,0)</f>
        <v>0</v>
      </c>
      <c r="BG141" s="56">
        <f>IF(U141="zákl. prenesená",N141,0)</f>
        <v>0</v>
      </c>
      <c r="BH141" s="56">
        <f>IF(U141="zníž. prenesená",N141,0)</f>
        <v>0</v>
      </c>
      <c r="BI141" s="56">
        <f>IF(U141="nulová",N141,0)</f>
        <v>0</v>
      </c>
      <c r="BJ141" s="14" t="s">
        <v>42</v>
      </c>
      <c r="BK141" s="93">
        <f>ROUND(L141*K141,3)</f>
        <v>0</v>
      </c>
      <c r="BL141" s="14" t="s">
        <v>89</v>
      </c>
      <c r="BM141" s="14" t="s">
        <v>132</v>
      </c>
    </row>
    <row r="142" spans="2:65" s="5" customFormat="1" ht="37.35" customHeight="1" x14ac:dyDescent="0.35">
      <c r="B142" s="102"/>
      <c r="C142" s="103"/>
      <c r="D142" s="91" t="s">
        <v>163</v>
      </c>
      <c r="E142" s="91"/>
      <c r="F142" s="91"/>
      <c r="G142" s="91"/>
      <c r="H142" s="91"/>
      <c r="I142" s="91"/>
      <c r="J142" s="91"/>
      <c r="K142" s="91"/>
      <c r="L142" s="91"/>
      <c r="M142" s="91"/>
      <c r="N142" s="166">
        <f>BK142</f>
        <v>0</v>
      </c>
      <c r="O142" s="167"/>
      <c r="P142" s="167"/>
      <c r="Q142" s="167"/>
      <c r="R142" s="104"/>
      <c r="T142" s="105"/>
      <c r="U142" s="103"/>
      <c r="V142" s="103"/>
      <c r="W142" s="106">
        <f>SUM(W143:W160)</f>
        <v>0</v>
      </c>
      <c r="X142" s="103"/>
      <c r="Y142" s="106">
        <f>SUM(Y143:Y160)</f>
        <v>0</v>
      </c>
      <c r="Z142" s="103"/>
      <c r="AA142" s="107">
        <f>SUM(AA143:AA160)</f>
        <v>0</v>
      </c>
      <c r="AR142" s="108" t="s">
        <v>41</v>
      </c>
      <c r="AT142" s="109" t="s">
        <v>39</v>
      </c>
      <c r="AU142" s="109" t="s">
        <v>40</v>
      </c>
      <c r="AY142" s="108" t="s">
        <v>87</v>
      </c>
      <c r="BK142" s="110">
        <f>SUM(BK143:BK160)</f>
        <v>0</v>
      </c>
    </row>
    <row r="143" spans="2:65" s="1" customFormat="1" ht="25.5" customHeight="1" x14ac:dyDescent="0.3">
      <c r="B143" s="73"/>
      <c r="C143" s="112" t="s">
        <v>40</v>
      </c>
      <c r="D143" s="112" t="s">
        <v>84</v>
      </c>
      <c r="E143" s="113" t="s">
        <v>111</v>
      </c>
      <c r="F143" s="165" t="s">
        <v>217</v>
      </c>
      <c r="G143" s="165"/>
      <c r="H143" s="165"/>
      <c r="I143" s="165"/>
      <c r="J143" s="114" t="s">
        <v>88</v>
      </c>
      <c r="K143" s="97">
        <v>1</v>
      </c>
      <c r="L143" s="145">
        <v>0</v>
      </c>
      <c r="M143" s="145"/>
      <c r="N143" s="156">
        <f t="shared" ref="N143:N160" si="5">ROUND(L143*K143,3)</f>
        <v>0</v>
      </c>
      <c r="O143" s="156"/>
      <c r="P143" s="156"/>
      <c r="Q143" s="156"/>
      <c r="R143" s="76"/>
      <c r="T143" s="98" t="s">
        <v>1</v>
      </c>
      <c r="U143" s="30" t="s">
        <v>25</v>
      </c>
      <c r="V143" s="26"/>
      <c r="W143" s="115">
        <f t="shared" ref="W143:W160" si="6">V143*K143</f>
        <v>0</v>
      </c>
      <c r="X143" s="115">
        <v>0</v>
      </c>
      <c r="Y143" s="115">
        <f t="shared" ref="Y143:Y160" si="7">X143*K143</f>
        <v>0</v>
      </c>
      <c r="Z143" s="115">
        <v>0</v>
      </c>
      <c r="AA143" s="116">
        <f t="shared" ref="AA143:AA160" si="8">Z143*K143</f>
        <v>0</v>
      </c>
      <c r="AR143" s="14" t="s">
        <v>89</v>
      </c>
      <c r="AT143" s="14" t="s">
        <v>84</v>
      </c>
      <c r="AU143" s="14" t="s">
        <v>41</v>
      </c>
      <c r="AY143" s="14" t="s">
        <v>87</v>
      </c>
      <c r="BE143" s="56">
        <f t="shared" ref="BE143:BE160" si="9">IF(U143="základná",N143,0)</f>
        <v>0</v>
      </c>
      <c r="BF143" s="56">
        <f t="shared" ref="BF143:BF160" si="10">IF(U143="znížená",N143,0)</f>
        <v>0</v>
      </c>
      <c r="BG143" s="56">
        <f t="shared" ref="BG143:BG160" si="11">IF(U143="zákl. prenesená",N143,0)</f>
        <v>0</v>
      </c>
      <c r="BH143" s="56">
        <f t="shared" ref="BH143:BH160" si="12">IF(U143="zníž. prenesená",N143,0)</f>
        <v>0</v>
      </c>
      <c r="BI143" s="56">
        <f t="shared" ref="BI143:BI160" si="13">IF(U143="nulová",N143,0)</f>
        <v>0</v>
      </c>
      <c r="BJ143" s="14" t="s">
        <v>42</v>
      </c>
      <c r="BK143" s="93">
        <f t="shared" ref="BK143:BK160" si="14">ROUND(L143*K143,3)</f>
        <v>0</v>
      </c>
      <c r="BL143" s="14" t="s">
        <v>89</v>
      </c>
      <c r="BM143" s="14" t="s">
        <v>141</v>
      </c>
    </row>
    <row r="144" spans="2:65" s="1" customFormat="1" ht="38.25" customHeight="1" x14ac:dyDescent="0.3">
      <c r="B144" s="73"/>
      <c r="C144" s="112" t="s">
        <v>40</v>
      </c>
      <c r="D144" s="112" t="s">
        <v>84</v>
      </c>
      <c r="E144" s="113" t="s">
        <v>115</v>
      </c>
      <c r="F144" s="155" t="s">
        <v>169</v>
      </c>
      <c r="G144" s="155"/>
      <c r="H144" s="155"/>
      <c r="I144" s="155"/>
      <c r="J144" s="114" t="s">
        <v>98</v>
      </c>
      <c r="K144" s="97">
        <v>0.27</v>
      </c>
      <c r="L144" s="145">
        <v>0</v>
      </c>
      <c r="M144" s="145"/>
      <c r="N144" s="156">
        <f t="shared" si="5"/>
        <v>0</v>
      </c>
      <c r="O144" s="156"/>
      <c r="P144" s="156"/>
      <c r="Q144" s="156"/>
      <c r="R144" s="76"/>
      <c r="T144" s="98" t="s">
        <v>1</v>
      </c>
      <c r="U144" s="30" t="s">
        <v>25</v>
      </c>
      <c r="V144" s="26"/>
      <c r="W144" s="115">
        <f t="shared" si="6"/>
        <v>0</v>
      </c>
      <c r="X144" s="115">
        <v>0</v>
      </c>
      <c r="Y144" s="115">
        <f t="shared" si="7"/>
        <v>0</v>
      </c>
      <c r="Z144" s="115">
        <v>0</v>
      </c>
      <c r="AA144" s="116">
        <f t="shared" si="8"/>
        <v>0</v>
      </c>
      <c r="AR144" s="14" t="s">
        <v>89</v>
      </c>
      <c r="AT144" s="14" t="s">
        <v>84</v>
      </c>
      <c r="AU144" s="14" t="s">
        <v>41</v>
      </c>
      <c r="AY144" s="14" t="s">
        <v>87</v>
      </c>
      <c r="BE144" s="56">
        <f t="shared" si="9"/>
        <v>0</v>
      </c>
      <c r="BF144" s="56">
        <f t="shared" si="10"/>
        <v>0</v>
      </c>
      <c r="BG144" s="56">
        <f t="shared" si="11"/>
        <v>0</v>
      </c>
      <c r="BH144" s="56">
        <f t="shared" si="12"/>
        <v>0</v>
      </c>
      <c r="BI144" s="56">
        <f t="shared" si="13"/>
        <v>0</v>
      </c>
      <c r="BJ144" s="14" t="s">
        <v>42</v>
      </c>
      <c r="BK144" s="93">
        <f t="shared" si="14"/>
        <v>0</v>
      </c>
      <c r="BL144" s="14" t="s">
        <v>89</v>
      </c>
      <c r="BM144" s="14" t="s">
        <v>142</v>
      </c>
    </row>
    <row r="145" spans="2:65" s="1" customFormat="1" ht="25.5" customHeight="1" x14ac:dyDescent="0.3">
      <c r="B145" s="73"/>
      <c r="C145" s="112" t="s">
        <v>40</v>
      </c>
      <c r="D145" s="112" t="s">
        <v>84</v>
      </c>
      <c r="E145" s="113" t="s">
        <v>116</v>
      </c>
      <c r="F145" s="165" t="s">
        <v>218</v>
      </c>
      <c r="G145" s="165"/>
      <c r="H145" s="165"/>
      <c r="I145" s="165"/>
      <c r="J145" s="114" t="s">
        <v>88</v>
      </c>
      <c r="K145" s="97">
        <v>1</v>
      </c>
      <c r="L145" s="145">
        <v>0</v>
      </c>
      <c r="M145" s="145"/>
      <c r="N145" s="156">
        <f t="shared" si="5"/>
        <v>0</v>
      </c>
      <c r="O145" s="156"/>
      <c r="P145" s="156"/>
      <c r="Q145" s="156"/>
      <c r="R145" s="76"/>
      <c r="T145" s="98" t="s">
        <v>1</v>
      </c>
      <c r="U145" s="30" t="s">
        <v>25</v>
      </c>
      <c r="V145" s="26"/>
      <c r="W145" s="115">
        <f t="shared" si="6"/>
        <v>0</v>
      </c>
      <c r="X145" s="115">
        <v>0</v>
      </c>
      <c r="Y145" s="115">
        <f t="shared" si="7"/>
        <v>0</v>
      </c>
      <c r="Z145" s="115">
        <v>0</v>
      </c>
      <c r="AA145" s="116">
        <f t="shared" si="8"/>
        <v>0</v>
      </c>
      <c r="AR145" s="14" t="s">
        <v>89</v>
      </c>
      <c r="AT145" s="14" t="s">
        <v>84</v>
      </c>
      <c r="AU145" s="14" t="s">
        <v>41</v>
      </c>
      <c r="AY145" s="14" t="s">
        <v>87</v>
      </c>
      <c r="BE145" s="56">
        <f t="shared" si="9"/>
        <v>0</v>
      </c>
      <c r="BF145" s="56">
        <f t="shared" si="10"/>
        <v>0</v>
      </c>
      <c r="BG145" s="56">
        <f t="shared" si="11"/>
        <v>0</v>
      </c>
      <c r="BH145" s="56">
        <f t="shared" si="12"/>
        <v>0</v>
      </c>
      <c r="BI145" s="56">
        <f t="shared" si="13"/>
        <v>0</v>
      </c>
      <c r="BJ145" s="14" t="s">
        <v>42</v>
      </c>
      <c r="BK145" s="93">
        <f t="shared" si="14"/>
        <v>0</v>
      </c>
      <c r="BL145" s="14" t="s">
        <v>89</v>
      </c>
      <c r="BM145" s="14" t="s">
        <v>143</v>
      </c>
    </row>
    <row r="146" spans="2:65" s="1" customFormat="1" ht="25.5" customHeight="1" x14ac:dyDescent="0.3">
      <c r="B146" s="73"/>
      <c r="C146" s="112" t="s">
        <v>40</v>
      </c>
      <c r="D146" s="112" t="s">
        <v>84</v>
      </c>
      <c r="E146" s="113" t="s">
        <v>117</v>
      </c>
      <c r="F146" s="155" t="s">
        <v>170</v>
      </c>
      <c r="G146" s="155"/>
      <c r="H146" s="155"/>
      <c r="I146" s="155"/>
      <c r="J146" s="114" t="s">
        <v>98</v>
      </c>
      <c r="K146" s="97">
        <v>0.25</v>
      </c>
      <c r="L146" s="145">
        <v>0</v>
      </c>
      <c r="M146" s="145"/>
      <c r="N146" s="156">
        <f t="shared" si="5"/>
        <v>0</v>
      </c>
      <c r="O146" s="156"/>
      <c r="P146" s="156"/>
      <c r="Q146" s="156"/>
      <c r="R146" s="76"/>
      <c r="T146" s="98" t="s">
        <v>1</v>
      </c>
      <c r="U146" s="30" t="s">
        <v>25</v>
      </c>
      <c r="V146" s="26"/>
      <c r="W146" s="115">
        <f t="shared" si="6"/>
        <v>0</v>
      </c>
      <c r="X146" s="115">
        <v>0</v>
      </c>
      <c r="Y146" s="115">
        <f t="shared" si="7"/>
        <v>0</v>
      </c>
      <c r="Z146" s="115">
        <v>0</v>
      </c>
      <c r="AA146" s="116">
        <f t="shared" si="8"/>
        <v>0</v>
      </c>
      <c r="AR146" s="14" t="s">
        <v>89</v>
      </c>
      <c r="AT146" s="14" t="s">
        <v>84</v>
      </c>
      <c r="AU146" s="14" t="s">
        <v>41</v>
      </c>
      <c r="AY146" s="14" t="s">
        <v>87</v>
      </c>
      <c r="BE146" s="56">
        <f t="shared" si="9"/>
        <v>0</v>
      </c>
      <c r="BF146" s="56">
        <f t="shared" si="10"/>
        <v>0</v>
      </c>
      <c r="BG146" s="56">
        <f t="shared" si="11"/>
        <v>0</v>
      </c>
      <c r="BH146" s="56">
        <f t="shared" si="12"/>
        <v>0</v>
      </c>
      <c r="BI146" s="56">
        <f t="shared" si="13"/>
        <v>0</v>
      </c>
      <c r="BJ146" s="14" t="s">
        <v>42</v>
      </c>
      <c r="BK146" s="93">
        <f t="shared" si="14"/>
        <v>0</v>
      </c>
      <c r="BL146" s="14" t="s">
        <v>89</v>
      </c>
      <c r="BM146" s="14" t="s">
        <v>144</v>
      </c>
    </row>
    <row r="147" spans="2:65" s="1" customFormat="1" ht="25.5" customHeight="1" x14ac:dyDescent="0.3">
      <c r="B147" s="73"/>
      <c r="C147" s="112" t="s">
        <v>40</v>
      </c>
      <c r="D147" s="112" t="s">
        <v>84</v>
      </c>
      <c r="E147" s="113" t="s">
        <v>118</v>
      </c>
      <c r="F147" s="165" t="s">
        <v>219</v>
      </c>
      <c r="G147" s="165"/>
      <c r="H147" s="165"/>
      <c r="I147" s="165"/>
      <c r="J147" s="114" t="s">
        <v>88</v>
      </c>
      <c r="K147" s="97">
        <v>1</v>
      </c>
      <c r="L147" s="145">
        <v>0</v>
      </c>
      <c r="M147" s="145"/>
      <c r="N147" s="156">
        <f t="shared" si="5"/>
        <v>0</v>
      </c>
      <c r="O147" s="156"/>
      <c r="P147" s="156"/>
      <c r="Q147" s="156"/>
      <c r="R147" s="76"/>
      <c r="T147" s="98" t="s">
        <v>1</v>
      </c>
      <c r="U147" s="30" t="s">
        <v>25</v>
      </c>
      <c r="V147" s="26"/>
      <c r="W147" s="115">
        <f t="shared" si="6"/>
        <v>0</v>
      </c>
      <c r="X147" s="115">
        <v>0</v>
      </c>
      <c r="Y147" s="115">
        <f t="shared" si="7"/>
        <v>0</v>
      </c>
      <c r="Z147" s="115">
        <v>0</v>
      </c>
      <c r="AA147" s="116">
        <f t="shared" si="8"/>
        <v>0</v>
      </c>
      <c r="AR147" s="14" t="s">
        <v>89</v>
      </c>
      <c r="AT147" s="14" t="s">
        <v>84</v>
      </c>
      <c r="AU147" s="14" t="s">
        <v>41</v>
      </c>
      <c r="AY147" s="14" t="s">
        <v>87</v>
      </c>
      <c r="BE147" s="56">
        <f t="shared" si="9"/>
        <v>0</v>
      </c>
      <c r="BF147" s="56">
        <f t="shared" si="10"/>
        <v>0</v>
      </c>
      <c r="BG147" s="56">
        <f t="shared" si="11"/>
        <v>0</v>
      </c>
      <c r="BH147" s="56">
        <f t="shared" si="12"/>
        <v>0</v>
      </c>
      <c r="BI147" s="56">
        <f t="shared" si="13"/>
        <v>0</v>
      </c>
      <c r="BJ147" s="14" t="s">
        <v>42</v>
      </c>
      <c r="BK147" s="93">
        <f t="shared" si="14"/>
        <v>0</v>
      </c>
      <c r="BL147" s="14" t="s">
        <v>89</v>
      </c>
      <c r="BM147" s="14" t="s">
        <v>145</v>
      </c>
    </row>
    <row r="148" spans="2:65" s="1" customFormat="1" ht="25.5" customHeight="1" x14ac:dyDescent="0.3">
      <c r="B148" s="73"/>
      <c r="C148" s="112" t="s">
        <v>40</v>
      </c>
      <c r="D148" s="112" t="s">
        <v>84</v>
      </c>
      <c r="E148" s="113" t="s">
        <v>119</v>
      </c>
      <c r="F148" s="155" t="s">
        <v>171</v>
      </c>
      <c r="G148" s="155"/>
      <c r="H148" s="155"/>
      <c r="I148" s="155"/>
      <c r="J148" s="114" t="s">
        <v>98</v>
      </c>
      <c r="K148" s="97">
        <v>0.25</v>
      </c>
      <c r="L148" s="145">
        <v>0</v>
      </c>
      <c r="M148" s="145"/>
      <c r="N148" s="156">
        <f t="shared" si="5"/>
        <v>0</v>
      </c>
      <c r="O148" s="156"/>
      <c r="P148" s="156"/>
      <c r="Q148" s="156"/>
      <c r="R148" s="76"/>
      <c r="T148" s="98" t="s">
        <v>1</v>
      </c>
      <c r="U148" s="30" t="s">
        <v>25</v>
      </c>
      <c r="V148" s="26"/>
      <c r="W148" s="115">
        <f t="shared" si="6"/>
        <v>0</v>
      </c>
      <c r="X148" s="115">
        <v>0</v>
      </c>
      <c r="Y148" s="115">
        <f t="shared" si="7"/>
        <v>0</v>
      </c>
      <c r="Z148" s="115">
        <v>0</v>
      </c>
      <c r="AA148" s="116">
        <f t="shared" si="8"/>
        <v>0</v>
      </c>
      <c r="AR148" s="14" t="s">
        <v>89</v>
      </c>
      <c r="AT148" s="14" t="s">
        <v>84</v>
      </c>
      <c r="AU148" s="14" t="s">
        <v>41</v>
      </c>
      <c r="AY148" s="14" t="s">
        <v>87</v>
      </c>
      <c r="BE148" s="56">
        <f t="shared" si="9"/>
        <v>0</v>
      </c>
      <c r="BF148" s="56">
        <f t="shared" si="10"/>
        <v>0</v>
      </c>
      <c r="BG148" s="56">
        <f t="shared" si="11"/>
        <v>0</v>
      </c>
      <c r="BH148" s="56">
        <f t="shared" si="12"/>
        <v>0</v>
      </c>
      <c r="BI148" s="56">
        <f t="shared" si="13"/>
        <v>0</v>
      </c>
      <c r="BJ148" s="14" t="s">
        <v>42</v>
      </c>
      <c r="BK148" s="93">
        <f t="shared" si="14"/>
        <v>0</v>
      </c>
      <c r="BL148" s="14" t="s">
        <v>89</v>
      </c>
      <c r="BM148" s="14" t="s">
        <v>146</v>
      </c>
    </row>
    <row r="149" spans="2:65" s="1" customFormat="1" ht="25.5" customHeight="1" x14ac:dyDescent="0.3">
      <c r="B149" s="73"/>
      <c r="C149" s="112" t="s">
        <v>40</v>
      </c>
      <c r="D149" s="112" t="s">
        <v>84</v>
      </c>
      <c r="E149" s="113" t="s">
        <v>120</v>
      </c>
      <c r="F149" s="165" t="s">
        <v>220</v>
      </c>
      <c r="G149" s="165"/>
      <c r="H149" s="165"/>
      <c r="I149" s="165"/>
      <c r="J149" s="114" t="s">
        <v>88</v>
      </c>
      <c r="K149" s="97">
        <v>1</v>
      </c>
      <c r="L149" s="145">
        <v>0</v>
      </c>
      <c r="M149" s="145"/>
      <c r="N149" s="156">
        <f t="shared" si="5"/>
        <v>0</v>
      </c>
      <c r="O149" s="156"/>
      <c r="P149" s="156"/>
      <c r="Q149" s="156"/>
      <c r="R149" s="76"/>
      <c r="T149" s="98" t="s">
        <v>1</v>
      </c>
      <c r="U149" s="30" t="s">
        <v>25</v>
      </c>
      <c r="V149" s="26"/>
      <c r="W149" s="115">
        <f t="shared" si="6"/>
        <v>0</v>
      </c>
      <c r="X149" s="115">
        <v>0</v>
      </c>
      <c r="Y149" s="115">
        <f t="shared" si="7"/>
        <v>0</v>
      </c>
      <c r="Z149" s="115">
        <v>0</v>
      </c>
      <c r="AA149" s="116">
        <f t="shared" si="8"/>
        <v>0</v>
      </c>
      <c r="AR149" s="14" t="s">
        <v>89</v>
      </c>
      <c r="AT149" s="14" t="s">
        <v>84</v>
      </c>
      <c r="AU149" s="14" t="s">
        <v>41</v>
      </c>
      <c r="AY149" s="14" t="s">
        <v>87</v>
      </c>
      <c r="BE149" s="56">
        <f t="shared" si="9"/>
        <v>0</v>
      </c>
      <c r="BF149" s="56">
        <f t="shared" si="10"/>
        <v>0</v>
      </c>
      <c r="BG149" s="56">
        <f t="shared" si="11"/>
        <v>0</v>
      </c>
      <c r="BH149" s="56">
        <f t="shared" si="12"/>
        <v>0</v>
      </c>
      <c r="BI149" s="56">
        <f t="shared" si="13"/>
        <v>0</v>
      </c>
      <c r="BJ149" s="14" t="s">
        <v>42</v>
      </c>
      <c r="BK149" s="93">
        <f t="shared" si="14"/>
        <v>0</v>
      </c>
      <c r="BL149" s="14" t="s">
        <v>89</v>
      </c>
      <c r="BM149" s="14" t="s">
        <v>147</v>
      </c>
    </row>
    <row r="150" spans="2:65" s="1" customFormat="1" ht="25.5" customHeight="1" x14ac:dyDescent="0.3">
      <c r="B150" s="73"/>
      <c r="C150" s="112" t="s">
        <v>40</v>
      </c>
      <c r="D150" s="112" t="s">
        <v>84</v>
      </c>
      <c r="E150" s="113" t="s">
        <v>121</v>
      </c>
      <c r="F150" s="155" t="s">
        <v>172</v>
      </c>
      <c r="G150" s="155"/>
      <c r="H150" s="155"/>
      <c r="I150" s="155"/>
      <c r="J150" s="114" t="s">
        <v>98</v>
      </c>
      <c r="K150" s="97">
        <v>0.45</v>
      </c>
      <c r="L150" s="145">
        <v>0</v>
      </c>
      <c r="M150" s="145"/>
      <c r="N150" s="156">
        <f t="shared" si="5"/>
        <v>0</v>
      </c>
      <c r="O150" s="156"/>
      <c r="P150" s="156"/>
      <c r="Q150" s="156"/>
      <c r="R150" s="76"/>
      <c r="T150" s="98" t="s">
        <v>1</v>
      </c>
      <c r="U150" s="30" t="s">
        <v>25</v>
      </c>
      <c r="V150" s="26"/>
      <c r="W150" s="115">
        <f t="shared" si="6"/>
        <v>0</v>
      </c>
      <c r="X150" s="115">
        <v>0</v>
      </c>
      <c r="Y150" s="115">
        <f t="shared" si="7"/>
        <v>0</v>
      </c>
      <c r="Z150" s="115">
        <v>0</v>
      </c>
      <c r="AA150" s="116">
        <f t="shared" si="8"/>
        <v>0</v>
      </c>
      <c r="AR150" s="14" t="s">
        <v>89</v>
      </c>
      <c r="AT150" s="14" t="s">
        <v>84</v>
      </c>
      <c r="AU150" s="14" t="s">
        <v>41</v>
      </c>
      <c r="AY150" s="14" t="s">
        <v>87</v>
      </c>
      <c r="BE150" s="56">
        <f t="shared" si="9"/>
        <v>0</v>
      </c>
      <c r="BF150" s="56">
        <f t="shared" si="10"/>
        <v>0</v>
      </c>
      <c r="BG150" s="56">
        <f t="shared" si="11"/>
        <v>0</v>
      </c>
      <c r="BH150" s="56">
        <f t="shared" si="12"/>
        <v>0</v>
      </c>
      <c r="BI150" s="56">
        <f t="shared" si="13"/>
        <v>0</v>
      </c>
      <c r="BJ150" s="14" t="s">
        <v>42</v>
      </c>
      <c r="BK150" s="93">
        <f t="shared" si="14"/>
        <v>0</v>
      </c>
      <c r="BL150" s="14" t="s">
        <v>89</v>
      </c>
      <c r="BM150" s="14" t="s">
        <v>148</v>
      </c>
    </row>
    <row r="151" spans="2:65" s="1" customFormat="1" ht="25.5" customHeight="1" x14ac:dyDescent="0.3">
      <c r="B151" s="73"/>
      <c r="C151" s="112" t="s">
        <v>40</v>
      </c>
      <c r="D151" s="112" t="s">
        <v>84</v>
      </c>
      <c r="E151" s="113" t="s">
        <v>122</v>
      </c>
      <c r="F151" s="155" t="s">
        <v>173</v>
      </c>
      <c r="G151" s="155"/>
      <c r="H151" s="155"/>
      <c r="I151" s="155"/>
      <c r="J151" s="114" t="s">
        <v>98</v>
      </c>
      <c r="K151" s="97">
        <v>0.13</v>
      </c>
      <c r="L151" s="145">
        <v>0</v>
      </c>
      <c r="M151" s="145"/>
      <c r="N151" s="156">
        <f t="shared" si="5"/>
        <v>0</v>
      </c>
      <c r="O151" s="156"/>
      <c r="P151" s="156"/>
      <c r="Q151" s="156"/>
      <c r="R151" s="76"/>
      <c r="T151" s="98" t="s">
        <v>1</v>
      </c>
      <c r="U151" s="30" t="s">
        <v>25</v>
      </c>
      <c r="V151" s="26"/>
      <c r="W151" s="115">
        <f t="shared" si="6"/>
        <v>0</v>
      </c>
      <c r="X151" s="115">
        <v>0</v>
      </c>
      <c r="Y151" s="115">
        <f t="shared" si="7"/>
        <v>0</v>
      </c>
      <c r="Z151" s="115">
        <v>0</v>
      </c>
      <c r="AA151" s="116">
        <f t="shared" si="8"/>
        <v>0</v>
      </c>
      <c r="AR151" s="14" t="s">
        <v>89</v>
      </c>
      <c r="AT151" s="14" t="s">
        <v>84</v>
      </c>
      <c r="AU151" s="14" t="s">
        <v>41</v>
      </c>
      <c r="AY151" s="14" t="s">
        <v>87</v>
      </c>
      <c r="BE151" s="56">
        <f t="shared" si="9"/>
        <v>0</v>
      </c>
      <c r="BF151" s="56">
        <f t="shared" si="10"/>
        <v>0</v>
      </c>
      <c r="BG151" s="56">
        <f t="shared" si="11"/>
        <v>0</v>
      </c>
      <c r="BH151" s="56">
        <f t="shared" si="12"/>
        <v>0</v>
      </c>
      <c r="BI151" s="56">
        <f t="shared" si="13"/>
        <v>0</v>
      </c>
      <c r="BJ151" s="14" t="s">
        <v>42</v>
      </c>
      <c r="BK151" s="93">
        <f t="shared" si="14"/>
        <v>0</v>
      </c>
      <c r="BL151" s="14" t="s">
        <v>89</v>
      </c>
      <c r="BM151" s="14" t="s">
        <v>149</v>
      </c>
    </row>
    <row r="152" spans="2:65" s="1" customFormat="1" ht="25.5" customHeight="1" x14ac:dyDescent="0.3">
      <c r="B152" s="73"/>
      <c r="C152" s="112" t="s">
        <v>40</v>
      </c>
      <c r="D152" s="112" t="s">
        <v>84</v>
      </c>
      <c r="E152" s="113" t="s">
        <v>123</v>
      </c>
      <c r="F152" s="155" t="s">
        <v>174</v>
      </c>
      <c r="G152" s="155"/>
      <c r="H152" s="155"/>
      <c r="I152" s="155"/>
      <c r="J152" s="114" t="s">
        <v>98</v>
      </c>
      <c r="K152" s="97">
        <v>0.11</v>
      </c>
      <c r="L152" s="145">
        <v>0</v>
      </c>
      <c r="M152" s="145"/>
      <c r="N152" s="156">
        <f t="shared" si="5"/>
        <v>0</v>
      </c>
      <c r="O152" s="156"/>
      <c r="P152" s="156"/>
      <c r="Q152" s="156"/>
      <c r="R152" s="76"/>
      <c r="T152" s="98" t="s">
        <v>1</v>
      </c>
      <c r="U152" s="30" t="s">
        <v>25</v>
      </c>
      <c r="V152" s="26"/>
      <c r="W152" s="115">
        <f t="shared" si="6"/>
        <v>0</v>
      </c>
      <c r="X152" s="115">
        <v>0</v>
      </c>
      <c r="Y152" s="115">
        <f t="shared" si="7"/>
        <v>0</v>
      </c>
      <c r="Z152" s="115">
        <v>0</v>
      </c>
      <c r="AA152" s="116">
        <f t="shared" si="8"/>
        <v>0</v>
      </c>
      <c r="AR152" s="14" t="s">
        <v>89</v>
      </c>
      <c r="AT152" s="14" t="s">
        <v>84</v>
      </c>
      <c r="AU152" s="14" t="s">
        <v>41</v>
      </c>
      <c r="AY152" s="14" t="s">
        <v>87</v>
      </c>
      <c r="BE152" s="56">
        <f t="shared" si="9"/>
        <v>0</v>
      </c>
      <c r="BF152" s="56">
        <f t="shared" si="10"/>
        <v>0</v>
      </c>
      <c r="BG152" s="56">
        <f t="shared" si="11"/>
        <v>0</v>
      </c>
      <c r="BH152" s="56">
        <f t="shared" si="12"/>
        <v>0</v>
      </c>
      <c r="BI152" s="56">
        <f t="shared" si="13"/>
        <v>0</v>
      </c>
      <c r="BJ152" s="14" t="s">
        <v>42</v>
      </c>
      <c r="BK152" s="93">
        <f t="shared" si="14"/>
        <v>0</v>
      </c>
      <c r="BL152" s="14" t="s">
        <v>89</v>
      </c>
      <c r="BM152" s="14" t="s">
        <v>150</v>
      </c>
    </row>
    <row r="153" spans="2:65" s="1" customFormat="1" ht="25.5" customHeight="1" x14ac:dyDescent="0.3">
      <c r="B153" s="73"/>
      <c r="C153" s="112" t="s">
        <v>40</v>
      </c>
      <c r="D153" s="112" t="s">
        <v>84</v>
      </c>
      <c r="E153" s="113" t="s">
        <v>124</v>
      </c>
      <c r="F153" s="165" t="s">
        <v>221</v>
      </c>
      <c r="G153" s="165"/>
      <c r="H153" s="165"/>
      <c r="I153" s="165"/>
      <c r="J153" s="114" t="s">
        <v>88</v>
      </c>
      <c r="K153" s="97">
        <v>1</v>
      </c>
      <c r="L153" s="145">
        <v>0</v>
      </c>
      <c r="M153" s="145"/>
      <c r="N153" s="156">
        <f t="shared" si="5"/>
        <v>0</v>
      </c>
      <c r="O153" s="156"/>
      <c r="P153" s="156"/>
      <c r="Q153" s="156"/>
      <c r="R153" s="76"/>
      <c r="T153" s="98" t="s">
        <v>1</v>
      </c>
      <c r="U153" s="30" t="s">
        <v>25</v>
      </c>
      <c r="V153" s="26"/>
      <c r="W153" s="115">
        <f t="shared" si="6"/>
        <v>0</v>
      </c>
      <c r="X153" s="115">
        <v>0</v>
      </c>
      <c r="Y153" s="115">
        <f t="shared" si="7"/>
        <v>0</v>
      </c>
      <c r="Z153" s="115">
        <v>0</v>
      </c>
      <c r="AA153" s="116">
        <f t="shared" si="8"/>
        <v>0</v>
      </c>
      <c r="AR153" s="14" t="s">
        <v>89</v>
      </c>
      <c r="AT153" s="14" t="s">
        <v>84</v>
      </c>
      <c r="AU153" s="14" t="s">
        <v>41</v>
      </c>
      <c r="AY153" s="14" t="s">
        <v>87</v>
      </c>
      <c r="BE153" s="56">
        <f t="shared" si="9"/>
        <v>0</v>
      </c>
      <c r="BF153" s="56">
        <f t="shared" si="10"/>
        <v>0</v>
      </c>
      <c r="BG153" s="56">
        <f t="shared" si="11"/>
        <v>0</v>
      </c>
      <c r="BH153" s="56">
        <f t="shared" si="12"/>
        <v>0</v>
      </c>
      <c r="BI153" s="56">
        <f t="shared" si="13"/>
        <v>0</v>
      </c>
      <c r="BJ153" s="14" t="s">
        <v>42</v>
      </c>
      <c r="BK153" s="93">
        <f t="shared" si="14"/>
        <v>0</v>
      </c>
      <c r="BL153" s="14" t="s">
        <v>89</v>
      </c>
      <c r="BM153" s="14" t="s">
        <v>151</v>
      </c>
    </row>
    <row r="154" spans="2:65" s="1" customFormat="1" ht="38.25" customHeight="1" x14ac:dyDescent="0.3">
      <c r="B154" s="73"/>
      <c r="C154" s="112" t="s">
        <v>40</v>
      </c>
      <c r="D154" s="112" t="s">
        <v>84</v>
      </c>
      <c r="E154" s="113" t="s">
        <v>125</v>
      </c>
      <c r="F154" s="155" t="s">
        <v>175</v>
      </c>
      <c r="G154" s="155"/>
      <c r="H154" s="155"/>
      <c r="I154" s="155"/>
      <c r="J154" s="114" t="s">
        <v>98</v>
      </c>
      <c r="K154" s="97">
        <v>0.17</v>
      </c>
      <c r="L154" s="145">
        <v>0</v>
      </c>
      <c r="M154" s="145"/>
      <c r="N154" s="156">
        <f t="shared" si="5"/>
        <v>0</v>
      </c>
      <c r="O154" s="156"/>
      <c r="P154" s="156"/>
      <c r="Q154" s="156"/>
      <c r="R154" s="76"/>
      <c r="T154" s="98" t="s">
        <v>1</v>
      </c>
      <c r="U154" s="30" t="s">
        <v>25</v>
      </c>
      <c r="V154" s="26"/>
      <c r="W154" s="115">
        <f t="shared" si="6"/>
        <v>0</v>
      </c>
      <c r="X154" s="115">
        <v>0</v>
      </c>
      <c r="Y154" s="115">
        <f t="shared" si="7"/>
        <v>0</v>
      </c>
      <c r="Z154" s="115">
        <v>0</v>
      </c>
      <c r="AA154" s="116">
        <f t="shared" si="8"/>
        <v>0</v>
      </c>
      <c r="AR154" s="14" t="s">
        <v>89</v>
      </c>
      <c r="AT154" s="14" t="s">
        <v>84</v>
      </c>
      <c r="AU154" s="14" t="s">
        <v>41</v>
      </c>
      <c r="AY154" s="14" t="s">
        <v>87</v>
      </c>
      <c r="BE154" s="56">
        <f t="shared" si="9"/>
        <v>0</v>
      </c>
      <c r="BF154" s="56">
        <f t="shared" si="10"/>
        <v>0</v>
      </c>
      <c r="BG154" s="56">
        <f t="shared" si="11"/>
        <v>0</v>
      </c>
      <c r="BH154" s="56">
        <f t="shared" si="12"/>
        <v>0</v>
      </c>
      <c r="BI154" s="56">
        <f t="shared" si="13"/>
        <v>0</v>
      </c>
      <c r="BJ154" s="14" t="s">
        <v>42</v>
      </c>
      <c r="BK154" s="93">
        <f t="shared" si="14"/>
        <v>0</v>
      </c>
      <c r="BL154" s="14" t="s">
        <v>89</v>
      </c>
      <c r="BM154" s="14" t="s">
        <v>113</v>
      </c>
    </row>
    <row r="155" spans="2:65" s="1" customFormat="1" ht="38.25" customHeight="1" x14ac:dyDescent="0.3">
      <c r="B155" s="73"/>
      <c r="C155" s="112" t="s">
        <v>40</v>
      </c>
      <c r="D155" s="112" t="s">
        <v>84</v>
      </c>
      <c r="E155" s="113" t="s">
        <v>126</v>
      </c>
      <c r="F155" s="155" t="s">
        <v>176</v>
      </c>
      <c r="G155" s="155"/>
      <c r="H155" s="155"/>
      <c r="I155" s="155"/>
      <c r="J155" s="114" t="s">
        <v>98</v>
      </c>
      <c r="K155" s="97">
        <v>0.95</v>
      </c>
      <c r="L155" s="145">
        <v>0</v>
      </c>
      <c r="M155" s="145"/>
      <c r="N155" s="156">
        <f t="shared" si="5"/>
        <v>0</v>
      </c>
      <c r="O155" s="156"/>
      <c r="P155" s="156"/>
      <c r="Q155" s="156"/>
      <c r="R155" s="76"/>
      <c r="T155" s="98" t="s">
        <v>1</v>
      </c>
      <c r="U155" s="30" t="s">
        <v>25</v>
      </c>
      <c r="V155" s="26"/>
      <c r="W155" s="115">
        <f t="shared" si="6"/>
        <v>0</v>
      </c>
      <c r="X155" s="115">
        <v>0</v>
      </c>
      <c r="Y155" s="115">
        <f t="shared" si="7"/>
        <v>0</v>
      </c>
      <c r="Z155" s="115">
        <v>0</v>
      </c>
      <c r="AA155" s="116">
        <f t="shared" si="8"/>
        <v>0</v>
      </c>
      <c r="AR155" s="14" t="s">
        <v>89</v>
      </c>
      <c r="AT155" s="14" t="s">
        <v>84</v>
      </c>
      <c r="AU155" s="14" t="s">
        <v>41</v>
      </c>
      <c r="AY155" s="14" t="s">
        <v>87</v>
      </c>
      <c r="BE155" s="56">
        <f t="shared" si="9"/>
        <v>0</v>
      </c>
      <c r="BF155" s="56">
        <f t="shared" si="10"/>
        <v>0</v>
      </c>
      <c r="BG155" s="56">
        <f t="shared" si="11"/>
        <v>0</v>
      </c>
      <c r="BH155" s="56">
        <f t="shared" si="12"/>
        <v>0</v>
      </c>
      <c r="BI155" s="56">
        <f t="shared" si="13"/>
        <v>0</v>
      </c>
      <c r="BJ155" s="14" t="s">
        <v>42</v>
      </c>
      <c r="BK155" s="93">
        <f t="shared" si="14"/>
        <v>0</v>
      </c>
      <c r="BL155" s="14" t="s">
        <v>89</v>
      </c>
      <c r="BM155" s="14" t="s">
        <v>152</v>
      </c>
    </row>
    <row r="156" spans="2:65" s="1" customFormat="1" ht="25.5" customHeight="1" x14ac:dyDescent="0.3">
      <c r="B156" s="73"/>
      <c r="C156" s="112" t="s">
        <v>40</v>
      </c>
      <c r="D156" s="112" t="s">
        <v>84</v>
      </c>
      <c r="E156" s="113" t="s">
        <v>127</v>
      </c>
      <c r="F156" s="155" t="s">
        <v>177</v>
      </c>
      <c r="G156" s="155"/>
      <c r="H156" s="155"/>
      <c r="I156" s="155"/>
      <c r="J156" s="114" t="s">
        <v>98</v>
      </c>
      <c r="K156" s="97">
        <v>0.25</v>
      </c>
      <c r="L156" s="145">
        <v>0</v>
      </c>
      <c r="M156" s="145"/>
      <c r="N156" s="156">
        <f t="shared" si="5"/>
        <v>0</v>
      </c>
      <c r="O156" s="156"/>
      <c r="P156" s="156"/>
      <c r="Q156" s="156"/>
      <c r="R156" s="76"/>
      <c r="T156" s="98" t="s">
        <v>1</v>
      </c>
      <c r="U156" s="30" t="s">
        <v>25</v>
      </c>
      <c r="V156" s="26"/>
      <c r="W156" s="115">
        <f t="shared" si="6"/>
        <v>0</v>
      </c>
      <c r="X156" s="115">
        <v>0</v>
      </c>
      <c r="Y156" s="115">
        <f t="shared" si="7"/>
        <v>0</v>
      </c>
      <c r="Z156" s="115">
        <v>0</v>
      </c>
      <c r="AA156" s="116">
        <f t="shared" si="8"/>
        <v>0</v>
      </c>
      <c r="AR156" s="14" t="s">
        <v>89</v>
      </c>
      <c r="AT156" s="14" t="s">
        <v>84</v>
      </c>
      <c r="AU156" s="14" t="s">
        <v>41</v>
      </c>
      <c r="AY156" s="14" t="s">
        <v>87</v>
      </c>
      <c r="BE156" s="56">
        <f t="shared" si="9"/>
        <v>0</v>
      </c>
      <c r="BF156" s="56">
        <f t="shared" si="10"/>
        <v>0</v>
      </c>
      <c r="BG156" s="56">
        <f t="shared" si="11"/>
        <v>0</v>
      </c>
      <c r="BH156" s="56">
        <f t="shared" si="12"/>
        <v>0</v>
      </c>
      <c r="BI156" s="56">
        <f t="shared" si="13"/>
        <v>0</v>
      </c>
      <c r="BJ156" s="14" t="s">
        <v>42</v>
      </c>
      <c r="BK156" s="93">
        <f t="shared" si="14"/>
        <v>0</v>
      </c>
      <c r="BL156" s="14" t="s">
        <v>89</v>
      </c>
      <c r="BM156" s="14" t="s">
        <v>153</v>
      </c>
    </row>
    <row r="157" spans="2:65" s="1" customFormat="1" ht="25.5" customHeight="1" x14ac:dyDescent="0.3">
      <c r="B157" s="73"/>
      <c r="C157" s="112" t="s">
        <v>40</v>
      </c>
      <c r="D157" s="112" t="s">
        <v>84</v>
      </c>
      <c r="E157" s="113" t="s">
        <v>128</v>
      </c>
      <c r="F157" s="165" t="s">
        <v>222</v>
      </c>
      <c r="G157" s="165"/>
      <c r="H157" s="165"/>
      <c r="I157" s="165"/>
      <c r="J157" s="114" t="s">
        <v>88</v>
      </c>
      <c r="K157" s="97">
        <v>1</v>
      </c>
      <c r="L157" s="145">
        <v>0</v>
      </c>
      <c r="M157" s="145"/>
      <c r="N157" s="156">
        <f t="shared" si="5"/>
        <v>0</v>
      </c>
      <c r="O157" s="156"/>
      <c r="P157" s="156"/>
      <c r="Q157" s="156"/>
      <c r="R157" s="76"/>
      <c r="T157" s="98" t="s">
        <v>1</v>
      </c>
      <c r="U157" s="30" t="s">
        <v>25</v>
      </c>
      <c r="V157" s="26"/>
      <c r="W157" s="115">
        <f t="shared" si="6"/>
        <v>0</v>
      </c>
      <c r="X157" s="115">
        <v>0</v>
      </c>
      <c r="Y157" s="115">
        <f t="shared" si="7"/>
        <v>0</v>
      </c>
      <c r="Z157" s="115">
        <v>0</v>
      </c>
      <c r="AA157" s="116">
        <f t="shared" si="8"/>
        <v>0</v>
      </c>
      <c r="AR157" s="14" t="s">
        <v>89</v>
      </c>
      <c r="AT157" s="14" t="s">
        <v>84</v>
      </c>
      <c r="AU157" s="14" t="s">
        <v>41</v>
      </c>
      <c r="AY157" s="14" t="s">
        <v>87</v>
      </c>
      <c r="BE157" s="56">
        <f t="shared" si="9"/>
        <v>0</v>
      </c>
      <c r="BF157" s="56">
        <f t="shared" si="10"/>
        <v>0</v>
      </c>
      <c r="BG157" s="56">
        <f t="shared" si="11"/>
        <v>0</v>
      </c>
      <c r="BH157" s="56">
        <f t="shared" si="12"/>
        <v>0</v>
      </c>
      <c r="BI157" s="56">
        <f t="shared" si="13"/>
        <v>0</v>
      </c>
      <c r="BJ157" s="14" t="s">
        <v>42</v>
      </c>
      <c r="BK157" s="93">
        <f t="shared" si="14"/>
        <v>0</v>
      </c>
      <c r="BL157" s="14" t="s">
        <v>89</v>
      </c>
      <c r="BM157" s="14" t="s">
        <v>154</v>
      </c>
    </row>
    <row r="158" spans="2:65" s="1" customFormat="1" ht="38.25" customHeight="1" x14ac:dyDescent="0.3">
      <c r="B158" s="73"/>
      <c r="C158" s="112" t="s">
        <v>40</v>
      </c>
      <c r="D158" s="112" t="s">
        <v>84</v>
      </c>
      <c r="E158" s="113" t="s">
        <v>129</v>
      </c>
      <c r="F158" s="155" t="s">
        <v>178</v>
      </c>
      <c r="G158" s="155"/>
      <c r="H158" s="155"/>
      <c r="I158" s="155"/>
      <c r="J158" s="114" t="s">
        <v>98</v>
      </c>
      <c r="K158" s="97">
        <v>0.7</v>
      </c>
      <c r="L158" s="145">
        <v>0</v>
      </c>
      <c r="M158" s="145"/>
      <c r="N158" s="156">
        <f t="shared" si="5"/>
        <v>0</v>
      </c>
      <c r="O158" s="156"/>
      <c r="P158" s="156"/>
      <c r="Q158" s="156"/>
      <c r="R158" s="76"/>
      <c r="T158" s="98" t="s">
        <v>1</v>
      </c>
      <c r="U158" s="30" t="s">
        <v>25</v>
      </c>
      <c r="V158" s="26"/>
      <c r="W158" s="115">
        <f t="shared" si="6"/>
        <v>0</v>
      </c>
      <c r="X158" s="115">
        <v>0</v>
      </c>
      <c r="Y158" s="115">
        <f t="shared" si="7"/>
        <v>0</v>
      </c>
      <c r="Z158" s="115">
        <v>0</v>
      </c>
      <c r="AA158" s="116">
        <f t="shared" si="8"/>
        <v>0</v>
      </c>
      <c r="AR158" s="14" t="s">
        <v>89</v>
      </c>
      <c r="AT158" s="14" t="s">
        <v>84</v>
      </c>
      <c r="AU158" s="14" t="s">
        <v>41</v>
      </c>
      <c r="AY158" s="14" t="s">
        <v>87</v>
      </c>
      <c r="BE158" s="56">
        <f t="shared" si="9"/>
        <v>0</v>
      </c>
      <c r="BF158" s="56">
        <f t="shared" si="10"/>
        <v>0</v>
      </c>
      <c r="BG158" s="56">
        <f t="shared" si="11"/>
        <v>0</v>
      </c>
      <c r="BH158" s="56">
        <f t="shared" si="12"/>
        <v>0</v>
      </c>
      <c r="BI158" s="56">
        <f t="shared" si="13"/>
        <v>0</v>
      </c>
      <c r="BJ158" s="14" t="s">
        <v>42</v>
      </c>
      <c r="BK158" s="93">
        <f t="shared" si="14"/>
        <v>0</v>
      </c>
      <c r="BL158" s="14" t="s">
        <v>89</v>
      </c>
      <c r="BM158" s="14" t="s">
        <v>155</v>
      </c>
    </row>
    <row r="159" spans="2:65" s="1" customFormat="1" ht="25.5" customHeight="1" x14ac:dyDescent="0.3">
      <c r="B159" s="73"/>
      <c r="C159" s="112" t="s">
        <v>40</v>
      </c>
      <c r="D159" s="112" t="s">
        <v>84</v>
      </c>
      <c r="E159" s="113" t="s">
        <v>130</v>
      </c>
      <c r="F159" s="165" t="s">
        <v>223</v>
      </c>
      <c r="G159" s="165"/>
      <c r="H159" s="165"/>
      <c r="I159" s="165"/>
      <c r="J159" s="114" t="s">
        <v>88</v>
      </c>
      <c r="K159" s="97">
        <v>1</v>
      </c>
      <c r="L159" s="145">
        <v>0</v>
      </c>
      <c r="M159" s="145"/>
      <c r="N159" s="156">
        <f t="shared" si="5"/>
        <v>0</v>
      </c>
      <c r="O159" s="156"/>
      <c r="P159" s="156"/>
      <c r="Q159" s="156"/>
      <c r="R159" s="76"/>
      <c r="T159" s="98" t="s">
        <v>1</v>
      </c>
      <c r="U159" s="30" t="s">
        <v>25</v>
      </c>
      <c r="V159" s="26"/>
      <c r="W159" s="115">
        <f t="shared" si="6"/>
        <v>0</v>
      </c>
      <c r="X159" s="115">
        <v>0</v>
      </c>
      <c r="Y159" s="115">
        <f t="shared" si="7"/>
        <v>0</v>
      </c>
      <c r="Z159" s="115">
        <v>0</v>
      </c>
      <c r="AA159" s="116">
        <f t="shared" si="8"/>
        <v>0</v>
      </c>
      <c r="AR159" s="14" t="s">
        <v>89</v>
      </c>
      <c r="AT159" s="14" t="s">
        <v>84</v>
      </c>
      <c r="AU159" s="14" t="s">
        <v>41</v>
      </c>
      <c r="AY159" s="14" t="s">
        <v>87</v>
      </c>
      <c r="BE159" s="56">
        <f t="shared" si="9"/>
        <v>0</v>
      </c>
      <c r="BF159" s="56">
        <f t="shared" si="10"/>
        <v>0</v>
      </c>
      <c r="BG159" s="56">
        <f t="shared" si="11"/>
        <v>0</v>
      </c>
      <c r="BH159" s="56">
        <f t="shared" si="12"/>
        <v>0</v>
      </c>
      <c r="BI159" s="56">
        <f t="shared" si="13"/>
        <v>0</v>
      </c>
      <c r="BJ159" s="14" t="s">
        <v>42</v>
      </c>
      <c r="BK159" s="93">
        <f t="shared" si="14"/>
        <v>0</v>
      </c>
      <c r="BL159" s="14" t="s">
        <v>89</v>
      </c>
      <c r="BM159" s="14" t="s">
        <v>156</v>
      </c>
    </row>
    <row r="160" spans="2:65" s="1" customFormat="1" ht="38.25" customHeight="1" x14ac:dyDescent="0.3">
      <c r="B160" s="73"/>
      <c r="C160" s="112" t="s">
        <v>40</v>
      </c>
      <c r="D160" s="112" t="s">
        <v>84</v>
      </c>
      <c r="E160" s="113" t="s">
        <v>131</v>
      </c>
      <c r="F160" s="155" t="s">
        <v>179</v>
      </c>
      <c r="G160" s="155"/>
      <c r="H160" s="155"/>
      <c r="I160" s="155"/>
      <c r="J160" s="114" t="s">
        <v>98</v>
      </c>
      <c r="K160" s="97">
        <v>0.18</v>
      </c>
      <c r="L160" s="145">
        <v>0</v>
      </c>
      <c r="M160" s="145"/>
      <c r="N160" s="156">
        <f t="shared" si="5"/>
        <v>0</v>
      </c>
      <c r="O160" s="156"/>
      <c r="P160" s="156"/>
      <c r="Q160" s="156"/>
      <c r="R160" s="76"/>
      <c r="T160" s="98" t="s">
        <v>1</v>
      </c>
      <c r="U160" s="30" t="s">
        <v>25</v>
      </c>
      <c r="V160" s="26"/>
      <c r="W160" s="115">
        <f t="shared" si="6"/>
        <v>0</v>
      </c>
      <c r="X160" s="115">
        <v>0</v>
      </c>
      <c r="Y160" s="115">
        <f t="shared" si="7"/>
        <v>0</v>
      </c>
      <c r="Z160" s="115">
        <v>0</v>
      </c>
      <c r="AA160" s="116">
        <f t="shared" si="8"/>
        <v>0</v>
      </c>
      <c r="AR160" s="14" t="s">
        <v>89</v>
      </c>
      <c r="AT160" s="14" t="s">
        <v>84</v>
      </c>
      <c r="AU160" s="14" t="s">
        <v>41</v>
      </c>
      <c r="AY160" s="14" t="s">
        <v>87</v>
      </c>
      <c r="BE160" s="56">
        <f t="shared" si="9"/>
        <v>0</v>
      </c>
      <c r="BF160" s="56">
        <f t="shared" si="10"/>
        <v>0</v>
      </c>
      <c r="BG160" s="56">
        <f t="shared" si="11"/>
        <v>0</v>
      </c>
      <c r="BH160" s="56">
        <f t="shared" si="12"/>
        <v>0</v>
      </c>
      <c r="BI160" s="56">
        <f t="shared" si="13"/>
        <v>0</v>
      </c>
      <c r="BJ160" s="14" t="s">
        <v>42</v>
      </c>
      <c r="BK160" s="93">
        <f t="shared" si="14"/>
        <v>0</v>
      </c>
      <c r="BL160" s="14" t="s">
        <v>89</v>
      </c>
      <c r="BM160" s="14" t="s">
        <v>157</v>
      </c>
    </row>
    <row r="161" spans="2:65" s="5" customFormat="1" ht="37.35" customHeight="1" x14ac:dyDescent="0.35">
      <c r="B161" s="102"/>
      <c r="C161" s="103"/>
      <c r="D161" s="91" t="s">
        <v>86</v>
      </c>
      <c r="E161" s="91"/>
      <c r="F161" s="91"/>
      <c r="G161" s="91"/>
      <c r="H161" s="91"/>
      <c r="I161" s="91"/>
      <c r="J161" s="91"/>
      <c r="K161" s="91"/>
      <c r="L161" s="91"/>
      <c r="M161" s="91"/>
      <c r="N161" s="163">
        <f>BK161</f>
        <v>0</v>
      </c>
      <c r="O161" s="164"/>
      <c r="P161" s="164"/>
      <c r="Q161" s="164"/>
      <c r="R161" s="104"/>
      <c r="T161" s="105"/>
      <c r="U161" s="103"/>
      <c r="V161" s="103"/>
      <c r="W161" s="106">
        <f>W162+W177+W188</f>
        <v>0</v>
      </c>
      <c r="X161" s="103"/>
      <c r="Y161" s="106">
        <f>Y162+Y177+Y188</f>
        <v>130.02395504</v>
      </c>
      <c r="Z161" s="103"/>
      <c r="AA161" s="107">
        <f>AA162+AA177+AA188</f>
        <v>0</v>
      </c>
      <c r="AR161" s="108" t="s">
        <v>41</v>
      </c>
      <c r="AT161" s="109" t="s">
        <v>39</v>
      </c>
      <c r="AU161" s="109" t="s">
        <v>40</v>
      </c>
      <c r="AY161" s="108" t="s">
        <v>87</v>
      </c>
      <c r="BK161" s="110">
        <f>BK162+BK177+BK188</f>
        <v>0</v>
      </c>
    </row>
    <row r="162" spans="2:65" s="5" customFormat="1" ht="19.899999999999999" customHeight="1" x14ac:dyDescent="0.3">
      <c r="B162" s="102"/>
      <c r="C162" s="103"/>
      <c r="D162" s="111" t="s">
        <v>114</v>
      </c>
      <c r="E162" s="111"/>
      <c r="F162" s="111"/>
      <c r="G162" s="111"/>
      <c r="H162" s="111"/>
      <c r="I162" s="111"/>
      <c r="J162" s="111"/>
      <c r="K162" s="111"/>
      <c r="L162" s="111"/>
      <c r="M162" s="111"/>
      <c r="N162" s="161">
        <f>BK162</f>
        <v>0</v>
      </c>
      <c r="O162" s="162"/>
      <c r="P162" s="162"/>
      <c r="Q162" s="162"/>
      <c r="R162" s="104"/>
      <c r="T162" s="105"/>
      <c r="U162" s="103"/>
      <c r="V162" s="103"/>
      <c r="W162" s="106">
        <f>SUM(W163:W176)</f>
        <v>0</v>
      </c>
      <c r="X162" s="103"/>
      <c r="Y162" s="106">
        <f>SUM(Y163:Y176)</f>
        <v>26.9255736</v>
      </c>
      <c r="Z162" s="103"/>
      <c r="AA162" s="107">
        <f>SUM(AA163:AA176)</f>
        <v>0</v>
      </c>
      <c r="AR162" s="108" t="s">
        <v>41</v>
      </c>
      <c r="AT162" s="109" t="s">
        <v>39</v>
      </c>
      <c r="AU162" s="109" t="s">
        <v>41</v>
      </c>
      <c r="AY162" s="108" t="s">
        <v>87</v>
      </c>
      <c r="BK162" s="110">
        <f>SUM(BK163:BK176)</f>
        <v>0</v>
      </c>
    </row>
    <row r="163" spans="2:65" s="1" customFormat="1" ht="25.5" customHeight="1" x14ac:dyDescent="0.3">
      <c r="B163" s="73"/>
      <c r="C163" s="112" t="s">
        <v>41</v>
      </c>
      <c r="D163" s="112" t="s">
        <v>84</v>
      </c>
      <c r="E163" s="113" t="s">
        <v>135</v>
      </c>
      <c r="F163" s="155" t="s">
        <v>136</v>
      </c>
      <c r="G163" s="155"/>
      <c r="H163" s="155"/>
      <c r="I163" s="155"/>
      <c r="J163" s="114" t="s">
        <v>98</v>
      </c>
      <c r="K163" s="97">
        <v>10.8</v>
      </c>
      <c r="L163" s="145">
        <v>0</v>
      </c>
      <c r="M163" s="145"/>
      <c r="N163" s="156">
        <f>ROUND(L163*K163,3)</f>
        <v>0</v>
      </c>
      <c r="O163" s="156"/>
      <c r="P163" s="156"/>
      <c r="Q163" s="156"/>
      <c r="R163" s="76"/>
      <c r="T163" s="98" t="s">
        <v>1</v>
      </c>
      <c r="U163" s="30" t="s">
        <v>25</v>
      </c>
      <c r="V163" s="26"/>
      <c r="W163" s="115">
        <f>V163*K163</f>
        <v>0</v>
      </c>
      <c r="X163" s="115">
        <v>2.4157199999999999</v>
      </c>
      <c r="Y163" s="115">
        <f>X163*K163</f>
        <v>26.089776000000001</v>
      </c>
      <c r="Z163" s="115">
        <v>0</v>
      </c>
      <c r="AA163" s="116">
        <f>Z163*K163</f>
        <v>0</v>
      </c>
      <c r="AR163" s="14" t="s">
        <v>89</v>
      </c>
      <c r="AT163" s="14" t="s">
        <v>84</v>
      </c>
      <c r="AU163" s="14" t="s">
        <v>42</v>
      </c>
      <c r="AY163" s="14" t="s">
        <v>87</v>
      </c>
      <c r="BE163" s="56">
        <f>IF(U163="základná",N163,0)</f>
        <v>0</v>
      </c>
      <c r="BF163" s="56">
        <f>IF(U163="znížená",N163,0)</f>
        <v>0</v>
      </c>
      <c r="BG163" s="56">
        <f>IF(U163="zákl. prenesená",N163,0)</f>
        <v>0</v>
      </c>
      <c r="BH163" s="56">
        <f>IF(U163="zníž. prenesená",N163,0)</f>
        <v>0</v>
      </c>
      <c r="BI163" s="56">
        <f>IF(U163="nulová",N163,0)</f>
        <v>0</v>
      </c>
      <c r="BJ163" s="14" t="s">
        <v>42</v>
      </c>
      <c r="BK163" s="93">
        <f>ROUND(L163*K163,3)</f>
        <v>0</v>
      </c>
      <c r="BL163" s="14" t="s">
        <v>89</v>
      </c>
      <c r="BM163" s="14" t="s">
        <v>180</v>
      </c>
    </row>
    <row r="164" spans="2:65" s="6" customFormat="1" ht="16.5" customHeight="1" x14ac:dyDescent="0.3">
      <c r="B164" s="117"/>
      <c r="C164" s="118"/>
      <c r="D164" s="118"/>
      <c r="E164" s="119" t="s">
        <v>1</v>
      </c>
      <c r="F164" s="147" t="s">
        <v>181</v>
      </c>
      <c r="G164" s="148"/>
      <c r="H164" s="148"/>
      <c r="I164" s="148"/>
      <c r="J164" s="118"/>
      <c r="K164" s="120">
        <v>10.8</v>
      </c>
      <c r="L164" s="118"/>
      <c r="M164" s="118"/>
      <c r="N164" s="118"/>
      <c r="O164" s="118"/>
      <c r="P164" s="118"/>
      <c r="Q164" s="118"/>
      <c r="R164" s="121"/>
      <c r="T164" s="122"/>
      <c r="U164" s="118"/>
      <c r="V164" s="118"/>
      <c r="W164" s="118"/>
      <c r="X164" s="118"/>
      <c r="Y164" s="118"/>
      <c r="Z164" s="118"/>
      <c r="AA164" s="123"/>
      <c r="AT164" s="124" t="s">
        <v>92</v>
      </c>
      <c r="AU164" s="124" t="s">
        <v>42</v>
      </c>
      <c r="AV164" s="6" t="s">
        <v>42</v>
      </c>
      <c r="AW164" s="6" t="s">
        <v>18</v>
      </c>
      <c r="AX164" s="6" t="s">
        <v>40</v>
      </c>
      <c r="AY164" s="124" t="s">
        <v>87</v>
      </c>
    </row>
    <row r="165" spans="2:65" s="7" customFormat="1" ht="16.5" customHeight="1" x14ac:dyDescent="0.3">
      <c r="B165" s="125"/>
      <c r="C165" s="126"/>
      <c r="D165" s="126"/>
      <c r="E165" s="127" t="s">
        <v>1</v>
      </c>
      <c r="F165" s="149" t="s">
        <v>93</v>
      </c>
      <c r="G165" s="150"/>
      <c r="H165" s="150"/>
      <c r="I165" s="150"/>
      <c r="J165" s="126"/>
      <c r="K165" s="128">
        <v>10.8</v>
      </c>
      <c r="L165" s="126"/>
      <c r="M165" s="126"/>
      <c r="N165" s="126"/>
      <c r="O165" s="126"/>
      <c r="P165" s="126"/>
      <c r="Q165" s="126"/>
      <c r="R165" s="129"/>
      <c r="T165" s="130"/>
      <c r="U165" s="126"/>
      <c r="V165" s="126"/>
      <c r="W165" s="126"/>
      <c r="X165" s="126"/>
      <c r="Y165" s="126"/>
      <c r="Z165" s="126"/>
      <c r="AA165" s="131"/>
      <c r="AT165" s="132" t="s">
        <v>92</v>
      </c>
      <c r="AU165" s="132" t="s">
        <v>42</v>
      </c>
      <c r="AV165" s="7" t="s">
        <v>91</v>
      </c>
      <c r="AW165" s="7" t="s">
        <v>18</v>
      </c>
      <c r="AX165" s="7" t="s">
        <v>40</v>
      </c>
      <c r="AY165" s="132" t="s">
        <v>87</v>
      </c>
    </row>
    <row r="166" spans="2:65" s="8" customFormat="1" ht="16.5" customHeight="1" x14ac:dyDescent="0.3">
      <c r="B166" s="133"/>
      <c r="C166" s="134"/>
      <c r="D166" s="134"/>
      <c r="E166" s="135" t="s">
        <v>1</v>
      </c>
      <c r="F166" s="151" t="s">
        <v>94</v>
      </c>
      <c r="G166" s="152"/>
      <c r="H166" s="152"/>
      <c r="I166" s="152"/>
      <c r="J166" s="134"/>
      <c r="K166" s="136">
        <v>10.8</v>
      </c>
      <c r="L166" s="134"/>
      <c r="M166" s="134"/>
      <c r="N166" s="134"/>
      <c r="O166" s="134"/>
      <c r="P166" s="134"/>
      <c r="Q166" s="134"/>
      <c r="R166" s="137"/>
      <c r="T166" s="138"/>
      <c r="U166" s="134"/>
      <c r="V166" s="134"/>
      <c r="W166" s="134"/>
      <c r="X166" s="134"/>
      <c r="Y166" s="134"/>
      <c r="Z166" s="134"/>
      <c r="AA166" s="139"/>
      <c r="AT166" s="140" t="s">
        <v>92</v>
      </c>
      <c r="AU166" s="140" t="s">
        <v>42</v>
      </c>
      <c r="AV166" s="8" t="s">
        <v>89</v>
      </c>
      <c r="AW166" s="8" t="s">
        <v>18</v>
      </c>
      <c r="AX166" s="8" t="s">
        <v>41</v>
      </c>
      <c r="AY166" s="140" t="s">
        <v>87</v>
      </c>
    </row>
    <row r="167" spans="2:65" s="1" customFormat="1" ht="25.5" customHeight="1" x14ac:dyDescent="0.3">
      <c r="B167" s="73"/>
      <c r="C167" s="112" t="s">
        <v>42</v>
      </c>
      <c r="D167" s="112" t="s">
        <v>84</v>
      </c>
      <c r="E167" s="113" t="s">
        <v>137</v>
      </c>
      <c r="F167" s="155" t="s">
        <v>138</v>
      </c>
      <c r="G167" s="155"/>
      <c r="H167" s="155"/>
      <c r="I167" s="155"/>
      <c r="J167" s="114" t="s">
        <v>96</v>
      </c>
      <c r="K167" s="97">
        <v>20.88</v>
      </c>
      <c r="L167" s="145">
        <v>0</v>
      </c>
      <c r="M167" s="145"/>
      <c r="N167" s="156">
        <f>ROUND(L167*K167,3)</f>
        <v>0</v>
      </c>
      <c r="O167" s="156"/>
      <c r="P167" s="156"/>
      <c r="Q167" s="156"/>
      <c r="R167" s="76"/>
      <c r="T167" s="98" t="s">
        <v>1</v>
      </c>
      <c r="U167" s="30" t="s">
        <v>25</v>
      </c>
      <c r="V167" s="26"/>
      <c r="W167" s="115">
        <f>V167*K167</f>
        <v>0</v>
      </c>
      <c r="X167" s="115">
        <v>6.7000000000000002E-4</v>
      </c>
      <c r="Y167" s="115">
        <f>X167*K167</f>
        <v>1.39896E-2</v>
      </c>
      <c r="Z167" s="115">
        <v>0</v>
      </c>
      <c r="AA167" s="116">
        <f>Z167*K167</f>
        <v>0</v>
      </c>
      <c r="AR167" s="14" t="s">
        <v>89</v>
      </c>
      <c r="AT167" s="14" t="s">
        <v>84</v>
      </c>
      <c r="AU167" s="14" t="s">
        <v>42</v>
      </c>
      <c r="AY167" s="14" t="s">
        <v>87</v>
      </c>
      <c r="BE167" s="56">
        <f>IF(U167="základná",N167,0)</f>
        <v>0</v>
      </c>
      <c r="BF167" s="56">
        <f>IF(U167="znížená",N167,0)</f>
        <v>0</v>
      </c>
      <c r="BG167" s="56">
        <f>IF(U167="zákl. prenesená",N167,0)</f>
        <v>0</v>
      </c>
      <c r="BH167" s="56">
        <f>IF(U167="zníž. prenesená",N167,0)</f>
        <v>0</v>
      </c>
      <c r="BI167" s="56">
        <f>IF(U167="nulová",N167,0)</f>
        <v>0</v>
      </c>
      <c r="BJ167" s="14" t="s">
        <v>42</v>
      </c>
      <c r="BK167" s="93">
        <f>ROUND(L167*K167,3)</f>
        <v>0</v>
      </c>
      <c r="BL167" s="14" t="s">
        <v>89</v>
      </c>
      <c r="BM167" s="14" t="s">
        <v>182</v>
      </c>
    </row>
    <row r="168" spans="2:65" s="6" customFormat="1" ht="16.5" customHeight="1" x14ac:dyDescent="0.3">
      <c r="B168" s="117"/>
      <c r="C168" s="118"/>
      <c r="D168" s="118"/>
      <c r="E168" s="119" t="s">
        <v>1</v>
      </c>
      <c r="F168" s="147" t="s">
        <v>183</v>
      </c>
      <c r="G168" s="148"/>
      <c r="H168" s="148"/>
      <c r="I168" s="148"/>
      <c r="J168" s="118"/>
      <c r="K168" s="120">
        <v>18</v>
      </c>
      <c r="L168" s="118"/>
      <c r="M168" s="118"/>
      <c r="N168" s="118"/>
      <c r="O168" s="118"/>
      <c r="P168" s="118"/>
      <c r="Q168" s="118"/>
      <c r="R168" s="121"/>
      <c r="T168" s="122"/>
      <c r="U168" s="118"/>
      <c r="V168" s="118"/>
      <c r="W168" s="118"/>
      <c r="X168" s="118"/>
      <c r="Y168" s="118"/>
      <c r="Z168" s="118"/>
      <c r="AA168" s="123"/>
      <c r="AT168" s="124" t="s">
        <v>92</v>
      </c>
      <c r="AU168" s="124" t="s">
        <v>42</v>
      </c>
      <c r="AV168" s="6" t="s">
        <v>42</v>
      </c>
      <c r="AW168" s="6" t="s">
        <v>18</v>
      </c>
      <c r="AX168" s="6" t="s">
        <v>40</v>
      </c>
      <c r="AY168" s="124" t="s">
        <v>87</v>
      </c>
    </row>
    <row r="169" spans="2:65" s="6" customFormat="1" ht="16.5" customHeight="1" x14ac:dyDescent="0.3">
      <c r="B169" s="117"/>
      <c r="C169" s="118"/>
      <c r="D169" s="118"/>
      <c r="E169" s="119" t="s">
        <v>1</v>
      </c>
      <c r="F169" s="159" t="s">
        <v>184</v>
      </c>
      <c r="G169" s="160"/>
      <c r="H169" s="160"/>
      <c r="I169" s="160"/>
      <c r="J169" s="118"/>
      <c r="K169" s="120">
        <v>2.88</v>
      </c>
      <c r="L169" s="118"/>
      <c r="M169" s="118"/>
      <c r="N169" s="118"/>
      <c r="O169" s="118"/>
      <c r="P169" s="118"/>
      <c r="Q169" s="118"/>
      <c r="R169" s="121"/>
      <c r="T169" s="122"/>
      <c r="U169" s="118"/>
      <c r="V169" s="118"/>
      <c r="W169" s="118"/>
      <c r="X169" s="118"/>
      <c r="Y169" s="118"/>
      <c r="Z169" s="118"/>
      <c r="AA169" s="123"/>
      <c r="AT169" s="124" t="s">
        <v>92</v>
      </c>
      <c r="AU169" s="124" t="s">
        <v>42</v>
      </c>
      <c r="AV169" s="6" t="s">
        <v>42</v>
      </c>
      <c r="AW169" s="6" t="s">
        <v>18</v>
      </c>
      <c r="AX169" s="6" t="s">
        <v>40</v>
      </c>
      <c r="AY169" s="124" t="s">
        <v>87</v>
      </c>
    </row>
    <row r="170" spans="2:65" s="7" customFormat="1" ht="16.5" customHeight="1" x14ac:dyDescent="0.3">
      <c r="B170" s="125"/>
      <c r="C170" s="126"/>
      <c r="D170" s="126"/>
      <c r="E170" s="127" t="s">
        <v>1</v>
      </c>
      <c r="F170" s="149" t="s">
        <v>93</v>
      </c>
      <c r="G170" s="150"/>
      <c r="H170" s="150"/>
      <c r="I170" s="150"/>
      <c r="J170" s="126"/>
      <c r="K170" s="128">
        <v>20.88</v>
      </c>
      <c r="L170" s="126"/>
      <c r="M170" s="126"/>
      <c r="N170" s="126"/>
      <c r="O170" s="126"/>
      <c r="P170" s="126"/>
      <c r="Q170" s="126"/>
      <c r="R170" s="129"/>
      <c r="T170" s="130"/>
      <c r="U170" s="126"/>
      <c r="V170" s="126"/>
      <c r="W170" s="126"/>
      <c r="X170" s="126"/>
      <c r="Y170" s="126"/>
      <c r="Z170" s="126"/>
      <c r="AA170" s="131"/>
      <c r="AT170" s="132" t="s">
        <v>92</v>
      </c>
      <c r="AU170" s="132" t="s">
        <v>42</v>
      </c>
      <c r="AV170" s="7" t="s">
        <v>91</v>
      </c>
      <c r="AW170" s="7" t="s">
        <v>18</v>
      </c>
      <c r="AX170" s="7" t="s">
        <v>40</v>
      </c>
      <c r="AY170" s="132" t="s">
        <v>87</v>
      </c>
    </row>
    <row r="171" spans="2:65" s="8" customFormat="1" ht="16.5" customHeight="1" x14ac:dyDescent="0.3">
      <c r="B171" s="133"/>
      <c r="C171" s="134"/>
      <c r="D171" s="134"/>
      <c r="E171" s="135" t="s">
        <v>1</v>
      </c>
      <c r="F171" s="151" t="s">
        <v>94</v>
      </c>
      <c r="G171" s="152"/>
      <c r="H171" s="152"/>
      <c r="I171" s="152"/>
      <c r="J171" s="134"/>
      <c r="K171" s="136">
        <v>20.88</v>
      </c>
      <c r="L171" s="134"/>
      <c r="M171" s="134"/>
      <c r="N171" s="134"/>
      <c r="O171" s="134"/>
      <c r="P171" s="134"/>
      <c r="Q171" s="134"/>
      <c r="R171" s="137"/>
      <c r="T171" s="138"/>
      <c r="U171" s="134"/>
      <c r="V171" s="134"/>
      <c r="W171" s="134"/>
      <c r="X171" s="134"/>
      <c r="Y171" s="134"/>
      <c r="Z171" s="134"/>
      <c r="AA171" s="139"/>
      <c r="AT171" s="140" t="s">
        <v>92</v>
      </c>
      <c r="AU171" s="140" t="s">
        <v>42</v>
      </c>
      <c r="AV171" s="8" t="s">
        <v>89</v>
      </c>
      <c r="AW171" s="8" t="s">
        <v>18</v>
      </c>
      <c r="AX171" s="8" t="s">
        <v>41</v>
      </c>
      <c r="AY171" s="140" t="s">
        <v>87</v>
      </c>
    </row>
    <row r="172" spans="2:65" s="1" customFormat="1" ht="25.5" customHeight="1" x14ac:dyDescent="0.3">
      <c r="B172" s="73"/>
      <c r="C172" s="112" t="s">
        <v>91</v>
      </c>
      <c r="D172" s="112" t="s">
        <v>84</v>
      </c>
      <c r="E172" s="113" t="s">
        <v>139</v>
      </c>
      <c r="F172" s="155" t="s">
        <v>140</v>
      </c>
      <c r="G172" s="155"/>
      <c r="H172" s="155"/>
      <c r="I172" s="155"/>
      <c r="J172" s="114" t="s">
        <v>96</v>
      </c>
      <c r="K172" s="97">
        <v>20.88</v>
      </c>
      <c r="L172" s="145">
        <v>0</v>
      </c>
      <c r="M172" s="145"/>
      <c r="N172" s="156">
        <f>ROUND(L172*K172,3)</f>
        <v>0</v>
      </c>
      <c r="O172" s="156"/>
      <c r="P172" s="156"/>
      <c r="Q172" s="156"/>
      <c r="R172" s="76"/>
      <c r="T172" s="98" t="s">
        <v>1</v>
      </c>
      <c r="U172" s="30" t="s">
        <v>25</v>
      </c>
      <c r="V172" s="26"/>
      <c r="W172" s="115">
        <f>V172*K172</f>
        <v>0</v>
      </c>
      <c r="X172" s="115">
        <v>0</v>
      </c>
      <c r="Y172" s="115">
        <f>X172*K172</f>
        <v>0</v>
      </c>
      <c r="Z172" s="115">
        <v>0</v>
      </c>
      <c r="AA172" s="116">
        <f>Z172*K172</f>
        <v>0</v>
      </c>
      <c r="AR172" s="14" t="s">
        <v>89</v>
      </c>
      <c r="AT172" s="14" t="s">
        <v>84</v>
      </c>
      <c r="AU172" s="14" t="s">
        <v>42</v>
      </c>
      <c r="AY172" s="14" t="s">
        <v>87</v>
      </c>
      <c r="BE172" s="56">
        <f>IF(U172="základná",N172,0)</f>
        <v>0</v>
      </c>
      <c r="BF172" s="56">
        <f>IF(U172="znížená",N172,0)</f>
        <v>0</v>
      </c>
      <c r="BG172" s="56">
        <f>IF(U172="zákl. prenesená",N172,0)</f>
        <v>0</v>
      </c>
      <c r="BH172" s="56">
        <f>IF(U172="zníž. prenesená",N172,0)</f>
        <v>0</v>
      </c>
      <c r="BI172" s="56">
        <f>IF(U172="nulová",N172,0)</f>
        <v>0</v>
      </c>
      <c r="BJ172" s="14" t="s">
        <v>42</v>
      </c>
      <c r="BK172" s="93">
        <f>ROUND(L172*K172,3)</f>
        <v>0</v>
      </c>
      <c r="BL172" s="14" t="s">
        <v>89</v>
      </c>
      <c r="BM172" s="14" t="s">
        <v>185</v>
      </c>
    </row>
    <row r="173" spans="2:65" s="1" customFormat="1" ht="38.25" customHeight="1" x14ac:dyDescent="0.3">
      <c r="B173" s="73"/>
      <c r="C173" s="112" t="s">
        <v>100</v>
      </c>
      <c r="D173" s="112" t="s">
        <v>84</v>
      </c>
      <c r="E173" s="113" t="s">
        <v>186</v>
      </c>
      <c r="F173" s="155" t="s">
        <v>187</v>
      </c>
      <c r="G173" s="155"/>
      <c r="H173" s="155"/>
      <c r="I173" s="155"/>
      <c r="J173" s="114" t="s">
        <v>96</v>
      </c>
      <c r="K173" s="97">
        <v>93.6</v>
      </c>
      <c r="L173" s="145">
        <v>0</v>
      </c>
      <c r="M173" s="145"/>
      <c r="N173" s="156">
        <f>ROUND(L173*K173,3)</f>
        <v>0</v>
      </c>
      <c r="O173" s="156"/>
      <c r="P173" s="156"/>
      <c r="Q173" s="156"/>
      <c r="R173" s="76"/>
      <c r="T173" s="98" t="s">
        <v>1</v>
      </c>
      <c r="U173" s="30" t="s">
        <v>25</v>
      </c>
      <c r="V173" s="26"/>
      <c r="W173" s="115">
        <f>V173*K173</f>
        <v>0</v>
      </c>
      <c r="X173" s="115">
        <v>8.7799999999999996E-3</v>
      </c>
      <c r="Y173" s="115">
        <f>X173*K173</f>
        <v>0.82180799999999987</v>
      </c>
      <c r="Z173" s="115">
        <v>0</v>
      </c>
      <c r="AA173" s="116">
        <f>Z173*K173</f>
        <v>0</v>
      </c>
      <c r="AR173" s="14" t="s">
        <v>89</v>
      </c>
      <c r="AT173" s="14" t="s">
        <v>84</v>
      </c>
      <c r="AU173" s="14" t="s">
        <v>42</v>
      </c>
      <c r="AY173" s="14" t="s">
        <v>87</v>
      </c>
      <c r="BE173" s="56">
        <f>IF(U173="základná",N173,0)</f>
        <v>0</v>
      </c>
      <c r="BF173" s="56">
        <f>IF(U173="znížená",N173,0)</f>
        <v>0</v>
      </c>
      <c r="BG173" s="56">
        <f>IF(U173="zákl. prenesená",N173,0)</f>
        <v>0</v>
      </c>
      <c r="BH173" s="56">
        <f>IF(U173="zníž. prenesená",N173,0)</f>
        <v>0</v>
      </c>
      <c r="BI173" s="56">
        <f>IF(U173="nulová",N173,0)</f>
        <v>0</v>
      </c>
      <c r="BJ173" s="14" t="s">
        <v>42</v>
      </c>
      <c r="BK173" s="93">
        <f>ROUND(L173*K173,3)</f>
        <v>0</v>
      </c>
      <c r="BL173" s="14" t="s">
        <v>89</v>
      </c>
      <c r="BM173" s="14" t="s">
        <v>188</v>
      </c>
    </row>
    <row r="174" spans="2:65" s="6" customFormat="1" ht="16.5" customHeight="1" x14ac:dyDescent="0.3">
      <c r="B174" s="117"/>
      <c r="C174" s="118"/>
      <c r="D174" s="118"/>
      <c r="E174" s="119" t="s">
        <v>1</v>
      </c>
      <c r="F174" s="147" t="s">
        <v>189</v>
      </c>
      <c r="G174" s="148"/>
      <c r="H174" s="148"/>
      <c r="I174" s="148"/>
      <c r="J174" s="118"/>
      <c r="K174" s="120">
        <v>93.6</v>
      </c>
      <c r="L174" s="118"/>
      <c r="M174" s="118"/>
      <c r="N174" s="118"/>
      <c r="O174" s="118"/>
      <c r="P174" s="118"/>
      <c r="Q174" s="118"/>
      <c r="R174" s="121"/>
      <c r="T174" s="122"/>
      <c r="U174" s="118"/>
      <c r="V174" s="118"/>
      <c r="W174" s="118"/>
      <c r="X174" s="118"/>
      <c r="Y174" s="118"/>
      <c r="Z174" s="118"/>
      <c r="AA174" s="123"/>
      <c r="AT174" s="124" t="s">
        <v>92</v>
      </c>
      <c r="AU174" s="124" t="s">
        <v>42</v>
      </c>
      <c r="AV174" s="6" t="s">
        <v>42</v>
      </c>
      <c r="AW174" s="6" t="s">
        <v>18</v>
      </c>
      <c r="AX174" s="6" t="s">
        <v>40</v>
      </c>
      <c r="AY174" s="124" t="s">
        <v>87</v>
      </c>
    </row>
    <row r="175" spans="2:65" s="7" customFormat="1" ht="16.5" customHeight="1" x14ac:dyDescent="0.3">
      <c r="B175" s="125"/>
      <c r="C175" s="126"/>
      <c r="D175" s="126"/>
      <c r="E175" s="127" t="s">
        <v>1</v>
      </c>
      <c r="F175" s="149" t="s">
        <v>93</v>
      </c>
      <c r="G175" s="150"/>
      <c r="H175" s="150"/>
      <c r="I175" s="150"/>
      <c r="J175" s="126"/>
      <c r="K175" s="128">
        <v>93.6</v>
      </c>
      <c r="L175" s="126"/>
      <c r="M175" s="126"/>
      <c r="N175" s="126"/>
      <c r="O175" s="126"/>
      <c r="P175" s="126"/>
      <c r="Q175" s="126"/>
      <c r="R175" s="129"/>
      <c r="T175" s="130"/>
      <c r="U175" s="126"/>
      <c r="V175" s="126"/>
      <c r="W175" s="126"/>
      <c r="X175" s="126"/>
      <c r="Y175" s="126"/>
      <c r="Z175" s="126"/>
      <c r="AA175" s="131"/>
      <c r="AT175" s="132" t="s">
        <v>92</v>
      </c>
      <c r="AU175" s="132" t="s">
        <v>42</v>
      </c>
      <c r="AV175" s="7" t="s">
        <v>91</v>
      </c>
      <c r="AW175" s="7" t="s">
        <v>18</v>
      </c>
      <c r="AX175" s="7" t="s">
        <v>40</v>
      </c>
      <c r="AY175" s="132" t="s">
        <v>87</v>
      </c>
    </row>
    <row r="176" spans="2:65" s="8" customFormat="1" ht="16.5" customHeight="1" x14ac:dyDescent="0.3">
      <c r="B176" s="133"/>
      <c r="C176" s="134"/>
      <c r="D176" s="134"/>
      <c r="E176" s="135" t="s">
        <v>1</v>
      </c>
      <c r="F176" s="151" t="s">
        <v>94</v>
      </c>
      <c r="G176" s="152"/>
      <c r="H176" s="152"/>
      <c r="I176" s="152"/>
      <c r="J176" s="134"/>
      <c r="K176" s="136">
        <v>93.6</v>
      </c>
      <c r="L176" s="134"/>
      <c r="M176" s="134"/>
      <c r="N176" s="134"/>
      <c r="O176" s="134"/>
      <c r="P176" s="134"/>
      <c r="Q176" s="134"/>
      <c r="R176" s="137"/>
      <c r="T176" s="138"/>
      <c r="U176" s="134"/>
      <c r="V176" s="134"/>
      <c r="W176" s="134"/>
      <c r="X176" s="134"/>
      <c r="Y176" s="134"/>
      <c r="Z176" s="134"/>
      <c r="AA176" s="139"/>
      <c r="AT176" s="140" t="s">
        <v>92</v>
      </c>
      <c r="AU176" s="140" t="s">
        <v>42</v>
      </c>
      <c r="AV176" s="8" t="s">
        <v>89</v>
      </c>
      <c r="AW176" s="8" t="s">
        <v>18</v>
      </c>
      <c r="AX176" s="8" t="s">
        <v>41</v>
      </c>
      <c r="AY176" s="140" t="s">
        <v>87</v>
      </c>
    </row>
    <row r="177" spans="2:65" s="5" customFormat="1" ht="29.85" customHeight="1" x14ac:dyDescent="0.3">
      <c r="B177" s="102"/>
      <c r="C177" s="103"/>
      <c r="D177" s="111" t="s">
        <v>133</v>
      </c>
      <c r="E177" s="111"/>
      <c r="F177" s="111"/>
      <c r="G177" s="111"/>
      <c r="H177" s="111"/>
      <c r="I177" s="111"/>
      <c r="J177" s="111"/>
      <c r="K177" s="111"/>
      <c r="L177" s="111"/>
      <c r="M177" s="111"/>
      <c r="N177" s="161">
        <f>BK177</f>
        <v>0</v>
      </c>
      <c r="O177" s="162"/>
      <c r="P177" s="162"/>
      <c r="Q177" s="162"/>
      <c r="R177" s="104"/>
      <c r="T177" s="105"/>
      <c r="U177" s="103"/>
      <c r="V177" s="103"/>
      <c r="W177" s="106">
        <f>SUM(W178:W187)</f>
        <v>0</v>
      </c>
      <c r="X177" s="103"/>
      <c r="Y177" s="106">
        <f>SUM(Y178:Y187)</f>
        <v>19.589635040000001</v>
      </c>
      <c r="Z177" s="103"/>
      <c r="AA177" s="107">
        <f>SUM(AA178:AA187)</f>
        <v>0</v>
      </c>
      <c r="AR177" s="108" t="s">
        <v>41</v>
      </c>
      <c r="AT177" s="109" t="s">
        <v>39</v>
      </c>
      <c r="AU177" s="109" t="s">
        <v>41</v>
      </c>
      <c r="AY177" s="108" t="s">
        <v>87</v>
      </c>
      <c r="BK177" s="110">
        <f>SUM(BK178:BK187)</f>
        <v>0</v>
      </c>
    </row>
    <row r="178" spans="2:65" s="1" customFormat="1" ht="25.5" customHeight="1" x14ac:dyDescent="0.3">
      <c r="B178" s="73"/>
      <c r="C178" s="112" t="s">
        <v>89</v>
      </c>
      <c r="D178" s="112" t="s">
        <v>84</v>
      </c>
      <c r="E178" s="113" t="s">
        <v>190</v>
      </c>
      <c r="F178" s="155" t="s">
        <v>191</v>
      </c>
      <c r="G178" s="155"/>
      <c r="H178" s="155"/>
      <c r="I178" s="155"/>
      <c r="J178" s="114" t="s">
        <v>98</v>
      </c>
      <c r="K178" s="97">
        <v>9</v>
      </c>
      <c r="L178" s="145">
        <v>0</v>
      </c>
      <c r="M178" s="145"/>
      <c r="N178" s="156">
        <f>ROUND(L178*K178,3)</f>
        <v>0</v>
      </c>
      <c r="O178" s="156"/>
      <c r="P178" s="156"/>
      <c r="Q178" s="156"/>
      <c r="R178" s="76"/>
      <c r="T178" s="98" t="s">
        <v>1</v>
      </c>
      <c r="U178" s="30" t="s">
        <v>25</v>
      </c>
      <c r="V178" s="26"/>
      <c r="W178" s="115">
        <f>V178*K178</f>
        <v>0</v>
      </c>
      <c r="X178" s="115">
        <v>2.1544500000000002</v>
      </c>
      <c r="Y178" s="115">
        <f>X178*K178</f>
        <v>19.390050000000002</v>
      </c>
      <c r="Z178" s="115">
        <v>0</v>
      </c>
      <c r="AA178" s="116">
        <f>Z178*K178</f>
        <v>0</v>
      </c>
      <c r="AR178" s="14" t="s">
        <v>89</v>
      </c>
      <c r="AT178" s="14" t="s">
        <v>84</v>
      </c>
      <c r="AU178" s="14" t="s">
        <v>42</v>
      </c>
      <c r="AY178" s="14" t="s">
        <v>87</v>
      </c>
      <c r="BE178" s="56">
        <f>IF(U178="základná",N178,0)</f>
        <v>0</v>
      </c>
      <c r="BF178" s="56">
        <f>IF(U178="znížená",N178,0)</f>
        <v>0</v>
      </c>
      <c r="BG178" s="56">
        <f>IF(U178="zákl. prenesená",N178,0)</f>
        <v>0</v>
      </c>
      <c r="BH178" s="56">
        <f>IF(U178="zníž. prenesená",N178,0)</f>
        <v>0</v>
      </c>
      <c r="BI178" s="56">
        <f>IF(U178="nulová",N178,0)</f>
        <v>0</v>
      </c>
      <c r="BJ178" s="14" t="s">
        <v>42</v>
      </c>
      <c r="BK178" s="93">
        <f>ROUND(L178*K178,3)</f>
        <v>0</v>
      </c>
      <c r="BL178" s="14" t="s">
        <v>89</v>
      </c>
      <c r="BM178" s="14" t="s">
        <v>192</v>
      </c>
    </row>
    <row r="179" spans="2:65" s="6" customFormat="1" ht="16.5" customHeight="1" x14ac:dyDescent="0.3">
      <c r="B179" s="117"/>
      <c r="C179" s="118"/>
      <c r="D179" s="118"/>
      <c r="E179" s="119" t="s">
        <v>1</v>
      </c>
      <c r="F179" s="147" t="s">
        <v>193</v>
      </c>
      <c r="G179" s="148"/>
      <c r="H179" s="148"/>
      <c r="I179" s="148"/>
      <c r="J179" s="118"/>
      <c r="K179" s="120">
        <v>9</v>
      </c>
      <c r="L179" s="118"/>
      <c r="M179" s="118"/>
      <c r="N179" s="118"/>
      <c r="O179" s="118"/>
      <c r="P179" s="118"/>
      <c r="Q179" s="118"/>
      <c r="R179" s="121"/>
      <c r="T179" s="122"/>
      <c r="U179" s="118"/>
      <c r="V179" s="118"/>
      <c r="W179" s="118"/>
      <c r="X179" s="118"/>
      <c r="Y179" s="118"/>
      <c r="Z179" s="118"/>
      <c r="AA179" s="123"/>
      <c r="AT179" s="124" t="s">
        <v>92</v>
      </c>
      <c r="AU179" s="124" t="s">
        <v>42</v>
      </c>
      <c r="AV179" s="6" t="s">
        <v>42</v>
      </c>
      <c r="AW179" s="6" t="s">
        <v>18</v>
      </c>
      <c r="AX179" s="6" t="s">
        <v>40</v>
      </c>
      <c r="AY179" s="124" t="s">
        <v>87</v>
      </c>
    </row>
    <row r="180" spans="2:65" s="7" customFormat="1" ht="16.5" customHeight="1" x14ac:dyDescent="0.3">
      <c r="B180" s="125"/>
      <c r="C180" s="126"/>
      <c r="D180" s="126"/>
      <c r="E180" s="127" t="s">
        <v>1</v>
      </c>
      <c r="F180" s="149" t="s">
        <v>93</v>
      </c>
      <c r="G180" s="150"/>
      <c r="H180" s="150"/>
      <c r="I180" s="150"/>
      <c r="J180" s="126"/>
      <c r="K180" s="128">
        <v>9</v>
      </c>
      <c r="L180" s="126"/>
      <c r="M180" s="126"/>
      <c r="N180" s="126"/>
      <c r="O180" s="126"/>
      <c r="P180" s="126"/>
      <c r="Q180" s="126"/>
      <c r="R180" s="129"/>
      <c r="T180" s="130"/>
      <c r="U180" s="126"/>
      <c r="V180" s="126"/>
      <c r="W180" s="126"/>
      <c r="X180" s="126"/>
      <c r="Y180" s="126"/>
      <c r="Z180" s="126"/>
      <c r="AA180" s="131"/>
      <c r="AT180" s="132" t="s">
        <v>92</v>
      </c>
      <c r="AU180" s="132" t="s">
        <v>42</v>
      </c>
      <c r="AV180" s="7" t="s">
        <v>91</v>
      </c>
      <c r="AW180" s="7" t="s">
        <v>18</v>
      </c>
      <c r="AX180" s="7" t="s">
        <v>40</v>
      </c>
      <c r="AY180" s="132" t="s">
        <v>87</v>
      </c>
    </row>
    <row r="181" spans="2:65" s="8" customFormat="1" ht="16.5" customHeight="1" x14ac:dyDescent="0.3">
      <c r="B181" s="133"/>
      <c r="C181" s="134"/>
      <c r="D181" s="134"/>
      <c r="E181" s="135" t="s">
        <v>1</v>
      </c>
      <c r="F181" s="151" t="s">
        <v>94</v>
      </c>
      <c r="G181" s="152"/>
      <c r="H181" s="152"/>
      <c r="I181" s="152"/>
      <c r="J181" s="134"/>
      <c r="K181" s="136">
        <v>9</v>
      </c>
      <c r="L181" s="134"/>
      <c r="M181" s="134"/>
      <c r="N181" s="134"/>
      <c r="O181" s="134"/>
      <c r="P181" s="134"/>
      <c r="Q181" s="134"/>
      <c r="R181" s="137"/>
      <c r="T181" s="138"/>
      <c r="U181" s="134"/>
      <c r="V181" s="134"/>
      <c r="W181" s="134"/>
      <c r="X181" s="134"/>
      <c r="Y181" s="134"/>
      <c r="Z181" s="134"/>
      <c r="AA181" s="139"/>
      <c r="AT181" s="140" t="s">
        <v>92</v>
      </c>
      <c r="AU181" s="140" t="s">
        <v>42</v>
      </c>
      <c r="AV181" s="8" t="s">
        <v>89</v>
      </c>
      <c r="AW181" s="8" t="s">
        <v>18</v>
      </c>
      <c r="AX181" s="8" t="s">
        <v>41</v>
      </c>
      <c r="AY181" s="140" t="s">
        <v>87</v>
      </c>
    </row>
    <row r="182" spans="2:65" s="1" customFormat="1" ht="25.5" customHeight="1" x14ac:dyDescent="0.3">
      <c r="B182" s="73"/>
      <c r="C182" s="112" t="s">
        <v>97</v>
      </c>
      <c r="D182" s="112" t="s">
        <v>84</v>
      </c>
      <c r="E182" s="113" t="s">
        <v>194</v>
      </c>
      <c r="F182" s="155" t="s">
        <v>195</v>
      </c>
      <c r="G182" s="155"/>
      <c r="H182" s="155"/>
      <c r="I182" s="155"/>
      <c r="J182" s="114" t="s">
        <v>96</v>
      </c>
      <c r="K182" s="97">
        <v>59.756</v>
      </c>
      <c r="L182" s="145">
        <v>0</v>
      </c>
      <c r="M182" s="145"/>
      <c r="N182" s="156">
        <f>ROUND(L182*K182,3)</f>
        <v>0</v>
      </c>
      <c r="O182" s="156"/>
      <c r="P182" s="156"/>
      <c r="Q182" s="156"/>
      <c r="R182" s="76"/>
      <c r="T182" s="98" t="s">
        <v>1</v>
      </c>
      <c r="U182" s="30" t="s">
        <v>25</v>
      </c>
      <c r="V182" s="26"/>
      <c r="W182" s="115">
        <f>V182*K182</f>
        <v>0</v>
      </c>
      <c r="X182" s="115">
        <v>3.3400000000000001E-3</v>
      </c>
      <c r="Y182" s="115">
        <f>X182*K182</f>
        <v>0.19958504000000002</v>
      </c>
      <c r="Z182" s="115">
        <v>0</v>
      </c>
      <c r="AA182" s="116">
        <f>Z182*K182</f>
        <v>0</v>
      </c>
      <c r="AR182" s="14" t="s">
        <v>89</v>
      </c>
      <c r="AT182" s="14" t="s">
        <v>84</v>
      </c>
      <c r="AU182" s="14" t="s">
        <v>42</v>
      </c>
      <c r="AY182" s="14" t="s">
        <v>87</v>
      </c>
      <c r="BE182" s="56">
        <f>IF(U182="základná",N182,0)</f>
        <v>0</v>
      </c>
      <c r="BF182" s="56">
        <f>IF(U182="znížená",N182,0)</f>
        <v>0</v>
      </c>
      <c r="BG182" s="56">
        <f>IF(U182="zákl. prenesená",N182,0)</f>
        <v>0</v>
      </c>
      <c r="BH182" s="56">
        <f>IF(U182="zníž. prenesená",N182,0)</f>
        <v>0</v>
      </c>
      <c r="BI182" s="56">
        <f>IF(U182="nulová",N182,0)</f>
        <v>0</v>
      </c>
      <c r="BJ182" s="14" t="s">
        <v>42</v>
      </c>
      <c r="BK182" s="93">
        <f>ROUND(L182*K182,3)</f>
        <v>0</v>
      </c>
      <c r="BL182" s="14" t="s">
        <v>89</v>
      </c>
      <c r="BM182" s="14" t="s">
        <v>196</v>
      </c>
    </row>
    <row r="183" spans="2:65" s="6" customFormat="1" ht="16.5" customHeight="1" x14ac:dyDescent="0.3">
      <c r="B183" s="117"/>
      <c r="C183" s="118"/>
      <c r="D183" s="118"/>
      <c r="E183" s="119" t="s">
        <v>1</v>
      </c>
      <c r="F183" s="147" t="s">
        <v>197</v>
      </c>
      <c r="G183" s="148"/>
      <c r="H183" s="148"/>
      <c r="I183" s="148"/>
      <c r="J183" s="118"/>
      <c r="K183" s="120">
        <v>54</v>
      </c>
      <c r="L183" s="118"/>
      <c r="M183" s="118"/>
      <c r="N183" s="118"/>
      <c r="O183" s="118"/>
      <c r="P183" s="118"/>
      <c r="Q183" s="118"/>
      <c r="R183" s="121"/>
      <c r="T183" s="122"/>
      <c r="U183" s="118"/>
      <c r="V183" s="118"/>
      <c r="W183" s="118"/>
      <c r="X183" s="118"/>
      <c r="Y183" s="118"/>
      <c r="Z183" s="118"/>
      <c r="AA183" s="123"/>
      <c r="AT183" s="124" t="s">
        <v>92</v>
      </c>
      <c r="AU183" s="124" t="s">
        <v>42</v>
      </c>
      <c r="AV183" s="6" t="s">
        <v>42</v>
      </c>
      <c r="AW183" s="6" t="s">
        <v>18</v>
      </c>
      <c r="AX183" s="6" t="s">
        <v>40</v>
      </c>
      <c r="AY183" s="124" t="s">
        <v>87</v>
      </c>
    </row>
    <row r="184" spans="2:65" s="6" customFormat="1" ht="16.5" customHeight="1" x14ac:dyDescent="0.3">
      <c r="B184" s="117"/>
      <c r="C184" s="118"/>
      <c r="D184" s="118"/>
      <c r="E184" s="119" t="s">
        <v>1</v>
      </c>
      <c r="F184" s="159" t="s">
        <v>198</v>
      </c>
      <c r="G184" s="160"/>
      <c r="H184" s="160"/>
      <c r="I184" s="160"/>
      <c r="J184" s="118"/>
      <c r="K184" s="120">
        <v>5.7560000000000002</v>
      </c>
      <c r="L184" s="118"/>
      <c r="M184" s="118"/>
      <c r="N184" s="118"/>
      <c r="O184" s="118"/>
      <c r="P184" s="118"/>
      <c r="Q184" s="118"/>
      <c r="R184" s="121"/>
      <c r="T184" s="122"/>
      <c r="U184" s="118"/>
      <c r="V184" s="118"/>
      <c r="W184" s="118"/>
      <c r="X184" s="118"/>
      <c r="Y184" s="118"/>
      <c r="Z184" s="118"/>
      <c r="AA184" s="123"/>
      <c r="AT184" s="124" t="s">
        <v>92</v>
      </c>
      <c r="AU184" s="124" t="s">
        <v>42</v>
      </c>
      <c r="AV184" s="6" t="s">
        <v>42</v>
      </c>
      <c r="AW184" s="6" t="s">
        <v>18</v>
      </c>
      <c r="AX184" s="6" t="s">
        <v>40</v>
      </c>
      <c r="AY184" s="124" t="s">
        <v>87</v>
      </c>
    </row>
    <row r="185" spans="2:65" s="7" customFormat="1" ht="16.5" customHeight="1" x14ac:dyDescent="0.3">
      <c r="B185" s="125"/>
      <c r="C185" s="126"/>
      <c r="D185" s="126"/>
      <c r="E185" s="127" t="s">
        <v>1</v>
      </c>
      <c r="F185" s="149" t="s">
        <v>93</v>
      </c>
      <c r="G185" s="150"/>
      <c r="H185" s="150"/>
      <c r="I185" s="150"/>
      <c r="J185" s="126"/>
      <c r="K185" s="128">
        <v>59.756</v>
      </c>
      <c r="L185" s="126"/>
      <c r="M185" s="126"/>
      <c r="N185" s="126"/>
      <c r="O185" s="126"/>
      <c r="P185" s="126"/>
      <c r="Q185" s="126"/>
      <c r="R185" s="129"/>
      <c r="T185" s="130"/>
      <c r="U185" s="126"/>
      <c r="V185" s="126"/>
      <c r="W185" s="126"/>
      <c r="X185" s="126"/>
      <c r="Y185" s="126"/>
      <c r="Z185" s="126"/>
      <c r="AA185" s="131"/>
      <c r="AT185" s="132" t="s">
        <v>92</v>
      </c>
      <c r="AU185" s="132" t="s">
        <v>42</v>
      </c>
      <c r="AV185" s="7" t="s">
        <v>91</v>
      </c>
      <c r="AW185" s="7" t="s">
        <v>18</v>
      </c>
      <c r="AX185" s="7" t="s">
        <v>40</v>
      </c>
      <c r="AY185" s="132" t="s">
        <v>87</v>
      </c>
    </row>
    <row r="186" spans="2:65" s="8" customFormat="1" ht="16.5" customHeight="1" x14ac:dyDescent="0.3">
      <c r="B186" s="133"/>
      <c r="C186" s="134"/>
      <c r="D186" s="134"/>
      <c r="E186" s="135" t="s">
        <v>1</v>
      </c>
      <c r="F186" s="151" t="s">
        <v>94</v>
      </c>
      <c r="G186" s="152"/>
      <c r="H186" s="152"/>
      <c r="I186" s="152"/>
      <c r="J186" s="134"/>
      <c r="K186" s="136">
        <v>59.756</v>
      </c>
      <c r="L186" s="134"/>
      <c r="M186" s="134"/>
      <c r="N186" s="134"/>
      <c r="O186" s="134"/>
      <c r="P186" s="134"/>
      <c r="Q186" s="134"/>
      <c r="R186" s="137"/>
      <c r="T186" s="138"/>
      <c r="U186" s="134"/>
      <c r="V186" s="134"/>
      <c r="W186" s="134"/>
      <c r="X186" s="134"/>
      <c r="Y186" s="134"/>
      <c r="Z186" s="134"/>
      <c r="AA186" s="139"/>
      <c r="AT186" s="140" t="s">
        <v>92</v>
      </c>
      <c r="AU186" s="140" t="s">
        <v>42</v>
      </c>
      <c r="AV186" s="8" t="s">
        <v>89</v>
      </c>
      <c r="AW186" s="8" t="s">
        <v>18</v>
      </c>
      <c r="AX186" s="8" t="s">
        <v>41</v>
      </c>
      <c r="AY186" s="140" t="s">
        <v>87</v>
      </c>
    </row>
    <row r="187" spans="2:65" s="1" customFormat="1" ht="25.5" customHeight="1" x14ac:dyDescent="0.3">
      <c r="B187" s="73"/>
      <c r="C187" s="112" t="s">
        <v>99</v>
      </c>
      <c r="D187" s="112" t="s">
        <v>84</v>
      </c>
      <c r="E187" s="113" t="s">
        <v>199</v>
      </c>
      <c r="F187" s="155" t="s">
        <v>200</v>
      </c>
      <c r="G187" s="155"/>
      <c r="H187" s="155"/>
      <c r="I187" s="155"/>
      <c r="J187" s="114" t="s">
        <v>96</v>
      </c>
      <c r="K187" s="97">
        <v>59.756</v>
      </c>
      <c r="L187" s="145">
        <v>0</v>
      </c>
      <c r="M187" s="145"/>
      <c r="N187" s="156">
        <f>ROUND(L187*K187,3)</f>
        <v>0</v>
      </c>
      <c r="O187" s="156"/>
      <c r="P187" s="156"/>
      <c r="Q187" s="156"/>
      <c r="R187" s="76"/>
      <c r="T187" s="98" t="s">
        <v>1</v>
      </c>
      <c r="U187" s="30" t="s">
        <v>25</v>
      </c>
      <c r="V187" s="26"/>
      <c r="W187" s="115">
        <f>V187*K187</f>
        <v>0</v>
      </c>
      <c r="X187" s="115">
        <v>0</v>
      </c>
      <c r="Y187" s="115">
        <f>X187*K187</f>
        <v>0</v>
      </c>
      <c r="Z187" s="115">
        <v>0</v>
      </c>
      <c r="AA187" s="116">
        <f>Z187*K187</f>
        <v>0</v>
      </c>
      <c r="AR187" s="14" t="s">
        <v>89</v>
      </c>
      <c r="AT187" s="14" t="s">
        <v>84</v>
      </c>
      <c r="AU187" s="14" t="s">
        <v>42</v>
      </c>
      <c r="AY187" s="14" t="s">
        <v>87</v>
      </c>
      <c r="BE187" s="56">
        <f>IF(U187="základná",N187,0)</f>
        <v>0</v>
      </c>
      <c r="BF187" s="56">
        <f>IF(U187="znížená",N187,0)</f>
        <v>0</v>
      </c>
      <c r="BG187" s="56">
        <f>IF(U187="zákl. prenesená",N187,0)</f>
        <v>0</v>
      </c>
      <c r="BH187" s="56">
        <f>IF(U187="zníž. prenesená",N187,0)</f>
        <v>0</v>
      </c>
      <c r="BI187" s="56">
        <f>IF(U187="nulová",N187,0)</f>
        <v>0</v>
      </c>
      <c r="BJ187" s="14" t="s">
        <v>42</v>
      </c>
      <c r="BK187" s="93">
        <f>ROUND(L187*K187,3)</f>
        <v>0</v>
      </c>
      <c r="BL187" s="14" t="s">
        <v>89</v>
      </c>
      <c r="BM187" s="14" t="s">
        <v>201</v>
      </c>
    </row>
    <row r="188" spans="2:65" s="5" customFormat="1" ht="29.85" customHeight="1" x14ac:dyDescent="0.3">
      <c r="B188" s="102"/>
      <c r="C188" s="103"/>
      <c r="D188" s="111" t="s">
        <v>134</v>
      </c>
      <c r="E188" s="111"/>
      <c r="F188" s="111"/>
      <c r="G188" s="111"/>
      <c r="H188" s="111"/>
      <c r="I188" s="111"/>
      <c r="J188" s="111"/>
      <c r="K188" s="111"/>
      <c r="L188" s="111"/>
      <c r="M188" s="111"/>
      <c r="N188" s="157">
        <f>BK188</f>
        <v>0</v>
      </c>
      <c r="O188" s="158"/>
      <c r="P188" s="158"/>
      <c r="Q188" s="158"/>
      <c r="R188" s="104"/>
      <c r="T188" s="105"/>
      <c r="U188" s="103"/>
      <c r="V188" s="103"/>
      <c r="W188" s="106">
        <f>SUM(W189:W200)</f>
        <v>0</v>
      </c>
      <c r="X188" s="103"/>
      <c r="Y188" s="106">
        <f>SUM(Y189:Y200)</f>
        <v>83.508746400000007</v>
      </c>
      <c r="Z188" s="103"/>
      <c r="AA188" s="107">
        <f>SUM(AA189:AA200)</f>
        <v>0</v>
      </c>
      <c r="AR188" s="108" t="s">
        <v>41</v>
      </c>
      <c r="AT188" s="109" t="s">
        <v>39</v>
      </c>
      <c r="AU188" s="109" t="s">
        <v>41</v>
      </c>
      <c r="AY188" s="108" t="s">
        <v>87</v>
      </c>
      <c r="BK188" s="110">
        <f>SUM(BK189:BK200)</f>
        <v>0</v>
      </c>
    </row>
    <row r="189" spans="2:65" s="1" customFormat="1" ht="16.5" customHeight="1" x14ac:dyDescent="0.3">
      <c r="B189" s="73"/>
      <c r="C189" s="112" t="s">
        <v>101</v>
      </c>
      <c r="D189" s="112" t="s">
        <v>84</v>
      </c>
      <c r="E189" s="113" t="s">
        <v>202</v>
      </c>
      <c r="F189" s="155" t="s">
        <v>203</v>
      </c>
      <c r="G189" s="155"/>
      <c r="H189" s="155"/>
      <c r="I189" s="155"/>
      <c r="J189" s="114" t="s">
        <v>112</v>
      </c>
      <c r="K189" s="97">
        <v>120</v>
      </c>
      <c r="L189" s="145">
        <v>0</v>
      </c>
      <c r="M189" s="145"/>
      <c r="N189" s="156">
        <f>ROUND(L189*K189,3)</f>
        <v>0</v>
      </c>
      <c r="O189" s="156"/>
      <c r="P189" s="156"/>
      <c r="Q189" s="156"/>
      <c r="R189" s="76"/>
      <c r="T189" s="98" t="s">
        <v>1</v>
      </c>
      <c r="U189" s="30" t="s">
        <v>25</v>
      </c>
      <c r="V189" s="26"/>
      <c r="W189" s="115">
        <f>V189*K189</f>
        <v>0</v>
      </c>
      <c r="X189" s="115">
        <v>0</v>
      </c>
      <c r="Y189" s="115">
        <f>X189*K189</f>
        <v>0</v>
      </c>
      <c r="Z189" s="115">
        <v>0</v>
      </c>
      <c r="AA189" s="116">
        <f>Z189*K189</f>
        <v>0</v>
      </c>
      <c r="AR189" s="14" t="s">
        <v>89</v>
      </c>
      <c r="AT189" s="14" t="s">
        <v>84</v>
      </c>
      <c r="AU189" s="14" t="s">
        <v>42</v>
      </c>
      <c r="AY189" s="14" t="s">
        <v>87</v>
      </c>
      <c r="BE189" s="56">
        <f>IF(U189="základná",N189,0)</f>
        <v>0</v>
      </c>
      <c r="BF189" s="56">
        <f>IF(U189="znížená",N189,0)</f>
        <v>0</v>
      </c>
      <c r="BG189" s="56">
        <f>IF(U189="zákl. prenesená",N189,0)</f>
        <v>0</v>
      </c>
      <c r="BH189" s="56">
        <f>IF(U189="zníž. prenesená",N189,0)</f>
        <v>0</v>
      </c>
      <c r="BI189" s="56">
        <f>IF(U189="nulová",N189,0)</f>
        <v>0</v>
      </c>
      <c r="BJ189" s="14" t="s">
        <v>42</v>
      </c>
      <c r="BK189" s="93">
        <f>ROUND(L189*K189,3)</f>
        <v>0</v>
      </c>
      <c r="BL189" s="14" t="s">
        <v>89</v>
      </c>
      <c r="BM189" s="14" t="s">
        <v>204</v>
      </c>
    </row>
    <row r="190" spans="2:65" s="6" customFormat="1" ht="16.5" customHeight="1" x14ac:dyDescent="0.3">
      <c r="B190" s="117"/>
      <c r="C190" s="118"/>
      <c r="D190" s="118"/>
      <c r="E190" s="119" t="s">
        <v>1</v>
      </c>
      <c r="F190" s="147" t="s">
        <v>205</v>
      </c>
      <c r="G190" s="148"/>
      <c r="H190" s="148"/>
      <c r="I190" s="148"/>
      <c r="J190" s="118"/>
      <c r="K190" s="120">
        <v>120</v>
      </c>
      <c r="L190" s="118"/>
      <c r="M190" s="118"/>
      <c r="N190" s="118"/>
      <c r="O190" s="118"/>
      <c r="P190" s="118"/>
      <c r="Q190" s="118"/>
      <c r="R190" s="121"/>
      <c r="T190" s="122"/>
      <c r="U190" s="118"/>
      <c r="V190" s="118"/>
      <c r="W190" s="118"/>
      <c r="X190" s="118"/>
      <c r="Y190" s="118"/>
      <c r="Z190" s="118"/>
      <c r="AA190" s="123"/>
      <c r="AT190" s="124" t="s">
        <v>92</v>
      </c>
      <c r="AU190" s="124" t="s">
        <v>42</v>
      </c>
      <c r="AV190" s="6" t="s">
        <v>42</v>
      </c>
      <c r="AW190" s="6" t="s">
        <v>18</v>
      </c>
      <c r="AX190" s="6" t="s">
        <v>40</v>
      </c>
      <c r="AY190" s="124" t="s">
        <v>87</v>
      </c>
    </row>
    <row r="191" spans="2:65" s="7" customFormat="1" ht="16.5" customHeight="1" x14ac:dyDescent="0.3">
      <c r="B191" s="125"/>
      <c r="C191" s="126"/>
      <c r="D191" s="126"/>
      <c r="E191" s="127" t="s">
        <v>1</v>
      </c>
      <c r="F191" s="149" t="s">
        <v>93</v>
      </c>
      <c r="G191" s="150"/>
      <c r="H191" s="150"/>
      <c r="I191" s="150"/>
      <c r="J191" s="126"/>
      <c r="K191" s="128">
        <v>120</v>
      </c>
      <c r="L191" s="126"/>
      <c r="M191" s="126"/>
      <c r="N191" s="126"/>
      <c r="O191" s="126"/>
      <c r="P191" s="126"/>
      <c r="Q191" s="126"/>
      <c r="R191" s="129"/>
      <c r="T191" s="130"/>
      <c r="U191" s="126"/>
      <c r="V191" s="126"/>
      <c r="W191" s="126"/>
      <c r="X191" s="126"/>
      <c r="Y191" s="126"/>
      <c r="Z191" s="126"/>
      <c r="AA191" s="131"/>
      <c r="AT191" s="132" t="s">
        <v>92</v>
      </c>
      <c r="AU191" s="132" t="s">
        <v>42</v>
      </c>
      <c r="AV191" s="7" t="s">
        <v>91</v>
      </c>
      <c r="AW191" s="7" t="s">
        <v>18</v>
      </c>
      <c r="AX191" s="7" t="s">
        <v>40</v>
      </c>
      <c r="AY191" s="132" t="s">
        <v>87</v>
      </c>
    </row>
    <row r="192" spans="2:65" s="8" customFormat="1" ht="16.5" customHeight="1" x14ac:dyDescent="0.3">
      <c r="B192" s="133"/>
      <c r="C192" s="134"/>
      <c r="D192" s="134"/>
      <c r="E192" s="135" t="s">
        <v>1</v>
      </c>
      <c r="F192" s="151" t="s">
        <v>94</v>
      </c>
      <c r="G192" s="152"/>
      <c r="H192" s="152"/>
      <c r="I192" s="152"/>
      <c r="J192" s="134"/>
      <c r="K192" s="136">
        <v>120</v>
      </c>
      <c r="L192" s="134"/>
      <c r="M192" s="134"/>
      <c r="N192" s="134"/>
      <c r="O192" s="134"/>
      <c r="P192" s="134"/>
      <c r="Q192" s="134"/>
      <c r="R192" s="137"/>
      <c r="T192" s="138"/>
      <c r="U192" s="134"/>
      <c r="V192" s="134"/>
      <c r="W192" s="134"/>
      <c r="X192" s="134"/>
      <c r="Y192" s="134"/>
      <c r="Z192" s="134"/>
      <c r="AA192" s="139"/>
      <c r="AT192" s="140" t="s">
        <v>92</v>
      </c>
      <c r="AU192" s="140" t="s">
        <v>42</v>
      </c>
      <c r="AV192" s="8" t="s">
        <v>89</v>
      </c>
      <c r="AW192" s="8" t="s">
        <v>18</v>
      </c>
      <c r="AX192" s="8" t="s">
        <v>41</v>
      </c>
      <c r="AY192" s="140" t="s">
        <v>87</v>
      </c>
    </row>
    <row r="193" spans="2:65" s="1" customFormat="1" ht="34.5" customHeight="1" x14ac:dyDescent="0.3">
      <c r="B193" s="73"/>
      <c r="C193" s="112" t="s">
        <v>102</v>
      </c>
      <c r="D193" s="112" t="s">
        <v>84</v>
      </c>
      <c r="E193" s="113" t="s">
        <v>206</v>
      </c>
      <c r="F193" s="155" t="s">
        <v>224</v>
      </c>
      <c r="G193" s="155"/>
      <c r="H193" s="155"/>
      <c r="I193" s="155"/>
      <c r="J193" s="114" t="s">
        <v>96</v>
      </c>
      <c r="K193" s="97">
        <v>124.59</v>
      </c>
      <c r="L193" s="145">
        <v>0</v>
      </c>
      <c r="M193" s="145"/>
      <c r="N193" s="156">
        <f>ROUND(L193*K193,3)</f>
        <v>0</v>
      </c>
      <c r="O193" s="156"/>
      <c r="P193" s="156"/>
      <c r="Q193" s="156"/>
      <c r="R193" s="76"/>
      <c r="T193" s="98" t="s">
        <v>1</v>
      </c>
      <c r="U193" s="30" t="s">
        <v>25</v>
      </c>
      <c r="V193" s="26"/>
      <c r="W193" s="115">
        <f>V193*K193</f>
        <v>0</v>
      </c>
      <c r="X193" s="115">
        <v>0</v>
      </c>
      <c r="Y193" s="115">
        <f>X193*K193</f>
        <v>0</v>
      </c>
      <c r="Z193" s="115">
        <v>0</v>
      </c>
      <c r="AA193" s="116">
        <f>Z193*K193</f>
        <v>0</v>
      </c>
      <c r="AR193" s="14" t="s">
        <v>89</v>
      </c>
      <c r="AT193" s="14" t="s">
        <v>84</v>
      </c>
      <c r="AU193" s="14" t="s">
        <v>42</v>
      </c>
      <c r="AY193" s="14" t="s">
        <v>87</v>
      </c>
      <c r="BE193" s="56">
        <f>IF(U193="základná",N193,0)</f>
        <v>0</v>
      </c>
      <c r="BF193" s="56">
        <f>IF(U193="znížená",N193,0)</f>
        <v>0</v>
      </c>
      <c r="BG193" s="56">
        <f>IF(U193="zákl. prenesená",N193,0)</f>
        <v>0</v>
      </c>
      <c r="BH193" s="56">
        <f>IF(U193="zníž. prenesená",N193,0)</f>
        <v>0</v>
      </c>
      <c r="BI193" s="56">
        <f>IF(U193="nulová",N193,0)</f>
        <v>0</v>
      </c>
      <c r="BJ193" s="14" t="s">
        <v>42</v>
      </c>
      <c r="BK193" s="93">
        <f>ROUND(L193*K193,3)</f>
        <v>0</v>
      </c>
      <c r="BL193" s="14" t="s">
        <v>89</v>
      </c>
      <c r="BM193" s="14" t="s">
        <v>207</v>
      </c>
    </row>
    <row r="194" spans="2:65" s="6" customFormat="1" ht="16.5" customHeight="1" x14ac:dyDescent="0.3">
      <c r="B194" s="117"/>
      <c r="C194" s="118"/>
      <c r="D194" s="118"/>
      <c r="E194" s="119" t="s">
        <v>1</v>
      </c>
      <c r="F194" s="147" t="s">
        <v>208</v>
      </c>
      <c r="G194" s="148"/>
      <c r="H194" s="148"/>
      <c r="I194" s="148"/>
      <c r="J194" s="118"/>
      <c r="K194" s="120">
        <v>124.59</v>
      </c>
      <c r="L194" s="118"/>
      <c r="M194" s="118"/>
      <c r="N194" s="118"/>
      <c r="O194" s="118"/>
      <c r="P194" s="118"/>
      <c r="Q194" s="118"/>
      <c r="R194" s="121"/>
      <c r="T194" s="122"/>
      <c r="U194" s="118"/>
      <c r="V194" s="118"/>
      <c r="W194" s="118"/>
      <c r="X194" s="118"/>
      <c r="Y194" s="118"/>
      <c r="Z194" s="118"/>
      <c r="AA194" s="123"/>
      <c r="AT194" s="124" t="s">
        <v>92</v>
      </c>
      <c r="AU194" s="124" t="s">
        <v>42</v>
      </c>
      <c r="AV194" s="6" t="s">
        <v>42</v>
      </c>
      <c r="AW194" s="6" t="s">
        <v>18</v>
      </c>
      <c r="AX194" s="6" t="s">
        <v>40</v>
      </c>
      <c r="AY194" s="124" t="s">
        <v>87</v>
      </c>
    </row>
    <row r="195" spans="2:65" s="7" customFormat="1" ht="16.5" customHeight="1" x14ac:dyDescent="0.3">
      <c r="B195" s="125"/>
      <c r="C195" s="126"/>
      <c r="D195" s="126"/>
      <c r="E195" s="127" t="s">
        <v>1</v>
      </c>
      <c r="F195" s="149" t="s">
        <v>93</v>
      </c>
      <c r="G195" s="150"/>
      <c r="H195" s="150"/>
      <c r="I195" s="150"/>
      <c r="J195" s="126"/>
      <c r="K195" s="128">
        <v>124.59</v>
      </c>
      <c r="L195" s="126"/>
      <c r="M195" s="126"/>
      <c r="N195" s="126"/>
      <c r="O195" s="126"/>
      <c r="P195" s="126"/>
      <c r="Q195" s="126"/>
      <c r="R195" s="129"/>
      <c r="T195" s="130"/>
      <c r="U195" s="126"/>
      <c r="V195" s="126"/>
      <c r="W195" s="126"/>
      <c r="X195" s="126"/>
      <c r="Y195" s="126"/>
      <c r="Z195" s="126"/>
      <c r="AA195" s="131"/>
      <c r="AT195" s="132" t="s">
        <v>92</v>
      </c>
      <c r="AU195" s="132" t="s">
        <v>42</v>
      </c>
      <c r="AV195" s="7" t="s">
        <v>91</v>
      </c>
      <c r="AW195" s="7" t="s">
        <v>18</v>
      </c>
      <c r="AX195" s="7" t="s">
        <v>40</v>
      </c>
      <c r="AY195" s="132" t="s">
        <v>87</v>
      </c>
    </row>
    <row r="196" spans="2:65" s="8" customFormat="1" ht="16.5" customHeight="1" x14ac:dyDescent="0.3">
      <c r="B196" s="133"/>
      <c r="C196" s="134"/>
      <c r="D196" s="134"/>
      <c r="E196" s="135" t="s">
        <v>1</v>
      </c>
      <c r="F196" s="151" t="s">
        <v>94</v>
      </c>
      <c r="G196" s="152"/>
      <c r="H196" s="152"/>
      <c r="I196" s="152"/>
      <c r="J196" s="134"/>
      <c r="K196" s="136">
        <v>124.59</v>
      </c>
      <c r="L196" s="134"/>
      <c r="M196" s="134"/>
      <c r="N196" s="134"/>
      <c r="O196" s="134"/>
      <c r="P196" s="134"/>
      <c r="Q196" s="134"/>
      <c r="R196" s="137"/>
      <c r="T196" s="138"/>
      <c r="U196" s="134"/>
      <c r="V196" s="134"/>
      <c r="W196" s="134"/>
      <c r="X196" s="134"/>
      <c r="Y196" s="134"/>
      <c r="Z196" s="134"/>
      <c r="AA196" s="139"/>
      <c r="AT196" s="140" t="s">
        <v>92</v>
      </c>
      <c r="AU196" s="140" t="s">
        <v>42</v>
      </c>
      <c r="AV196" s="8" t="s">
        <v>89</v>
      </c>
      <c r="AW196" s="8" t="s">
        <v>18</v>
      </c>
      <c r="AX196" s="8" t="s">
        <v>41</v>
      </c>
      <c r="AY196" s="140" t="s">
        <v>87</v>
      </c>
    </row>
    <row r="197" spans="2:65" s="1" customFormat="1" ht="38.25" customHeight="1" x14ac:dyDescent="0.3">
      <c r="B197" s="73"/>
      <c r="C197" s="112" t="s">
        <v>95</v>
      </c>
      <c r="D197" s="112" t="s">
        <v>84</v>
      </c>
      <c r="E197" s="113" t="s">
        <v>209</v>
      </c>
      <c r="F197" s="155" t="s">
        <v>210</v>
      </c>
      <c r="G197" s="155"/>
      <c r="H197" s="155"/>
      <c r="I197" s="155"/>
      <c r="J197" s="114" t="s">
        <v>98</v>
      </c>
      <c r="K197" s="97">
        <v>34.17</v>
      </c>
      <c r="L197" s="145">
        <v>0</v>
      </c>
      <c r="M197" s="145"/>
      <c r="N197" s="156">
        <f>ROUND(L197*K197,3)</f>
        <v>0</v>
      </c>
      <c r="O197" s="156"/>
      <c r="P197" s="156"/>
      <c r="Q197" s="156"/>
      <c r="R197" s="76"/>
      <c r="T197" s="98" t="s">
        <v>1</v>
      </c>
      <c r="U197" s="30" t="s">
        <v>25</v>
      </c>
      <c r="V197" s="26"/>
      <c r="W197" s="115">
        <f>V197*K197</f>
        <v>0</v>
      </c>
      <c r="X197" s="115">
        <v>2.4439199999999999</v>
      </c>
      <c r="Y197" s="115">
        <f>X197*K197</f>
        <v>83.508746400000007</v>
      </c>
      <c r="Z197" s="115">
        <v>0</v>
      </c>
      <c r="AA197" s="116">
        <f>Z197*K197</f>
        <v>0</v>
      </c>
      <c r="AR197" s="14" t="s">
        <v>89</v>
      </c>
      <c r="AT197" s="14" t="s">
        <v>84</v>
      </c>
      <c r="AU197" s="14" t="s">
        <v>42</v>
      </c>
      <c r="AY197" s="14" t="s">
        <v>87</v>
      </c>
      <c r="BE197" s="56">
        <f>IF(U197="základná",N197,0)</f>
        <v>0</v>
      </c>
      <c r="BF197" s="56">
        <f>IF(U197="znížená",N197,0)</f>
        <v>0</v>
      </c>
      <c r="BG197" s="56">
        <f>IF(U197="zákl. prenesená",N197,0)</f>
        <v>0</v>
      </c>
      <c r="BH197" s="56">
        <f>IF(U197="zníž. prenesená",N197,0)</f>
        <v>0</v>
      </c>
      <c r="BI197" s="56">
        <f>IF(U197="nulová",N197,0)</f>
        <v>0</v>
      </c>
      <c r="BJ197" s="14" t="s">
        <v>42</v>
      </c>
      <c r="BK197" s="93">
        <f>ROUND(L197*K197,3)</f>
        <v>0</v>
      </c>
      <c r="BL197" s="14" t="s">
        <v>89</v>
      </c>
      <c r="BM197" s="14" t="s">
        <v>211</v>
      </c>
    </row>
    <row r="198" spans="2:65" s="6" customFormat="1" ht="16.5" customHeight="1" x14ac:dyDescent="0.3">
      <c r="B198" s="117"/>
      <c r="C198" s="118"/>
      <c r="D198" s="118"/>
      <c r="E198" s="119" t="s">
        <v>1</v>
      </c>
      <c r="F198" s="147" t="s">
        <v>212</v>
      </c>
      <c r="G198" s="148"/>
      <c r="H198" s="148"/>
      <c r="I198" s="148"/>
      <c r="J198" s="118"/>
      <c r="K198" s="120">
        <v>34.17</v>
      </c>
      <c r="L198" s="118"/>
      <c r="M198" s="118"/>
      <c r="N198" s="118"/>
      <c r="O198" s="118"/>
      <c r="P198" s="118"/>
      <c r="Q198" s="118"/>
      <c r="R198" s="121"/>
      <c r="T198" s="122"/>
      <c r="U198" s="118"/>
      <c r="V198" s="118"/>
      <c r="W198" s="118"/>
      <c r="X198" s="118"/>
      <c r="Y198" s="118"/>
      <c r="Z198" s="118"/>
      <c r="AA198" s="123"/>
      <c r="AT198" s="124" t="s">
        <v>92</v>
      </c>
      <c r="AU198" s="124" t="s">
        <v>42</v>
      </c>
      <c r="AV198" s="6" t="s">
        <v>42</v>
      </c>
      <c r="AW198" s="6" t="s">
        <v>18</v>
      </c>
      <c r="AX198" s="6" t="s">
        <v>40</v>
      </c>
      <c r="AY198" s="124" t="s">
        <v>87</v>
      </c>
    </row>
    <row r="199" spans="2:65" s="7" customFormat="1" ht="16.5" customHeight="1" x14ac:dyDescent="0.3">
      <c r="B199" s="125"/>
      <c r="C199" s="126"/>
      <c r="D199" s="126"/>
      <c r="E199" s="127" t="s">
        <v>1</v>
      </c>
      <c r="F199" s="149" t="s">
        <v>93</v>
      </c>
      <c r="G199" s="150"/>
      <c r="H199" s="150"/>
      <c r="I199" s="150"/>
      <c r="J199" s="126"/>
      <c r="K199" s="128">
        <v>34.17</v>
      </c>
      <c r="L199" s="126"/>
      <c r="M199" s="126"/>
      <c r="N199" s="126"/>
      <c r="O199" s="126"/>
      <c r="P199" s="126"/>
      <c r="Q199" s="126"/>
      <c r="R199" s="129"/>
      <c r="T199" s="130"/>
      <c r="U199" s="126"/>
      <c r="V199" s="126"/>
      <c r="W199" s="126"/>
      <c r="X199" s="126"/>
      <c r="Y199" s="126"/>
      <c r="Z199" s="126"/>
      <c r="AA199" s="131"/>
      <c r="AT199" s="132" t="s">
        <v>92</v>
      </c>
      <c r="AU199" s="132" t="s">
        <v>42</v>
      </c>
      <c r="AV199" s="7" t="s">
        <v>91</v>
      </c>
      <c r="AW199" s="7" t="s">
        <v>18</v>
      </c>
      <c r="AX199" s="7" t="s">
        <v>40</v>
      </c>
      <c r="AY199" s="132" t="s">
        <v>87</v>
      </c>
    </row>
    <row r="200" spans="2:65" s="8" customFormat="1" ht="16.5" customHeight="1" x14ac:dyDescent="0.3">
      <c r="B200" s="133"/>
      <c r="C200" s="134"/>
      <c r="D200" s="134"/>
      <c r="E200" s="135" t="s">
        <v>1</v>
      </c>
      <c r="F200" s="151" t="s">
        <v>94</v>
      </c>
      <c r="G200" s="152"/>
      <c r="H200" s="152"/>
      <c r="I200" s="152"/>
      <c r="J200" s="134"/>
      <c r="K200" s="136">
        <v>34.17</v>
      </c>
      <c r="L200" s="134"/>
      <c r="M200" s="134"/>
      <c r="N200" s="134"/>
      <c r="O200" s="134"/>
      <c r="P200" s="134"/>
      <c r="Q200" s="134"/>
      <c r="R200" s="137"/>
      <c r="T200" s="138"/>
      <c r="U200" s="134"/>
      <c r="V200" s="134"/>
      <c r="W200" s="134"/>
      <c r="X200" s="134"/>
      <c r="Y200" s="134"/>
      <c r="Z200" s="134"/>
      <c r="AA200" s="139"/>
      <c r="AT200" s="140" t="s">
        <v>92</v>
      </c>
      <c r="AU200" s="140" t="s">
        <v>42</v>
      </c>
      <c r="AV200" s="8" t="s">
        <v>89</v>
      </c>
      <c r="AW200" s="8" t="s">
        <v>18</v>
      </c>
      <c r="AX200" s="8" t="s">
        <v>41</v>
      </c>
      <c r="AY200" s="140" t="s">
        <v>87</v>
      </c>
    </row>
    <row r="201" spans="2:65" s="1" customFormat="1" ht="49.9" customHeight="1" x14ac:dyDescent="0.35">
      <c r="B201" s="25"/>
      <c r="C201" s="26"/>
      <c r="D201" s="91" t="s">
        <v>82</v>
      </c>
      <c r="E201" s="26"/>
      <c r="F201" s="26"/>
      <c r="G201" s="26"/>
      <c r="H201" s="26"/>
      <c r="I201" s="26"/>
      <c r="J201" s="26"/>
      <c r="K201" s="26"/>
      <c r="L201" s="26"/>
      <c r="M201" s="26"/>
      <c r="N201" s="153">
        <f t="shared" ref="N201:N206" si="15">BK201</f>
        <v>0</v>
      </c>
      <c r="O201" s="154"/>
      <c r="P201" s="154"/>
      <c r="Q201" s="154"/>
      <c r="R201" s="27"/>
      <c r="T201" s="92"/>
      <c r="U201" s="26"/>
      <c r="V201" s="26"/>
      <c r="W201" s="26"/>
      <c r="X201" s="26"/>
      <c r="Y201" s="26"/>
      <c r="Z201" s="26"/>
      <c r="AA201" s="47"/>
      <c r="AT201" s="14" t="s">
        <v>39</v>
      </c>
      <c r="AU201" s="14" t="s">
        <v>40</v>
      </c>
      <c r="AY201" s="14" t="s">
        <v>83</v>
      </c>
      <c r="BK201" s="93">
        <f>SUM(BK202:BK206)</f>
        <v>0</v>
      </c>
    </row>
    <row r="202" spans="2:65" s="1" customFormat="1" ht="22.35" customHeight="1" x14ac:dyDescent="0.3">
      <c r="B202" s="25"/>
      <c r="C202" s="94" t="s">
        <v>1</v>
      </c>
      <c r="D202" s="94" t="s">
        <v>84</v>
      </c>
      <c r="E202" s="95" t="s">
        <v>1</v>
      </c>
      <c r="F202" s="144" t="s">
        <v>1</v>
      </c>
      <c r="G202" s="144"/>
      <c r="H202" s="144"/>
      <c r="I202" s="144"/>
      <c r="J202" s="96" t="s">
        <v>1</v>
      </c>
      <c r="K202" s="97"/>
      <c r="L202" s="145"/>
      <c r="M202" s="146"/>
      <c r="N202" s="146">
        <f t="shared" si="15"/>
        <v>0</v>
      </c>
      <c r="O202" s="146"/>
      <c r="P202" s="146"/>
      <c r="Q202" s="146"/>
      <c r="R202" s="27"/>
      <c r="T202" s="98" t="s">
        <v>1</v>
      </c>
      <c r="U202" s="99" t="s">
        <v>25</v>
      </c>
      <c r="V202" s="26"/>
      <c r="W202" s="26"/>
      <c r="X202" s="26"/>
      <c r="Y202" s="26"/>
      <c r="Z202" s="26"/>
      <c r="AA202" s="47"/>
      <c r="AT202" s="14" t="s">
        <v>83</v>
      </c>
      <c r="AU202" s="14" t="s">
        <v>41</v>
      </c>
      <c r="AY202" s="14" t="s">
        <v>83</v>
      </c>
      <c r="BE202" s="56">
        <f>IF(U202="základná",N202,0)</f>
        <v>0</v>
      </c>
      <c r="BF202" s="56">
        <f>IF(U202="znížená",N202,0)</f>
        <v>0</v>
      </c>
      <c r="BG202" s="56">
        <f>IF(U202="zákl. prenesená",N202,0)</f>
        <v>0</v>
      </c>
      <c r="BH202" s="56">
        <f>IF(U202="zníž. prenesená",N202,0)</f>
        <v>0</v>
      </c>
      <c r="BI202" s="56">
        <f>IF(U202="nulová",N202,0)</f>
        <v>0</v>
      </c>
      <c r="BJ202" s="14" t="s">
        <v>42</v>
      </c>
      <c r="BK202" s="93">
        <f>L202*K202</f>
        <v>0</v>
      </c>
    </row>
    <row r="203" spans="2:65" s="1" customFormat="1" ht="22.35" customHeight="1" x14ac:dyDescent="0.3">
      <c r="B203" s="25"/>
      <c r="C203" s="94" t="s">
        <v>1</v>
      </c>
      <c r="D203" s="94" t="s">
        <v>84</v>
      </c>
      <c r="E203" s="95" t="s">
        <v>1</v>
      </c>
      <c r="F203" s="144" t="s">
        <v>1</v>
      </c>
      <c r="G203" s="144"/>
      <c r="H203" s="144"/>
      <c r="I203" s="144"/>
      <c r="J203" s="96" t="s">
        <v>1</v>
      </c>
      <c r="K203" s="97"/>
      <c r="L203" s="145"/>
      <c r="M203" s="146"/>
      <c r="N203" s="146">
        <f t="shared" si="15"/>
        <v>0</v>
      </c>
      <c r="O203" s="146"/>
      <c r="P203" s="146"/>
      <c r="Q203" s="146"/>
      <c r="R203" s="27"/>
      <c r="T203" s="98" t="s">
        <v>1</v>
      </c>
      <c r="U203" s="99" t="s">
        <v>25</v>
      </c>
      <c r="V203" s="26"/>
      <c r="W203" s="26"/>
      <c r="X203" s="26"/>
      <c r="Y203" s="26"/>
      <c r="Z203" s="26"/>
      <c r="AA203" s="47"/>
      <c r="AT203" s="14" t="s">
        <v>83</v>
      </c>
      <c r="AU203" s="14" t="s">
        <v>41</v>
      </c>
      <c r="AY203" s="14" t="s">
        <v>83</v>
      </c>
      <c r="BE203" s="56">
        <f>IF(U203="základná",N203,0)</f>
        <v>0</v>
      </c>
      <c r="BF203" s="56">
        <f>IF(U203="znížená",N203,0)</f>
        <v>0</v>
      </c>
      <c r="BG203" s="56">
        <f>IF(U203="zákl. prenesená",N203,0)</f>
        <v>0</v>
      </c>
      <c r="BH203" s="56">
        <f>IF(U203="zníž. prenesená",N203,0)</f>
        <v>0</v>
      </c>
      <c r="BI203" s="56">
        <f>IF(U203="nulová",N203,0)</f>
        <v>0</v>
      </c>
      <c r="BJ203" s="14" t="s">
        <v>42</v>
      </c>
      <c r="BK203" s="93">
        <f>L203*K203</f>
        <v>0</v>
      </c>
    </row>
    <row r="204" spans="2:65" s="1" customFormat="1" ht="22.35" customHeight="1" x14ac:dyDescent="0.3">
      <c r="B204" s="25"/>
      <c r="C204" s="94" t="s">
        <v>1</v>
      </c>
      <c r="D204" s="94" t="s">
        <v>84</v>
      </c>
      <c r="E204" s="95" t="s">
        <v>1</v>
      </c>
      <c r="F204" s="144" t="s">
        <v>1</v>
      </c>
      <c r="G204" s="144"/>
      <c r="H204" s="144"/>
      <c r="I204" s="144"/>
      <c r="J204" s="96" t="s">
        <v>1</v>
      </c>
      <c r="K204" s="97"/>
      <c r="L204" s="145"/>
      <c r="M204" s="146"/>
      <c r="N204" s="146">
        <f t="shared" si="15"/>
        <v>0</v>
      </c>
      <c r="O204" s="146"/>
      <c r="P204" s="146"/>
      <c r="Q204" s="146"/>
      <c r="R204" s="27"/>
      <c r="T204" s="98" t="s">
        <v>1</v>
      </c>
      <c r="U204" s="99" t="s">
        <v>25</v>
      </c>
      <c r="V204" s="26"/>
      <c r="W204" s="26"/>
      <c r="X204" s="26"/>
      <c r="Y204" s="26"/>
      <c r="Z204" s="26"/>
      <c r="AA204" s="47"/>
      <c r="AT204" s="14" t="s">
        <v>83</v>
      </c>
      <c r="AU204" s="14" t="s">
        <v>41</v>
      </c>
      <c r="AY204" s="14" t="s">
        <v>83</v>
      </c>
      <c r="BE204" s="56">
        <f>IF(U204="základná",N204,0)</f>
        <v>0</v>
      </c>
      <c r="BF204" s="56">
        <f>IF(U204="znížená",N204,0)</f>
        <v>0</v>
      </c>
      <c r="BG204" s="56">
        <f>IF(U204="zákl. prenesená",N204,0)</f>
        <v>0</v>
      </c>
      <c r="BH204" s="56">
        <f>IF(U204="zníž. prenesená",N204,0)</f>
        <v>0</v>
      </c>
      <c r="BI204" s="56">
        <f>IF(U204="nulová",N204,0)</f>
        <v>0</v>
      </c>
      <c r="BJ204" s="14" t="s">
        <v>42</v>
      </c>
      <c r="BK204" s="93">
        <f>L204*K204</f>
        <v>0</v>
      </c>
    </row>
    <row r="205" spans="2:65" s="1" customFormat="1" ht="22.35" customHeight="1" x14ac:dyDescent="0.3">
      <c r="B205" s="25"/>
      <c r="C205" s="94" t="s">
        <v>1</v>
      </c>
      <c r="D205" s="94" t="s">
        <v>84</v>
      </c>
      <c r="E205" s="95" t="s">
        <v>1</v>
      </c>
      <c r="F205" s="144" t="s">
        <v>1</v>
      </c>
      <c r="G205" s="144"/>
      <c r="H205" s="144"/>
      <c r="I205" s="144"/>
      <c r="J205" s="96" t="s">
        <v>1</v>
      </c>
      <c r="K205" s="97"/>
      <c r="L205" s="145"/>
      <c r="M205" s="146"/>
      <c r="N205" s="146">
        <f t="shared" si="15"/>
        <v>0</v>
      </c>
      <c r="O205" s="146"/>
      <c r="P205" s="146"/>
      <c r="Q205" s="146"/>
      <c r="R205" s="27"/>
      <c r="T205" s="98" t="s">
        <v>1</v>
      </c>
      <c r="U205" s="99" t="s">
        <v>25</v>
      </c>
      <c r="V205" s="26"/>
      <c r="W205" s="26"/>
      <c r="X205" s="26"/>
      <c r="Y205" s="26"/>
      <c r="Z205" s="26"/>
      <c r="AA205" s="47"/>
      <c r="AT205" s="14" t="s">
        <v>83</v>
      </c>
      <c r="AU205" s="14" t="s">
        <v>41</v>
      </c>
      <c r="AY205" s="14" t="s">
        <v>83</v>
      </c>
      <c r="BE205" s="56">
        <f>IF(U205="základná",N205,0)</f>
        <v>0</v>
      </c>
      <c r="BF205" s="56">
        <f>IF(U205="znížená",N205,0)</f>
        <v>0</v>
      </c>
      <c r="BG205" s="56">
        <f>IF(U205="zákl. prenesená",N205,0)</f>
        <v>0</v>
      </c>
      <c r="BH205" s="56">
        <f>IF(U205="zníž. prenesená",N205,0)</f>
        <v>0</v>
      </c>
      <c r="BI205" s="56">
        <f>IF(U205="nulová",N205,0)</f>
        <v>0</v>
      </c>
      <c r="BJ205" s="14" t="s">
        <v>42</v>
      </c>
      <c r="BK205" s="93">
        <f>L205*K205</f>
        <v>0</v>
      </c>
    </row>
    <row r="206" spans="2:65" s="1" customFormat="1" ht="22.35" customHeight="1" x14ac:dyDescent="0.3">
      <c r="B206" s="25"/>
      <c r="C206" s="94" t="s">
        <v>1</v>
      </c>
      <c r="D206" s="94" t="s">
        <v>84</v>
      </c>
      <c r="E206" s="95" t="s">
        <v>1</v>
      </c>
      <c r="F206" s="144" t="s">
        <v>1</v>
      </c>
      <c r="G206" s="144"/>
      <c r="H206" s="144"/>
      <c r="I206" s="144"/>
      <c r="J206" s="96" t="s">
        <v>1</v>
      </c>
      <c r="K206" s="97"/>
      <c r="L206" s="145"/>
      <c r="M206" s="146"/>
      <c r="N206" s="146">
        <f t="shared" si="15"/>
        <v>0</v>
      </c>
      <c r="O206" s="146"/>
      <c r="P206" s="146"/>
      <c r="Q206" s="146"/>
      <c r="R206" s="27"/>
      <c r="T206" s="98" t="s">
        <v>1</v>
      </c>
      <c r="U206" s="99" t="s">
        <v>25</v>
      </c>
      <c r="V206" s="37"/>
      <c r="W206" s="37"/>
      <c r="X206" s="37"/>
      <c r="Y206" s="37"/>
      <c r="Z206" s="37"/>
      <c r="AA206" s="39"/>
      <c r="AT206" s="14" t="s">
        <v>83</v>
      </c>
      <c r="AU206" s="14" t="s">
        <v>41</v>
      </c>
      <c r="AY206" s="14" t="s">
        <v>83</v>
      </c>
      <c r="BE206" s="56">
        <f>IF(U206="základná",N206,0)</f>
        <v>0</v>
      </c>
      <c r="BF206" s="56">
        <f>IF(U206="znížená",N206,0)</f>
        <v>0</v>
      </c>
      <c r="BG206" s="56">
        <f>IF(U206="zákl. prenesená",N206,0)</f>
        <v>0</v>
      </c>
      <c r="BH206" s="56">
        <f>IF(U206="zníž. prenesená",N206,0)</f>
        <v>0</v>
      </c>
      <c r="BI206" s="56">
        <f>IF(U206="nulová",N206,0)</f>
        <v>0</v>
      </c>
      <c r="BJ206" s="14" t="s">
        <v>42</v>
      </c>
      <c r="BK206" s="93">
        <f>L206*K206</f>
        <v>0</v>
      </c>
    </row>
    <row r="207" spans="2:65" s="1" customFormat="1" ht="6.95" customHeight="1" x14ac:dyDescent="0.3">
      <c r="B207" s="40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1"/>
      <c r="N207" s="41"/>
      <c r="O207" s="41"/>
      <c r="P207" s="41"/>
      <c r="Q207" s="41"/>
      <c r="R207" s="42"/>
    </row>
  </sheetData>
  <mergeCells count="244">
    <mergeCell ref="C2:Q2"/>
    <mergeCell ref="C4:Q4"/>
    <mergeCell ref="F6:P6"/>
    <mergeCell ref="F7:P7"/>
    <mergeCell ref="O9:P9"/>
    <mergeCell ref="O11:P11"/>
    <mergeCell ref="O12:P12"/>
    <mergeCell ref="O14:P14"/>
    <mergeCell ref="E15:L15"/>
    <mergeCell ref="O15:P15"/>
    <mergeCell ref="O17:P17"/>
    <mergeCell ref="O18:P18"/>
    <mergeCell ref="O20:P20"/>
    <mergeCell ref="O21:P21"/>
    <mergeCell ref="E24:L24"/>
    <mergeCell ref="M27:P27"/>
    <mergeCell ref="M28:P28"/>
    <mergeCell ref="M30:P30"/>
    <mergeCell ref="H32:J32"/>
    <mergeCell ref="M32:P32"/>
    <mergeCell ref="H33:J33"/>
    <mergeCell ref="M33:P33"/>
    <mergeCell ref="H34:J34"/>
    <mergeCell ref="M34:P34"/>
    <mergeCell ref="H35:J35"/>
    <mergeCell ref="M35:P35"/>
    <mergeCell ref="H36:J36"/>
    <mergeCell ref="M36:P36"/>
    <mergeCell ref="L38:P38"/>
    <mergeCell ref="C76:Q76"/>
    <mergeCell ref="F78:P78"/>
    <mergeCell ref="F79:P79"/>
    <mergeCell ref="M81:P81"/>
    <mergeCell ref="M83:Q83"/>
    <mergeCell ref="M84:Q84"/>
    <mergeCell ref="C86:G86"/>
    <mergeCell ref="N86:Q86"/>
    <mergeCell ref="N88:Q88"/>
    <mergeCell ref="N89:Q89"/>
    <mergeCell ref="N90:Q90"/>
    <mergeCell ref="N91:Q91"/>
    <mergeCell ref="N92:Q92"/>
    <mergeCell ref="N93:Q93"/>
    <mergeCell ref="N94:Q94"/>
    <mergeCell ref="N95:Q95"/>
    <mergeCell ref="N96:Q96"/>
    <mergeCell ref="N97:Q97"/>
    <mergeCell ref="N98:Q98"/>
    <mergeCell ref="N100:Q100"/>
    <mergeCell ref="D101:H101"/>
    <mergeCell ref="N101:Q101"/>
    <mergeCell ref="D102:H102"/>
    <mergeCell ref="N102:Q102"/>
    <mergeCell ref="D103:H103"/>
    <mergeCell ref="N103:Q103"/>
    <mergeCell ref="D104:H104"/>
    <mergeCell ref="N104:Q104"/>
    <mergeCell ref="D105:H105"/>
    <mergeCell ref="N105:Q105"/>
    <mergeCell ref="N106:Q106"/>
    <mergeCell ref="L108:Q108"/>
    <mergeCell ref="C114:Q114"/>
    <mergeCell ref="F116:P116"/>
    <mergeCell ref="F117:P117"/>
    <mergeCell ref="M119:P119"/>
    <mergeCell ref="M121:Q121"/>
    <mergeCell ref="M122:Q122"/>
    <mergeCell ref="F124:I124"/>
    <mergeCell ref="L124:M124"/>
    <mergeCell ref="N124:Q124"/>
    <mergeCell ref="F127:I127"/>
    <mergeCell ref="L127:M127"/>
    <mergeCell ref="N127:Q127"/>
    <mergeCell ref="F128:I128"/>
    <mergeCell ref="L128:M128"/>
    <mergeCell ref="N128:Q128"/>
    <mergeCell ref="N125:Q125"/>
    <mergeCell ref="N126:Q126"/>
    <mergeCell ref="F129:I129"/>
    <mergeCell ref="L129:M129"/>
    <mergeCell ref="N129:Q129"/>
    <mergeCell ref="F131:I131"/>
    <mergeCell ref="L131:M131"/>
    <mergeCell ref="N131:Q131"/>
    <mergeCell ref="F132:I132"/>
    <mergeCell ref="L132:M132"/>
    <mergeCell ref="N132:Q132"/>
    <mergeCell ref="N130:Q130"/>
    <mergeCell ref="F133:I133"/>
    <mergeCell ref="L133:M133"/>
    <mergeCell ref="N133:Q133"/>
    <mergeCell ref="F135:I135"/>
    <mergeCell ref="L135:M135"/>
    <mergeCell ref="N135:Q135"/>
    <mergeCell ref="F136:I136"/>
    <mergeCell ref="L136:M136"/>
    <mergeCell ref="N136:Q136"/>
    <mergeCell ref="N134:Q134"/>
    <mergeCell ref="F137:I137"/>
    <mergeCell ref="L137:M137"/>
    <mergeCell ref="N137:Q137"/>
    <mergeCell ref="F139:I139"/>
    <mergeCell ref="L139:M139"/>
    <mergeCell ref="N139:Q139"/>
    <mergeCell ref="F140:I140"/>
    <mergeCell ref="L140:M140"/>
    <mergeCell ref="N140:Q140"/>
    <mergeCell ref="N138:Q138"/>
    <mergeCell ref="F141:I141"/>
    <mergeCell ref="L141:M141"/>
    <mergeCell ref="N141:Q141"/>
    <mergeCell ref="F143:I143"/>
    <mergeCell ref="L143:M143"/>
    <mergeCell ref="N143:Q143"/>
    <mergeCell ref="F144:I144"/>
    <mergeCell ref="L144:M144"/>
    <mergeCell ref="N144:Q144"/>
    <mergeCell ref="N142:Q142"/>
    <mergeCell ref="F145:I145"/>
    <mergeCell ref="L145:M145"/>
    <mergeCell ref="N145:Q145"/>
    <mergeCell ref="F146:I146"/>
    <mergeCell ref="L146:M146"/>
    <mergeCell ref="N146:Q146"/>
    <mergeCell ref="F147:I147"/>
    <mergeCell ref="L147:M147"/>
    <mergeCell ref="N147:Q147"/>
    <mergeCell ref="F148:I148"/>
    <mergeCell ref="L148:M148"/>
    <mergeCell ref="N148:Q148"/>
    <mergeCell ref="F149:I149"/>
    <mergeCell ref="L149:M149"/>
    <mergeCell ref="N149:Q149"/>
    <mergeCell ref="F150:I150"/>
    <mergeCell ref="L150:M150"/>
    <mergeCell ref="N150:Q150"/>
    <mergeCell ref="F151:I151"/>
    <mergeCell ref="L151:M151"/>
    <mergeCell ref="N151:Q151"/>
    <mergeCell ref="F152:I152"/>
    <mergeCell ref="L152:M152"/>
    <mergeCell ref="N152:Q152"/>
    <mergeCell ref="F153:I153"/>
    <mergeCell ref="L153:M153"/>
    <mergeCell ref="N153:Q153"/>
    <mergeCell ref="F154:I154"/>
    <mergeCell ref="L154:M154"/>
    <mergeCell ref="N154:Q154"/>
    <mergeCell ref="F155:I155"/>
    <mergeCell ref="L155:M155"/>
    <mergeCell ref="N155:Q155"/>
    <mergeCell ref="F156:I156"/>
    <mergeCell ref="L156:M156"/>
    <mergeCell ref="N156:Q156"/>
    <mergeCell ref="F157:I157"/>
    <mergeCell ref="L157:M157"/>
    <mergeCell ref="N157:Q157"/>
    <mergeCell ref="F158:I158"/>
    <mergeCell ref="L158:M158"/>
    <mergeCell ref="N158:Q158"/>
    <mergeCell ref="F159:I159"/>
    <mergeCell ref="L159:M159"/>
    <mergeCell ref="N159:Q159"/>
    <mergeCell ref="F160:I160"/>
    <mergeCell ref="L160:M160"/>
    <mergeCell ref="N160:Q160"/>
    <mergeCell ref="F163:I163"/>
    <mergeCell ref="L163:M163"/>
    <mergeCell ref="N163:Q163"/>
    <mergeCell ref="F164:I164"/>
    <mergeCell ref="F165:I165"/>
    <mergeCell ref="F166:I166"/>
    <mergeCell ref="N161:Q161"/>
    <mergeCell ref="N162:Q162"/>
    <mergeCell ref="F167:I167"/>
    <mergeCell ref="L167:M167"/>
    <mergeCell ref="N167:Q167"/>
    <mergeCell ref="F168:I168"/>
    <mergeCell ref="F169:I169"/>
    <mergeCell ref="F170:I170"/>
    <mergeCell ref="F171:I171"/>
    <mergeCell ref="F172:I172"/>
    <mergeCell ref="L172:M172"/>
    <mergeCell ref="N172:Q172"/>
    <mergeCell ref="F173:I173"/>
    <mergeCell ref="L173:M173"/>
    <mergeCell ref="N173:Q173"/>
    <mergeCell ref="F174:I174"/>
    <mergeCell ref="F175:I175"/>
    <mergeCell ref="F176:I176"/>
    <mergeCell ref="F178:I178"/>
    <mergeCell ref="L178:M178"/>
    <mergeCell ref="N178:Q178"/>
    <mergeCell ref="N177:Q177"/>
    <mergeCell ref="F179:I179"/>
    <mergeCell ref="F180:I180"/>
    <mergeCell ref="F181:I181"/>
    <mergeCell ref="F182:I182"/>
    <mergeCell ref="L182:M182"/>
    <mergeCell ref="N182:Q182"/>
    <mergeCell ref="F183:I183"/>
    <mergeCell ref="F184:I184"/>
    <mergeCell ref="F185:I185"/>
    <mergeCell ref="N193:Q193"/>
    <mergeCell ref="F194:I194"/>
    <mergeCell ref="F195:I195"/>
    <mergeCell ref="F196:I196"/>
    <mergeCell ref="F197:I197"/>
    <mergeCell ref="L197:M197"/>
    <mergeCell ref="N197:Q197"/>
    <mergeCell ref="F186:I186"/>
    <mergeCell ref="F187:I187"/>
    <mergeCell ref="L187:M187"/>
    <mergeCell ref="N187:Q187"/>
    <mergeCell ref="F189:I189"/>
    <mergeCell ref="L189:M189"/>
    <mergeCell ref="N189:Q189"/>
    <mergeCell ref="F190:I190"/>
    <mergeCell ref="F191:I191"/>
    <mergeCell ref="N188:Q188"/>
    <mergeCell ref="H1:K1"/>
    <mergeCell ref="S2:AC2"/>
    <mergeCell ref="F204:I204"/>
    <mergeCell ref="L204:M204"/>
    <mergeCell ref="N204:Q204"/>
    <mergeCell ref="F205:I205"/>
    <mergeCell ref="L205:M205"/>
    <mergeCell ref="N205:Q205"/>
    <mergeCell ref="F206:I206"/>
    <mergeCell ref="L206:M206"/>
    <mergeCell ref="N206:Q206"/>
    <mergeCell ref="F198:I198"/>
    <mergeCell ref="F199:I199"/>
    <mergeCell ref="F200:I200"/>
    <mergeCell ref="F202:I202"/>
    <mergeCell ref="L202:M202"/>
    <mergeCell ref="N202:Q202"/>
    <mergeCell ref="F203:I203"/>
    <mergeCell ref="L203:M203"/>
    <mergeCell ref="N203:Q203"/>
    <mergeCell ref="N201:Q201"/>
    <mergeCell ref="F192:I192"/>
    <mergeCell ref="F193:I193"/>
    <mergeCell ref="L193:M193"/>
  </mergeCells>
  <dataValidations count="2">
    <dataValidation type="list" allowBlank="1" showInputMessage="1" showErrorMessage="1" error="Povolené sú hodnoty K, M." sqref="D202:D207" xr:uid="{00000000-0002-0000-0D00-000000000000}">
      <formula1>"K, M"</formula1>
    </dataValidation>
    <dataValidation type="list" allowBlank="1" showInputMessage="1" showErrorMessage="1" error="Povolené sú hodnoty základná, znížená, nulová." sqref="U202:U207" xr:uid="{00000000-0002-0000-0D00-000001000000}">
      <formula1>"základná, znížená, nulová"</formula1>
    </dataValidation>
  </dataValidations>
  <hyperlinks>
    <hyperlink ref="F1:G1" location="C2" display="1) Krycí list rozpočtu" xr:uid="{00000000-0004-0000-0D00-000000000000}"/>
    <hyperlink ref="H1:K1" location="C86" display="2) Rekapitulácia rozpočtu" xr:uid="{00000000-0004-0000-0D00-000001000000}"/>
    <hyperlink ref="L1" location="C124" display="3) Rozpočet" xr:uid="{00000000-0004-0000-0D00-000002000000}"/>
    <hyperlink ref="S1:T1" location="'Rekapitulácia stavby'!C2" display="Rekapitulácia stavby" xr:uid="{00000000-0004-0000-0D00-000003000000}"/>
  </hyperlinks>
  <pageMargins left="0.59055118110236227" right="0.59055118110236227" top="0.51181102362204722" bottom="0.47244094488188981" header="0" footer="0"/>
  <pageSetup paperSize="9" scale="95" fitToHeight="10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SO 10 - Mobiliár</vt:lpstr>
      <vt:lpstr>'SO 10 - Mobiliár'!Názvy_tlače</vt:lpstr>
      <vt:lpstr>'SO 10 - Mobiliár'!Oblasť_tlače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DESKTOP-V5HLJSI\misko</dc:creator>
  <cp:lastModifiedBy>Mgr. Renata Gregušová</cp:lastModifiedBy>
  <cp:lastPrinted>2020-07-27T12:54:10Z</cp:lastPrinted>
  <dcterms:created xsi:type="dcterms:W3CDTF">2020-06-30T22:12:45Z</dcterms:created>
  <dcterms:modified xsi:type="dcterms:W3CDTF">2020-08-12T13:40:58Z</dcterms:modified>
</cp:coreProperties>
</file>