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ZS_MS_Gorkeho_sportovisko\vysvetlenia SP\v6 vykazy doplnene\"/>
    </mc:Choice>
  </mc:AlternateContent>
  <xr:revisionPtr revIDLastSave="0" documentId="13_ncr:1_{45283CC0-EB5D-4766-8FDF-051B550A8E00}" xr6:coauthVersionLast="40" xr6:coauthVersionMax="43" xr10:uidLastSave="{00000000-0000-0000-0000-000000000000}"/>
  <bookViews>
    <workbookView xWindow="1170" yWindow="795" windowWidth="21180" windowHeight="14355" xr2:uid="{00000000-000D-0000-FFFF-FFFF00000000}"/>
  </bookViews>
  <sheets>
    <sheet name="SO 02 - Športové ihriská" sheetId="4" r:id="rId1"/>
  </sheets>
  <definedNames>
    <definedName name="_xlnm.Print_Titles" localSheetId="0">'SO 02 - Športové ihriská'!$123:$123</definedName>
    <definedName name="_xlnm.Print_Area" localSheetId="0">'SO 02 - Športové ihriská'!$C$4:$Q$70,'SO 02 - Športové ihriská'!$C$76:$Q$107,'SO 02 - Športové ihriská'!$C$113:$Q$296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1" i="4" l="1"/>
  <c r="N289" i="4" l="1"/>
  <c r="N290" i="4"/>
  <c r="BJ296" i="4" l="1"/>
  <c r="BI296" i="4"/>
  <c r="BH296" i="4"/>
  <c r="BF296" i="4"/>
  <c r="BL296" i="4"/>
  <c r="N296" i="4" s="1"/>
  <c r="BG296" i="4" s="1"/>
  <c r="BJ295" i="4"/>
  <c r="BI295" i="4"/>
  <c r="BH295" i="4"/>
  <c r="BF295" i="4"/>
  <c r="BL295" i="4"/>
  <c r="N295" i="4" s="1"/>
  <c r="BG295" i="4" s="1"/>
  <c r="BJ294" i="4"/>
  <c r="BI294" i="4"/>
  <c r="BH294" i="4"/>
  <c r="BF294" i="4"/>
  <c r="BL294" i="4"/>
  <c r="N294" i="4" s="1"/>
  <c r="BG294" i="4" s="1"/>
  <c r="BJ293" i="4"/>
  <c r="BI293" i="4"/>
  <c r="BH293" i="4"/>
  <c r="BF293" i="4"/>
  <c r="BL293" i="4"/>
  <c r="N293" i="4" s="1"/>
  <c r="BG293" i="4" s="1"/>
  <c r="BJ292" i="4"/>
  <c r="BI292" i="4"/>
  <c r="BH292" i="4"/>
  <c r="BF292" i="4"/>
  <c r="BL292" i="4"/>
  <c r="N292" i="4" s="1"/>
  <c r="BG292" i="4" s="1"/>
  <c r="BJ288" i="4"/>
  <c r="BI288" i="4"/>
  <c r="BH288" i="4"/>
  <c r="BF288" i="4"/>
  <c r="AB288" i="4"/>
  <c r="Z288" i="4"/>
  <c r="X288" i="4"/>
  <c r="BL288" i="4"/>
  <c r="N288" i="4"/>
  <c r="BG288" i="4" s="1"/>
  <c r="BJ284" i="4"/>
  <c r="BI284" i="4"/>
  <c r="BH284" i="4"/>
  <c r="BF284" i="4"/>
  <c r="AB284" i="4"/>
  <c r="Z284" i="4"/>
  <c r="Z283" i="4" s="1"/>
  <c r="Z282" i="4" s="1"/>
  <c r="X284" i="4"/>
  <c r="BL284" i="4"/>
  <c r="N284" i="4"/>
  <c r="BG284" i="4" s="1"/>
  <c r="BJ281" i="4"/>
  <c r="BI281" i="4"/>
  <c r="BH281" i="4"/>
  <c r="BF281" i="4"/>
  <c r="AB281" i="4"/>
  <c r="AB280" i="4" s="1"/>
  <c r="Z281" i="4"/>
  <c r="Z280" i="4" s="1"/>
  <c r="X281" i="4"/>
  <c r="X280" i="4" s="1"/>
  <c r="BL281" i="4"/>
  <c r="BL280" i="4" s="1"/>
  <c r="N280" i="4" s="1"/>
  <c r="N94" i="4" s="1"/>
  <c r="N281" i="4"/>
  <c r="BG281" i="4" s="1"/>
  <c r="BJ279" i="4"/>
  <c r="BI279" i="4"/>
  <c r="BH279" i="4"/>
  <c r="BF279" i="4"/>
  <c r="AB279" i="4"/>
  <c r="Z279" i="4"/>
  <c r="X279" i="4"/>
  <c r="BL279" i="4"/>
  <c r="N279" i="4"/>
  <c r="BG279" i="4" s="1"/>
  <c r="BJ275" i="4"/>
  <c r="BI275" i="4"/>
  <c r="BH275" i="4"/>
  <c r="BF275" i="4"/>
  <c r="AB275" i="4"/>
  <c r="Z275" i="4"/>
  <c r="X275" i="4"/>
  <c r="BL275" i="4"/>
  <c r="N275" i="4"/>
  <c r="BG275" i="4" s="1"/>
  <c r="BJ274" i="4"/>
  <c r="BI274" i="4"/>
  <c r="BH274" i="4"/>
  <c r="BF274" i="4"/>
  <c r="AB274" i="4"/>
  <c r="Z274" i="4"/>
  <c r="X274" i="4"/>
  <c r="BL274" i="4"/>
  <c r="N274" i="4"/>
  <c r="BG274" i="4" s="1"/>
  <c r="BJ270" i="4"/>
  <c r="BI270" i="4"/>
  <c r="BH270" i="4"/>
  <c r="BF270" i="4"/>
  <c r="AB270" i="4"/>
  <c r="Z270" i="4"/>
  <c r="X270" i="4"/>
  <c r="BL270" i="4"/>
  <c r="N270" i="4"/>
  <c r="BG270" i="4" s="1"/>
  <c r="BJ269" i="4"/>
  <c r="BI269" i="4"/>
  <c r="BH269" i="4"/>
  <c r="BF269" i="4"/>
  <c r="AB269" i="4"/>
  <c r="Z269" i="4"/>
  <c r="X269" i="4"/>
  <c r="BL269" i="4"/>
  <c r="N269" i="4"/>
  <c r="BG269" i="4" s="1"/>
  <c r="BJ268" i="4"/>
  <c r="BI268" i="4"/>
  <c r="BH268" i="4"/>
  <c r="BF268" i="4"/>
  <c r="AB268" i="4"/>
  <c r="Z268" i="4"/>
  <c r="X268" i="4"/>
  <c r="BL268" i="4"/>
  <c r="N268" i="4"/>
  <c r="BG268" i="4" s="1"/>
  <c r="BJ267" i="4"/>
  <c r="BI267" i="4"/>
  <c r="BH267" i="4"/>
  <c r="BF267" i="4"/>
  <c r="AB267" i="4"/>
  <c r="Z267" i="4"/>
  <c r="X267" i="4"/>
  <c r="BL267" i="4"/>
  <c r="N267" i="4"/>
  <c r="BG267" i="4" s="1"/>
  <c r="BJ263" i="4"/>
  <c r="BI263" i="4"/>
  <c r="BH263" i="4"/>
  <c r="BF263" i="4"/>
  <c r="AB263" i="4"/>
  <c r="Z263" i="4"/>
  <c r="X263" i="4"/>
  <c r="BL263" i="4"/>
  <c r="N263" i="4"/>
  <c r="BG263" i="4" s="1"/>
  <c r="BJ249" i="4"/>
  <c r="BI249" i="4"/>
  <c r="BH249" i="4"/>
  <c r="BF249" i="4"/>
  <c r="AB249" i="4"/>
  <c r="Z249" i="4"/>
  <c r="X249" i="4"/>
  <c r="BL249" i="4"/>
  <c r="N249" i="4"/>
  <c r="BG249" i="4" s="1"/>
  <c r="BJ235" i="4"/>
  <c r="BI235" i="4"/>
  <c r="BH235" i="4"/>
  <c r="BF235" i="4"/>
  <c r="AB235" i="4"/>
  <c r="Z235" i="4"/>
  <c r="X235" i="4"/>
  <c r="BL235" i="4"/>
  <c r="N235" i="4"/>
  <c r="BG235" i="4" s="1"/>
  <c r="BJ222" i="4"/>
  <c r="BI222" i="4"/>
  <c r="BH222" i="4"/>
  <c r="BF222" i="4"/>
  <c r="AB222" i="4"/>
  <c r="Z222" i="4"/>
  <c r="X222" i="4"/>
  <c r="BL222" i="4"/>
  <c r="N222" i="4"/>
  <c r="BG222" i="4" s="1"/>
  <c r="BJ218" i="4"/>
  <c r="BI218" i="4"/>
  <c r="BH218" i="4"/>
  <c r="BF218" i="4"/>
  <c r="AB218" i="4"/>
  <c r="Z218" i="4"/>
  <c r="X218" i="4"/>
  <c r="BL218" i="4"/>
  <c r="N218" i="4"/>
  <c r="BG218" i="4" s="1"/>
  <c r="BJ216" i="4"/>
  <c r="BI216" i="4"/>
  <c r="BH216" i="4"/>
  <c r="BF216" i="4"/>
  <c r="AB216" i="4"/>
  <c r="Z216" i="4"/>
  <c r="X216" i="4"/>
  <c r="BL216" i="4"/>
  <c r="N216" i="4"/>
  <c r="BG216" i="4" s="1"/>
  <c r="BJ215" i="4"/>
  <c r="BI215" i="4"/>
  <c r="BH215" i="4"/>
  <c r="BF215" i="4"/>
  <c r="AB215" i="4"/>
  <c r="Z215" i="4"/>
  <c r="X215" i="4"/>
  <c r="BL215" i="4"/>
  <c r="N215" i="4"/>
  <c r="BG215" i="4" s="1"/>
  <c r="BJ214" i="4"/>
  <c r="BI214" i="4"/>
  <c r="BH214" i="4"/>
  <c r="BF214" i="4"/>
  <c r="AB214" i="4"/>
  <c r="Z214" i="4"/>
  <c r="X214" i="4"/>
  <c r="BL214" i="4"/>
  <c r="N214" i="4"/>
  <c r="BG214" i="4" s="1"/>
  <c r="BJ213" i="4"/>
  <c r="BI213" i="4"/>
  <c r="BH213" i="4"/>
  <c r="BF213" i="4"/>
  <c r="AB213" i="4"/>
  <c r="Z213" i="4"/>
  <c r="X213" i="4"/>
  <c r="BL213" i="4"/>
  <c r="N213" i="4"/>
  <c r="BG213" i="4" s="1"/>
  <c r="BJ212" i="4"/>
  <c r="BI212" i="4"/>
  <c r="BH212" i="4"/>
  <c r="BF212" i="4"/>
  <c r="AB212" i="4"/>
  <c r="Z212" i="4"/>
  <c r="X212" i="4"/>
  <c r="BL212" i="4"/>
  <c r="N212" i="4"/>
  <c r="BG212" i="4"/>
  <c r="BJ211" i="4"/>
  <c r="BI211" i="4"/>
  <c r="BH211" i="4"/>
  <c r="BF211" i="4"/>
  <c r="AB211" i="4"/>
  <c r="Z211" i="4"/>
  <c r="X211" i="4"/>
  <c r="BL211" i="4"/>
  <c r="N211" i="4"/>
  <c r="BG211" i="4" s="1"/>
  <c r="BJ210" i="4"/>
  <c r="BI210" i="4"/>
  <c r="BH210" i="4"/>
  <c r="BF210" i="4"/>
  <c r="AB210" i="4"/>
  <c r="Z210" i="4"/>
  <c r="X210" i="4"/>
  <c r="BL210" i="4"/>
  <c r="N210" i="4"/>
  <c r="BG210" i="4" s="1"/>
  <c r="BJ209" i="4"/>
  <c r="BI209" i="4"/>
  <c r="BH209" i="4"/>
  <c r="BF209" i="4"/>
  <c r="AB209" i="4"/>
  <c r="Z209" i="4"/>
  <c r="X209" i="4"/>
  <c r="BL209" i="4"/>
  <c r="N209" i="4"/>
  <c r="BG209" i="4" s="1"/>
  <c r="BJ207" i="4"/>
  <c r="BI207" i="4"/>
  <c r="BH207" i="4"/>
  <c r="BF207" i="4"/>
  <c r="AB207" i="4"/>
  <c r="Z207" i="4"/>
  <c r="X207" i="4"/>
  <c r="BL207" i="4"/>
  <c r="N207" i="4"/>
  <c r="BG207" i="4" s="1"/>
  <c r="BJ206" i="4"/>
  <c r="BI206" i="4"/>
  <c r="BH206" i="4"/>
  <c r="BF206" i="4"/>
  <c r="AB206" i="4"/>
  <c r="Z206" i="4"/>
  <c r="X206" i="4"/>
  <c r="BL206" i="4"/>
  <c r="N206" i="4"/>
  <c r="BG206" i="4"/>
  <c r="BJ202" i="4"/>
  <c r="BI202" i="4"/>
  <c r="BH202" i="4"/>
  <c r="BF202" i="4"/>
  <c r="AB202" i="4"/>
  <c r="Z202" i="4"/>
  <c r="X202" i="4"/>
  <c r="BL202" i="4"/>
  <c r="N202" i="4"/>
  <c r="BG202" i="4" s="1"/>
  <c r="BJ197" i="4"/>
  <c r="BI197" i="4"/>
  <c r="BH197" i="4"/>
  <c r="BF197" i="4"/>
  <c r="AB197" i="4"/>
  <c r="Z197" i="4"/>
  <c r="X197" i="4"/>
  <c r="BL197" i="4"/>
  <c r="N197" i="4"/>
  <c r="BG197" i="4" s="1"/>
  <c r="BJ193" i="4"/>
  <c r="BI193" i="4"/>
  <c r="BH193" i="4"/>
  <c r="BF193" i="4"/>
  <c r="AB193" i="4"/>
  <c r="Z193" i="4"/>
  <c r="X193" i="4"/>
  <c r="BL193" i="4"/>
  <c r="N193" i="4"/>
  <c r="BG193" i="4" s="1"/>
  <c r="BJ187" i="4"/>
  <c r="BI187" i="4"/>
  <c r="BH187" i="4"/>
  <c r="BF187" i="4"/>
  <c r="AB187" i="4"/>
  <c r="Z187" i="4"/>
  <c r="X187" i="4"/>
  <c r="BL187" i="4"/>
  <c r="N187" i="4"/>
  <c r="BG187" i="4" s="1"/>
  <c r="BJ178" i="4"/>
  <c r="BI178" i="4"/>
  <c r="BH178" i="4"/>
  <c r="BF178" i="4"/>
  <c r="AB178" i="4"/>
  <c r="Z178" i="4"/>
  <c r="X178" i="4"/>
  <c r="BL178" i="4"/>
  <c r="N178" i="4"/>
  <c r="BG178" i="4" s="1"/>
  <c r="BJ169" i="4"/>
  <c r="BI169" i="4"/>
  <c r="BH169" i="4"/>
  <c r="BF169" i="4"/>
  <c r="AB169" i="4"/>
  <c r="Z169" i="4"/>
  <c r="X169" i="4"/>
  <c r="BL169" i="4"/>
  <c r="N169" i="4"/>
  <c r="BG169" i="4" s="1"/>
  <c r="BJ157" i="4"/>
  <c r="BI157" i="4"/>
  <c r="BH157" i="4"/>
  <c r="BF157" i="4"/>
  <c r="AB157" i="4"/>
  <c r="Z157" i="4"/>
  <c r="X157" i="4"/>
  <c r="BL157" i="4"/>
  <c r="N157" i="4"/>
  <c r="BG157" i="4" s="1"/>
  <c r="BJ155" i="4"/>
  <c r="BI155" i="4"/>
  <c r="BH155" i="4"/>
  <c r="BF155" i="4"/>
  <c r="AB155" i="4"/>
  <c r="Z155" i="4"/>
  <c r="X155" i="4"/>
  <c r="BL155" i="4"/>
  <c r="N155" i="4"/>
  <c r="BG155" i="4" s="1"/>
  <c r="BJ143" i="4"/>
  <c r="BI143" i="4"/>
  <c r="BH143" i="4"/>
  <c r="BF143" i="4"/>
  <c r="AB143" i="4"/>
  <c r="Z143" i="4"/>
  <c r="X143" i="4"/>
  <c r="BL143" i="4"/>
  <c r="N143" i="4"/>
  <c r="BG143" i="4" s="1"/>
  <c r="BJ139" i="4"/>
  <c r="BI139" i="4"/>
  <c r="BH139" i="4"/>
  <c r="BF139" i="4"/>
  <c r="AB139" i="4"/>
  <c r="Z139" i="4"/>
  <c r="X139" i="4"/>
  <c r="X138" i="4" s="1"/>
  <c r="BL139" i="4"/>
  <c r="N139" i="4"/>
  <c r="BG139" i="4" s="1"/>
  <c r="BJ137" i="4"/>
  <c r="BI137" i="4"/>
  <c r="BH137" i="4"/>
  <c r="BF137" i="4"/>
  <c r="AB137" i="4"/>
  <c r="Z137" i="4"/>
  <c r="X137" i="4"/>
  <c r="BL137" i="4"/>
  <c r="N137" i="4"/>
  <c r="BG137" i="4" s="1"/>
  <c r="BJ136" i="4"/>
  <c r="BI136" i="4"/>
  <c r="BH136" i="4"/>
  <c r="BF136" i="4"/>
  <c r="AB136" i="4"/>
  <c r="Z136" i="4"/>
  <c r="X136" i="4"/>
  <c r="BL136" i="4"/>
  <c r="N136" i="4"/>
  <c r="BG136" i="4" s="1"/>
  <c r="BJ135" i="4"/>
  <c r="BI135" i="4"/>
  <c r="BH135" i="4"/>
  <c r="BF135" i="4"/>
  <c r="AB135" i="4"/>
  <c r="Z135" i="4"/>
  <c r="X135" i="4"/>
  <c r="BL135" i="4"/>
  <c r="N135" i="4"/>
  <c r="BG135" i="4" s="1"/>
  <c r="BJ131" i="4"/>
  <c r="BI131" i="4"/>
  <c r="BH131" i="4"/>
  <c r="BF131" i="4"/>
  <c r="AB131" i="4"/>
  <c r="Z131" i="4"/>
  <c r="X131" i="4"/>
  <c r="BL131" i="4"/>
  <c r="N131" i="4"/>
  <c r="BG131" i="4" s="1"/>
  <c r="BJ127" i="4"/>
  <c r="BI127" i="4"/>
  <c r="BH127" i="4"/>
  <c r="BF127" i="4"/>
  <c r="AB127" i="4"/>
  <c r="Z127" i="4"/>
  <c r="X127" i="4"/>
  <c r="BL127" i="4"/>
  <c r="N127" i="4"/>
  <c r="BG127" i="4" s="1"/>
  <c r="F118" i="4"/>
  <c r="F116" i="4"/>
  <c r="BJ105" i="4"/>
  <c r="BI105" i="4"/>
  <c r="BH105" i="4"/>
  <c r="BF105" i="4"/>
  <c r="BJ104" i="4"/>
  <c r="BI104" i="4"/>
  <c r="BH104" i="4"/>
  <c r="BF104" i="4"/>
  <c r="BJ103" i="4"/>
  <c r="BI103" i="4"/>
  <c r="BH103" i="4"/>
  <c r="BF103" i="4"/>
  <c r="BJ102" i="4"/>
  <c r="BI102" i="4"/>
  <c r="BH102" i="4"/>
  <c r="BF102" i="4"/>
  <c r="BJ101" i="4"/>
  <c r="BI101" i="4"/>
  <c r="BH101" i="4"/>
  <c r="BF101" i="4"/>
  <c r="BJ100" i="4"/>
  <c r="BI100" i="4"/>
  <c r="BH100" i="4"/>
  <c r="BF100" i="4"/>
  <c r="F81" i="4"/>
  <c r="F79" i="4"/>
  <c r="O21" i="4"/>
  <c r="E21" i="4"/>
  <c r="O20" i="4"/>
  <c r="O18" i="4"/>
  <c r="E18" i="4"/>
  <c r="M120" i="4" s="1"/>
  <c r="O17" i="4"/>
  <c r="O15" i="4"/>
  <c r="E15" i="4"/>
  <c r="F121" i="4" s="1"/>
  <c r="O14" i="4"/>
  <c r="O12" i="4"/>
  <c r="E12" i="4"/>
  <c r="F120" i="4" s="1"/>
  <c r="O11" i="4"/>
  <c r="O9" i="4"/>
  <c r="M118" i="4" s="1"/>
  <c r="F6" i="4"/>
  <c r="F115" i="4" s="1"/>
  <c r="AB283" i="4" l="1"/>
  <c r="AB282" i="4" s="1"/>
  <c r="H35" i="4"/>
  <c r="BL126" i="4"/>
  <c r="N126" i="4" s="1"/>
  <c r="N90" i="4" s="1"/>
  <c r="Z126" i="4"/>
  <c r="X208" i="4"/>
  <c r="BL283" i="4"/>
  <c r="BL282" i="4" s="1"/>
  <c r="N282" i="4" s="1"/>
  <c r="N95" i="4" s="1"/>
  <c r="AB156" i="4"/>
  <c r="M81" i="4"/>
  <c r="F83" i="4"/>
  <c r="F84" i="4"/>
  <c r="F78" i="4"/>
  <c r="BL138" i="4"/>
  <c r="N138" i="4" s="1"/>
  <c r="N91" i="4" s="1"/>
  <c r="H34" i="4"/>
  <c r="Z156" i="4"/>
  <c r="Z208" i="4"/>
  <c r="X283" i="4"/>
  <c r="X282" i="4" s="1"/>
  <c r="Z138" i="4"/>
  <c r="BL156" i="4"/>
  <c r="N156" i="4" s="1"/>
  <c r="N92" i="4" s="1"/>
  <c r="BL208" i="4"/>
  <c r="N208" i="4" s="1"/>
  <c r="N93" i="4" s="1"/>
  <c r="H36" i="4"/>
  <c r="X126" i="4"/>
  <c r="X156" i="4"/>
  <c r="AB208" i="4"/>
  <c r="N283" i="4"/>
  <c r="N96" i="4" s="1"/>
  <c r="M84" i="4"/>
  <c r="M121" i="4"/>
  <c r="M32" i="4"/>
  <c r="H32" i="4"/>
  <c r="AB126" i="4"/>
  <c r="AB138" i="4"/>
  <c r="BL291" i="4"/>
  <c r="N291" i="4" s="1"/>
  <c r="N97" i="4" s="1"/>
  <c r="M83" i="4"/>
  <c r="Z125" i="4" l="1"/>
  <c r="Z124" i="4" s="1"/>
  <c r="BL125" i="4"/>
  <c r="X125" i="4"/>
  <c r="X124" i="4" s="1"/>
  <c r="AB125" i="4"/>
  <c r="AB124" i="4" s="1"/>
  <c r="N125" i="4" l="1"/>
  <c r="N89" i="4" s="1"/>
  <c r="BL124" i="4"/>
  <c r="N124" i="4" s="1"/>
  <c r="N88" i="4" s="1"/>
  <c r="N103" i="4" l="1"/>
  <c r="BG103" i="4" s="1"/>
  <c r="N100" i="4"/>
  <c r="N102" i="4"/>
  <c r="BG102" i="4" s="1"/>
  <c r="N105" i="4"/>
  <c r="BG105" i="4" s="1"/>
  <c r="N101" i="4"/>
  <c r="BG101" i="4" s="1"/>
  <c r="N104" i="4"/>
  <c r="BG104" i="4" s="1"/>
  <c r="M27" i="4"/>
  <c r="N99" i="4" l="1"/>
  <c r="BG100" i="4"/>
  <c r="M33" i="4" l="1"/>
  <c r="H33" i="4"/>
  <c r="L107" i="4"/>
  <c r="M28" i="4"/>
  <c r="M30" i="4" l="1"/>
  <c r="L38" i="4" l="1"/>
</calcChain>
</file>

<file path=xl/sharedStrings.xml><?xml version="1.0" encoding="utf-8"?>
<sst xmlns="http://schemas.openxmlformats.org/spreadsheetml/2006/main" count="1747" uniqueCount="294">
  <si>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</si>
  <si>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</si>
  <si>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</si>
  <si>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</si>
  <si>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</si>
  <si>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</si>
  <si>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</si>
  <si>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</si>
  <si>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</si>
  <si>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</si>
  <si>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</si>
  <si>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</si>
  <si>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</si>
  <si>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</si>
  <si>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</si>
  <si>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</si>
  <si>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</si>
  <si>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</si>
  <si>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</si>
  <si>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</si>
  <si>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</si>
  <si>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</si>
  <si>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</si>
  <si>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</si>
  <si>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</si>
  <si>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</si>
  <si>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</si>
  <si>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</si>
  <si>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</si>
  <si>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</si>
  <si>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</si>
  <si>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</si>
  <si>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</si>
  <si>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</si>
  <si>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</si>
  <si>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</si>
  <si>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</si>
  <si>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</si>
  <si>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</si>
  <si>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</si>
  <si>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</si>
  <si>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</si>
  <si>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{3fe72ab1-0343-4a35-8756-a03f02613472}</t>
  </si>
  <si>
    <t>2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</si>
  <si>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</si>
  <si>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</si>
  <si>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</si>
  <si>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</si>
  <si>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</si>
  <si>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</si>
  <si>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</si>
  <si>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</si>
  <si>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</si>
  <si>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</si>
  <si>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</si>
  <si>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</si>
  <si>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</si>
  <si>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</si>
  <si>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</si>
  <si>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</si>
  <si>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</si>
  <si>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</si>
  <si>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</si>
  <si>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</si>
  <si>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</si>
  <si>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</si>
  <si>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</si>
  <si>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</si>
  <si>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</si>
  <si>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</si>
  <si>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</si>
  <si>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</si>
  <si>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</si>
  <si>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</si>
  <si>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</si>
  <si>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</si>
  <si>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</si>
  <si>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</si>
  <si>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</si>
  <si>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</si>
  <si>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</si>
  <si>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</si>
  <si>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</si>
  <si>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</si>
  <si>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</si>
  <si>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</si>
  <si>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HSV - Práce a dodávky HSV</t>
  </si>
  <si>
    <t xml:space="preserve">    1 - Zemné práce</t>
  </si>
  <si>
    <t>PSV - Práce a dodávky PSV</t>
  </si>
  <si>
    <t xml:space="preserve">    767 - Konštrukcie doplnkové kovové</t>
  </si>
  <si>
    <t>ROZPOCET</t>
  </si>
  <si>
    <t>ks</t>
  </si>
  <si>
    <t>4</t>
  </si>
  <si>
    <t>16</t>
  </si>
  <si>
    <t>3</t>
  </si>
  <si>
    <t>m</t>
  </si>
  <si>
    <t>VV</t>
  </si>
  <si>
    <t>Medzisúčet</t>
  </si>
  <si>
    <t>Súčet</t>
  </si>
  <si>
    <t>5</t>
  </si>
  <si>
    <t>m2</t>
  </si>
  <si>
    <t>6</t>
  </si>
  <si>
    <t>m3</t>
  </si>
  <si>
    <t>7</t>
  </si>
  <si>
    <t>8</t>
  </si>
  <si>
    <t>9</t>
  </si>
  <si>
    <t>10</t>
  </si>
  <si>
    <t>t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</si>
  <si>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</si>
  <si>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</si>
  <si>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</si>
  <si>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</si>
  <si>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</si>
  <si>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</si>
  <si>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</si>
  <si>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</si>
  <si>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</si>
  <si>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bm</t>
  </si>
  <si>
    <t>SO 02 - Športové ihriská</t>
  </si>
  <si>
    <t xml:space="preserve">    2 - Zakladanie</t>
  </si>
  <si>
    <t xml:space="preserve">    5 - Komunikácie</t>
  </si>
  <si>
    <t xml:space="preserve">    9 - Ostatné konštrukcie a práce</t>
  </si>
  <si>
    <t xml:space="preserve">    99 - Presun hmôt HSV</t>
  </si>
  <si>
    <t>132201101</t>
  </si>
  <si>
    <t>Výkop ryhy do šírky 600 mm v horn.3 do 100 m3</t>
  </si>
  <si>
    <t>-1771445886</t>
  </si>
  <si>
    <t>701,35*0,500*0,300</t>
  </si>
  <si>
    <t>132201109</t>
  </si>
  <si>
    <t>Príplatok k cene za lepivosť pri hĺbení rýh šírky do 600 mm zapažených i nezapažených s urovnaním dna v hornine 3</t>
  </si>
  <si>
    <t>1104038733</t>
  </si>
  <si>
    <t>105,203*0,3</t>
  </si>
  <si>
    <t>162206113</t>
  </si>
  <si>
    <t>Vodorovné premiestnenie výkopku bez naloženia ale so zložením zúrod. zeminy nad 50 do 100 m</t>
  </si>
  <si>
    <t>1591471234</t>
  </si>
  <si>
    <t>167103101</t>
  </si>
  <si>
    <t>Nakladanie neuľahnutého výkopku z hromád zeminy schopnej zúrodnenia</t>
  </si>
  <si>
    <t>-1935073243</t>
  </si>
  <si>
    <t>171206111</t>
  </si>
  <si>
    <t>Uloženie zemín schopných zúrodnenia alebo zemín výsypiek do násypov predpísaných tvarov s urovnaním</t>
  </si>
  <si>
    <t>1118016320</t>
  </si>
  <si>
    <t>212752124</t>
  </si>
  <si>
    <t>280700609</t>
  </si>
  <si>
    <t>701,35</t>
  </si>
  <si>
    <t>289971211</t>
  </si>
  <si>
    <t>Zhotovenie vrstvy z geotextílie na upravenom povrchu sklon do 1 : 5 , šírky od 0 do 3 m</t>
  </si>
  <si>
    <t>-1449053381</t>
  </si>
  <si>
    <t>"S1</t>
  </si>
  <si>
    <t>1070</t>
  </si>
  <si>
    <t>"S2+S3</t>
  </si>
  <si>
    <t>809,479</t>
  </si>
  <si>
    <t>"S4</t>
  </si>
  <si>
    <t>1620+415</t>
  </si>
  <si>
    <t>"trativod</t>
  </si>
  <si>
    <t>710*1,200</t>
  </si>
  <si>
    <t>M</t>
  </si>
  <si>
    <t>6936651000</t>
  </si>
  <si>
    <t>-325624787</t>
  </si>
  <si>
    <t>564801112</t>
  </si>
  <si>
    <t>Podklad zo štrkodrviny s rozprestretím a zhutnením, po zhutnení hr. 50 mm fr. 0-8</t>
  </si>
  <si>
    <t>409864</t>
  </si>
  <si>
    <t>1070*2</t>
  </si>
  <si>
    <t>809,479*2</t>
  </si>
  <si>
    <t>1620+415*2</t>
  </si>
  <si>
    <t>-3,3*5,4*2</t>
  </si>
  <si>
    <t>-19,6*6,5</t>
  </si>
  <si>
    <t>564821111</t>
  </si>
  <si>
    <t>Podklad zo štrkodrviny s rozprestretím a zhutnením, po zhutnení hr. 80 mm fr. 8-16 mm</t>
  </si>
  <si>
    <t>492831531</t>
  </si>
  <si>
    <t>564851111</t>
  </si>
  <si>
    <t>Podklad zo štrkodrviny s rozprestretím a zhutnením, po zhutnení hr. 150 mm fr. 0-63</t>
  </si>
  <si>
    <t>-1595139947</t>
  </si>
  <si>
    <t>589170021</t>
  </si>
  <si>
    <t>131443419</t>
  </si>
  <si>
    <t>"S3</t>
  </si>
  <si>
    <t>3,3*5,4*2</t>
  </si>
  <si>
    <t>19,6*6,5</t>
  </si>
  <si>
    <t>589170021,1</t>
  </si>
  <si>
    <t>-218326677</t>
  </si>
  <si>
    <t>2847,729</t>
  </si>
  <si>
    <t>589170021,2</t>
  </si>
  <si>
    <t>1905508833</t>
  </si>
  <si>
    <t>1066,750</t>
  </si>
  <si>
    <t>597962501</t>
  </si>
  <si>
    <t>Osadenie odvodňovacieho žľabu z polymerbetónu s krycím roštom, š. do 20 cm, bet.lôžko C 25/30</t>
  </si>
  <si>
    <t>1978761725</t>
  </si>
  <si>
    <t>77</t>
  </si>
  <si>
    <t>5923001606</t>
  </si>
  <si>
    <t>717285332</t>
  </si>
  <si>
    <t>5923001005</t>
  </si>
  <si>
    <t>-10436700</t>
  </si>
  <si>
    <t>726111</t>
  </si>
  <si>
    <t>2044305188</t>
  </si>
  <si>
    <t>726112</t>
  </si>
  <si>
    <t>810500776</t>
  </si>
  <si>
    <t>726113</t>
  </si>
  <si>
    <t>1616523787</t>
  </si>
  <si>
    <t>726115</t>
  </si>
  <si>
    <t>-1935737734</t>
  </si>
  <si>
    <t>22</t>
  </si>
  <si>
    <t>726114</t>
  </si>
  <si>
    <t>1655577010</t>
  </si>
  <si>
    <t>23</t>
  </si>
  <si>
    <t>726116</t>
  </si>
  <si>
    <t>-1366082930</t>
  </si>
  <si>
    <t>24</t>
  </si>
  <si>
    <t>726117</t>
  </si>
  <si>
    <t>1309238196</t>
  </si>
  <si>
    <t>25</t>
  </si>
  <si>
    <t>726118</t>
  </si>
  <si>
    <t xml:space="preserve">Dodávka a montáž stĺpov pr. 80 mm </t>
  </si>
  <si>
    <t>2102923476</t>
  </si>
  <si>
    <t>168+260</t>
  </si>
  <si>
    <t>26</t>
  </si>
  <si>
    <t>726119</t>
  </si>
  <si>
    <t>Dodávka a montáž vstupnej bránky na ihrisko</t>
  </si>
  <si>
    <t>446844668</t>
  </si>
  <si>
    <t>27</t>
  </si>
  <si>
    <t>726121</t>
  </si>
  <si>
    <t xml:space="preserve">Dodávka a montáž  - Vŕtaná základová patka </t>
  </si>
  <si>
    <t>-1933595432</t>
  </si>
  <si>
    <t>42+24</t>
  </si>
  <si>
    <t>28</t>
  </si>
  <si>
    <t>726122</t>
  </si>
  <si>
    <t>1955693491</t>
  </si>
  <si>
    <t>29</t>
  </si>
  <si>
    <t>726123</t>
  </si>
  <si>
    <t>-368543574</t>
  </si>
  <si>
    <t>30</t>
  </si>
  <si>
    <t>726124</t>
  </si>
  <si>
    <t>831364832</t>
  </si>
  <si>
    <t>31</t>
  </si>
  <si>
    <t>762222141,98753</t>
  </si>
  <si>
    <t>-637026992</t>
  </si>
  <si>
    <t>32</t>
  </si>
  <si>
    <t>762222141,98753,1</t>
  </si>
  <si>
    <t>-1153309775</t>
  </si>
  <si>
    <t>33</t>
  </si>
  <si>
    <t>762222141,98753,2</t>
  </si>
  <si>
    <t>1964776897</t>
  </si>
  <si>
    <t>34</t>
  </si>
  <si>
    <t>915711111</t>
  </si>
  <si>
    <t>Napáskovanie čiar</t>
  </si>
  <si>
    <t>-836828245</t>
  </si>
  <si>
    <t>274+211+1250</t>
  </si>
  <si>
    <t>35</t>
  </si>
  <si>
    <t>915791111</t>
  </si>
  <si>
    <t>-590692907</t>
  </si>
  <si>
    <t>36</t>
  </si>
  <si>
    <t>917161112</t>
  </si>
  <si>
    <t>Osadenie chodník. obrubníka kamenného ležatého do lôžka z betónu prostého tr. C 16/20 s bočnou oporou</t>
  </si>
  <si>
    <t>634003208</t>
  </si>
  <si>
    <t>520,00+30,00</t>
  </si>
  <si>
    <t>37</t>
  </si>
  <si>
    <t>5921954540</t>
  </si>
  <si>
    <t>466219855</t>
  </si>
  <si>
    <t>38</t>
  </si>
  <si>
    <t>998012022</t>
  </si>
  <si>
    <t>Presun hmôt pre budovy (801, 803, 812), zvislá konštr. monolit. betónová výšky do 12 m</t>
  </si>
  <si>
    <t>-91630102</t>
  </si>
  <si>
    <t>39</t>
  </si>
  <si>
    <t>7092911456</t>
  </si>
  <si>
    <t xml:space="preserve">Montáž ochrannej siete </t>
  </si>
  <si>
    <t>-1508391535</t>
  </si>
  <si>
    <t>336+304</t>
  </si>
  <si>
    <t>40</t>
  </si>
  <si>
    <t>76799PC</t>
  </si>
  <si>
    <t>-1317568601</t>
  </si>
  <si>
    <t>Nástrek hracích čiar</t>
  </si>
  <si>
    <t>Športový povrch atletický z SBR 50 mm "TL"</t>
  </si>
  <si>
    <t>Športový povrch atletický z EPDM liaty 10 mm "TL"</t>
  </si>
  <si>
    <t>Športový povrch atletický z EPDM -striekaný 13 mm "TL"</t>
  </si>
  <si>
    <t xml:space="preserve">Dodávka žľabu z polymérbetónu podľa PD "PŠ" </t>
  </si>
  <si>
    <t>Dodávka a montáž FP1 a FP2 - prvok na precvičovanie chôdze + bet. Základ  "TL"</t>
  </si>
  <si>
    <t>Dodávka a montáž FP3 a FP4 - Elipsovité zariadenie + bet. Základ  "TL"</t>
  </si>
  <si>
    <t>Dodávka a montáž FP5 - Prvok na precvičovanie veslovania + bet. Základ  "TL"</t>
  </si>
  <si>
    <t>Dodávka a montáž  FP6 – Surfovacie zariadenie + bet. Základ  "TL"</t>
  </si>
  <si>
    <t>Dodávka a montáž  FP7 – Naťahovacie zariadenie + bet. Základ  "TL"</t>
  </si>
  <si>
    <t>Dodávka a montáž  FP8 – Šliapacie zariadenie + bet. Základ  "TL"</t>
  </si>
  <si>
    <t>Dodávka a montáž  FP9 – Workout zostava + bet. Základ  "TL"</t>
  </si>
  <si>
    <t>Dodávka a montáž  - Basketbalový kôš - so základovou patkou  "PŠ"</t>
  </si>
  <si>
    <t>Dodávka a montáž  - Hádzanárska brána - prenosná "PŠ"</t>
  </si>
  <si>
    <t>Sieť ochranná - priemer 3, oko 45/45mm, farba zelená "PŠ"</t>
  </si>
  <si>
    <t>726230</t>
  </si>
  <si>
    <t>Dodávka a montáž - pozinkovaný kruh pre vrh guľou priemeru 2135 mm vrátane zarážacieho brvna z epoxidovej živice "PŠ"</t>
  </si>
  <si>
    <t xml:space="preserve">Montáž a dodávka odrazovej dosky pred doskočiskom, podľa názornej ukážky úpravy doskočiska podľa PD </t>
  </si>
  <si>
    <t>Montáž a dodávka piesku do doskočiska, piesok jemný kvarcitový prírodný, dekoratívnej bielej farby, zrnitosť  0 - 1 mm, tvrdosť 7, 1530 kd/m3</t>
  </si>
  <si>
    <t>Trativody z flexodrenážnych rúr DN 120</t>
  </si>
  <si>
    <t>Geotextília netkaná polypropylénová napr. Tatratex PP 200 alebo ekvivalent</t>
  </si>
  <si>
    <t>Montáž a dodávka pieskového doskočiska vrátane pryžového obrubníka, netkanej separačnej geotextílie pod piesok napr. GEOMATEX NTB 10 300G 100X4M alebo ekvivalent, vyhotovenie celej konštrukcie doskočiska podľa názornej ukážky úpravy doskočiska podľa PD</t>
  </si>
  <si>
    <t>Obrubník cestný napr. Premac 100x26x15 cm alebo ekvivalent</t>
  </si>
  <si>
    <t>vodopriepustná pružná podložka - zmes kameniva, gumového granulátu a PU spojiva, hr. 30 mm</t>
  </si>
  <si>
    <t>Zásyp ryhy zo štrkodrviny so zhutnením, fr. 32-63 mm</t>
  </si>
  <si>
    <t xml:space="preserve">Dodávka liatinovej krycej mriežky podľa PD "PŠ" </t>
  </si>
  <si>
    <t>Dodávka a montáž  - Futbalová brána - pevná, rozmer brány na 4,0 x 2,0 x 1,2 m "PŠ"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</si>
</sst>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theme="1"/>
      <name val="Trebuchet MS"/>
      <family val="2"/>
      <charset val="238"/>
    </font>
    <font>
      <i/>
      <sz val="8"/>
      <name val="Trebuchet MS"/>
      <family val="2"/>
      <charset val="238"/>
    </font>
    <font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167" fontId="2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49" fontId="26" fillId="0" borderId="25" xfId="0" applyNumberFormat="1" applyFont="1" applyBorder="1" applyAlignment="1" applyProtection="1">
      <alignment horizontal="left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7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center"/>
    </xf>
    <xf numFmtId="0" fontId="0" fillId="0" borderId="29" xfId="0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0" fontId="28" fillId="0" borderId="24" xfId="0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167" fontId="28" fillId="0" borderId="24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6" fillId="0" borderId="21" xfId="0" applyNumberFormat="1" applyFont="1" applyBorder="1" applyAlignment="1"/>
    <xf numFmtId="167" fontId="6" fillId="0" borderId="21" xfId="0" applyNumberFormat="1" applyFont="1" applyBorder="1" applyAlignment="1">
      <alignment vertical="center"/>
    </xf>
    <xf numFmtId="167" fontId="5" fillId="0" borderId="10" xfId="0" applyNumberFormat="1" applyFont="1" applyBorder="1" applyAlignment="1"/>
    <xf numFmtId="167" fontId="5" fillId="0" borderId="10" xfId="0" applyNumberFormat="1" applyFont="1" applyBorder="1" applyAlignment="1">
      <alignment vertical="center"/>
    </xf>
    <xf numFmtId="167" fontId="6" fillId="0" borderId="15" xfId="0" applyNumberFormat="1" applyFont="1" applyBorder="1" applyAlignment="1"/>
    <xf numFmtId="167" fontId="6" fillId="0" borderId="15" xfId="0" applyNumberFormat="1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26" fillId="6" borderId="25" xfId="0" applyFont="1" applyFill="1" applyBorder="1" applyAlignment="1" applyProtection="1">
      <alignment horizontal="left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167" fontId="26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1" fillId="6" borderId="25" xfId="0" applyFont="1" applyFill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6" borderId="23" xfId="0" applyFont="1" applyFill="1" applyBorder="1" applyAlignment="1" applyProtection="1">
      <alignment horizontal="left" vertical="center" wrapText="1"/>
      <protection locked="0"/>
    </xf>
    <xf numFmtId="0" fontId="26" fillId="6" borderId="23" xfId="0" applyFont="1" applyFill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167" fontId="0" fillId="0" borderId="29" xfId="0" applyNumberFormat="1" applyFont="1" applyBorder="1" applyAlignment="1" applyProtection="1">
      <alignment vertical="center"/>
      <protection locked="0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168" fontId="28" fillId="0" borderId="26" xfId="0" applyNumberFormat="1" applyFont="1" applyBorder="1" applyAlignment="1">
      <alignment horizontal="right" vertical="center"/>
    </xf>
    <xf numFmtId="168" fontId="28" fillId="0" borderId="28" xfId="0" applyNumberFormat="1" applyFont="1" applyBorder="1" applyAlignment="1">
      <alignment horizontal="right" vertical="center"/>
    </xf>
    <xf numFmtId="167" fontId="0" fillId="0" borderId="30" xfId="0" applyNumberFormat="1" applyFont="1" applyBorder="1" applyAlignment="1" applyProtection="1">
      <alignment vertical="center"/>
      <protection locked="0"/>
    </xf>
    <xf numFmtId="167" fontId="0" fillId="0" borderId="31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67" fontId="21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21" fillId="5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29" fillId="0" borderId="23" xfId="0" applyFont="1" applyBorder="1" applyAlignment="1" applyProtection="1">
      <alignment horizontal="center" vertical="center"/>
      <protection locked="0"/>
    </xf>
    <xf numFmtId="49" fontId="29" fillId="0" borderId="23" xfId="0" applyNumberFormat="1" applyFont="1" applyBorder="1" applyAlignment="1" applyProtection="1">
      <alignment horizontal="left" vertical="center" wrapText="1"/>
      <protection locked="0"/>
    </xf>
    <xf numFmtId="0" fontId="29" fillId="0" borderId="23" xfId="0" applyFont="1" applyFill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167" fontId="29" fillId="4" borderId="23" xfId="0" applyNumberFormat="1" applyFont="1" applyFill="1" applyBorder="1" applyAlignment="1" applyProtection="1">
      <alignment vertical="center"/>
      <protection locked="0"/>
    </xf>
    <xf numFmtId="167" fontId="29" fillId="4" borderId="23" xfId="0" applyNumberFormat="1" applyFont="1" applyFill="1" applyBorder="1" applyAlignment="1" applyProtection="1">
      <alignment vertical="center"/>
      <protection locked="0"/>
    </xf>
    <xf numFmtId="167" fontId="29" fillId="0" borderId="23" xfId="0" applyNumberFormat="1" applyFont="1" applyBorder="1" applyAlignment="1" applyProtection="1">
      <alignment vertical="center"/>
      <protection locked="0"/>
    </xf>
    <xf numFmtId="167" fontId="30" fillId="0" borderId="23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O298"/>
  <sheetViews>
    <sheetView showGridLines="0" tabSelected="1" workbookViewId="0">
      <pane ySplit="1" topLeftCell="A193" activePane="bottomLeft" state="frozen"/>
      <selection pane="bottomLeft" activeCell="F207" sqref="F207:I20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25.33203125" style="158" customWidth="1"/>
    <col min="20" max="20" width="8.1640625" customWidth="1"/>
    <col min="21" max="21" width="29.6640625" hidden="1" customWidth="1"/>
    <col min="22" max="22" width="16.33203125" hidden="1" customWidth="1"/>
    <col min="23" max="23" width="12.33203125" hidden="1" customWidth="1"/>
    <col min="24" max="24" width="16.33203125" hidden="1" customWidth="1"/>
    <col min="25" max="25" width="12.1640625" hidden="1" customWidth="1"/>
    <col min="26" max="26" width="15" hidden="1" customWidth="1"/>
    <col min="27" max="27" width="11" hidden="1" customWidth="1"/>
    <col min="28" max="28" width="15" hidden="1" customWidth="1"/>
    <col min="29" max="29" width="16.33203125" hidden="1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1" spans="1:67" ht="21.75" customHeight="1" x14ac:dyDescent="0.3">
      <c r="A1" s="60"/>
      <c r="B1" s="10"/>
      <c r="C1" s="10"/>
      <c r="D1" s="11" t="s">
        <v>0</v>
      </c>
      <c r="E1" s="10"/>
      <c r="F1" s="12" t="s">
        <v>46</v>
      </c>
      <c r="G1" s="12"/>
      <c r="H1" s="192" t="s">
        <v>47</v>
      </c>
      <c r="I1" s="192"/>
      <c r="J1" s="192"/>
      <c r="K1" s="192"/>
      <c r="L1" s="12" t="s">
        <v>48</v>
      </c>
      <c r="M1" s="10"/>
      <c r="N1" s="10"/>
      <c r="O1" s="11" t="s">
        <v>49</v>
      </c>
      <c r="P1" s="10"/>
      <c r="Q1" s="10"/>
      <c r="R1" s="10"/>
      <c r="S1" s="10"/>
      <c r="T1" s="12" t="s">
        <v>50</v>
      </c>
      <c r="U1" s="12"/>
      <c r="V1" s="60"/>
      <c r="W1" s="60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</row>
    <row r="2" spans="1:67" ht="36.950000000000003" customHeight="1" x14ac:dyDescent="0.3">
      <c r="C2" s="266" t="s">
        <v>3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T2" s="193" t="s">
        <v>4</v>
      </c>
      <c r="U2" s="194"/>
      <c r="V2" s="194"/>
      <c r="W2" s="194"/>
      <c r="X2" s="194"/>
      <c r="Y2" s="194"/>
      <c r="Z2" s="194"/>
      <c r="AA2" s="194"/>
      <c r="AB2" s="194"/>
      <c r="AC2" s="194"/>
      <c r="AD2" s="194"/>
      <c r="AU2" s="15" t="s">
        <v>42</v>
      </c>
    </row>
    <row r="3" spans="1:67" ht="6.9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S3" s="21"/>
      <c r="AU3" s="15" t="s">
        <v>40</v>
      </c>
    </row>
    <row r="4" spans="1:67" ht="36.950000000000003" customHeight="1" x14ac:dyDescent="0.3">
      <c r="B4" s="19"/>
      <c r="C4" s="244" t="s">
        <v>51</v>
      </c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0"/>
      <c r="S4" s="21"/>
      <c r="U4" s="14" t="s">
        <v>6</v>
      </c>
      <c r="AU4" s="15" t="s">
        <v>2</v>
      </c>
    </row>
    <row r="5" spans="1:67" ht="6.95" customHeight="1" x14ac:dyDescent="0.3">
      <c r="B5" s="19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0"/>
      <c r="S5" s="21"/>
    </row>
    <row r="6" spans="1:67" ht="25.35" customHeight="1" x14ac:dyDescent="0.3">
      <c r="B6" s="19"/>
      <c r="C6" s="21"/>
      <c r="D6" s="24" t="s">
        <v>7</v>
      </c>
      <c r="E6" s="21"/>
      <c r="F6" s="246" t="e">
        <f>#REF!</f>
        <v>#REF!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1"/>
      <c r="R6" s="20"/>
      <c r="S6" s="21"/>
    </row>
    <row r="7" spans="1:67" s="1" customFormat="1" ht="32.85" customHeight="1" x14ac:dyDescent="0.3">
      <c r="B7" s="26"/>
      <c r="C7" s="27"/>
      <c r="D7" s="23" t="s">
        <v>85</v>
      </c>
      <c r="E7" s="27"/>
      <c r="F7" s="268" t="s">
        <v>118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7"/>
      <c r="R7" s="28"/>
      <c r="S7" s="163"/>
    </row>
    <row r="8" spans="1:67" s="1" customFormat="1" ht="14.45" customHeight="1" x14ac:dyDescent="0.3">
      <c r="B8" s="26"/>
      <c r="C8" s="27"/>
      <c r="D8" s="24" t="s">
        <v>8</v>
      </c>
      <c r="E8" s="27"/>
      <c r="F8" s="22" t="s">
        <v>1</v>
      </c>
      <c r="G8" s="27"/>
      <c r="H8" s="27"/>
      <c r="I8" s="27"/>
      <c r="J8" s="27"/>
      <c r="K8" s="27"/>
      <c r="L8" s="27"/>
      <c r="M8" s="24" t="s">
        <v>9</v>
      </c>
      <c r="N8" s="27"/>
      <c r="O8" s="22" t="s">
        <v>1</v>
      </c>
      <c r="P8" s="27"/>
      <c r="Q8" s="27"/>
      <c r="R8" s="28"/>
      <c r="S8" s="163"/>
    </row>
    <row r="9" spans="1:67" s="1" customFormat="1" ht="14.45" customHeight="1" x14ac:dyDescent="0.3">
      <c r="B9" s="26"/>
      <c r="C9" s="27"/>
      <c r="D9" s="24" t="s">
        <v>10</v>
      </c>
      <c r="E9" s="27"/>
      <c r="F9" s="22" t="s">
        <v>11</v>
      </c>
      <c r="G9" s="27"/>
      <c r="H9" s="27"/>
      <c r="I9" s="27"/>
      <c r="J9" s="27"/>
      <c r="K9" s="27"/>
      <c r="L9" s="27"/>
      <c r="M9" s="24" t="s">
        <v>12</v>
      </c>
      <c r="N9" s="27"/>
      <c r="O9" s="269" t="e">
        <f>#REF!</f>
        <v>#REF!</v>
      </c>
      <c r="P9" s="249"/>
      <c r="Q9" s="27"/>
      <c r="R9" s="28"/>
      <c r="S9" s="163"/>
    </row>
    <row r="10" spans="1:67" s="1" customFormat="1" ht="10.9" customHeight="1" x14ac:dyDescent="0.3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163"/>
    </row>
    <row r="11" spans="1:67" s="1" customFormat="1" ht="14.45" customHeight="1" x14ac:dyDescent="0.3">
      <c r="B11" s="26"/>
      <c r="C11" s="27"/>
      <c r="D11" s="24" t="s">
        <v>13</v>
      </c>
      <c r="E11" s="27"/>
      <c r="F11" s="27"/>
      <c r="G11" s="27"/>
      <c r="H11" s="27"/>
      <c r="I11" s="27"/>
      <c r="J11" s="27"/>
      <c r="K11" s="27"/>
      <c r="L11" s="27"/>
      <c r="M11" s="24" t="s">
        <v>14</v>
      </c>
      <c r="N11" s="27"/>
      <c r="O11" s="232" t="e">
        <f>IF(#REF!="","",#REF!)</f>
        <v>#REF!</v>
      </c>
      <c r="P11" s="232"/>
      <c r="Q11" s="27"/>
      <c r="R11" s="28"/>
      <c r="S11" s="163"/>
    </row>
    <row r="12" spans="1:67" s="1" customFormat="1" ht="18" customHeight="1" x14ac:dyDescent="0.3">
      <c r="B12" s="26"/>
      <c r="C12" s="27"/>
      <c r="D12" s="27"/>
      <c r="E12" s="22" t="e">
        <f>IF(#REF!="","",#REF!)</f>
        <v>#REF!</v>
      </c>
      <c r="F12" s="27"/>
      <c r="G12" s="27"/>
      <c r="H12" s="27"/>
      <c r="I12" s="27"/>
      <c r="J12" s="27"/>
      <c r="K12" s="27"/>
      <c r="L12" s="27"/>
      <c r="M12" s="24" t="s">
        <v>15</v>
      </c>
      <c r="N12" s="27"/>
      <c r="O12" s="232" t="e">
        <f>IF(#REF!="","",#REF!)</f>
        <v>#REF!</v>
      </c>
      <c r="P12" s="232"/>
      <c r="Q12" s="27"/>
      <c r="R12" s="28"/>
      <c r="S12" s="163"/>
    </row>
    <row r="13" spans="1:67" s="1" customFormat="1" ht="6.95" customHeight="1" x14ac:dyDescent="0.3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  <c r="S13" s="163"/>
    </row>
    <row r="14" spans="1:67" s="1" customFormat="1" ht="14.45" customHeight="1" x14ac:dyDescent="0.3">
      <c r="B14" s="26"/>
      <c r="C14" s="27"/>
      <c r="D14" s="24" t="s">
        <v>16</v>
      </c>
      <c r="E14" s="27"/>
      <c r="F14" s="27"/>
      <c r="G14" s="27"/>
      <c r="H14" s="27"/>
      <c r="I14" s="27"/>
      <c r="J14" s="27"/>
      <c r="K14" s="27"/>
      <c r="L14" s="27"/>
      <c r="M14" s="24" t="s">
        <v>14</v>
      </c>
      <c r="N14" s="27"/>
      <c r="O14" s="270" t="e">
        <f>IF(#REF!="","",#REF!)</f>
        <v>#REF!</v>
      </c>
      <c r="P14" s="232"/>
      <c r="Q14" s="27"/>
      <c r="R14" s="28"/>
      <c r="S14" s="163"/>
    </row>
    <row r="15" spans="1:67" s="1" customFormat="1" ht="18" customHeight="1" x14ac:dyDescent="0.3">
      <c r="B15" s="26"/>
      <c r="C15" s="27"/>
      <c r="D15" s="27"/>
      <c r="E15" s="270" t="e">
        <f>IF(#REF!="","",#REF!)</f>
        <v>#REF!</v>
      </c>
      <c r="F15" s="271"/>
      <c r="G15" s="271"/>
      <c r="H15" s="271"/>
      <c r="I15" s="271"/>
      <c r="J15" s="271"/>
      <c r="K15" s="271"/>
      <c r="L15" s="271"/>
      <c r="M15" s="24" t="s">
        <v>15</v>
      </c>
      <c r="N15" s="27"/>
      <c r="O15" s="270" t="e">
        <f>IF(#REF!="","",#REF!)</f>
        <v>#REF!</v>
      </c>
      <c r="P15" s="232"/>
      <c r="Q15" s="27"/>
      <c r="R15" s="28"/>
      <c r="S15" s="163"/>
    </row>
    <row r="16" spans="1:67" s="1" customFormat="1" ht="6.95" customHeight="1" x14ac:dyDescent="0.3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163"/>
    </row>
    <row r="17" spans="2:19" s="1" customFormat="1" ht="14.45" customHeight="1" x14ac:dyDescent="0.3">
      <c r="B17" s="26"/>
      <c r="C17" s="27"/>
      <c r="D17" s="24" t="s">
        <v>17</v>
      </c>
      <c r="E17" s="27"/>
      <c r="F17" s="27"/>
      <c r="G17" s="27"/>
      <c r="H17" s="27"/>
      <c r="I17" s="27"/>
      <c r="J17" s="27"/>
      <c r="K17" s="27"/>
      <c r="L17" s="27"/>
      <c r="M17" s="24" t="s">
        <v>14</v>
      </c>
      <c r="N17" s="27"/>
      <c r="O17" s="232" t="e">
        <f>IF(#REF!="","",#REF!)</f>
        <v>#REF!</v>
      </c>
      <c r="P17" s="232"/>
      <c r="Q17" s="27"/>
      <c r="R17" s="28"/>
      <c r="S17" s="163"/>
    </row>
    <row r="18" spans="2:19" s="1" customFormat="1" ht="18" customHeight="1" x14ac:dyDescent="0.3">
      <c r="B18" s="26"/>
      <c r="C18" s="27"/>
      <c r="D18" s="27"/>
      <c r="E18" s="22" t="e">
        <f>IF(#REF!="","",#REF!)</f>
        <v>#REF!</v>
      </c>
      <c r="F18" s="27"/>
      <c r="G18" s="27"/>
      <c r="H18" s="27"/>
      <c r="I18" s="27"/>
      <c r="J18" s="27"/>
      <c r="K18" s="27"/>
      <c r="L18" s="27"/>
      <c r="M18" s="24" t="s">
        <v>15</v>
      </c>
      <c r="N18" s="27"/>
      <c r="O18" s="232" t="e">
        <f>IF(#REF!="","",#REF!)</f>
        <v>#REF!</v>
      </c>
      <c r="P18" s="232"/>
      <c r="Q18" s="27"/>
      <c r="R18" s="28"/>
      <c r="S18" s="163"/>
    </row>
    <row r="19" spans="2:19" s="1" customFormat="1" ht="6.95" customHeight="1" x14ac:dyDescent="0.3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163"/>
    </row>
    <row r="20" spans="2:19" s="1" customFormat="1" ht="14.45" customHeight="1" x14ac:dyDescent="0.3">
      <c r="B20" s="26"/>
      <c r="C20" s="27"/>
      <c r="D20" s="24" t="s">
        <v>19</v>
      </c>
      <c r="E20" s="27"/>
      <c r="F20" s="27"/>
      <c r="G20" s="27"/>
      <c r="H20" s="27"/>
      <c r="I20" s="27"/>
      <c r="J20" s="27"/>
      <c r="K20" s="27"/>
      <c r="L20" s="27"/>
      <c r="M20" s="24" t="s">
        <v>14</v>
      </c>
      <c r="N20" s="27"/>
      <c r="O20" s="232" t="e">
        <f>IF(#REF!="","",#REF!)</f>
        <v>#REF!</v>
      </c>
      <c r="P20" s="232"/>
      <c r="Q20" s="27"/>
      <c r="R20" s="28"/>
      <c r="S20" s="163"/>
    </row>
    <row r="21" spans="2:19" s="1" customFormat="1" ht="18" customHeight="1" x14ac:dyDescent="0.3">
      <c r="B21" s="26"/>
      <c r="C21" s="27"/>
      <c r="D21" s="27"/>
      <c r="E21" s="22" t="e">
        <f>IF(#REF!="","",#REF!)</f>
        <v>#REF!</v>
      </c>
      <c r="F21" s="27"/>
      <c r="G21" s="27"/>
      <c r="H21" s="27"/>
      <c r="I21" s="27"/>
      <c r="J21" s="27"/>
      <c r="K21" s="27"/>
      <c r="L21" s="27"/>
      <c r="M21" s="24" t="s">
        <v>15</v>
      </c>
      <c r="N21" s="27"/>
      <c r="O21" s="232" t="e">
        <f>IF(#REF!="","",#REF!)</f>
        <v>#REF!</v>
      </c>
      <c r="P21" s="232"/>
      <c r="Q21" s="27"/>
      <c r="R21" s="28"/>
      <c r="S21" s="163"/>
    </row>
    <row r="22" spans="2:19" s="1" customFormat="1" ht="6.95" customHeight="1" x14ac:dyDescent="0.3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163"/>
    </row>
    <row r="23" spans="2:19" s="1" customFormat="1" ht="14.45" customHeight="1" x14ac:dyDescent="0.3">
      <c r="B23" s="26"/>
      <c r="C23" s="27"/>
      <c r="D23" s="24" t="s">
        <v>20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163"/>
    </row>
    <row r="24" spans="2:19" s="1" customFormat="1" ht="16.5" customHeight="1" x14ac:dyDescent="0.3">
      <c r="B24" s="26"/>
      <c r="C24" s="27"/>
      <c r="D24" s="27"/>
      <c r="E24" s="263" t="s">
        <v>1</v>
      </c>
      <c r="F24" s="263"/>
      <c r="G24" s="263"/>
      <c r="H24" s="263"/>
      <c r="I24" s="263"/>
      <c r="J24" s="263"/>
      <c r="K24" s="263"/>
      <c r="L24" s="263"/>
      <c r="M24" s="27"/>
      <c r="N24" s="27"/>
      <c r="O24" s="27"/>
      <c r="P24" s="27"/>
      <c r="Q24" s="27"/>
      <c r="R24" s="28"/>
      <c r="S24" s="163"/>
    </row>
    <row r="25" spans="2:19" s="1" customFormat="1" ht="6.95" customHeight="1" x14ac:dyDescent="0.3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S25" s="163"/>
    </row>
    <row r="26" spans="2:19" s="1" customFormat="1" ht="6.95" customHeight="1" x14ac:dyDescent="0.3">
      <c r="B26" s="26"/>
      <c r="C26" s="27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27"/>
      <c r="R26" s="28"/>
      <c r="S26" s="163"/>
    </row>
    <row r="27" spans="2:19" s="1" customFormat="1" ht="14.45" customHeight="1" x14ac:dyDescent="0.3">
      <c r="B27" s="26"/>
      <c r="C27" s="27"/>
      <c r="D27" s="61" t="s">
        <v>52</v>
      </c>
      <c r="E27" s="27"/>
      <c r="F27" s="27"/>
      <c r="G27" s="27"/>
      <c r="H27" s="27"/>
      <c r="I27" s="27"/>
      <c r="J27" s="27"/>
      <c r="K27" s="27"/>
      <c r="L27" s="27"/>
      <c r="M27" s="264">
        <f>N88</f>
        <v>0</v>
      </c>
      <c r="N27" s="264"/>
      <c r="O27" s="264"/>
      <c r="P27" s="264"/>
      <c r="Q27" s="27"/>
      <c r="R27" s="28"/>
      <c r="S27" s="163"/>
    </row>
    <row r="28" spans="2:19" s="1" customFormat="1" ht="14.45" customHeight="1" x14ac:dyDescent="0.3">
      <c r="B28" s="26"/>
      <c r="C28" s="27"/>
      <c r="D28" s="25" t="s">
        <v>44</v>
      </c>
      <c r="E28" s="27"/>
      <c r="F28" s="27"/>
      <c r="G28" s="27"/>
      <c r="H28" s="27"/>
      <c r="I28" s="27"/>
      <c r="J28" s="27"/>
      <c r="K28" s="27"/>
      <c r="L28" s="27"/>
      <c r="M28" s="264">
        <f>N99</f>
        <v>0</v>
      </c>
      <c r="N28" s="264"/>
      <c r="O28" s="264"/>
      <c r="P28" s="264"/>
      <c r="Q28" s="27"/>
      <c r="R28" s="28"/>
      <c r="S28" s="163"/>
    </row>
    <row r="29" spans="2:19" s="1" customFormat="1" ht="6.95" customHeight="1" x14ac:dyDescent="0.3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8"/>
      <c r="S29" s="163"/>
    </row>
    <row r="30" spans="2:19" s="1" customFormat="1" ht="25.35" customHeight="1" x14ac:dyDescent="0.3">
      <c r="B30" s="26"/>
      <c r="C30" s="27"/>
      <c r="D30" s="62" t="s">
        <v>21</v>
      </c>
      <c r="E30" s="27"/>
      <c r="F30" s="27"/>
      <c r="G30" s="27"/>
      <c r="H30" s="27"/>
      <c r="I30" s="27"/>
      <c r="J30" s="27"/>
      <c r="K30" s="27"/>
      <c r="L30" s="27"/>
      <c r="M30" s="265">
        <f>ROUND(M27+M28,2)</f>
        <v>0</v>
      </c>
      <c r="N30" s="245"/>
      <c r="O30" s="245"/>
      <c r="P30" s="245"/>
      <c r="Q30" s="27"/>
      <c r="R30" s="28"/>
      <c r="S30" s="163"/>
    </row>
    <row r="31" spans="2:19" s="1" customFormat="1" ht="6.95" customHeight="1" x14ac:dyDescent="0.3">
      <c r="B31" s="26"/>
      <c r="C31" s="27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27"/>
      <c r="R31" s="28"/>
      <c r="S31" s="163"/>
    </row>
    <row r="32" spans="2:19" s="1" customFormat="1" ht="14.45" customHeight="1" x14ac:dyDescent="0.3">
      <c r="B32" s="26"/>
      <c r="C32" s="27"/>
      <c r="D32" s="29" t="s">
        <v>22</v>
      </c>
      <c r="E32" s="29" t="s">
        <v>23</v>
      </c>
      <c r="F32" s="30">
        <v>0.2</v>
      </c>
      <c r="G32" s="63" t="s">
        <v>24</v>
      </c>
      <c r="H32" s="262">
        <f>ROUND((((SUM(BF99:BF106)+SUM(BF124:BF288))+SUM(BF292:BF296))),2)</f>
        <v>0</v>
      </c>
      <c r="I32" s="245"/>
      <c r="J32" s="245"/>
      <c r="K32" s="27"/>
      <c r="L32" s="27"/>
      <c r="M32" s="262">
        <f>ROUND(((ROUND((SUM(BF99:BF106)+SUM(BF124:BF288)), 2)*F32)+SUM(BF292:BF296)*F32),2)</f>
        <v>0</v>
      </c>
      <c r="N32" s="245"/>
      <c r="O32" s="245"/>
      <c r="P32" s="245"/>
      <c r="Q32" s="27"/>
      <c r="R32" s="28"/>
      <c r="S32" s="163"/>
    </row>
    <row r="33" spans="2:19" s="1" customFormat="1" ht="14.45" customHeight="1" x14ac:dyDescent="0.3">
      <c r="B33" s="26"/>
      <c r="C33" s="27"/>
      <c r="D33" s="27"/>
      <c r="E33" s="29" t="s">
        <v>25</v>
      </c>
      <c r="F33" s="30">
        <v>0.2</v>
      </c>
      <c r="G33" s="63" t="s">
        <v>24</v>
      </c>
      <c r="H33" s="262">
        <f>ROUND((((SUM(BG99:BG106)+SUM(BG124:BG288))+SUM(BG292:BG296))),2)</f>
        <v>0</v>
      </c>
      <c r="I33" s="245"/>
      <c r="J33" s="245"/>
      <c r="K33" s="27"/>
      <c r="L33" s="27"/>
      <c r="M33" s="262">
        <f>ROUND(((ROUND((SUM(BG99:BG106)+SUM(BG124:BG288)), 2)*F33)+SUM(BG292:BG296)*F33),2)</f>
        <v>0</v>
      </c>
      <c r="N33" s="245"/>
      <c r="O33" s="245"/>
      <c r="P33" s="245"/>
      <c r="Q33" s="27"/>
      <c r="R33" s="28"/>
      <c r="S33" s="163"/>
    </row>
    <row r="34" spans="2:19" s="1" customFormat="1" ht="14.45" hidden="1" customHeight="1" x14ac:dyDescent="0.3">
      <c r="B34" s="26"/>
      <c r="C34" s="27"/>
      <c r="D34" s="27"/>
      <c r="E34" s="29" t="s">
        <v>26</v>
      </c>
      <c r="F34" s="30">
        <v>0.2</v>
      </c>
      <c r="G34" s="63" t="s">
        <v>24</v>
      </c>
      <c r="H34" s="262">
        <f>ROUND((((SUM(BH99:BH106)+SUM(BH124:BH288))+SUM(BH292:BH296))),2)</f>
        <v>0</v>
      </c>
      <c r="I34" s="245"/>
      <c r="J34" s="245"/>
      <c r="K34" s="27"/>
      <c r="L34" s="27"/>
      <c r="M34" s="262">
        <v>0</v>
      </c>
      <c r="N34" s="245"/>
      <c r="O34" s="245"/>
      <c r="P34" s="245"/>
      <c r="Q34" s="27"/>
      <c r="R34" s="28"/>
      <c r="S34" s="163"/>
    </row>
    <row r="35" spans="2:19" s="1" customFormat="1" ht="14.45" hidden="1" customHeight="1" x14ac:dyDescent="0.3">
      <c r="B35" s="26"/>
      <c r="C35" s="27"/>
      <c r="D35" s="27"/>
      <c r="E35" s="29" t="s">
        <v>27</v>
      </c>
      <c r="F35" s="30">
        <v>0.2</v>
      </c>
      <c r="G35" s="63" t="s">
        <v>24</v>
      </c>
      <c r="H35" s="262">
        <f>ROUND((((SUM(BI99:BI106)+SUM(BI124:BI288))+SUM(BI292:BI296))),2)</f>
        <v>0</v>
      </c>
      <c r="I35" s="245"/>
      <c r="J35" s="245"/>
      <c r="K35" s="27"/>
      <c r="L35" s="27"/>
      <c r="M35" s="262">
        <v>0</v>
      </c>
      <c r="N35" s="245"/>
      <c r="O35" s="245"/>
      <c r="P35" s="245"/>
      <c r="Q35" s="27"/>
      <c r="R35" s="28"/>
      <c r="S35" s="163"/>
    </row>
    <row r="36" spans="2:19" s="1" customFormat="1" ht="14.45" hidden="1" customHeight="1" x14ac:dyDescent="0.3">
      <c r="B36" s="26"/>
      <c r="C36" s="27"/>
      <c r="D36" s="27"/>
      <c r="E36" s="29" t="s">
        <v>28</v>
      </c>
      <c r="F36" s="30">
        <v>0</v>
      </c>
      <c r="G36" s="63" t="s">
        <v>24</v>
      </c>
      <c r="H36" s="262">
        <f>ROUND((((SUM(BJ99:BJ106)+SUM(BJ124:BJ288))+SUM(BJ292:BJ296))),2)</f>
        <v>0</v>
      </c>
      <c r="I36" s="245"/>
      <c r="J36" s="245"/>
      <c r="K36" s="27"/>
      <c r="L36" s="27"/>
      <c r="M36" s="262">
        <v>0</v>
      </c>
      <c r="N36" s="245"/>
      <c r="O36" s="245"/>
      <c r="P36" s="245"/>
      <c r="Q36" s="27"/>
      <c r="R36" s="28"/>
      <c r="S36" s="163"/>
    </row>
    <row r="37" spans="2:19" s="1" customFormat="1" ht="6.95" customHeight="1" x14ac:dyDescent="0.3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8"/>
      <c r="S37" s="163"/>
    </row>
    <row r="38" spans="2:19" s="1" customFormat="1" ht="25.35" customHeight="1" x14ac:dyDescent="0.3">
      <c r="B38" s="26"/>
      <c r="C38" s="59"/>
      <c r="D38" s="64" t="s">
        <v>29</v>
      </c>
      <c r="E38" s="49"/>
      <c r="F38" s="49"/>
      <c r="G38" s="65" t="s">
        <v>30</v>
      </c>
      <c r="H38" s="66" t="s">
        <v>31</v>
      </c>
      <c r="I38" s="49"/>
      <c r="J38" s="49"/>
      <c r="K38" s="49"/>
      <c r="L38" s="257">
        <f>SUM(M30:M36)</f>
        <v>0</v>
      </c>
      <c r="M38" s="257"/>
      <c r="N38" s="257"/>
      <c r="O38" s="257"/>
      <c r="P38" s="258"/>
      <c r="Q38" s="59"/>
      <c r="R38" s="28"/>
      <c r="S38" s="163"/>
    </row>
    <row r="39" spans="2:19" s="1" customFormat="1" ht="14.45" customHeigh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8"/>
      <c r="S39" s="163"/>
    </row>
    <row r="40" spans="2:19" s="1" customFormat="1" ht="14.45" customHeight="1" x14ac:dyDescent="0.3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  <c r="S40" s="163"/>
    </row>
    <row r="41" spans="2:19" x14ac:dyDescent="0.3">
      <c r="B41" s="1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0"/>
      <c r="S41" s="21"/>
    </row>
    <row r="42" spans="2:19" x14ac:dyDescent="0.3">
      <c r="B42" s="1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0"/>
      <c r="S42" s="21"/>
    </row>
    <row r="43" spans="2:19" x14ac:dyDescent="0.3">
      <c r="B43" s="1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0"/>
      <c r="S43" s="21"/>
    </row>
    <row r="44" spans="2:19" x14ac:dyDescent="0.3">
      <c r="B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0"/>
      <c r="S44" s="21"/>
    </row>
    <row r="45" spans="2:19" x14ac:dyDescent="0.3">
      <c r="B45" s="1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0"/>
      <c r="S45" s="21"/>
    </row>
    <row r="46" spans="2:19" x14ac:dyDescent="0.3">
      <c r="B46" s="19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0"/>
      <c r="S46" s="21"/>
    </row>
    <row r="47" spans="2:19" x14ac:dyDescent="0.3">
      <c r="B47" s="1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0"/>
      <c r="S47" s="21"/>
    </row>
    <row r="48" spans="2:19" x14ac:dyDescent="0.3">
      <c r="B48" s="1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0"/>
      <c r="S48" s="21"/>
    </row>
    <row r="49" spans="2:19" x14ac:dyDescent="0.3">
      <c r="B49" s="1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0"/>
      <c r="S49" s="21"/>
    </row>
    <row r="50" spans="2:19" s="1" customFormat="1" ht="15" x14ac:dyDescent="0.3">
      <c r="B50" s="26"/>
      <c r="C50" s="27"/>
      <c r="D50" s="32" t="s">
        <v>32</v>
      </c>
      <c r="E50" s="33"/>
      <c r="F50" s="33"/>
      <c r="G50" s="33"/>
      <c r="H50" s="34"/>
      <c r="I50" s="27"/>
      <c r="J50" s="32" t="s">
        <v>33</v>
      </c>
      <c r="K50" s="33"/>
      <c r="L50" s="33"/>
      <c r="M50" s="33"/>
      <c r="N50" s="33"/>
      <c r="O50" s="33"/>
      <c r="P50" s="34"/>
      <c r="Q50" s="27"/>
      <c r="R50" s="28"/>
      <c r="S50" s="163"/>
    </row>
    <row r="51" spans="2:19" x14ac:dyDescent="0.3">
      <c r="B51" s="19"/>
      <c r="C51" s="21"/>
      <c r="D51" s="35"/>
      <c r="E51" s="21"/>
      <c r="F51" s="21"/>
      <c r="G51" s="21"/>
      <c r="H51" s="36"/>
      <c r="I51" s="21"/>
      <c r="J51" s="35"/>
      <c r="K51" s="21"/>
      <c r="L51" s="21"/>
      <c r="M51" s="21"/>
      <c r="N51" s="21"/>
      <c r="O51" s="21"/>
      <c r="P51" s="36"/>
      <c r="Q51" s="21"/>
      <c r="R51" s="20"/>
      <c r="S51" s="21"/>
    </row>
    <row r="52" spans="2:19" x14ac:dyDescent="0.3">
      <c r="B52" s="19"/>
      <c r="C52" s="21"/>
      <c r="D52" s="35"/>
      <c r="E52" s="21"/>
      <c r="F52" s="21"/>
      <c r="G52" s="21"/>
      <c r="H52" s="36"/>
      <c r="I52" s="21"/>
      <c r="J52" s="35"/>
      <c r="K52" s="21"/>
      <c r="L52" s="21"/>
      <c r="M52" s="21"/>
      <c r="N52" s="21"/>
      <c r="O52" s="21"/>
      <c r="P52" s="36"/>
      <c r="Q52" s="21"/>
      <c r="R52" s="20"/>
      <c r="S52" s="21"/>
    </row>
    <row r="53" spans="2:19" x14ac:dyDescent="0.3">
      <c r="B53" s="19"/>
      <c r="C53" s="21"/>
      <c r="D53" s="35"/>
      <c r="E53" s="21"/>
      <c r="F53" s="21"/>
      <c r="G53" s="21"/>
      <c r="H53" s="36"/>
      <c r="I53" s="21"/>
      <c r="J53" s="35"/>
      <c r="K53" s="21"/>
      <c r="L53" s="21"/>
      <c r="M53" s="21"/>
      <c r="N53" s="21"/>
      <c r="O53" s="21"/>
      <c r="P53" s="36"/>
      <c r="Q53" s="21"/>
      <c r="R53" s="20"/>
      <c r="S53" s="21"/>
    </row>
    <row r="54" spans="2:19" x14ac:dyDescent="0.3">
      <c r="B54" s="19"/>
      <c r="C54" s="21"/>
      <c r="D54" s="35"/>
      <c r="E54" s="21"/>
      <c r="F54" s="21"/>
      <c r="G54" s="21"/>
      <c r="H54" s="36"/>
      <c r="I54" s="21"/>
      <c r="J54" s="35"/>
      <c r="K54" s="21"/>
      <c r="L54" s="21"/>
      <c r="M54" s="21"/>
      <c r="N54" s="21"/>
      <c r="O54" s="21"/>
      <c r="P54" s="36"/>
      <c r="Q54" s="21"/>
      <c r="R54" s="20"/>
      <c r="S54" s="21"/>
    </row>
    <row r="55" spans="2:19" x14ac:dyDescent="0.3">
      <c r="B55" s="19"/>
      <c r="C55" s="21"/>
      <c r="D55" s="35"/>
      <c r="E55" s="21"/>
      <c r="F55" s="21"/>
      <c r="G55" s="21"/>
      <c r="H55" s="36"/>
      <c r="I55" s="21"/>
      <c r="J55" s="35"/>
      <c r="K55" s="21"/>
      <c r="L55" s="21"/>
      <c r="M55" s="21"/>
      <c r="N55" s="21"/>
      <c r="O55" s="21"/>
      <c r="P55" s="36"/>
      <c r="Q55" s="21"/>
      <c r="R55" s="20"/>
      <c r="S55" s="21"/>
    </row>
    <row r="56" spans="2:19" x14ac:dyDescent="0.3">
      <c r="B56" s="19"/>
      <c r="C56" s="21"/>
      <c r="D56" s="35"/>
      <c r="E56" s="21"/>
      <c r="F56" s="21"/>
      <c r="G56" s="21"/>
      <c r="H56" s="36"/>
      <c r="I56" s="21"/>
      <c r="J56" s="35"/>
      <c r="K56" s="21"/>
      <c r="L56" s="21"/>
      <c r="M56" s="21"/>
      <c r="N56" s="21"/>
      <c r="O56" s="21"/>
      <c r="P56" s="36"/>
      <c r="Q56" s="21"/>
      <c r="R56" s="20"/>
      <c r="S56" s="21"/>
    </row>
    <row r="57" spans="2:19" x14ac:dyDescent="0.3">
      <c r="B57" s="19"/>
      <c r="C57" s="21"/>
      <c r="D57" s="35"/>
      <c r="E57" s="21"/>
      <c r="F57" s="21"/>
      <c r="G57" s="21"/>
      <c r="H57" s="36"/>
      <c r="I57" s="21"/>
      <c r="J57" s="35"/>
      <c r="K57" s="21"/>
      <c r="L57" s="21"/>
      <c r="M57" s="21"/>
      <c r="N57" s="21"/>
      <c r="O57" s="21"/>
      <c r="P57" s="36"/>
      <c r="Q57" s="21"/>
      <c r="R57" s="20"/>
      <c r="S57" s="21"/>
    </row>
    <row r="58" spans="2:19" x14ac:dyDescent="0.3">
      <c r="B58" s="19"/>
      <c r="C58" s="21"/>
      <c r="D58" s="35"/>
      <c r="E58" s="21"/>
      <c r="F58" s="21"/>
      <c r="G58" s="21"/>
      <c r="H58" s="36"/>
      <c r="I58" s="21"/>
      <c r="J58" s="35"/>
      <c r="K58" s="21"/>
      <c r="L58" s="21"/>
      <c r="M58" s="21"/>
      <c r="N58" s="21"/>
      <c r="O58" s="21"/>
      <c r="P58" s="36"/>
      <c r="Q58" s="21"/>
      <c r="R58" s="20"/>
      <c r="S58" s="21"/>
    </row>
    <row r="59" spans="2:19" s="1" customFormat="1" ht="15" x14ac:dyDescent="0.3">
      <c r="B59" s="26"/>
      <c r="C59" s="27"/>
      <c r="D59" s="37" t="s">
        <v>34</v>
      </c>
      <c r="E59" s="38"/>
      <c r="F59" s="38"/>
      <c r="G59" s="39" t="s">
        <v>35</v>
      </c>
      <c r="H59" s="40"/>
      <c r="I59" s="27"/>
      <c r="J59" s="37" t="s">
        <v>34</v>
      </c>
      <c r="K59" s="38"/>
      <c r="L59" s="38"/>
      <c r="M59" s="38"/>
      <c r="N59" s="39" t="s">
        <v>35</v>
      </c>
      <c r="O59" s="38"/>
      <c r="P59" s="40"/>
      <c r="Q59" s="27"/>
      <c r="R59" s="28"/>
      <c r="S59" s="163"/>
    </row>
    <row r="60" spans="2:19" x14ac:dyDescent="0.3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21"/>
    </row>
    <row r="61" spans="2:19" s="1" customFormat="1" ht="15" x14ac:dyDescent="0.3">
      <c r="B61" s="26"/>
      <c r="C61" s="27"/>
      <c r="D61" s="32" t="s">
        <v>36</v>
      </c>
      <c r="E61" s="33"/>
      <c r="F61" s="33"/>
      <c r="G61" s="33"/>
      <c r="H61" s="34"/>
      <c r="I61" s="27"/>
      <c r="J61" s="32" t="s">
        <v>37</v>
      </c>
      <c r="K61" s="33"/>
      <c r="L61" s="33"/>
      <c r="M61" s="33"/>
      <c r="N61" s="33"/>
      <c r="O61" s="33"/>
      <c r="P61" s="34"/>
      <c r="Q61" s="27"/>
      <c r="R61" s="28"/>
      <c r="S61" s="163"/>
    </row>
    <row r="62" spans="2:19" x14ac:dyDescent="0.3">
      <c r="B62" s="19"/>
      <c r="C62" s="21"/>
      <c r="D62" s="35"/>
      <c r="E62" s="21"/>
      <c r="F62" s="21"/>
      <c r="G62" s="21"/>
      <c r="H62" s="36"/>
      <c r="I62" s="21"/>
      <c r="J62" s="35"/>
      <c r="K62" s="21"/>
      <c r="L62" s="21"/>
      <c r="M62" s="21"/>
      <c r="N62" s="21"/>
      <c r="O62" s="21"/>
      <c r="P62" s="36"/>
      <c r="Q62" s="21"/>
      <c r="R62" s="20"/>
      <c r="S62" s="21"/>
    </row>
    <row r="63" spans="2:19" x14ac:dyDescent="0.3">
      <c r="B63" s="19"/>
      <c r="C63" s="21"/>
      <c r="D63" s="35"/>
      <c r="E63" s="21"/>
      <c r="F63" s="21"/>
      <c r="G63" s="21"/>
      <c r="H63" s="36"/>
      <c r="I63" s="21"/>
      <c r="J63" s="35"/>
      <c r="K63" s="21"/>
      <c r="L63" s="21"/>
      <c r="M63" s="21"/>
      <c r="N63" s="21"/>
      <c r="O63" s="21"/>
      <c r="P63" s="36"/>
      <c r="Q63" s="21"/>
      <c r="R63" s="20"/>
      <c r="S63" s="21"/>
    </row>
    <row r="64" spans="2:19" x14ac:dyDescent="0.3">
      <c r="B64" s="19"/>
      <c r="C64" s="21"/>
      <c r="D64" s="35"/>
      <c r="E64" s="21"/>
      <c r="F64" s="21"/>
      <c r="G64" s="21"/>
      <c r="H64" s="36"/>
      <c r="I64" s="21"/>
      <c r="J64" s="35"/>
      <c r="K64" s="21"/>
      <c r="L64" s="21"/>
      <c r="M64" s="21"/>
      <c r="N64" s="21"/>
      <c r="O64" s="21"/>
      <c r="P64" s="36"/>
      <c r="Q64" s="21"/>
      <c r="R64" s="20"/>
      <c r="S64" s="21"/>
    </row>
    <row r="65" spans="2:19" x14ac:dyDescent="0.3">
      <c r="B65" s="19"/>
      <c r="C65" s="21"/>
      <c r="D65" s="35"/>
      <c r="E65" s="21"/>
      <c r="F65" s="21"/>
      <c r="G65" s="21"/>
      <c r="H65" s="36"/>
      <c r="I65" s="21"/>
      <c r="J65" s="35"/>
      <c r="K65" s="21"/>
      <c r="L65" s="21"/>
      <c r="M65" s="21"/>
      <c r="N65" s="21"/>
      <c r="O65" s="21"/>
      <c r="P65" s="36"/>
      <c r="Q65" s="21"/>
      <c r="R65" s="20"/>
      <c r="S65" s="21"/>
    </row>
    <row r="66" spans="2:19" x14ac:dyDescent="0.3">
      <c r="B66" s="19"/>
      <c r="C66" s="21"/>
      <c r="D66" s="35"/>
      <c r="E66" s="21"/>
      <c r="F66" s="21"/>
      <c r="G66" s="21"/>
      <c r="H66" s="36"/>
      <c r="I66" s="21"/>
      <c r="J66" s="35"/>
      <c r="K66" s="21"/>
      <c r="L66" s="21"/>
      <c r="M66" s="21"/>
      <c r="N66" s="21"/>
      <c r="O66" s="21"/>
      <c r="P66" s="36"/>
      <c r="Q66" s="21"/>
      <c r="R66" s="20"/>
      <c r="S66" s="21"/>
    </row>
    <row r="67" spans="2:19" x14ac:dyDescent="0.3">
      <c r="B67" s="19"/>
      <c r="C67" s="21"/>
      <c r="D67" s="35"/>
      <c r="E67" s="21"/>
      <c r="F67" s="21"/>
      <c r="G67" s="21"/>
      <c r="H67" s="36"/>
      <c r="I67" s="21"/>
      <c r="J67" s="35"/>
      <c r="K67" s="21"/>
      <c r="L67" s="21"/>
      <c r="M67" s="21"/>
      <c r="N67" s="21"/>
      <c r="O67" s="21"/>
      <c r="P67" s="36"/>
      <c r="Q67" s="21"/>
      <c r="R67" s="20"/>
      <c r="S67" s="21"/>
    </row>
    <row r="68" spans="2:19" x14ac:dyDescent="0.3">
      <c r="B68" s="19"/>
      <c r="C68" s="21"/>
      <c r="D68" s="35"/>
      <c r="E68" s="21"/>
      <c r="F68" s="21"/>
      <c r="G68" s="21"/>
      <c r="H68" s="36"/>
      <c r="I68" s="21"/>
      <c r="J68" s="35"/>
      <c r="K68" s="21"/>
      <c r="L68" s="21"/>
      <c r="M68" s="21"/>
      <c r="N68" s="21"/>
      <c r="O68" s="21"/>
      <c r="P68" s="36"/>
      <c r="Q68" s="21"/>
      <c r="R68" s="20"/>
      <c r="S68" s="21"/>
    </row>
    <row r="69" spans="2:19" x14ac:dyDescent="0.3">
      <c r="B69" s="19"/>
      <c r="C69" s="21"/>
      <c r="D69" s="35"/>
      <c r="E69" s="21"/>
      <c r="F69" s="21"/>
      <c r="G69" s="21"/>
      <c r="H69" s="36"/>
      <c r="I69" s="21"/>
      <c r="J69" s="35"/>
      <c r="K69" s="21"/>
      <c r="L69" s="21"/>
      <c r="M69" s="21"/>
      <c r="N69" s="21"/>
      <c r="O69" s="21"/>
      <c r="P69" s="36"/>
      <c r="Q69" s="21"/>
      <c r="R69" s="20"/>
      <c r="S69" s="21"/>
    </row>
    <row r="70" spans="2:19" s="1" customFormat="1" ht="15" x14ac:dyDescent="0.3">
      <c r="B70" s="26"/>
      <c r="C70" s="27"/>
      <c r="D70" s="37" t="s">
        <v>34</v>
      </c>
      <c r="E70" s="38"/>
      <c r="F70" s="38"/>
      <c r="G70" s="39" t="s">
        <v>35</v>
      </c>
      <c r="H70" s="40"/>
      <c r="I70" s="27"/>
      <c r="J70" s="37" t="s">
        <v>34</v>
      </c>
      <c r="K70" s="38"/>
      <c r="L70" s="38"/>
      <c r="M70" s="38"/>
      <c r="N70" s="39" t="s">
        <v>35</v>
      </c>
      <c r="O70" s="38"/>
      <c r="P70" s="40"/>
      <c r="Q70" s="27"/>
      <c r="R70" s="28"/>
      <c r="S70" s="163"/>
    </row>
    <row r="71" spans="2:19" s="1" customFormat="1" ht="14.45" customHeight="1" x14ac:dyDescent="0.3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163"/>
    </row>
    <row r="75" spans="2:19" s="1" customFormat="1" ht="6.95" customHeight="1" x14ac:dyDescent="0.3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6"/>
      <c r="S75" s="163"/>
    </row>
    <row r="76" spans="2:19" s="1" customFormat="1" ht="36.950000000000003" customHeight="1" x14ac:dyDescent="0.3">
      <c r="B76" s="26"/>
      <c r="C76" s="244" t="s">
        <v>53</v>
      </c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8"/>
      <c r="S76" s="163"/>
    </row>
    <row r="77" spans="2:19" s="1" customFormat="1" ht="6.95" customHeight="1" x14ac:dyDescent="0.3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8"/>
      <c r="S77" s="163"/>
    </row>
    <row r="78" spans="2:19" s="1" customFormat="1" ht="30" customHeight="1" x14ac:dyDescent="0.3">
      <c r="B78" s="26"/>
      <c r="C78" s="24" t="s">
        <v>7</v>
      </c>
      <c r="D78" s="27"/>
      <c r="E78" s="27"/>
      <c r="F78" s="246" t="e">
        <f>F6</f>
        <v>#REF!</v>
      </c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7"/>
      <c r="R78" s="28"/>
      <c r="S78" s="163"/>
    </row>
    <row r="79" spans="2:19" s="1" customFormat="1" ht="36.950000000000003" customHeight="1" x14ac:dyDescent="0.3">
      <c r="B79" s="26"/>
      <c r="C79" s="47" t="s">
        <v>85</v>
      </c>
      <c r="D79" s="27"/>
      <c r="E79" s="27"/>
      <c r="F79" s="248" t="str">
        <f>F7</f>
        <v>SO 02 - Športové ihriská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7"/>
      <c r="R79" s="28"/>
      <c r="S79" s="163"/>
    </row>
    <row r="80" spans="2:19" s="1" customFormat="1" ht="6.95" customHeight="1" x14ac:dyDescent="0.3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8"/>
      <c r="S80" s="163"/>
    </row>
    <row r="81" spans="2:48" s="1" customFormat="1" ht="18" customHeight="1" x14ac:dyDescent="0.3">
      <c r="B81" s="26"/>
      <c r="C81" s="24" t="s">
        <v>10</v>
      </c>
      <c r="D81" s="27"/>
      <c r="E81" s="27"/>
      <c r="F81" s="22" t="str">
        <f>F9</f>
        <v xml:space="preserve"> </v>
      </c>
      <c r="G81" s="27"/>
      <c r="H81" s="27"/>
      <c r="I81" s="27"/>
      <c r="J81" s="27"/>
      <c r="K81" s="24" t="s">
        <v>12</v>
      </c>
      <c r="L81" s="27"/>
      <c r="M81" s="249" t="e">
        <f>IF(O9="","",O9)</f>
        <v>#REF!</v>
      </c>
      <c r="N81" s="249"/>
      <c r="O81" s="249"/>
      <c r="P81" s="249"/>
      <c r="Q81" s="27"/>
      <c r="R81" s="28"/>
      <c r="S81" s="163"/>
    </row>
    <row r="82" spans="2:48" s="1" customFormat="1" ht="6.95" customHeight="1" x14ac:dyDescent="0.3"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/>
      <c r="S82" s="163"/>
    </row>
    <row r="83" spans="2:48" s="1" customFormat="1" ht="15" x14ac:dyDescent="0.3">
      <c r="B83" s="26"/>
      <c r="C83" s="24" t="s">
        <v>13</v>
      </c>
      <c r="D83" s="27"/>
      <c r="E83" s="27"/>
      <c r="F83" s="22" t="e">
        <f>E12</f>
        <v>#REF!</v>
      </c>
      <c r="G83" s="27"/>
      <c r="H83" s="27"/>
      <c r="I83" s="27"/>
      <c r="J83" s="27"/>
      <c r="K83" s="24" t="s">
        <v>17</v>
      </c>
      <c r="L83" s="27"/>
      <c r="M83" s="232" t="e">
        <f>E18</f>
        <v>#REF!</v>
      </c>
      <c r="N83" s="232"/>
      <c r="O83" s="232"/>
      <c r="P83" s="232"/>
      <c r="Q83" s="232"/>
      <c r="R83" s="28"/>
      <c r="S83" s="163"/>
    </row>
    <row r="84" spans="2:48" s="1" customFormat="1" ht="14.45" customHeight="1" x14ac:dyDescent="0.3">
      <c r="B84" s="26"/>
      <c r="C84" s="24" t="s">
        <v>16</v>
      </c>
      <c r="D84" s="27"/>
      <c r="E84" s="27"/>
      <c r="F84" s="22" t="e">
        <f>IF(E15="","",E15)</f>
        <v>#REF!</v>
      </c>
      <c r="G84" s="27"/>
      <c r="H84" s="27"/>
      <c r="I84" s="27"/>
      <c r="J84" s="27"/>
      <c r="K84" s="24" t="s">
        <v>19</v>
      </c>
      <c r="L84" s="27"/>
      <c r="M84" s="232" t="e">
        <f>E21</f>
        <v>#REF!</v>
      </c>
      <c r="N84" s="232"/>
      <c r="O84" s="232"/>
      <c r="P84" s="232"/>
      <c r="Q84" s="232"/>
      <c r="R84" s="28"/>
      <c r="S84" s="163"/>
    </row>
    <row r="85" spans="2:48" s="1" customFormat="1" ht="10.35" customHeight="1" x14ac:dyDescent="0.3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8"/>
      <c r="S85" s="163"/>
    </row>
    <row r="86" spans="2:48" s="1" customFormat="1" ht="29.25" customHeight="1" x14ac:dyDescent="0.3">
      <c r="B86" s="26"/>
      <c r="C86" s="260" t="s">
        <v>54</v>
      </c>
      <c r="D86" s="261"/>
      <c r="E86" s="261"/>
      <c r="F86" s="261"/>
      <c r="G86" s="261"/>
      <c r="H86" s="59"/>
      <c r="I86" s="59"/>
      <c r="J86" s="59"/>
      <c r="K86" s="59"/>
      <c r="L86" s="59"/>
      <c r="M86" s="59"/>
      <c r="N86" s="260" t="s">
        <v>55</v>
      </c>
      <c r="O86" s="261"/>
      <c r="P86" s="261"/>
      <c r="Q86" s="261"/>
      <c r="R86" s="28"/>
      <c r="S86" s="163"/>
    </row>
    <row r="87" spans="2:48" s="1" customFormat="1" ht="10.35" customHeight="1" x14ac:dyDescent="0.3"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8"/>
      <c r="S87" s="163"/>
    </row>
    <row r="88" spans="2:48" s="1" customFormat="1" ht="29.25" customHeight="1" x14ac:dyDescent="0.3">
      <c r="B88" s="26"/>
      <c r="C88" s="67" t="s">
        <v>56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53">
        <f>N124</f>
        <v>0</v>
      </c>
      <c r="O88" s="251"/>
      <c r="P88" s="251"/>
      <c r="Q88" s="251"/>
      <c r="R88" s="28"/>
      <c r="S88" s="163"/>
      <c r="AV88" s="15" t="s">
        <v>57</v>
      </c>
    </row>
    <row r="89" spans="2:48" s="2" customFormat="1" ht="24.95" customHeight="1" x14ac:dyDescent="0.3">
      <c r="B89" s="68"/>
      <c r="C89" s="69"/>
      <c r="D89" s="70" t="s">
        <v>86</v>
      </c>
      <c r="E89" s="69"/>
      <c r="F89" s="69"/>
      <c r="G89" s="69"/>
      <c r="H89" s="69"/>
      <c r="I89" s="69"/>
      <c r="J89" s="69"/>
      <c r="K89" s="69"/>
      <c r="L89" s="69"/>
      <c r="M89" s="69"/>
      <c r="N89" s="254">
        <f>N125</f>
        <v>0</v>
      </c>
      <c r="O89" s="250"/>
      <c r="P89" s="250"/>
      <c r="Q89" s="250"/>
      <c r="R89" s="71"/>
      <c r="S89" s="164"/>
    </row>
    <row r="90" spans="2:48" s="4" customFormat="1" ht="19.899999999999999" customHeight="1" x14ac:dyDescent="0.3">
      <c r="B90" s="101"/>
      <c r="C90" s="55"/>
      <c r="D90" s="56" t="s">
        <v>87</v>
      </c>
      <c r="E90" s="55"/>
      <c r="F90" s="55"/>
      <c r="G90" s="55"/>
      <c r="H90" s="55"/>
      <c r="I90" s="55"/>
      <c r="J90" s="55"/>
      <c r="K90" s="55"/>
      <c r="L90" s="55"/>
      <c r="M90" s="55"/>
      <c r="N90" s="255">
        <f>N126</f>
        <v>0</v>
      </c>
      <c r="O90" s="256"/>
      <c r="P90" s="256"/>
      <c r="Q90" s="256"/>
      <c r="R90" s="102"/>
      <c r="S90" s="165"/>
    </row>
    <row r="91" spans="2:48" s="4" customFormat="1" ht="19.899999999999999" customHeight="1" x14ac:dyDescent="0.3">
      <c r="B91" s="101"/>
      <c r="C91" s="55"/>
      <c r="D91" s="56" t="s">
        <v>119</v>
      </c>
      <c r="E91" s="55"/>
      <c r="F91" s="55"/>
      <c r="G91" s="55"/>
      <c r="H91" s="55"/>
      <c r="I91" s="55"/>
      <c r="J91" s="55"/>
      <c r="K91" s="55"/>
      <c r="L91" s="55"/>
      <c r="M91" s="55"/>
      <c r="N91" s="255">
        <f>N138</f>
        <v>0</v>
      </c>
      <c r="O91" s="256"/>
      <c r="P91" s="256"/>
      <c r="Q91" s="256"/>
      <c r="R91" s="102"/>
      <c r="S91" s="165"/>
    </row>
    <row r="92" spans="2:48" s="4" customFormat="1" ht="19.899999999999999" customHeight="1" x14ac:dyDescent="0.3">
      <c r="B92" s="101"/>
      <c r="C92" s="55"/>
      <c r="D92" s="56" t="s">
        <v>120</v>
      </c>
      <c r="E92" s="55"/>
      <c r="F92" s="55"/>
      <c r="G92" s="55"/>
      <c r="H92" s="55"/>
      <c r="I92" s="55"/>
      <c r="J92" s="55"/>
      <c r="K92" s="55"/>
      <c r="L92" s="55"/>
      <c r="M92" s="55"/>
      <c r="N92" s="255">
        <f>N156</f>
        <v>0</v>
      </c>
      <c r="O92" s="256"/>
      <c r="P92" s="256"/>
      <c r="Q92" s="256"/>
      <c r="R92" s="102"/>
      <c r="S92" s="165"/>
    </row>
    <row r="93" spans="2:48" s="4" customFormat="1" ht="19.899999999999999" customHeight="1" x14ac:dyDescent="0.3">
      <c r="B93" s="101"/>
      <c r="C93" s="55"/>
      <c r="D93" s="56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255">
        <f>N208</f>
        <v>0</v>
      </c>
      <c r="O93" s="256"/>
      <c r="P93" s="256"/>
      <c r="Q93" s="256"/>
      <c r="R93" s="102"/>
      <c r="S93" s="165"/>
    </row>
    <row r="94" spans="2:48" s="4" customFormat="1" ht="19.899999999999999" customHeight="1" x14ac:dyDescent="0.3">
      <c r="B94" s="101"/>
      <c r="C94" s="55"/>
      <c r="D94" s="56" t="s">
        <v>122</v>
      </c>
      <c r="E94" s="55"/>
      <c r="F94" s="55"/>
      <c r="G94" s="55"/>
      <c r="H94" s="55"/>
      <c r="I94" s="55"/>
      <c r="J94" s="55"/>
      <c r="K94" s="55"/>
      <c r="L94" s="55"/>
      <c r="M94" s="55"/>
      <c r="N94" s="255">
        <f>N280</f>
        <v>0</v>
      </c>
      <c r="O94" s="256"/>
      <c r="P94" s="256"/>
      <c r="Q94" s="256"/>
      <c r="R94" s="102"/>
      <c r="S94" s="165"/>
    </row>
    <row r="95" spans="2:48" s="2" customFormat="1" ht="24.95" customHeight="1" x14ac:dyDescent="0.3">
      <c r="B95" s="68"/>
      <c r="C95" s="69"/>
      <c r="D95" s="70" t="s">
        <v>88</v>
      </c>
      <c r="E95" s="69"/>
      <c r="F95" s="69"/>
      <c r="G95" s="69"/>
      <c r="H95" s="69"/>
      <c r="I95" s="69"/>
      <c r="J95" s="69"/>
      <c r="K95" s="69"/>
      <c r="L95" s="69"/>
      <c r="M95" s="69"/>
      <c r="N95" s="254">
        <f>N282</f>
        <v>0</v>
      </c>
      <c r="O95" s="250"/>
      <c r="P95" s="250"/>
      <c r="Q95" s="250"/>
      <c r="R95" s="71"/>
      <c r="S95" s="164"/>
    </row>
    <row r="96" spans="2:48" s="4" customFormat="1" ht="19.899999999999999" customHeight="1" x14ac:dyDescent="0.3">
      <c r="B96" s="101"/>
      <c r="C96" s="55"/>
      <c r="D96" s="56" t="s">
        <v>89</v>
      </c>
      <c r="E96" s="55"/>
      <c r="F96" s="55"/>
      <c r="G96" s="55"/>
      <c r="H96" s="55"/>
      <c r="I96" s="55"/>
      <c r="J96" s="55"/>
      <c r="K96" s="55"/>
      <c r="L96" s="55"/>
      <c r="M96" s="55"/>
      <c r="N96" s="255">
        <f>N283</f>
        <v>0</v>
      </c>
      <c r="O96" s="256"/>
      <c r="P96" s="256"/>
      <c r="Q96" s="256"/>
      <c r="R96" s="102"/>
      <c r="S96" s="165"/>
    </row>
    <row r="97" spans="2:66" s="2" customFormat="1" ht="21.75" customHeight="1" x14ac:dyDescent="0.35">
      <c r="B97" s="68"/>
      <c r="C97" s="69"/>
      <c r="D97" s="70" t="s">
        <v>58</v>
      </c>
      <c r="E97" s="69"/>
      <c r="F97" s="69"/>
      <c r="G97" s="69"/>
      <c r="H97" s="69"/>
      <c r="I97" s="69"/>
      <c r="J97" s="69"/>
      <c r="K97" s="69"/>
      <c r="L97" s="69"/>
      <c r="M97" s="69"/>
      <c r="N97" s="237">
        <f>N291</f>
        <v>0</v>
      </c>
      <c r="O97" s="250"/>
      <c r="P97" s="250"/>
      <c r="Q97" s="250"/>
      <c r="R97" s="71"/>
      <c r="S97" s="164"/>
    </row>
    <row r="98" spans="2:66" s="1" customFormat="1" ht="21.75" customHeight="1" x14ac:dyDescent="0.3"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8"/>
      <c r="S98" s="163"/>
    </row>
    <row r="99" spans="2:66" s="1" customFormat="1" ht="29.25" customHeight="1" x14ac:dyDescent="0.3">
      <c r="B99" s="26"/>
      <c r="C99" s="67" t="s">
        <v>59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51">
        <f>ROUND(N100+N101+N102+N103+N104+N105,2)</f>
        <v>0</v>
      </c>
      <c r="O99" s="252"/>
      <c r="P99" s="252"/>
      <c r="Q99" s="252"/>
      <c r="R99" s="28"/>
      <c r="S99" s="163"/>
      <c r="U99" s="72"/>
      <c r="V99" s="73" t="s">
        <v>22</v>
      </c>
    </row>
    <row r="100" spans="2:66" s="1" customFormat="1" ht="18" customHeight="1" x14ac:dyDescent="0.3">
      <c r="B100" s="74"/>
      <c r="C100" s="75"/>
      <c r="D100" s="239" t="s">
        <v>60</v>
      </c>
      <c r="E100" s="240"/>
      <c r="F100" s="240"/>
      <c r="G100" s="240"/>
      <c r="H100" s="240"/>
      <c r="I100" s="75"/>
      <c r="J100" s="75"/>
      <c r="K100" s="75"/>
      <c r="L100" s="75"/>
      <c r="M100" s="75"/>
      <c r="N100" s="241">
        <f>ROUND(N88*U100,2)</f>
        <v>0</v>
      </c>
      <c r="O100" s="242"/>
      <c r="P100" s="242"/>
      <c r="Q100" s="242"/>
      <c r="R100" s="77"/>
      <c r="S100" s="75"/>
      <c r="T100" s="78"/>
      <c r="U100" s="79"/>
      <c r="V100" s="80" t="s">
        <v>25</v>
      </c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81" t="s">
        <v>61</v>
      </c>
      <c r="BA100" s="78"/>
      <c r="BB100" s="78"/>
      <c r="BC100" s="78"/>
      <c r="BD100" s="78"/>
      <c r="BE100" s="78"/>
      <c r="BF100" s="82">
        <f t="shared" ref="BF100:BF105" si="0">IF(V100="základná",N100,0)</f>
        <v>0</v>
      </c>
      <c r="BG100" s="82">
        <f t="shared" ref="BG100:BG105" si="1">IF(V100="znížená",N100,0)</f>
        <v>0</v>
      </c>
      <c r="BH100" s="82">
        <f t="shared" ref="BH100:BH105" si="2">IF(V100="zákl. prenesená",N100,0)</f>
        <v>0</v>
      </c>
      <c r="BI100" s="82">
        <f t="shared" ref="BI100:BI105" si="3">IF(V100="zníž. prenesená",N100,0)</f>
        <v>0</v>
      </c>
      <c r="BJ100" s="82">
        <f t="shared" ref="BJ100:BJ105" si="4">IF(V100="nulová",N100,0)</f>
        <v>0</v>
      </c>
      <c r="BK100" s="81" t="s">
        <v>43</v>
      </c>
      <c r="BL100" s="78"/>
      <c r="BM100" s="78"/>
      <c r="BN100" s="78"/>
    </row>
    <row r="101" spans="2:66" s="1" customFormat="1" ht="18" customHeight="1" x14ac:dyDescent="0.3">
      <c r="B101" s="74"/>
      <c r="C101" s="75"/>
      <c r="D101" s="239" t="s">
        <v>62</v>
      </c>
      <c r="E101" s="240"/>
      <c r="F101" s="240"/>
      <c r="G101" s="240"/>
      <c r="H101" s="240"/>
      <c r="I101" s="75"/>
      <c r="J101" s="75"/>
      <c r="K101" s="75"/>
      <c r="L101" s="75"/>
      <c r="M101" s="75"/>
      <c r="N101" s="241">
        <f>ROUND(N88*U101,2)</f>
        <v>0</v>
      </c>
      <c r="O101" s="242"/>
      <c r="P101" s="242"/>
      <c r="Q101" s="242"/>
      <c r="R101" s="77"/>
      <c r="S101" s="75"/>
      <c r="T101" s="78"/>
      <c r="U101" s="79"/>
      <c r="V101" s="80" t="s">
        <v>25</v>
      </c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81" t="s">
        <v>61</v>
      </c>
      <c r="BA101" s="78"/>
      <c r="BB101" s="78"/>
      <c r="BC101" s="78"/>
      <c r="BD101" s="78"/>
      <c r="BE101" s="78"/>
      <c r="BF101" s="82">
        <f t="shared" si="0"/>
        <v>0</v>
      </c>
      <c r="BG101" s="82">
        <f t="shared" si="1"/>
        <v>0</v>
      </c>
      <c r="BH101" s="82">
        <f t="shared" si="2"/>
        <v>0</v>
      </c>
      <c r="BI101" s="82">
        <f t="shared" si="3"/>
        <v>0</v>
      </c>
      <c r="BJ101" s="82">
        <f t="shared" si="4"/>
        <v>0</v>
      </c>
      <c r="BK101" s="81" t="s">
        <v>43</v>
      </c>
      <c r="BL101" s="78"/>
      <c r="BM101" s="78"/>
      <c r="BN101" s="78"/>
    </row>
    <row r="102" spans="2:66" s="1" customFormat="1" ht="18" customHeight="1" x14ac:dyDescent="0.3">
      <c r="B102" s="74"/>
      <c r="C102" s="75"/>
      <c r="D102" s="239" t="s">
        <v>63</v>
      </c>
      <c r="E102" s="240"/>
      <c r="F102" s="240"/>
      <c r="G102" s="240"/>
      <c r="H102" s="240"/>
      <c r="I102" s="75"/>
      <c r="J102" s="75"/>
      <c r="K102" s="75"/>
      <c r="L102" s="75"/>
      <c r="M102" s="75"/>
      <c r="N102" s="241">
        <f>ROUND(N88*U102,2)</f>
        <v>0</v>
      </c>
      <c r="O102" s="242"/>
      <c r="P102" s="242"/>
      <c r="Q102" s="242"/>
      <c r="R102" s="77"/>
      <c r="S102" s="75"/>
      <c r="T102" s="78"/>
      <c r="U102" s="79"/>
      <c r="V102" s="80" t="s">
        <v>25</v>
      </c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81" t="s">
        <v>61</v>
      </c>
      <c r="BA102" s="78"/>
      <c r="BB102" s="78"/>
      <c r="BC102" s="78"/>
      <c r="BD102" s="78"/>
      <c r="BE102" s="78"/>
      <c r="BF102" s="82">
        <f t="shared" si="0"/>
        <v>0</v>
      </c>
      <c r="BG102" s="82">
        <f t="shared" si="1"/>
        <v>0</v>
      </c>
      <c r="BH102" s="82">
        <f t="shared" si="2"/>
        <v>0</v>
      </c>
      <c r="BI102" s="82">
        <f t="shared" si="3"/>
        <v>0</v>
      </c>
      <c r="BJ102" s="82">
        <f t="shared" si="4"/>
        <v>0</v>
      </c>
      <c r="BK102" s="81" t="s">
        <v>43</v>
      </c>
      <c r="BL102" s="78"/>
      <c r="BM102" s="78"/>
      <c r="BN102" s="78"/>
    </row>
    <row r="103" spans="2:66" s="1" customFormat="1" ht="18" customHeight="1" x14ac:dyDescent="0.3">
      <c r="B103" s="74"/>
      <c r="C103" s="75"/>
      <c r="D103" s="239" t="s">
        <v>64</v>
      </c>
      <c r="E103" s="240"/>
      <c r="F103" s="240"/>
      <c r="G103" s="240"/>
      <c r="H103" s="240"/>
      <c r="I103" s="75"/>
      <c r="J103" s="75"/>
      <c r="K103" s="75"/>
      <c r="L103" s="75"/>
      <c r="M103" s="75"/>
      <c r="N103" s="241">
        <f>ROUND(N88*U103,2)</f>
        <v>0</v>
      </c>
      <c r="O103" s="242"/>
      <c r="P103" s="242"/>
      <c r="Q103" s="242"/>
      <c r="R103" s="77"/>
      <c r="S103" s="75"/>
      <c r="T103" s="78"/>
      <c r="U103" s="79"/>
      <c r="V103" s="80" t="s">
        <v>25</v>
      </c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81" t="s">
        <v>61</v>
      </c>
      <c r="BA103" s="78"/>
      <c r="BB103" s="78"/>
      <c r="BC103" s="78"/>
      <c r="BD103" s="78"/>
      <c r="BE103" s="78"/>
      <c r="BF103" s="82">
        <f t="shared" si="0"/>
        <v>0</v>
      </c>
      <c r="BG103" s="82">
        <f t="shared" si="1"/>
        <v>0</v>
      </c>
      <c r="BH103" s="82">
        <f t="shared" si="2"/>
        <v>0</v>
      </c>
      <c r="BI103" s="82">
        <f t="shared" si="3"/>
        <v>0</v>
      </c>
      <c r="BJ103" s="82">
        <f t="shared" si="4"/>
        <v>0</v>
      </c>
      <c r="BK103" s="81" t="s">
        <v>43</v>
      </c>
      <c r="BL103" s="78"/>
      <c r="BM103" s="78"/>
      <c r="BN103" s="78"/>
    </row>
    <row r="104" spans="2:66" s="1" customFormat="1" ht="18" customHeight="1" x14ac:dyDescent="0.3">
      <c r="B104" s="74"/>
      <c r="C104" s="75"/>
      <c r="D104" s="239" t="s">
        <v>65</v>
      </c>
      <c r="E104" s="240"/>
      <c r="F104" s="240"/>
      <c r="G104" s="240"/>
      <c r="H104" s="240"/>
      <c r="I104" s="75"/>
      <c r="J104" s="75"/>
      <c r="K104" s="75"/>
      <c r="L104" s="75"/>
      <c r="M104" s="75"/>
      <c r="N104" s="241">
        <f>ROUND(N88*U104,2)</f>
        <v>0</v>
      </c>
      <c r="O104" s="242"/>
      <c r="P104" s="242"/>
      <c r="Q104" s="242"/>
      <c r="R104" s="77"/>
      <c r="S104" s="75"/>
      <c r="T104" s="78"/>
      <c r="U104" s="79"/>
      <c r="V104" s="80" t="s">
        <v>25</v>
      </c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81" t="s">
        <v>61</v>
      </c>
      <c r="BA104" s="78"/>
      <c r="BB104" s="78"/>
      <c r="BC104" s="78"/>
      <c r="BD104" s="78"/>
      <c r="BE104" s="78"/>
      <c r="BF104" s="82">
        <f t="shared" si="0"/>
        <v>0</v>
      </c>
      <c r="BG104" s="82">
        <f t="shared" si="1"/>
        <v>0</v>
      </c>
      <c r="BH104" s="82">
        <f t="shared" si="2"/>
        <v>0</v>
      </c>
      <c r="BI104" s="82">
        <f t="shared" si="3"/>
        <v>0</v>
      </c>
      <c r="BJ104" s="82">
        <f t="shared" si="4"/>
        <v>0</v>
      </c>
      <c r="BK104" s="81" t="s">
        <v>43</v>
      </c>
      <c r="BL104" s="78"/>
      <c r="BM104" s="78"/>
      <c r="BN104" s="78"/>
    </row>
    <row r="105" spans="2:66" s="1" customFormat="1" ht="18" customHeight="1" x14ac:dyDescent="0.3">
      <c r="B105" s="74"/>
      <c r="C105" s="75"/>
      <c r="D105" s="76" t="s">
        <v>66</v>
      </c>
      <c r="E105" s="75"/>
      <c r="F105" s="75"/>
      <c r="G105" s="75"/>
      <c r="H105" s="75"/>
      <c r="I105" s="75"/>
      <c r="J105" s="75"/>
      <c r="K105" s="75"/>
      <c r="L105" s="75"/>
      <c r="M105" s="75"/>
      <c r="N105" s="241">
        <f>ROUND(N88*U105,2)</f>
        <v>0</v>
      </c>
      <c r="O105" s="242"/>
      <c r="P105" s="242"/>
      <c r="Q105" s="242"/>
      <c r="R105" s="77"/>
      <c r="S105" s="75"/>
      <c r="T105" s="78"/>
      <c r="U105" s="83"/>
      <c r="V105" s="84" t="s">
        <v>25</v>
      </c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81" t="s">
        <v>67</v>
      </c>
      <c r="BA105" s="78"/>
      <c r="BB105" s="78"/>
      <c r="BC105" s="78"/>
      <c r="BD105" s="78"/>
      <c r="BE105" s="78"/>
      <c r="BF105" s="82">
        <f t="shared" si="0"/>
        <v>0</v>
      </c>
      <c r="BG105" s="82">
        <f t="shared" si="1"/>
        <v>0</v>
      </c>
      <c r="BH105" s="82">
        <f t="shared" si="2"/>
        <v>0</v>
      </c>
      <c r="BI105" s="82">
        <f t="shared" si="3"/>
        <v>0</v>
      </c>
      <c r="BJ105" s="82">
        <f t="shared" si="4"/>
        <v>0</v>
      </c>
      <c r="BK105" s="81" t="s">
        <v>43</v>
      </c>
      <c r="BL105" s="78"/>
      <c r="BM105" s="78"/>
      <c r="BN105" s="78"/>
    </row>
    <row r="106" spans="2:66" s="1" customFormat="1" x14ac:dyDescent="0.3"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/>
      <c r="S106" s="163"/>
    </row>
    <row r="107" spans="2:66" s="1" customFormat="1" ht="29.25" customHeight="1" x14ac:dyDescent="0.3">
      <c r="B107" s="26"/>
      <c r="C107" s="58" t="s">
        <v>45</v>
      </c>
      <c r="D107" s="59"/>
      <c r="E107" s="59"/>
      <c r="F107" s="59"/>
      <c r="G107" s="59"/>
      <c r="H107" s="59"/>
      <c r="I107" s="59"/>
      <c r="J107" s="59"/>
      <c r="K107" s="59"/>
      <c r="L107" s="243">
        <f>ROUND(SUM(N88+N99),2)</f>
        <v>0</v>
      </c>
      <c r="M107" s="243"/>
      <c r="N107" s="243"/>
      <c r="O107" s="243"/>
      <c r="P107" s="243"/>
      <c r="Q107" s="243"/>
      <c r="R107" s="28"/>
      <c r="S107" s="163"/>
    </row>
    <row r="108" spans="2:66" s="1" customFormat="1" ht="6.95" customHeight="1" x14ac:dyDescent="0.3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/>
      <c r="S108" s="163"/>
    </row>
    <row r="112" spans="2:66" s="1" customFormat="1" ht="6.95" customHeight="1" x14ac:dyDescent="0.3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6"/>
      <c r="S112" s="163"/>
    </row>
    <row r="113" spans="2:66" s="1" customFormat="1" ht="36.950000000000003" customHeight="1" x14ac:dyDescent="0.3">
      <c r="B113" s="26"/>
      <c r="C113" s="244" t="s">
        <v>68</v>
      </c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8"/>
      <c r="S113" s="163"/>
    </row>
    <row r="114" spans="2:66" s="1" customFormat="1" ht="6.95" customHeight="1" x14ac:dyDescent="0.3"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8"/>
      <c r="S114" s="163"/>
    </row>
    <row r="115" spans="2:66" s="1" customFormat="1" ht="30" customHeight="1" x14ac:dyDescent="0.3">
      <c r="B115" s="26"/>
      <c r="C115" s="24" t="s">
        <v>7</v>
      </c>
      <c r="D115" s="27"/>
      <c r="E115" s="27"/>
      <c r="F115" s="246" t="e">
        <f>F6</f>
        <v>#REF!</v>
      </c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7"/>
      <c r="R115" s="28"/>
      <c r="S115" s="163"/>
    </row>
    <row r="116" spans="2:66" s="1" customFormat="1" ht="36.950000000000003" customHeight="1" x14ac:dyDescent="0.3">
      <c r="B116" s="26"/>
      <c r="C116" s="47" t="s">
        <v>85</v>
      </c>
      <c r="D116" s="27"/>
      <c r="E116" s="27"/>
      <c r="F116" s="248" t="str">
        <f>F7</f>
        <v>SO 02 - Športové ihriská</v>
      </c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7"/>
      <c r="R116" s="28"/>
      <c r="S116" s="163"/>
    </row>
    <row r="117" spans="2:66" s="1" customFormat="1" ht="6.95" customHeight="1" x14ac:dyDescent="0.3"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8"/>
      <c r="S117" s="163"/>
    </row>
    <row r="118" spans="2:66" s="1" customFormat="1" ht="18" customHeight="1" x14ac:dyDescent="0.3">
      <c r="B118" s="26"/>
      <c r="C118" s="24" t="s">
        <v>10</v>
      </c>
      <c r="D118" s="27"/>
      <c r="E118" s="27"/>
      <c r="F118" s="22" t="str">
        <f>F9</f>
        <v xml:space="preserve"> </v>
      </c>
      <c r="G118" s="27"/>
      <c r="H118" s="27"/>
      <c r="I118" s="27"/>
      <c r="J118" s="27"/>
      <c r="K118" s="24" t="s">
        <v>12</v>
      </c>
      <c r="L118" s="27"/>
      <c r="M118" s="249" t="e">
        <f>IF(O9="","",O9)</f>
        <v>#REF!</v>
      </c>
      <c r="N118" s="249"/>
      <c r="O118" s="249"/>
      <c r="P118" s="249"/>
      <c r="Q118" s="27"/>
      <c r="R118" s="28"/>
      <c r="S118" s="163"/>
    </row>
    <row r="119" spans="2:66" s="1" customFormat="1" ht="6.95" customHeight="1" x14ac:dyDescent="0.3"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8"/>
      <c r="S119" s="163"/>
    </row>
    <row r="120" spans="2:66" s="1" customFormat="1" ht="15" x14ac:dyDescent="0.3">
      <c r="B120" s="26"/>
      <c r="C120" s="24" t="s">
        <v>13</v>
      </c>
      <c r="D120" s="27"/>
      <c r="E120" s="27"/>
      <c r="F120" s="22" t="e">
        <f>E12</f>
        <v>#REF!</v>
      </c>
      <c r="G120" s="27"/>
      <c r="H120" s="27"/>
      <c r="I120" s="27"/>
      <c r="J120" s="27"/>
      <c r="K120" s="24" t="s">
        <v>17</v>
      </c>
      <c r="L120" s="27"/>
      <c r="M120" s="232" t="e">
        <f>E18</f>
        <v>#REF!</v>
      </c>
      <c r="N120" s="232"/>
      <c r="O120" s="232"/>
      <c r="P120" s="232"/>
      <c r="Q120" s="232"/>
      <c r="R120" s="28"/>
      <c r="S120" s="163"/>
    </row>
    <row r="121" spans="2:66" s="1" customFormat="1" ht="14.45" customHeight="1" x14ac:dyDescent="0.3">
      <c r="B121" s="26"/>
      <c r="C121" s="24" t="s">
        <v>16</v>
      </c>
      <c r="D121" s="27"/>
      <c r="E121" s="27"/>
      <c r="F121" s="22" t="e">
        <f>IF(E15="","",E15)</f>
        <v>#REF!</v>
      </c>
      <c r="G121" s="27"/>
      <c r="H121" s="27"/>
      <c r="I121" s="27"/>
      <c r="J121" s="27"/>
      <c r="K121" s="24" t="s">
        <v>19</v>
      </c>
      <c r="L121" s="27"/>
      <c r="M121" s="232" t="e">
        <f>E21</f>
        <v>#REF!</v>
      </c>
      <c r="N121" s="232"/>
      <c r="O121" s="232"/>
      <c r="P121" s="232"/>
      <c r="Q121" s="232"/>
      <c r="R121" s="28"/>
      <c r="S121" s="163"/>
    </row>
    <row r="122" spans="2:66" s="1" customFormat="1" ht="10.35" customHeight="1" x14ac:dyDescent="0.3"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8"/>
      <c r="S122" s="163"/>
    </row>
    <row r="123" spans="2:66" s="3" customFormat="1" ht="29.25" customHeight="1" x14ac:dyDescent="0.3">
      <c r="B123" s="85"/>
      <c r="C123" s="86" t="s">
        <v>69</v>
      </c>
      <c r="D123" s="87" t="s">
        <v>70</v>
      </c>
      <c r="E123" s="87" t="s">
        <v>38</v>
      </c>
      <c r="F123" s="233" t="s">
        <v>71</v>
      </c>
      <c r="G123" s="233"/>
      <c r="H123" s="233"/>
      <c r="I123" s="233"/>
      <c r="J123" s="87" t="s">
        <v>72</v>
      </c>
      <c r="K123" s="87" t="s">
        <v>73</v>
      </c>
      <c r="L123" s="233" t="s">
        <v>74</v>
      </c>
      <c r="M123" s="233"/>
      <c r="N123" s="233" t="s">
        <v>55</v>
      </c>
      <c r="O123" s="233"/>
      <c r="P123" s="233"/>
      <c r="Q123" s="234"/>
      <c r="R123" s="88"/>
      <c r="S123" s="166"/>
      <c r="U123" s="50" t="s">
        <v>75</v>
      </c>
      <c r="V123" s="51" t="s">
        <v>22</v>
      </c>
      <c r="W123" s="51" t="s">
        <v>76</v>
      </c>
      <c r="X123" s="51" t="s">
        <v>77</v>
      </c>
      <c r="Y123" s="51" t="s">
        <v>78</v>
      </c>
      <c r="Z123" s="51" t="s">
        <v>79</v>
      </c>
      <c r="AA123" s="51" t="s">
        <v>80</v>
      </c>
      <c r="AB123" s="52" t="s">
        <v>81</v>
      </c>
    </row>
    <row r="124" spans="2:66" s="1" customFormat="1" ht="29.25" customHeight="1" x14ac:dyDescent="0.35">
      <c r="B124" s="26"/>
      <c r="C124" s="54" t="s">
        <v>52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35">
        <f>BL124</f>
        <v>0</v>
      </c>
      <c r="O124" s="236"/>
      <c r="P124" s="236"/>
      <c r="Q124" s="236"/>
      <c r="R124" s="28"/>
      <c r="S124" s="163"/>
      <c r="U124" s="53"/>
      <c r="V124" s="33"/>
      <c r="W124" s="33"/>
      <c r="X124" s="89">
        <f>X125+X282+X291</f>
        <v>0</v>
      </c>
      <c r="Y124" s="33"/>
      <c r="Z124" s="89">
        <f>Z125+Z282+Z291</f>
        <v>2534.6678039999997</v>
      </c>
      <c r="AA124" s="33"/>
      <c r="AB124" s="90">
        <f>AB125+AB282+AB291</f>
        <v>0</v>
      </c>
      <c r="AU124" s="15" t="s">
        <v>39</v>
      </c>
      <c r="AV124" s="15" t="s">
        <v>57</v>
      </c>
      <c r="BL124" s="91">
        <f>BL125+BL282+BL291</f>
        <v>0</v>
      </c>
    </row>
    <row r="125" spans="2:66" s="5" customFormat="1" ht="37.35" customHeight="1" x14ac:dyDescent="0.35">
      <c r="B125" s="103"/>
      <c r="C125" s="104"/>
      <c r="D125" s="92" t="s">
        <v>86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237">
        <f>BL125</f>
        <v>0</v>
      </c>
      <c r="O125" s="238"/>
      <c r="P125" s="238"/>
      <c r="Q125" s="238"/>
      <c r="R125" s="105"/>
      <c r="S125" s="104"/>
      <c r="U125" s="106"/>
      <c r="V125" s="104"/>
      <c r="W125" s="104"/>
      <c r="X125" s="107">
        <f>X126+X138+X156+X208+X280</f>
        <v>0</v>
      </c>
      <c r="Y125" s="104"/>
      <c r="Z125" s="107">
        <f>Z126+Z138+Z156+Z208+Z280</f>
        <v>2534.6678039999997</v>
      </c>
      <c r="AA125" s="104"/>
      <c r="AB125" s="108">
        <f>AB126+AB138+AB156+AB208+AB280</f>
        <v>0</v>
      </c>
      <c r="AS125" s="109" t="s">
        <v>41</v>
      </c>
      <c r="AU125" s="110" t="s">
        <v>39</v>
      </c>
      <c r="AV125" s="110" t="s">
        <v>40</v>
      </c>
      <c r="AZ125" s="109" t="s">
        <v>90</v>
      </c>
      <c r="BL125" s="111">
        <f>BL126+BL138+BL156+BL208+BL280</f>
        <v>0</v>
      </c>
    </row>
    <row r="126" spans="2:66" s="5" customFormat="1" ht="19.899999999999999" customHeight="1" x14ac:dyDescent="0.3">
      <c r="B126" s="103"/>
      <c r="C126" s="104"/>
      <c r="D126" s="112" t="s">
        <v>87</v>
      </c>
      <c r="E126" s="112"/>
      <c r="F126" s="112"/>
      <c r="G126" s="112"/>
      <c r="H126" s="112"/>
      <c r="I126" s="112"/>
      <c r="J126" s="112"/>
      <c r="K126" s="112"/>
      <c r="L126" s="112"/>
      <c r="M126" s="112"/>
      <c r="N126" s="188">
        <f>BL126</f>
        <v>0</v>
      </c>
      <c r="O126" s="189"/>
      <c r="P126" s="189"/>
      <c r="Q126" s="189"/>
      <c r="R126" s="105"/>
      <c r="S126" s="104"/>
      <c r="U126" s="106"/>
      <c r="V126" s="104"/>
      <c r="W126" s="104"/>
      <c r="X126" s="107">
        <f>SUM(X127:X137)</f>
        <v>0</v>
      </c>
      <c r="Y126" s="104"/>
      <c r="Z126" s="107">
        <f>SUM(Z127:Z137)</f>
        <v>0</v>
      </c>
      <c r="AA126" s="104"/>
      <c r="AB126" s="108">
        <f>SUM(AB127:AB137)</f>
        <v>0</v>
      </c>
      <c r="AS126" s="109" t="s">
        <v>41</v>
      </c>
      <c r="AU126" s="110" t="s">
        <v>39</v>
      </c>
      <c r="AV126" s="110" t="s">
        <v>41</v>
      </c>
      <c r="AZ126" s="109" t="s">
        <v>90</v>
      </c>
      <c r="BL126" s="111">
        <f>SUM(BL127:BL137)</f>
        <v>0</v>
      </c>
    </row>
    <row r="127" spans="2:66" s="1" customFormat="1" ht="25.5" customHeight="1" x14ac:dyDescent="0.3">
      <c r="B127" s="74"/>
      <c r="C127" s="113" t="s">
        <v>41</v>
      </c>
      <c r="D127" s="113" t="s">
        <v>84</v>
      </c>
      <c r="E127" s="114" t="s">
        <v>123</v>
      </c>
      <c r="F127" s="198" t="s">
        <v>124</v>
      </c>
      <c r="G127" s="198"/>
      <c r="H127" s="198"/>
      <c r="I127" s="198"/>
      <c r="J127" s="115" t="s">
        <v>102</v>
      </c>
      <c r="K127" s="98">
        <v>105.203</v>
      </c>
      <c r="L127" s="196">
        <v>0</v>
      </c>
      <c r="M127" s="196"/>
      <c r="N127" s="199">
        <f>ROUND(L127*K127,3)</f>
        <v>0</v>
      </c>
      <c r="O127" s="199"/>
      <c r="P127" s="199"/>
      <c r="Q127" s="199"/>
      <c r="R127" s="77"/>
      <c r="S127" s="75"/>
      <c r="U127" s="99" t="s">
        <v>1</v>
      </c>
      <c r="V127" s="31" t="s">
        <v>25</v>
      </c>
      <c r="W127" s="27"/>
      <c r="X127" s="116">
        <f>W127*K127</f>
        <v>0</v>
      </c>
      <c r="Y127" s="116">
        <v>0</v>
      </c>
      <c r="Z127" s="116">
        <f>Y127*K127</f>
        <v>0</v>
      </c>
      <c r="AA127" s="116">
        <v>0</v>
      </c>
      <c r="AB127" s="117">
        <f>AA127*K127</f>
        <v>0</v>
      </c>
      <c r="AS127" s="15" t="s">
        <v>92</v>
      </c>
      <c r="AU127" s="15" t="s">
        <v>84</v>
      </c>
      <c r="AV127" s="15" t="s">
        <v>43</v>
      </c>
      <c r="AZ127" s="15" t="s">
        <v>90</v>
      </c>
      <c r="BF127" s="57">
        <f>IF(V127="základná",N127,0)</f>
        <v>0</v>
      </c>
      <c r="BG127" s="57">
        <f>IF(V127="znížená",N127,0)</f>
        <v>0</v>
      </c>
      <c r="BH127" s="57">
        <f>IF(V127="zákl. prenesená",N127,0)</f>
        <v>0</v>
      </c>
      <c r="BI127" s="57">
        <f>IF(V127="zníž. prenesená",N127,0)</f>
        <v>0</v>
      </c>
      <c r="BJ127" s="57">
        <f>IF(V127="nulová",N127,0)</f>
        <v>0</v>
      </c>
      <c r="BK127" s="15" t="s">
        <v>43</v>
      </c>
      <c r="BL127" s="94">
        <f>ROUND(L127*K127,3)</f>
        <v>0</v>
      </c>
      <c r="BM127" s="15" t="s">
        <v>92</v>
      </c>
      <c r="BN127" s="15" t="s">
        <v>125</v>
      </c>
    </row>
    <row r="128" spans="2:66" s="6" customFormat="1" ht="16.5" customHeight="1" x14ac:dyDescent="0.3">
      <c r="B128" s="118"/>
      <c r="C128" s="119"/>
      <c r="D128" s="119"/>
      <c r="E128" s="120" t="s">
        <v>1</v>
      </c>
      <c r="F128" s="200" t="s">
        <v>126</v>
      </c>
      <c r="G128" s="201"/>
      <c r="H128" s="201"/>
      <c r="I128" s="201"/>
      <c r="J128" s="119"/>
      <c r="K128" s="121">
        <v>105.203</v>
      </c>
      <c r="L128" s="119"/>
      <c r="M128" s="119"/>
      <c r="N128" s="119"/>
      <c r="O128" s="119"/>
      <c r="P128" s="119"/>
      <c r="Q128" s="119"/>
      <c r="R128" s="122"/>
      <c r="S128" s="161"/>
      <c r="U128" s="123"/>
      <c r="V128" s="119"/>
      <c r="W128" s="119"/>
      <c r="X128" s="119"/>
      <c r="Y128" s="119"/>
      <c r="Z128" s="119"/>
      <c r="AA128" s="119"/>
      <c r="AB128" s="124"/>
      <c r="AU128" s="125" t="s">
        <v>96</v>
      </c>
      <c r="AV128" s="125" t="s">
        <v>43</v>
      </c>
      <c r="AW128" s="6" t="s">
        <v>43</v>
      </c>
      <c r="AX128" s="6" t="s">
        <v>18</v>
      </c>
      <c r="AY128" s="6" t="s">
        <v>40</v>
      </c>
      <c r="AZ128" s="125" t="s">
        <v>90</v>
      </c>
    </row>
    <row r="129" spans="2:66" s="7" customFormat="1" ht="16.5" customHeight="1" x14ac:dyDescent="0.3">
      <c r="B129" s="126"/>
      <c r="C129" s="127"/>
      <c r="D129" s="127"/>
      <c r="E129" s="128" t="s">
        <v>1</v>
      </c>
      <c r="F129" s="202" t="s">
        <v>97</v>
      </c>
      <c r="G129" s="203"/>
      <c r="H129" s="203"/>
      <c r="I129" s="203"/>
      <c r="J129" s="127"/>
      <c r="K129" s="129">
        <v>105.203</v>
      </c>
      <c r="L129" s="127"/>
      <c r="M129" s="127"/>
      <c r="N129" s="127"/>
      <c r="O129" s="127"/>
      <c r="P129" s="127"/>
      <c r="Q129" s="127"/>
      <c r="R129" s="130"/>
      <c r="S129" s="159"/>
      <c r="U129" s="131"/>
      <c r="V129" s="127"/>
      <c r="W129" s="127"/>
      <c r="X129" s="127"/>
      <c r="Y129" s="127"/>
      <c r="Z129" s="127"/>
      <c r="AA129" s="127"/>
      <c r="AB129" s="132"/>
      <c r="AU129" s="133" t="s">
        <v>96</v>
      </c>
      <c r="AV129" s="133" t="s">
        <v>43</v>
      </c>
      <c r="AW129" s="7" t="s">
        <v>94</v>
      </c>
      <c r="AX129" s="7" t="s">
        <v>18</v>
      </c>
      <c r="AY129" s="7" t="s">
        <v>40</v>
      </c>
      <c r="AZ129" s="133" t="s">
        <v>90</v>
      </c>
    </row>
    <row r="130" spans="2:66" s="8" customFormat="1" ht="16.5" customHeight="1" x14ac:dyDescent="0.3">
      <c r="B130" s="134"/>
      <c r="C130" s="135"/>
      <c r="D130" s="135"/>
      <c r="E130" s="136" t="s">
        <v>1</v>
      </c>
      <c r="F130" s="204" t="s">
        <v>98</v>
      </c>
      <c r="G130" s="205"/>
      <c r="H130" s="205"/>
      <c r="I130" s="205"/>
      <c r="J130" s="135"/>
      <c r="K130" s="137">
        <v>105.203</v>
      </c>
      <c r="L130" s="135"/>
      <c r="M130" s="135"/>
      <c r="N130" s="135"/>
      <c r="O130" s="135"/>
      <c r="P130" s="135"/>
      <c r="Q130" s="135"/>
      <c r="R130" s="138"/>
      <c r="S130" s="160"/>
      <c r="U130" s="139"/>
      <c r="V130" s="135"/>
      <c r="W130" s="135"/>
      <c r="X130" s="135"/>
      <c r="Y130" s="135"/>
      <c r="Z130" s="135"/>
      <c r="AA130" s="135"/>
      <c r="AB130" s="140"/>
      <c r="AU130" s="141" t="s">
        <v>96</v>
      </c>
      <c r="AV130" s="141" t="s">
        <v>43</v>
      </c>
      <c r="AW130" s="8" t="s">
        <v>92</v>
      </c>
      <c r="AX130" s="8" t="s">
        <v>18</v>
      </c>
      <c r="AY130" s="8" t="s">
        <v>41</v>
      </c>
      <c r="AZ130" s="141" t="s">
        <v>90</v>
      </c>
    </row>
    <row r="131" spans="2:66" s="1" customFormat="1" ht="51" customHeight="1" x14ac:dyDescent="0.3">
      <c r="B131" s="74"/>
      <c r="C131" s="113" t="s">
        <v>43</v>
      </c>
      <c r="D131" s="113" t="s">
        <v>84</v>
      </c>
      <c r="E131" s="114" t="s">
        <v>127</v>
      </c>
      <c r="F131" s="198" t="s">
        <v>128</v>
      </c>
      <c r="G131" s="198"/>
      <c r="H131" s="198"/>
      <c r="I131" s="198"/>
      <c r="J131" s="115" t="s">
        <v>102</v>
      </c>
      <c r="K131" s="98">
        <v>31.561</v>
      </c>
      <c r="L131" s="196">
        <v>0</v>
      </c>
      <c r="M131" s="196"/>
      <c r="N131" s="199">
        <f>ROUND(L131*K131,3)</f>
        <v>0</v>
      </c>
      <c r="O131" s="199"/>
      <c r="P131" s="199"/>
      <c r="Q131" s="199"/>
      <c r="R131" s="77"/>
      <c r="S131" s="75"/>
      <c r="U131" s="99" t="s">
        <v>1</v>
      </c>
      <c r="V131" s="31" t="s">
        <v>25</v>
      </c>
      <c r="W131" s="27"/>
      <c r="X131" s="116">
        <f>W131*K131</f>
        <v>0</v>
      </c>
      <c r="Y131" s="116">
        <v>0</v>
      </c>
      <c r="Z131" s="116">
        <f>Y131*K131</f>
        <v>0</v>
      </c>
      <c r="AA131" s="116">
        <v>0</v>
      </c>
      <c r="AB131" s="117">
        <f>AA131*K131</f>
        <v>0</v>
      </c>
      <c r="AS131" s="15" t="s">
        <v>92</v>
      </c>
      <c r="AU131" s="15" t="s">
        <v>84</v>
      </c>
      <c r="AV131" s="15" t="s">
        <v>43</v>
      </c>
      <c r="AZ131" s="15" t="s">
        <v>90</v>
      </c>
      <c r="BF131" s="57">
        <f>IF(V131="základná",N131,0)</f>
        <v>0</v>
      </c>
      <c r="BG131" s="57">
        <f>IF(V131="znížená",N131,0)</f>
        <v>0</v>
      </c>
      <c r="BH131" s="57">
        <f>IF(V131="zákl. prenesená",N131,0)</f>
        <v>0</v>
      </c>
      <c r="BI131" s="57">
        <f>IF(V131="zníž. prenesená",N131,0)</f>
        <v>0</v>
      </c>
      <c r="BJ131" s="57">
        <f>IF(V131="nulová",N131,0)</f>
        <v>0</v>
      </c>
      <c r="BK131" s="15" t="s">
        <v>43</v>
      </c>
      <c r="BL131" s="94">
        <f>ROUND(L131*K131,3)</f>
        <v>0</v>
      </c>
      <c r="BM131" s="15" t="s">
        <v>92</v>
      </c>
      <c r="BN131" s="15" t="s">
        <v>129</v>
      </c>
    </row>
    <row r="132" spans="2:66" s="6" customFormat="1" ht="16.5" customHeight="1" x14ac:dyDescent="0.3">
      <c r="B132" s="118"/>
      <c r="C132" s="119"/>
      <c r="D132" s="119"/>
      <c r="E132" s="120" t="s">
        <v>1</v>
      </c>
      <c r="F132" s="200" t="s">
        <v>130</v>
      </c>
      <c r="G132" s="201"/>
      <c r="H132" s="201"/>
      <c r="I132" s="201"/>
      <c r="J132" s="119"/>
      <c r="K132" s="121">
        <v>31.561</v>
      </c>
      <c r="L132" s="119"/>
      <c r="M132" s="119"/>
      <c r="N132" s="119"/>
      <c r="O132" s="119"/>
      <c r="P132" s="119"/>
      <c r="Q132" s="119"/>
      <c r="R132" s="122"/>
      <c r="S132" s="161"/>
      <c r="U132" s="123"/>
      <c r="V132" s="119"/>
      <c r="W132" s="119"/>
      <c r="X132" s="119"/>
      <c r="Y132" s="119"/>
      <c r="Z132" s="119"/>
      <c r="AA132" s="119"/>
      <c r="AB132" s="124"/>
      <c r="AU132" s="125" t="s">
        <v>96</v>
      </c>
      <c r="AV132" s="125" t="s">
        <v>43</v>
      </c>
      <c r="AW132" s="6" t="s">
        <v>43</v>
      </c>
      <c r="AX132" s="6" t="s">
        <v>18</v>
      </c>
      <c r="AY132" s="6" t="s">
        <v>40</v>
      </c>
      <c r="AZ132" s="125" t="s">
        <v>90</v>
      </c>
    </row>
    <row r="133" spans="2:66" s="7" customFormat="1" ht="16.5" customHeight="1" x14ac:dyDescent="0.3">
      <c r="B133" s="126"/>
      <c r="C133" s="127"/>
      <c r="D133" s="127"/>
      <c r="E133" s="128" t="s">
        <v>1</v>
      </c>
      <c r="F133" s="202" t="s">
        <v>97</v>
      </c>
      <c r="G133" s="203"/>
      <c r="H133" s="203"/>
      <c r="I133" s="203"/>
      <c r="J133" s="127"/>
      <c r="K133" s="129">
        <v>31.561</v>
      </c>
      <c r="L133" s="127"/>
      <c r="M133" s="127"/>
      <c r="N133" s="127"/>
      <c r="O133" s="127"/>
      <c r="P133" s="127"/>
      <c r="Q133" s="127"/>
      <c r="R133" s="130"/>
      <c r="S133" s="159"/>
      <c r="U133" s="131"/>
      <c r="V133" s="127"/>
      <c r="W133" s="127"/>
      <c r="X133" s="127"/>
      <c r="Y133" s="127"/>
      <c r="Z133" s="127"/>
      <c r="AA133" s="127"/>
      <c r="AB133" s="132"/>
      <c r="AU133" s="133" t="s">
        <v>96</v>
      </c>
      <c r="AV133" s="133" t="s">
        <v>43</v>
      </c>
      <c r="AW133" s="7" t="s">
        <v>94</v>
      </c>
      <c r="AX133" s="7" t="s">
        <v>18</v>
      </c>
      <c r="AY133" s="7" t="s">
        <v>40</v>
      </c>
      <c r="AZ133" s="133" t="s">
        <v>90</v>
      </c>
    </row>
    <row r="134" spans="2:66" s="8" customFormat="1" ht="16.5" customHeight="1" x14ac:dyDescent="0.3">
      <c r="B134" s="134"/>
      <c r="C134" s="135"/>
      <c r="D134" s="135"/>
      <c r="E134" s="136" t="s">
        <v>1</v>
      </c>
      <c r="F134" s="204" t="s">
        <v>98</v>
      </c>
      <c r="G134" s="205"/>
      <c r="H134" s="205"/>
      <c r="I134" s="205"/>
      <c r="J134" s="135"/>
      <c r="K134" s="137">
        <v>31.561</v>
      </c>
      <c r="L134" s="135"/>
      <c r="M134" s="135"/>
      <c r="N134" s="135"/>
      <c r="O134" s="135"/>
      <c r="P134" s="135"/>
      <c r="Q134" s="135"/>
      <c r="R134" s="138"/>
      <c r="S134" s="160"/>
      <c r="U134" s="139"/>
      <c r="V134" s="135"/>
      <c r="W134" s="135"/>
      <c r="X134" s="135"/>
      <c r="Y134" s="135"/>
      <c r="Z134" s="135"/>
      <c r="AA134" s="135"/>
      <c r="AB134" s="140"/>
      <c r="AU134" s="141" t="s">
        <v>96</v>
      </c>
      <c r="AV134" s="141" t="s">
        <v>43</v>
      </c>
      <c r="AW134" s="8" t="s">
        <v>92</v>
      </c>
      <c r="AX134" s="8" t="s">
        <v>18</v>
      </c>
      <c r="AY134" s="8" t="s">
        <v>41</v>
      </c>
      <c r="AZ134" s="141" t="s">
        <v>90</v>
      </c>
    </row>
    <row r="135" spans="2:66" s="1" customFormat="1" ht="38.25" customHeight="1" x14ac:dyDescent="0.3">
      <c r="B135" s="74"/>
      <c r="C135" s="113" t="s">
        <v>94</v>
      </c>
      <c r="D135" s="113" t="s">
        <v>84</v>
      </c>
      <c r="E135" s="114" t="s">
        <v>131</v>
      </c>
      <c r="F135" s="198" t="s">
        <v>132</v>
      </c>
      <c r="G135" s="198"/>
      <c r="H135" s="198"/>
      <c r="I135" s="198"/>
      <c r="J135" s="115" t="s">
        <v>102</v>
      </c>
      <c r="K135" s="98">
        <v>105.203</v>
      </c>
      <c r="L135" s="196">
        <v>0</v>
      </c>
      <c r="M135" s="196"/>
      <c r="N135" s="199">
        <f>ROUND(L135*K135,3)</f>
        <v>0</v>
      </c>
      <c r="O135" s="199"/>
      <c r="P135" s="199"/>
      <c r="Q135" s="199"/>
      <c r="R135" s="77"/>
      <c r="S135" s="75"/>
      <c r="U135" s="99" t="s">
        <v>1</v>
      </c>
      <c r="V135" s="31" t="s">
        <v>25</v>
      </c>
      <c r="W135" s="27"/>
      <c r="X135" s="116">
        <f>W135*K135</f>
        <v>0</v>
      </c>
      <c r="Y135" s="116">
        <v>0</v>
      </c>
      <c r="Z135" s="116">
        <f>Y135*K135</f>
        <v>0</v>
      </c>
      <c r="AA135" s="116">
        <v>0</v>
      </c>
      <c r="AB135" s="117">
        <f>AA135*K135</f>
        <v>0</v>
      </c>
      <c r="AS135" s="15" t="s">
        <v>92</v>
      </c>
      <c r="AU135" s="15" t="s">
        <v>84</v>
      </c>
      <c r="AV135" s="15" t="s">
        <v>43</v>
      </c>
      <c r="AZ135" s="15" t="s">
        <v>90</v>
      </c>
      <c r="BF135" s="57">
        <f>IF(V135="základná",N135,0)</f>
        <v>0</v>
      </c>
      <c r="BG135" s="57">
        <f>IF(V135="znížená",N135,0)</f>
        <v>0</v>
      </c>
      <c r="BH135" s="57">
        <f>IF(V135="zákl. prenesená",N135,0)</f>
        <v>0</v>
      </c>
      <c r="BI135" s="57">
        <f>IF(V135="zníž. prenesená",N135,0)</f>
        <v>0</v>
      </c>
      <c r="BJ135" s="57">
        <f>IF(V135="nulová",N135,0)</f>
        <v>0</v>
      </c>
      <c r="BK135" s="15" t="s">
        <v>43</v>
      </c>
      <c r="BL135" s="94">
        <f>ROUND(L135*K135,3)</f>
        <v>0</v>
      </c>
      <c r="BM135" s="15" t="s">
        <v>92</v>
      </c>
      <c r="BN135" s="15" t="s">
        <v>133</v>
      </c>
    </row>
    <row r="136" spans="2:66" s="1" customFormat="1" ht="25.5" customHeight="1" x14ac:dyDescent="0.3">
      <c r="B136" s="74"/>
      <c r="C136" s="113" t="s">
        <v>92</v>
      </c>
      <c r="D136" s="113" t="s">
        <v>84</v>
      </c>
      <c r="E136" s="114" t="s">
        <v>134</v>
      </c>
      <c r="F136" s="198" t="s">
        <v>135</v>
      </c>
      <c r="G136" s="198"/>
      <c r="H136" s="198"/>
      <c r="I136" s="198"/>
      <c r="J136" s="115" t="s">
        <v>102</v>
      </c>
      <c r="K136" s="98">
        <v>105.203</v>
      </c>
      <c r="L136" s="196">
        <v>0</v>
      </c>
      <c r="M136" s="196"/>
      <c r="N136" s="199">
        <f>ROUND(L136*K136,3)</f>
        <v>0</v>
      </c>
      <c r="O136" s="199"/>
      <c r="P136" s="199"/>
      <c r="Q136" s="199"/>
      <c r="R136" s="77"/>
      <c r="S136" s="75"/>
      <c r="U136" s="99" t="s">
        <v>1</v>
      </c>
      <c r="V136" s="31" t="s">
        <v>25</v>
      </c>
      <c r="W136" s="27"/>
      <c r="X136" s="116">
        <f>W136*K136</f>
        <v>0</v>
      </c>
      <c r="Y136" s="116">
        <v>0</v>
      </c>
      <c r="Z136" s="116">
        <f>Y136*K136</f>
        <v>0</v>
      </c>
      <c r="AA136" s="116">
        <v>0</v>
      </c>
      <c r="AB136" s="117">
        <f>AA136*K136</f>
        <v>0</v>
      </c>
      <c r="AS136" s="15" t="s">
        <v>92</v>
      </c>
      <c r="AU136" s="15" t="s">
        <v>84</v>
      </c>
      <c r="AV136" s="15" t="s">
        <v>43</v>
      </c>
      <c r="AZ136" s="15" t="s">
        <v>90</v>
      </c>
      <c r="BF136" s="57">
        <f>IF(V136="základná",N136,0)</f>
        <v>0</v>
      </c>
      <c r="BG136" s="57">
        <f>IF(V136="znížená",N136,0)</f>
        <v>0</v>
      </c>
      <c r="BH136" s="57">
        <f>IF(V136="zákl. prenesená",N136,0)</f>
        <v>0</v>
      </c>
      <c r="BI136" s="57">
        <f>IF(V136="zníž. prenesená",N136,0)</f>
        <v>0</v>
      </c>
      <c r="BJ136" s="57">
        <f>IF(V136="nulová",N136,0)</f>
        <v>0</v>
      </c>
      <c r="BK136" s="15" t="s">
        <v>43</v>
      </c>
      <c r="BL136" s="94">
        <f>ROUND(L136*K136,3)</f>
        <v>0</v>
      </c>
      <c r="BM136" s="15" t="s">
        <v>92</v>
      </c>
      <c r="BN136" s="15" t="s">
        <v>136</v>
      </c>
    </row>
    <row r="137" spans="2:66" s="1" customFormat="1" ht="38.25" customHeight="1" x14ac:dyDescent="0.3">
      <c r="B137" s="74"/>
      <c r="C137" s="113" t="s">
        <v>99</v>
      </c>
      <c r="D137" s="113" t="s">
        <v>84</v>
      </c>
      <c r="E137" s="114" t="s">
        <v>137</v>
      </c>
      <c r="F137" s="198" t="s">
        <v>138</v>
      </c>
      <c r="G137" s="198"/>
      <c r="H137" s="198"/>
      <c r="I137" s="198"/>
      <c r="J137" s="115" t="s">
        <v>102</v>
      </c>
      <c r="K137" s="98">
        <v>105.203</v>
      </c>
      <c r="L137" s="196">
        <v>0</v>
      </c>
      <c r="M137" s="196"/>
      <c r="N137" s="199">
        <f>ROUND(L137*K137,3)</f>
        <v>0</v>
      </c>
      <c r="O137" s="199"/>
      <c r="P137" s="199"/>
      <c r="Q137" s="199"/>
      <c r="R137" s="77"/>
      <c r="S137" s="75"/>
      <c r="U137" s="99" t="s">
        <v>1</v>
      </c>
      <c r="V137" s="31" t="s">
        <v>25</v>
      </c>
      <c r="W137" s="27"/>
      <c r="X137" s="116">
        <f>W137*K137</f>
        <v>0</v>
      </c>
      <c r="Y137" s="116">
        <v>0</v>
      </c>
      <c r="Z137" s="116">
        <f>Y137*K137</f>
        <v>0</v>
      </c>
      <c r="AA137" s="116">
        <v>0</v>
      </c>
      <c r="AB137" s="117">
        <f>AA137*K137</f>
        <v>0</v>
      </c>
      <c r="AS137" s="15" t="s">
        <v>92</v>
      </c>
      <c r="AU137" s="15" t="s">
        <v>84</v>
      </c>
      <c r="AV137" s="15" t="s">
        <v>43</v>
      </c>
      <c r="AZ137" s="15" t="s">
        <v>90</v>
      </c>
      <c r="BF137" s="57">
        <f>IF(V137="základná",N137,0)</f>
        <v>0</v>
      </c>
      <c r="BG137" s="57">
        <f>IF(V137="znížená",N137,0)</f>
        <v>0</v>
      </c>
      <c r="BH137" s="57">
        <f>IF(V137="zákl. prenesená",N137,0)</f>
        <v>0</v>
      </c>
      <c r="BI137" s="57">
        <f>IF(V137="zníž. prenesená",N137,0)</f>
        <v>0</v>
      </c>
      <c r="BJ137" s="57">
        <f>IF(V137="nulová",N137,0)</f>
        <v>0</v>
      </c>
      <c r="BK137" s="15" t="s">
        <v>43</v>
      </c>
      <c r="BL137" s="94">
        <f>ROUND(L137*K137,3)</f>
        <v>0</v>
      </c>
      <c r="BM137" s="15" t="s">
        <v>92</v>
      </c>
      <c r="BN137" s="15" t="s">
        <v>139</v>
      </c>
    </row>
    <row r="138" spans="2:66" s="5" customFormat="1" ht="29.85" customHeight="1" x14ac:dyDescent="0.3">
      <c r="B138" s="103"/>
      <c r="C138" s="104"/>
      <c r="D138" s="112" t="s">
        <v>119</v>
      </c>
      <c r="E138" s="112"/>
      <c r="F138" s="112"/>
      <c r="G138" s="112"/>
      <c r="H138" s="112"/>
      <c r="I138" s="112"/>
      <c r="J138" s="112"/>
      <c r="K138" s="112"/>
      <c r="L138" s="112"/>
      <c r="M138" s="112"/>
      <c r="N138" s="184">
        <f>BL138</f>
        <v>0</v>
      </c>
      <c r="O138" s="185"/>
      <c r="P138" s="185"/>
      <c r="Q138" s="185"/>
      <c r="R138" s="105"/>
      <c r="S138" s="104"/>
      <c r="U138" s="106"/>
      <c r="V138" s="104"/>
      <c r="W138" s="104"/>
      <c r="X138" s="107">
        <f>SUM(X139:X155)</f>
        <v>0</v>
      </c>
      <c r="Y138" s="104"/>
      <c r="Z138" s="107">
        <f>SUM(Z139:Z155)</f>
        <v>172.69362016999997</v>
      </c>
      <c r="AA138" s="104"/>
      <c r="AB138" s="108">
        <f>SUM(AB139:AB155)</f>
        <v>0</v>
      </c>
      <c r="AS138" s="109" t="s">
        <v>41</v>
      </c>
      <c r="AU138" s="110" t="s">
        <v>39</v>
      </c>
      <c r="AV138" s="110" t="s">
        <v>41</v>
      </c>
      <c r="AZ138" s="109" t="s">
        <v>90</v>
      </c>
      <c r="BL138" s="111">
        <f>SUM(BL139:BL155)</f>
        <v>0</v>
      </c>
    </row>
    <row r="139" spans="2:66" s="1" customFormat="1" ht="16.5" customHeight="1" x14ac:dyDescent="0.3">
      <c r="B139" s="74"/>
      <c r="C139" s="113" t="s">
        <v>101</v>
      </c>
      <c r="D139" s="113" t="s">
        <v>84</v>
      </c>
      <c r="E139" s="114" t="s">
        <v>140</v>
      </c>
      <c r="F139" s="198" t="s">
        <v>286</v>
      </c>
      <c r="G139" s="198"/>
      <c r="H139" s="198"/>
      <c r="I139" s="198"/>
      <c r="J139" s="115" t="s">
        <v>95</v>
      </c>
      <c r="K139" s="98">
        <v>701.35</v>
      </c>
      <c r="L139" s="196">
        <v>0</v>
      </c>
      <c r="M139" s="196"/>
      <c r="N139" s="199">
        <f>ROUND(L139*K139,3)</f>
        <v>0</v>
      </c>
      <c r="O139" s="199"/>
      <c r="P139" s="199"/>
      <c r="Q139" s="199"/>
      <c r="R139" s="77"/>
      <c r="S139" s="75"/>
      <c r="U139" s="99" t="s">
        <v>1</v>
      </c>
      <c r="V139" s="31" t="s">
        <v>25</v>
      </c>
      <c r="W139" s="27"/>
      <c r="X139" s="116">
        <f>W139*K139</f>
        <v>0</v>
      </c>
      <c r="Y139" s="116">
        <v>0.24464</v>
      </c>
      <c r="Z139" s="116">
        <f>Y139*K139</f>
        <v>171.57826399999999</v>
      </c>
      <c r="AA139" s="116">
        <v>0</v>
      </c>
      <c r="AB139" s="117">
        <f>AA139*K139</f>
        <v>0</v>
      </c>
      <c r="AS139" s="15" t="s">
        <v>92</v>
      </c>
      <c r="AU139" s="15" t="s">
        <v>84</v>
      </c>
      <c r="AV139" s="15" t="s">
        <v>43</v>
      </c>
      <c r="AZ139" s="15" t="s">
        <v>90</v>
      </c>
      <c r="BF139" s="57">
        <f>IF(V139="základná",N139,0)</f>
        <v>0</v>
      </c>
      <c r="BG139" s="57">
        <f>IF(V139="znížená",N139,0)</f>
        <v>0</v>
      </c>
      <c r="BH139" s="57">
        <f>IF(V139="zákl. prenesená",N139,0)</f>
        <v>0</v>
      </c>
      <c r="BI139" s="57">
        <f>IF(V139="zníž. prenesená",N139,0)</f>
        <v>0</v>
      </c>
      <c r="BJ139" s="57">
        <f>IF(V139="nulová",N139,0)</f>
        <v>0</v>
      </c>
      <c r="BK139" s="15" t="s">
        <v>43</v>
      </c>
      <c r="BL139" s="94">
        <f>ROUND(L139*K139,3)</f>
        <v>0</v>
      </c>
      <c r="BM139" s="15" t="s">
        <v>92</v>
      </c>
      <c r="BN139" s="15" t="s">
        <v>141</v>
      </c>
    </row>
    <row r="140" spans="2:66" s="6" customFormat="1" ht="16.5" customHeight="1" x14ac:dyDescent="0.3">
      <c r="B140" s="118"/>
      <c r="C140" s="119"/>
      <c r="D140" s="119"/>
      <c r="E140" s="120" t="s">
        <v>1</v>
      </c>
      <c r="F140" s="200" t="s">
        <v>142</v>
      </c>
      <c r="G140" s="201"/>
      <c r="H140" s="201"/>
      <c r="I140" s="201"/>
      <c r="J140" s="119"/>
      <c r="K140" s="121">
        <v>701.35</v>
      </c>
      <c r="L140" s="119"/>
      <c r="M140" s="119"/>
      <c r="N140" s="119"/>
      <c r="O140" s="119"/>
      <c r="P140" s="119"/>
      <c r="Q140" s="119"/>
      <c r="R140" s="122"/>
      <c r="S140" s="161"/>
      <c r="U140" s="123"/>
      <c r="V140" s="119"/>
      <c r="W140" s="119"/>
      <c r="X140" s="119"/>
      <c r="Y140" s="119"/>
      <c r="Z140" s="119"/>
      <c r="AA140" s="119"/>
      <c r="AB140" s="124"/>
      <c r="AU140" s="125" t="s">
        <v>96</v>
      </c>
      <c r="AV140" s="125" t="s">
        <v>43</v>
      </c>
      <c r="AW140" s="6" t="s">
        <v>43</v>
      </c>
      <c r="AX140" s="6" t="s">
        <v>18</v>
      </c>
      <c r="AY140" s="6" t="s">
        <v>40</v>
      </c>
      <c r="AZ140" s="125" t="s">
        <v>90</v>
      </c>
    </row>
    <row r="141" spans="2:66" s="7" customFormat="1" ht="16.5" customHeight="1" x14ac:dyDescent="0.3">
      <c r="B141" s="126"/>
      <c r="C141" s="127"/>
      <c r="D141" s="127"/>
      <c r="E141" s="128" t="s">
        <v>1</v>
      </c>
      <c r="F141" s="202" t="s">
        <v>97</v>
      </c>
      <c r="G141" s="203"/>
      <c r="H141" s="203"/>
      <c r="I141" s="203"/>
      <c r="J141" s="127"/>
      <c r="K141" s="129">
        <v>701.35</v>
      </c>
      <c r="L141" s="127"/>
      <c r="M141" s="127"/>
      <c r="N141" s="127"/>
      <c r="O141" s="127"/>
      <c r="P141" s="127"/>
      <c r="Q141" s="127"/>
      <c r="R141" s="130"/>
      <c r="S141" s="159"/>
      <c r="U141" s="131"/>
      <c r="V141" s="127"/>
      <c r="W141" s="127"/>
      <c r="X141" s="127"/>
      <c r="Y141" s="127"/>
      <c r="Z141" s="127"/>
      <c r="AA141" s="127"/>
      <c r="AB141" s="132"/>
      <c r="AU141" s="133" t="s">
        <v>96</v>
      </c>
      <c r="AV141" s="133" t="s">
        <v>43</v>
      </c>
      <c r="AW141" s="7" t="s">
        <v>94</v>
      </c>
      <c r="AX141" s="7" t="s">
        <v>18</v>
      </c>
      <c r="AY141" s="7" t="s">
        <v>40</v>
      </c>
      <c r="AZ141" s="133" t="s">
        <v>90</v>
      </c>
    </row>
    <row r="142" spans="2:66" s="8" customFormat="1" ht="16.5" customHeight="1" x14ac:dyDescent="0.3">
      <c r="B142" s="134"/>
      <c r="C142" s="135"/>
      <c r="D142" s="135"/>
      <c r="E142" s="136" t="s">
        <v>1</v>
      </c>
      <c r="F142" s="204" t="s">
        <v>98</v>
      </c>
      <c r="G142" s="205"/>
      <c r="H142" s="205"/>
      <c r="I142" s="205"/>
      <c r="J142" s="135"/>
      <c r="K142" s="137">
        <v>701.35</v>
      </c>
      <c r="L142" s="135"/>
      <c r="M142" s="135"/>
      <c r="N142" s="135"/>
      <c r="O142" s="135"/>
      <c r="P142" s="135"/>
      <c r="Q142" s="135"/>
      <c r="R142" s="138"/>
      <c r="S142" s="160"/>
      <c r="U142" s="139"/>
      <c r="V142" s="135"/>
      <c r="W142" s="135"/>
      <c r="X142" s="135"/>
      <c r="Y142" s="135"/>
      <c r="Z142" s="135"/>
      <c r="AA142" s="135"/>
      <c r="AB142" s="140"/>
      <c r="AU142" s="141" t="s">
        <v>96</v>
      </c>
      <c r="AV142" s="141" t="s">
        <v>43</v>
      </c>
      <c r="AW142" s="8" t="s">
        <v>92</v>
      </c>
      <c r="AX142" s="8" t="s">
        <v>18</v>
      </c>
      <c r="AY142" s="8" t="s">
        <v>41</v>
      </c>
      <c r="AZ142" s="141" t="s">
        <v>90</v>
      </c>
    </row>
    <row r="143" spans="2:66" s="1" customFormat="1" ht="38.25" customHeight="1" x14ac:dyDescent="0.3">
      <c r="B143" s="74"/>
      <c r="C143" s="113" t="s">
        <v>103</v>
      </c>
      <c r="D143" s="113" t="s">
        <v>84</v>
      </c>
      <c r="E143" s="114" t="s">
        <v>143</v>
      </c>
      <c r="F143" s="198" t="s">
        <v>144</v>
      </c>
      <c r="G143" s="198"/>
      <c r="H143" s="198"/>
      <c r="I143" s="198"/>
      <c r="J143" s="115" t="s">
        <v>100</v>
      </c>
      <c r="K143" s="98">
        <v>4766.4790000000003</v>
      </c>
      <c r="L143" s="196">
        <v>0</v>
      </c>
      <c r="M143" s="196"/>
      <c r="N143" s="199">
        <f>ROUND(L143*K143,3)</f>
        <v>0</v>
      </c>
      <c r="O143" s="199"/>
      <c r="P143" s="199"/>
      <c r="Q143" s="199"/>
      <c r="R143" s="77"/>
      <c r="S143" s="75"/>
      <c r="U143" s="99" t="s">
        <v>1</v>
      </c>
      <c r="V143" s="31" t="s">
        <v>25</v>
      </c>
      <c r="W143" s="27"/>
      <c r="X143" s="116">
        <f>W143*K143</f>
        <v>0</v>
      </c>
      <c r="Y143" s="116">
        <v>3.0000000000000001E-5</v>
      </c>
      <c r="Z143" s="116">
        <f>Y143*K143</f>
        <v>0.14299437000000001</v>
      </c>
      <c r="AA143" s="116">
        <v>0</v>
      </c>
      <c r="AB143" s="117">
        <f>AA143*K143</f>
        <v>0</v>
      </c>
      <c r="AS143" s="15" t="s">
        <v>92</v>
      </c>
      <c r="AU143" s="15" t="s">
        <v>84</v>
      </c>
      <c r="AV143" s="15" t="s">
        <v>43</v>
      </c>
      <c r="AZ143" s="15" t="s">
        <v>90</v>
      </c>
      <c r="BF143" s="57">
        <f>IF(V143="základná",N143,0)</f>
        <v>0</v>
      </c>
      <c r="BG143" s="57">
        <f>IF(V143="znížená",N143,0)</f>
        <v>0</v>
      </c>
      <c r="BH143" s="57">
        <f>IF(V143="zákl. prenesená",N143,0)</f>
        <v>0</v>
      </c>
      <c r="BI143" s="57">
        <f>IF(V143="zníž. prenesená",N143,0)</f>
        <v>0</v>
      </c>
      <c r="BJ143" s="57">
        <f>IF(V143="nulová",N143,0)</f>
        <v>0</v>
      </c>
      <c r="BK143" s="15" t="s">
        <v>43</v>
      </c>
      <c r="BL143" s="94">
        <f>ROUND(L143*K143,3)</f>
        <v>0</v>
      </c>
      <c r="BM143" s="15" t="s">
        <v>92</v>
      </c>
      <c r="BN143" s="15" t="s">
        <v>145</v>
      </c>
    </row>
    <row r="144" spans="2:66" s="9" customFormat="1" ht="16.5" customHeight="1" x14ac:dyDescent="0.3">
      <c r="B144" s="142"/>
      <c r="C144" s="143"/>
      <c r="D144" s="143"/>
      <c r="E144" s="144" t="s">
        <v>1</v>
      </c>
      <c r="F144" s="228" t="s">
        <v>146</v>
      </c>
      <c r="G144" s="229"/>
      <c r="H144" s="229"/>
      <c r="I144" s="229"/>
      <c r="J144" s="143"/>
      <c r="K144" s="144" t="s">
        <v>1</v>
      </c>
      <c r="L144" s="143"/>
      <c r="M144" s="143"/>
      <c r="N144" s="143"/>
      <c r="O144" s="143"/>
      <c r="P144" s="143"/>
      <c r="Q144" s="143"/>
      <c r="R144" s="145"/>
      <c r="S144" s="162"/>
      <c r="U144" s="146"/>
      <c r="V144" s="143"/>
      <c r="W144" s="143"/>
      <c r="X144" s="143"/>
      <c r="Y144" s="143"/>
      <c r="Z144" s="143"/>
      <c r="AA144" s="143"/>
      <c r="AB144" s="147"/>
      <c r="AU144" s="148" t="s">
        <v>96</v>
      </c>
      <c r="AV144" s="148" t="s">
        <v>43</v>
      </c>
      <c r="AW144" s="9" t="s">
        <v>41</v>
      </c>
      <c r="AX144" s="9" t="s">
        <v>18</v>
      </c>
      <c r="AY144" s="9" t="s">
        <v>40</v>
      </c>
      <c r="AZ144" s="148" t="s">
        <v>90</v>
      </c>
    </row>
    <row r="145" spans="2:66" s="6" customFormat="1" ht="16.5" customHeight="1" x14ac:dyDescent="0.3">
      <c r="B145" s="118"/>
      <c r="C145" s="119"/>
      <c r="D145" s="119"/>
      <c r="E145" s="120" t="s">
        <v>1</v>
      </c>
      <c r="F145" s="214" t="s">
        <v>147</v>
      </c>
      <c r="G145" s="215"/>
      <c r="H145" s="215"/>
      <c r="I145" s="215"/>
      <c r="J145" s="119"/>
      <c r="K145" s="121">
        <v>1070</v>
      </c>
      <c r="L145" s="119"/>
      <c r="M145" s="119"/>
      <c r="N145" s="119"/>
      <c r="O145" s="119"/>
      <c r="P145" s="119"/>
      <c r="Q145" s="119"/>
      <c r="R145" s="122"/>
      <c r="S145" s="161"/>
      <c r="U145" s="123"/>
      <c r="V145" s="119"/>
      <c r="W145" s="119"/>
      <c r="X145" s="119"/>
      <c r="Y145" s="119"/>
      <c r="Z145" s="119"/>
      <c r="AA145" s="119"/>
      <c r="AB145" s="124"/>
      <c r="AU145" s="125" t="s">
        <v>96</v>
      </c>
      <c r="AV145" s="125" t="s">
        <v>43</v>
      </c>
      <c r="AW145" s="6" t="s">
        <v>43</v>
      </c>
      <c r="AX145" s="6" t="s">
        <v>18</v>
      </c>
      <c r="AY145" s="6" t="s">
        <v>40</v>
      </c>
      <c r="AZ145" s="125" t="s">
        <v>90</v>
      </c>
    </row>
    <row r="146" spans="2:66" s="9" customFormat="1" ht="16.5" customHeight="1" x14ac:dyDescent="0.3">
      <c r="B146" s="142"/>
      <c r="C146" s="143"/>
      <c r="D146" s="143"/>
      <c r="E146" s="144" t="s">
        <v>1</v>
      </c>
      <c r="F146" s="230" t="s">
        <v>148</v>
      </c>
      <c r="G146" s="231"/>
      <c r="H146" s="231"/>
      <c r="I146" s="231"/>
      <c r="J146" s="143"/>
      <c r="K146" s="144" t="s">
        <v>1</v>
      </c>
      <c r="L146" s="143"/>
      <c r="M146" s="143"/>
      <c r="N146" s="143"/>
      <c r="O146" s="143"/>
      <c r="P146" s="143"/>
      <c r="Q146" s="143"/>
      <c r="R146" s="145"/>
      <c r="S146" s="162"/>
      <c r="U146" s="146"/>
      <c r="V146" s="143"/>
      <c r="W146" s="143"/>
      <c r="X146" s="143"/>
      <c r="Y146" s="143"/>
      <c r="Z146" s="143"/>
      <c r="AA146" s="143"/>
      <c r="AB146" s="147"/>
      <c r="AU146" s="148" t="s">
        <v>96</v>
      </c>
      <c r="AV146" s="148" t="s">
        <v>43</v>
      </c>
      <c r="AW146" s="9" t="s">
        <v>41</v>
      </c>
      <c r="AX146" s="9" t="s">
        <v>18</v>
      </c>
      <c r="AY146" s="9" t="s">
        <v>40</v>
      </c>
      <c r="AZ146" s="148" t="s">
        <v>90</v>
      </c>
    </row>
    <row r="147" spans="2:66" s="6" customFormat="1" ht="16.5" customHeight="1" x14ac:dyDescent="0.3">
      <c r="B147" s="118"/>
      <c r="C147" s="119"/>
      <c r="D147" s="119"/>
      <c r="E147" s="120" t="s">
        <v>1</v>
      </c>
      <c r="F147" s="214" t="s">
        <v>149</v>
      </c>
      <c r="G147" s="215"/>
      <c r="H147" s="215"/>
      <c r="I147" s="215"/>
      <c r="J147" s="119"/>
      <c r="K147" s="121">
        <v>809.47900000000004</v>
      </c>
      <c r="L147" s="119"/>
      <c r="M147" s="119"/>
      <c r="N147" s="119"/>
      <c r="O147" s="119"/>
      <c r="P147" s="119"/>
      <c r="Q147" s="119"/>
      <c r="R147" s="122"/>
      <c r="S147" s="161"/>
      <c r="U147" s="123"/>
      <c r="V147" s="119"/>
      <c r="W147" s="119"/>
      <c r="X147" s="119"/>
      <c r="Y147" s="119"/>
      <c r="Z147" s="119"/>
      <c r="AA147" s="119"/>
      <c r="AB147" s="124"/>
      <c r="AU147" s="125" t="s">
        <v>96</v>
      </c>
      <c r="AV147" s="125" t="s">
        <v>43</v>
      </c>
      <c r="AW147" s="6" t="s">
        <v>43</v>
      </c>
      <c r="AX147" s="6" t="s">
        <v>18</v>
      </c>
      <c r="AY147" s="6" t="s">
        <v>40</v>
      </c>
      <c r="AZ147" s="125" t="s">
        <v>90</v>
      </c>
    </row>
    <row r="148" spans="2:66" s="9" customFormat="1" ht="16.5" customHeight="1" x14ac:dyDescent="0.3">
      <c r="B148" s="142"/>
      <c r="C148" s="143"/>
      <c r="D148" s="143"/>
      <c r="E148" s="144" t="s">
        <v>1</v>
      </c>
      <c r="F148" s="230" t="s">
        <v>150</v>
      </c>
      <c r="G148" s="231"/>
      <c r="H148" s="231"/>
      <c r="I148" s="231"/>
      <c r="J148" s="143"/>
      <c r="K148" s="144" t="s">
        <v>1</v>
      </c>
      <c r="L148" s="143"/>
      <c r="M148" s="143"/>
      <c r="N148" s="143"/>
      <c r="O148" s="143"/>
      <c r="P148" s="143"/>
      <c r="Q148" s="143"/>
      <c r="R148" s="145"/>
      <c r="S148" s="162"/>
      <c r="U148" s="146"/>
      <c r="V148" s="143"/>
      <c r="W148" s="143"/>
      <c r="X148" s="143"/>
      <c r="Y148" s="143"/>
      <c r="Z148" s="143"/>
      <c r="AA148" s="143"/>
      <c r="AB148" s="147"/>
      <c r="AU148" s="148" t="s">
        <v>96</v>
      </c>
      <c r="AV148" s="148" t="s">
        <v>43</v>
      </c>
      <c r="AW148" s="9" t="s">
        <v>41</v>
      </c>
      <c r="AX148" s="9" t="s">
        <v>18</v>
      </c>
      <c r="AY148" s="9" t="s">
        <v>40</v>
      </c>
      <c r="AZ148" s="148" t="s">
        <v>90</v>
      </c>
    </row>
    <row r="149" spans="2:66" s="6" customFormat="1" ht="16.5" customHeight="1" x14ac:dyDescent="0.3">
      <c r="B149" s="118"/>
      <c r="C149" s="119"/>
      <c r="D149" s="119"/>
      <c r="E149" s="120" t="s">
        <v>1</v>
      </c>
      <c r="F149" s="214" t="s">
        <v>151</v>
      </c>
      <c r="G149" s="215"/>
      <c r="H149" s="215"/>
      <c r="I149" s="215"/>
      <c r="J149" s="119"/>
      <c r="K149" s="121">
        <v>2035</v>
      </c>
      <c r="L149" s="119"/>
      <c r="M149" s="119"/>
      <c r="N149" s="119"/>
      <c r="O149" s="119"/>
      <c r="P149" s="119"/>
      <c r="Q149" s="119"/>
      <c r="R149" s="122"/>
      <c r="S149" s="161"/>
      <c r="U149" s="123"/>
      <c r="V149" s="119"/>
      <c r="W149" s="119"/>
      <c r="X149" s="119"/>
      <c r="Y149" s="119"/>
      <c r="Z149" s="119"/>
      <c r="AA149" s="119"/>
      <c r="AB149" s="124"/>
      <c r="AU149" s="125" t="s">
        <v>96</v>
      </c>
      <c r="AV149" s="125" t="s">
        <v>43</v>
      </c>
      <c r="AW149" s="6" t="s">
        <v>43</v>
      </c>
      <c r="AX149" s="6" t="s">
        <v>18</v>
      </c>
      <c r="AY149" s="6" t="s">
        <v>40</v>
      </c>
      <c r="AZ149" s="125" t="s">
        <v>90</v>
      </c>
    </row>
    <row r="150" spans="2:66" s="7" customFormat="1" ht="16.5" customHeight="1" x14ac:dyDescent="0.3">
      <c r="B150" s="126"/>
      <c r="C150" s="127"/>
      <c r="D150" s="127"/>
      <c r="E150" s="128" t="s">
        <v>1</v>
      </c>
      <c r="F150" s="202" t="s">
        <v>97</v>
      </c>
      <c r="G150" s="203"/>
      <c r="H150" s="203"/>
      <c r="I150" s="203"/>
      <c r="J150" s="127"/>
      <c r="K150" s="129">
        <v>3914.4789999999998</v>
      </c>
      <c r="L150" s="127"/>
      <c r="M150" s="127"/>
      <c r="N150" s="127"/>
      <c r="O150" s="127"/>
      <c r="P150" s="127"/>
      <c r="Q150" s="127"/>
      <c r="R150" s="130"/>
      <c r="S150" s="159"/>
      <c r="U150" s="131"/>
      <c r="V150" s="127"/>
      <c r="W150" s="127"/>
      <c r="X150" s="127"/>
      <c r="Y150" s="127"/>
      <c r="Z150" s="127"/>
      <c r="AA150" s="127"/>
      <c r="AB150" s="132"/>
      <c r="AU150" s="133" t="s">
        <v>96</v>
      </c>
      <c r="AV150" s="133" t="s">
        <v>43</v>
      </c>
      <c r="AW150" s="7" t="s">
        <v>94</v>
      </c>
      <c r="AX150" s="7" t="s">
        <v>18</v>
      </c>
      <c r="AY150" s="7" t="s">
        <v>40</v>
      </c>
      <c r="AZ150" s="133" t="s">
        <v>90</v>
      </c>
    </row>
    <row r="151" spans="2:66" s="9" customFormat="1" ht="16.5" customHeight="1" x14ac:dyDescent="0.3">
      <c r="B151" s="142"/>
      <c r="C151" s="143"/>
      <c r="D151" s="143"/>
      <c r="E151" s="144" t="s">
        <v>1</v>
      </c>
      <c r="F151" s="230" t="s">
        <v>152</v>
      </c>
      <c r="G151" s="231"/>
      <c r="H151" s="231"/>
      <c r="I151" s="231"/>
      <c r="J151" s="143"/>
      <c r="K151" s="144" t="s">
        <v>1</v>
      </c>
      <c r="L151" s="143"/>
      <c r="M151" s="143"/>
      <c r="N151" s="143"/>
      <c r="O151" s="143"/>
      <c r="P151" s="143"/>
      <c r="Q151" s="143"/>
      <c r="R151" s="145"/>
      <c r="S151" s="162"/>
      <c r="U151" s="146"/>
      <c r="V151" s="143"/>
      <c r="W151" s="143"/>
      <c r="X151" s="143"/>
      <c r="Y151" s="143"/>
      <c r="Z151" s="143"/>
      <c r="AA151" s="143"/>
      <c r="AB151" s="147"/>
      <c r="AU151" s="148" t="s">
        <v>96</v>
      </c>
      <c r="AV151" s="148" t="s">
        <v>43</v>
      </c>
      <c r="AW151" s="9" t="s">
        <v>41</v>
      </c>
      <c r="AX151" s="9" t="s">
        <v>18</v>
      </c>
      <c r="AY151" s="9" t="s">
        <v>40</v>
      </c>
      <c r="AZ151" s="148" t="s">
        <v>90</v>
      </c>
    </row>
    <row r="152" spans="2:66" s="6" customFormat="1" ht="16.5" customHeight="1" x14ac:dyDescent="0.3">
      <c r="B152" s="118"/>
      <c r="C152" s="119"/>
      <c r="D152" s="119"/>
      <c r="E152" s="120" t="s">
        <v>1</v>
      </c>
      <c r="F152" s="214" t="s">
        <v>153</v>
      </c>
      <c r="G152" s="215"/>
      <c r="H152" s="215"/>
      <c r="I152" s="215"/>
      <c r="J152" s="119"/>
      <c r="K152" s="121">
        <v>852</v>
      </c>
      <c r="L152" s="119"/>
      <c r="M152" s="119"/>
      <c r="N152" s="119"/>
      <c r="O152" s="119"/>
      <c r="P152" s="119"/>
      <c r="Q152" s="119"/>
      <c r="R152" s="122"/>
      <c r="S152" s="161"/>
      <c r="U152" s="123"/>
      <c r="V152" s="119"/>
      <c r="W152" s="119"/>
      <c r="X152" s="119"/>
      <c r="Y152" s="119"/>
      <c r="Z152" s="119"/>
      <c r="AA152" s="119"/>
      <c r="AB152" s="124"/>
      <c r="AU152" s="125" t="s">
        <v>96</v>
      </c>
      <c r="AV152" s="125" t="s">
        <v>43</v>
      </c>
      <c r="AW152" s="6" t="s">
        <v>43</v>
      </c>
      <c r="AX152" s="6" t="s">
        <v>18</v>
      </c>
      <c r="AY152" s="6" t="s">
        <v>40</v>
      </c>
      <c r="AZ152" s="125" t="s">
        <v>90</v>
      </c>
    </row>
    <row r="153" spans="2:66" s="7" customFormat="1" ht="16.5" customHeight="1" x14ac:dyDescent="0.3">
      <c r="B153" s="126"/>
      <c r="C153" s="127"/>
      <c r="D153" s="127"/>
      <c r="E153" s="128" t="s">
        <v>1</v>
      </c>
      <c r="F153" s="202" t="s">
        <v>97</v>
      </c>
      <c r="G153" s="203"/>
      <c r="H153" s="203"/>
      <c r="I153" s="203"/>
      <c r="J153" s="127"/>
      <c r="K153" s="129">
        <v>852</v>
      </c>
      <c r="L153" s="127"/>
      <c r="M153" s="127"/>
      <c r="N153" s="127"/>
      <c r="O153" s="127"/>
      <c r="P153" s="127"/>
      <c r="Q153" s="127"/>
      <c r="R153" s="130"/>
      <c r="S153" s="159"/>
      <c r="U153" s="131"/>
      <c r="V153" s="127"/>
      <c r="W153" s="127"/>
      <c r="X153" s="127"/>
      <c r="Y153" s="127"/>
      <c r="Z153" s="127"/>
      <c r="AA153" s="127"/>
      <c r="AB153" s="132"/>
      <c r="AU153" s="133" t="s">
        <v>96</v>
      </c>
      <c r="AV153" s="133" t="s">
        <v>43</v>
      </c>
      <c r="AW153" s="7" t="s">
        <v>94</v>
      </c>
      <c r="AX153" s="7" t="s">
        <v>18</v>
      </c>
      <c r="AY153" s="7" t="s">
        <v>40</v>
      </c>
      <c r="AZ153" s="133" t="s">
        <v>90</v>
      </c>
    </row>
    <row r="154" spans="2:66" s="8" customFormat="1" ht="16.5" customHeight="1" x14ac:dyDescent="0.3">
      <c r="B154" s="134"/>
      <c r="C154" s="135"/>
      <c r="D154" s="135"/>
      <c r="E154" s="136" t="s">
        <v>1</v>
      </c>
      <c r="F154" s="204" t="s">
        <v>98</v>
      </c>
      <c r="G154" s="205"/>
      <c r="H154" s="205"/>
      <c r="I154" s="205"/>
      <c r="J154" s="135"/>
      <c r="K154" s="137">
        <v>4766.4790000000003</v>
      </c>
      <c r="L154" s="135"/>
      <c r="M154" s="135"/>
      <c r="N154" s="135"/>
      <c r="O154" s="135"/>
      <c r="P154" s="135"/>
      <c r="Q154" s="135"/>
      <c r="R154" s="138"/>
      <c r="S154" s="160"/>
      <c r="U154" s="139"/>
      <c r="V154" s="135"/>
      <c r="W154" s="135"/>
      <c r="X154" s="135"/>
      <c r="Y154" s="135"/>
      <c r="Z154" s="135"/>
      <c r="AA154" s="135"/>
      <c r="AB154" s="140"/>
      <c r="AU154" s="141" t="s">
        <v>96</v>
      </c>
      <c r="AV154" s="141" t="s">
        <v>43</v>
      </c>
      <c r="AW154" s="8" t="s">
        <v>92</v>
      </c>
      <c r="AX154" s="8" t="s">
        <v>18</v>
      </c>
      <c r="AY154" s="8" t="s">
        <v>41</v>
      </c>
      <c r="AZ154" s="141" t="s">
        <v>90</v>
      </c>
    </row>
    <row r="155" spans="2:66" s="1" customFormat="1" ht="25.5" customHeight="1" x14ac:dyDescent="0.3">
      <c r="B155" s="74"/>
      <c r="C155" s="149" t="s">
        <v>104</v>
      </c>
      <c r="D155" s="149" t="s">
        <v>154</v>
      </c>
      <c r="E155" s="150" t="s">
        <v>155</v>
      </c>
      <c r="F155" s="211" t="s">
        <v>287</v>
      </c>
      <c r="G155" s="211"/>
      <c r="H155" s="211"/>
      <c r="I155" s="211"/>
      <c r="J155" s="151" t="s">
        <v>100</v>
      </c>
      <c r="K155" s="152">
        <v>4861.8090000000002</v>
      </c>
      <c r="L155" s="212">
        <v>0</v>
      </c>
      <c r="M155" s="212"/>
      <c r="N155" s="213">
        <f>ROUND(L155*K155,3)</f>
        <v>0</v>
      </c>
      <c r="O155" s="199"/>
      <c r="P155" s="199"/>
      <c r="Q155" s="199"/>
      <c r="R155" s="77"/>
      <c r="S155" s="75"/>
      <c r="U155" s="99" t="s">
        <v>1</v>
      </c>
      <c r="V155" s="31" t="s">
        <v>25</v>
      </c>
      <c r="W155" s="27"/>
      <c r="X155" s="116">
        <f>W155*K155</f>
        <v>0</v>
      </c>
      <c r="Y155" s="116">
        <v>2.0000000000000001E-4</v>
      </c>
      <c r="Z155" s="116">
        <f>Y155*K155</f>
        <v>0.97236180000000005</v>
      </c>
      <c r="AA155" s="116">
        <v>0</v>
      </c>
      <c r="AB155" s="117">
        <f>AA155*K155</f>
        <v>0</v>
      </c>
      <c r="AS155" s="15" t="s">
        <v>104</v>
      </c>
      <c r="AU155" s="15" t="s">
        <v>154</v>
      </c>
      <c r="AV155" s="15" t="s">
        <v>43</v>
      </c>
      <c r="AZ155" s="15" t="s">
        <v>90</v>
      </c>
      <c r="BF155" s="57">
        <f>IF(V155="základná",N155,0)</f>
        <v>0</v>
      </c>
      <c r="BG155" s="57">
        <f>IF(V155="znížená",N155,0)</f>
        <v>0</v>
      </c>
      <c r="BH155" s="57">
        <f>IF(V155="zákl. prenesená",N155,0)</f>
        <v>0</v>
      </c>
      <c r="BI155" s="57">
        <f>IF(V155="zníž. prenesená",N155,0)</f>
        <v>0</v>
      </c>
      <c r="BJ155" s="57">
        <f>IF(V155="nulová",N155,0)</f>
        <v>0</v>
      </c>
      <c r="BK155" s="15" t="s">
        <v>43</v>
      </c>
      <c r="BL155" s="94">
        <f>ROUND(L155*K155,3)</f>
        <v>0</v>
      </c>
      <c r="BM155" s="15" t="s">
        <v>92</v>
      </c>
      <c r="BN155" s="15" t="s">
        <v>156</v>
      </c>
    </row>
    <row r="156" spans="2:66" s="5" customFormat="1" ht="29.85" customHeight="1" x14ac:dyDescent="0.3">
      <c r="B156" s="103"/>
      <c r="C156" s="104"/>
      <c r="D156" s="112" t="s">
        <v>120</v>
      </c>
      <c r="E156" s="112"/>
      <c r="F156" s="112"/>
      <c r="G156" s="112"/>
      <c r="H156" s="112"/>
      <c r="I156" s="112"/>
      <c r="J156" s="112"/>
      <c r="K156" s="112"/>
      <c r="L156" s="112"/>
      <c r="M156" s="112"/>
      <c r="N156" s="184">
        <f>BL156</f>
        <v>0</v>
      </c>
      <c r="O156" s="185"/>
      <c r="P156" s="185"/>
      <c r="Q156" s="185"/>
      <c r="R156" s="105"/>
      <c r="S156" s="104"/>
      <c r="U156" s="106"/>
      <c r="V156" s="104"/>
      <c r="W156" s="104"/>
      <c r="X156" s="107">
        <f>SUM(X157:X207)</f>
        <v>0</v>
      </c>
      <c r="Y156" s="104"/>
      <c r="Z156" s="107">
        <f>SUM(Z157:Z207)</f>
        <v>2223.9757518299998</v>
      </c>
      <c r="AA156" s="104"/>
      <c r="AB156" s="108">
        <f>SUM(AB157:AB207)</f>
        <v>0</v>
      </c>
      <c r="AS156" s="109" t="s">
        <v>41</v>
      </c>
      <c r="AU156" s="110" t="s">
        <v>39</v>
      </c>
      <c r="AV156" s="110" t="s">
        <v>41</v>
      </c>
      <c r="AZ156" s="109" t="s">
        <v>90</v>
      </c>
      <c r="BL156" s="111">
        <f>SUM(BL157:BL207)</f>
        <v>0</v>
      </c>
    </row>
    <row r="157" spans="2:66" s="1" customFormat="1" ht="38.25" customHeight="1" x14ac:dyDescent="0.3">
      <c r="B157" s="74"/>
      <c r="C157" s="113" t="s">
        <v>105</v>
      </c>
      <c r="D157" s="113" t="s">
        <v>84</v>
      </c>
      <c r="E157" s="114" t="s">
        <v>157</v>
      </c>
      <c r="F157" s="198" t="s">
        <v>158</v>
      </c>
      <c r="G157" s="198"/>
      <c r="H157" s="198"/>
      <c r="I157" s="198"/>
      <c r="J157" s="115" t="s">
        <v>100</v>
      </c>
      <c r="K157" s="98">
        <v>6045.9179999999997</v>
      </c>
      <c r="L157" s="196">
        <v>0</v>
      </c>
      <c r="M157" s="196"/>
      <c r="N157" s="199">
        <f>ROUND(L157*K157,3)</f>
        <v>0</v>
      </c>
      <c r="O157" s="199"/>
      <c r="P157" s="199"/>
      <c r="Q157" s="199"/>
      <c r="R157" s="77"/>
      <c r="S157" s="75"/>
      <c r="U157" s="99" t="s">
        <v>1</v>
      </c>
      <c r="V157" s="31" t="s">
        <v>25</v>
      </c>
      <c r="W157" s="27"/>
      <c r="X157" s="116">
        <f>W157*K157</f>
        <v>0</v>
      </c>
      <c r="Y157" s="116">
        <v>8.0030000000000004E-2</v>
      </c>
      <c r="Z157" s="116">
        <f>Y157*K157</f>
        <v>483.85481754</v>
      </c>
      <c r="AA157" s="116">
        <v>0</v>
      </c>
      <c r="AB157" s="117">
        <f>AA157*K157</f>
        <v>0</v>
      </c>
      <c r="AS157" s="15" t="s">
        <v>92</v>
      </c>
      <c r="AU157" s="15" t="s">
        <v>84</v>
      </c>
      <c r="AV157" s="15" t="s">
        <v>43</v>
      </c>
      <c r="AZ157" s="15" t="s">
        <v>90</v>
      </c>
      <c r="BF157" s="57">
        <f>IF(V157="základná",N157,0)</f>
        <v>0</v>
      </c>
      <c r="BG157" s="57">
        <f>IF(V157="znížená",N157,0)</f>
        <v>0</v>
      </c>
      <c r="BH157" s="57">
        <f>IF(V157="zákl. prenesená",N157,0)</f>
        <v>0</v>
      </c>
      <c r="BI157" s="57">
        <f>IF(V157="zníž. prenesená",N157,0)</f>
        <v>0</v>
      </c>
      <c r="BJ157" s="57">
        <f>IF(V157="nulová",N157,0)</f>
        <v>0</v>
      </c>
      <c r="BK157" s="15" t="s">
        <v>43</v>
      </c>
      <c r="BL157" s="94">
        <f>ROUND(L157*K157,3)</f>
        <v>0</v>
      </c>
      <c r="BM157" s="15" t="s">
        <v>92</v>
      </c>
      <c r="BN157" s="15" t="s">
        <v>159</v>
      </c>
    </row>
    <row r="158" spans="2:66" s="9" customFormat="1" ht="16.5" customHeight="1" x14ac:dyDescent="0.3">
      <c r="B158" s="142"/>
      <c r="C158" s="143"/>
      <c r="D158" s="143"/>
      <c r="E158" s="144" t="s">
        <v>1</v>
      </c>
      <c r="F158" s="228" t="s">
        <v>146</v>
      </c>
      <c r="G158" s="229"/>
      <c r="H158" s="229"/>
      <c r="I158" s="229"/>
      <c r="J158" s="143"/>
      <c r="K158" s="144" t="s">
        <v>1</v>
      </c>
      <c r="L158" s="143"/>
      <c r="M158" s="143"/>
      <c r="N158" s="143"/>
      <c r="O158" s="143"/>
      <c r="P158" s="143"/>
      <c r="Q158" s="143"/>
      <c r="R158" s="145"/>
      <c r="S158" s="162"/>
      <c r="U158" s="146"/>
      <c r="V158" s="143"/>
      <c r="W158" s="143"/>
      <c r="X158" s="143"/>
      <c r="Y158" s="143"/>
      <c r="Z158" s="143"/>
      <c r="AA158" s="143"/>
      <c r="AB158" s="147"/>
      <c r="AU158" s="148" t="s">
        <v>96</v>
      </c>
      <c r="AV158" s="148" t="s">
        <v>43</v>
      </c>
      <c r="AW158" s="9" t="s">
        <v>41</v>
      </c>
      <c r="AX158" s="9" t="s">
        <v>18</v>
      </c>
      <c r="AY158" s="9" t="s">
        <v>40</v>
      </c>
      <c r="AZ158" s="148" t="s">
        <v>90</v>
      </c>
    </row>
    <row r="159" spans="2:66" s="6" customFormat="1" ht="16.5" customHeight="1" x14ac:dyDescent="0.3">
      <c r="B159" s="118"/>
      <c r="C159" s="119"/>
      <c r="D159" s="119"/>
      <c r="E159" s="120" t="s">
        <v>1</v>
      </c>
      <c r="F159" s="214" t="s">
        <v>160</v>
      </c>
      <c r="G159" s="215"/>
      <c r="H159" s="215"/>
      <c r="I159" s="215"/>
      <c r="J159" s="119"/>
      <c r="K159" s="121">
        <v>2140</v>
      </c>
      <c r="L159" s="119"/>
      <c r="M159" s="119"/>
      <c r="N159" s="119"/>
      <c r="O159" s="119"/>
      <c r="P159" s="119"/>
      <c r="Q159" s="119"/>
      <c r="R159" s="122"/>
      <c r="S159" s="161"/>
      <c r="U159" s="123"/>
      <c r="V159" s="119"/>
      <c r="W159" s="119"/>
      <c r="X159" s="119"/>
      <c r="Y159" s="119"/>
      <c r="Z159" s="119"/>
      <c r="AA159" s="119"/>
      <c r="AB159" s="124"/>
      <c r="AU159" s="125" t="s">
        <v>96</v>
      </c>
      <c r="AV159" s="125" t="s">
        <v>43</v>
      </c>
      <c r="AW159" s="6" t="s">
        <v>43</v>
      </c>
      <c r="AX159" s="6" t="s">
        <v>18</v>
      </c>
      <c r="AY159" s="6" t="s">
        <v>40</v>
      </c>
      <c r="AZ159" s="125" t="s">
        <v>90</v>
      </c>
    </row>
    <row r="160" spans="2:66" s="9" customFormat="1" ht="16.5" customHeight="1" x14ac:dyDescent="0.3">
      <c r="B160" s="142"/>
      <c r="C160" s="143"/>
      <c r="D160" s="143"/>
      <c r="E160" s="144" t="s">
        <v>1</v>
      </c>
      <c r="F160" s="230" t="s">
        <v>148</v>
      </c>
      <c r="G160" s="231"/>
      <c r="H160" s="231"/>
      <c r="I160" s="231"/>
      <c r="J160" s="143"/>
      <c r="K160" s="144" t="s">
        <v>1</v>
      </c>
      <c r="L160" s="143"/>
      <c r="M160" s="143"/>
      <c r="N160" s="143"/>
      <c r="O160" s="143"/>
      <c r="P160" s="143"/>
      <c r="Q160" s="143"/>
      <c r="R160" s="145"/>
      <c r="S160" s="162"/>
      <c r="U160" s="146"/>
      <c r="V160" s="143"/>
      <c r="W160" s="143"/>
      <c r="X160" s="143"/>
      <c r="Y160" s="143"/>
      <c r="Z160" s="143"/>
      <c r="AA160" s="143"/>
      <c r="AB160" s="147"/>
      <c r="AU160" s="148" t="s">
        <v>96</v>
      </c>
      <c r="AV160" s="148" t="s">
        <v>43</v>
      </c>
      <c r="AW160" s="9" t="s">
        <v>41</v>
      </c>
      <c r="AX160" s="9" t="s">
        <v>18</v>
      </c>
      <c r="AY160" s="9" t="s">
        <v>40</v>
      </c>
      <c r="AZ160" s="148" t="s">
        <v>90</v>
      </c>
    </row>
    <row r="161" spans="2:66" s="6" customFormat="1" ht="16.5" customHeight="1" x14ac:dyDescent="0.3">
      <c r="B161" s="118"/>
      <c r="C161" s="119"/>
      <c r="D161" s="119"/>
      <c r="E161" s="120" t="s">
        <v>1</v>
      </c>
      <c r="F161" s="214" t="s">
        <v>161</v>
      </c>
      <c r="G161" s="215"/>
      <c r="H161" s="215"/>
      <c r="I161" s="215"/>
      <c r="J161" s="119"/>
      <c r="K161" s="121">
        <v>1618.9580000000001</v>
      </c>
      <c r="L161" s="119"/>
      <c r="M161" s="119"/>
      <c r="N161" s="119"/>
      <c r="O161" s="119"/>
      <c r="P161" s="119"/>
      <c r="Q161" s="119"/>
      <c r="R161" s="122"/>
      <c r="S161" s="161"/>
      <c r="U161" s="123"/>
      <c r="V161" s="119"/>
      <c r="W161" s="119"/>
      <c r="X161" s="119"/>
      <c r="Y161" s="119"/>
      <c r="Z161" s="119"/>
      <c r="AA161" s="119"/>
      <c r="AB161" s="124"/>
      <c r="AU161" s="125" t="s">
        <v>96</v>
      </c>
      <c r="AV161" s="125" t="s">
        <v>43</v>
      </c>
      <c r="AW161" s="6" t="s">
        <v>43</v>
      </c>
      <c r="AX161" s="6" t="s">
        <v>18</v>
      </c>
      <c r="AY161" s="6" t="s">
        <v>40</v>
      </c>
      <c r="AZ161" s="125" t="s">
        <v>90</v>
      </c>
    </row>
    <row r="162" spans="2:66" s="9" customFormat="1" ht="16.5" customHeight="1" x14ac:dyDescent="0.3">
      <c r="B162" s="142"/>
      <c r="C162" s="143"/>
      <c r="D162" s="143"/>
      <c r="E162" s="144" t="s">
        <v>1</v>
      </c>
      <c r="F162" s="230" t="s">
        <v>150</v>
      </c>
      <c r="G162" s="231"/>
      <c r="H162" s="231"/>
      <c r="I162" s="231"/>
      <c r="J162" s="143"/>
      <c r="K162" s="144" t="s">
        <v>1</v>
      </c>
      <c r="L162" s="143"/>
      <c r="M162" s="143"/>
      <c r="N162" s="143"/>
      <c r="O162" s="143"/>
      <c r="P162" s="143"/>
      <c r="Q162" s="143"/>
      <c r="R162" s="145"/>
      <c r="S162" s="162"/>
      <c r="U162" s="146"/>
      <c r="V162" s="143"/>
      <c r="W162" s="143"/>
      <c r="X162" s="143"/>
      <c r="Y162" s="143"/>
      <c r="Z162" s="143"/>
      <c r="AA162" s="143"/>
      <c r="AB162" s="147"/>
      <c r="AU162" s="148" t="s">
        <v>96</v>
      </c>
      <c r="AV162" s="148" t="s">
        <v>43</v>
      </c>
      <c r="AW162" s="9" t="s">
        <v>41</v>
      </c>
      <c r="AX162" s="9" t="s">
        <v>18</v>
      </c>
      <c r="AY162" s="9" t="s">
        <v>40</v>
      </c>
      <c r="AZ162" s="148" t="s">
        <v>90</v>
      </c>
    </row>
    <row r="163" spans="2:66" s="6" customFormat="1" ht="16.5" customHeight="1" x14ac:dyDescent="0.3">
      <c r="B163" s="118"/>
      <c r="C163" s="119"/>
      <c r="D163" s="119"/>
      <c r="E163" s="120" t="s">
        <v>1</v>
      </c>
      <c r="F163" s="214" t="s">
        <v>162</v>
      </c>
      <c r="G163" s="215"/>
      <c r="H163" s="215"/>
      <c r="I163" s="215"/>
      <c r="J163" s="119"/>
      <c r="K163" s="121">
        <v>2450</v>
      </c>
      <c r="L163" s="119"/>
      <c r="M163" s="119"/>
      <c r="N163" s="119"/>
      <c r="O163" s="119"/>
      <c r="P163" s="119"/>
      <c r="Q163" s="119"/>
      <c r="R163" s="122"/>
      <c r="S163" s="161"/>
      <c r="U163" s="123"/>
      <c r="V163" s="119"/>
      <c r="W163" s="119"/>
      <c r="X163" s="119"/>
      <c r="Y163" s="119"/>
      <c r="Z163" s="119"/>
      <c r="AA163" s="119"/>
      <c r="AB163" s="124"/>
      <c r="AU163" s="125" t="s">
        <v>96</v>
      </c>
      <c r="AV163" s="125" t="s">
        <v>43</v>
      </c>
      <c r="AW163" s="6" t="s">
        <v>43</v>
      </c>
      <c r="AX163" s="6" t="s">
        <v>18</v>
      </c>
      <c r="AY163" s="6" t="s">
        <v>40</v>
      </c>
      <c r="AZ163" s="125" t="s">
        <v>90</v>
      </c>
    </row>
    <row r="164" spans="2:66" s="7" customFormat="1" ht="16.5" customHeight="1" x14ac:dyDescent="0.3">
      <c r="B164" s="126"/>
      <c r="C164" s="127"/>
      <c r="D164" s="127"/>
      <c r="E164" s="128" t="s">
        <v>1</v>
      </c>
      <c r="F164" s="202" t="s">
        <v>97</v>
      </c>
      <c r="G164" s="203"/>
      <c r="H164" s="203"/>
      <c r="I164" s="203"/>
      <c r="J164" s="127"/>
      <c r="K164" s="129">
        <v>6208.9579999999996</v>
      </c>
      <c r="L164" s="127"/>
      <c r="M164" s="127"/>
      <c r="N164" s="127"/>
      <c r="O164" s="127"/>
      <c r="P164" s="127"/>
      <c r="Q164" s="127"/>
      <c r="R164" s="130"/>
      <c r="S164" s="159"/>
      <c r="U164" s="131"/>
      <c r="V164" s="127"/>
      <c r="W164" s="127"/>
      <c r="X164" s="127"/>
      <c r="Y164" s="127"/>
      <c r="Z164" s="127"/>
      <c r="AA164" s="127"/>
      <c r="AB164" s="132"/>
      <c r="AU164" s="133" t="s">
        <v>96</v>
      </c>
      <c r="AV164" s="133" t="s">
        <v>43</v>
      </c>
      <c r="AW164" s="7" t="s">
        <v>94</v>
      </c>
      <c r="AX164" s="7" t="s">
        <v>18</v>
      </c>
      <c r="AY164" s="7" t="s">
        <v>40</v>
      </c>
      <c r="AZ164" s="133" t="s">
        <v>90</v>
      </c>
    </row>
    <row r="165" spans="2:66" s="6" customFormat="1" ht="16.5" customHeight="1" x14ac:dyDescent="0.3">
      <c r="B165" s="118"/>
      <c r="C165" s="119"/>
      <c r="D165" s="119"/>
      <c r="E165" s="120" t="s">
        <v>1</v>
      </c>
      <c r="F165" s="214" t="s">
        <v>163</v>
      </c>
      <c r="G165" s="215"/>
      <c r="H165" s="215"/>
      <c r="I165" s="215"/>
      <c r="J165" s="119"/>
      <c r="K165" s="121">
        <v>-35.64</v>
      </c>
      <c r="L165" s="119"/>
      <c r="M165" s="119"/>
      <c r="N165" s="119"/>
      <c r="O165" s="119"/>
      <c r="P165" s="119"/>
      <c r="Q165" s="119"/>
      <c r="R165" s="122"/>
      <c r="S165" s="161"/>
      <c r="U165" s="123"/>
      <c r="V165" s="119"/>
      <c r="W165" s="119"/>
      <c r="X165" s="119"/>
      <c r="Y165" s="119"/>
      <c r="Z165" s="119"/>
      <c r="AA165" s="119"/>
      <c r="AB165" s="124"/>
      <c r="AU165" s="125" t="s">
        <v>96</v>
      </c>
      <c r="AV165" s="125" t="s">
        <v>43</v>
      </c>
      <c r="AW165" s="6" t="s">
        <v>43</v>
      </c>
      <c r="AX165" s="6" t="s">
        <v>18</v>
      </c>
      <c r="AY165" s="6" t="s">
        <v>40</v>
      </c>
      <c r="AZ165" s="125" t="s">
        <v>90</v>
      </c>
    </row>
    <row r="166" spans="2:66" s="6" customFormat="1" ht="16.5" customHeight="1" x14ac:dyDescent="0.3">
      <c r="B166" s="118"/>
      <c r="C166" s="119"/>
      <c r="D166" s="119"/>
      <c r="E166" s="120" t="s">
        <v>1</v>
      </c>
      <c r="F166" s="214" t="s">
        <v>164</v>
      </c>
      <c r="G166" s="215"/>
      <c r="H166" s="215"/>
      <c r="I166" s="215"/>
      <c r="J166" s="119"/>
      <c r="K166" s="121">
        <v>-127.4</v>
      </c>
      <c r="L166" s="119"/>
      <c r="M166" s="119"/>
      <c r="N166" s="119"/>
      <c r="O166" s="119"/>
      <c r="P166" s="119"/>
      <c r="Q166" s="119"/>
      <c r="R166" s="122"/>
      <c r="S166" s="161"/>
      <c r="U166" s="123"/>
      <c r="V166" s="119"/>
      <c r="W166" s="119"/>
      <c r="X166" s="119"/>
      <c r="Y166" s="119"/>
      <c r="Z166" s="119"/>
      <c r="AA166" s="119"/>
      <c r="AB166" s="124"/>
      <c r="AU166" s="125" t="s">
        <v>96</v>
      </c>
      <c r="AV166" s="125" t="s">
        <v>43</v>
      </c>
      <c r="AW166" s="6" t="s">
        <v>43</v>
      </c>
      <c r="AX166" s="6" t="s">
        <v>18</v>
      </c>
      <c r="AY166" s="6" t="s">
        <v>40</v>
      </c>
      <c r="AZ166" s="125" t="s">
        <v>90</v>
      </c>
    </row>
    <row r="167" spans="2:66" s="7" customFormat="1" ht="16.5" customHeight="1" x14ac:dyDescent="0.3">
      <c r="B167" s="126"/>
      <c r="C167" s="127"/>
      <c r="D167" s="127"/>
      <c r="E167" s="128" t="s">
        <v>1</v>
      </c>
      <c r="F167" s="202" t="s">
        <v>97</v>
      </c>
      <c r="G167" s="203"/>
      <c r="H167" s="203"/>
      <c r="I167" s="203"/>
      <c r="J167" s="127"/>
      <c r="K167" s="129">
        <v>-163.04</v>
      </c>
      <c r="L167" s="127"/>
      <c r="M167" s="127"/>
      <c r="N167" s="127"/>
      <c r="O167" s="127"/>
      <c r="P167" s="127"/>
      <c r="Q167" s="127"/>
      <c r="R167" s="130"/>
      <c r="S167" s="159"/>
      <c r="U167" s="131"/>
      <c r="V167" s="127"/>
      <c r="W167" s="127"/>
      <c r="X167" s="127"/>
      <c r="Y167" s="127"/>
      <c r="Z167" s="127"/>
      <c r="AA167" s="127"/>
      <c r="AB167" s="132"/>
      <c r="AU167" s="133" t="s">
        <v>96</v>
      </c>
      <c r="AV167" s="133" t="s">
        <v>43</v>
      </c>
      <c r="AW167" s="7" t="s">
        <v>94</v>
      </c>
      <c r="AX167" s="7" t="s">
        <v>18</v>
      </c>
      <c r="AY167" s="7" t="s">
        <v>40</v>
      </c>
      <c r="AZ167" s="133" t="s">
        <v>90</v>
      </c>
    </row>
    <row r="168" spans="2:66" s="8" customFormat="1" ht="16.5" customHeight="1" x14ac:dyDescent="0.3">
      <c r="B168" s="134"/>
      <c r="C168" s="135"/>
      <c r="D168" s="135"/>
      <c r="E168" s="136" t="s">
        <v>1</v>
      </c>
      <c r="F168" s="204" t="s">
        <v>98</v>
      </c>
      <c r="G168" s="205"/>
      <c r="H168" s="205"/>
      <c r="I168" s="205"/>
      <c r="J168" s="135"/>
      <c r="K168" s="137">
        <v>6045.9179999999997</v>
      </c>
      <c r="L168" s="135"/>
      <c r="M168" s="135"/>
      <c r="N168" s="135"/>
      <c r="O168" s="135"/>
      <c r="P168" s="135"/>
      <c r="Q168" s="135"/>
      <c r="R168" s="138"/>
      <c r="S168" s="160"/>
      <c r="U168" s="139"/>
      <c r="V168" s="135"/>
      <c r="W168" s="135"/>
      <c r="X168" s="135"/>
      <c r="Y168" s="135"/>
      <c r="Z168" s="135"/>
      <c r="AA168" s="135"/>
      <c r="AB168" s="140"/>
      <c r="AU168" s="141" t="s">
        <v>96</v>
      </c>
      <c r="AV168" s="141" t="s">
        <v>43</v>
      </c>
      <c r="AW168" s="8" t="s">
        <v>92</v>
      </c>
      <c r="AX168" s="8" t="s">
        <v>18</v>
      </c>
      <c r="AY168" s="8" t="s">
        <v>41</v>
      </c>
      <c r="AZ168" s="141" t="s">
        <v>90</v>
      </c>
    </row>
    <row r="169" spans="2:66" s="1" customFormat="1" ht="38.25" customHeight="1" x14ac:dyDescent="0.3">
      <c r="B169" s="74"/>
      <c r="C169" s="113" t="s">
        <v>106</v>
      </c>
      <c r="D169" s="113" t="s">
        <v>84</v>
      </c>
      <c r="E169" s="114" t="s">
        <v>165</v>
      </c>
      <c r="F169" s="198" t="s">
        <v>166</v>
      </c>
      <c r="G169" s="198"/>
      <c r="H169" s="198"/>
      <c r="I169" s="198"/>
      <c r="J169" s="115" t="s">
        <v>100</v>
      </c>
      <c r="K169" s="98">
        <v>3914.4789999999998</v>
      </c>
      <c r="L169" s="196">
        <v>0</v>
      </c>
      <c r="M169" s="196"/>
      <c r="N169" s="199">
        <f>ROUND(L169*K169,3)</f>
        <v>0</v>
      </c>
      <c r="O169" s="199"/>
      <c r="P169" s="199"/>
      <c r="Q169" s="199"/>
      <c r="R169" s="77"/>
      <c r="S169" s="75"/>
      <c r="U169" s="99" t="s">
        <v>1</v>
      </c>
      <c r="V169" s="31" t="s">
        <v>25</v>
      </c>
      <c r="W169" s="27"/>
      <c r="X169" s="116">
        <f>W169*K169</f>
        <v>0</v>
      </c>
      <c r="Y169" s="116">
        <v>0.15271999999999999</v>
      </c>
      <c r="Z169" s="116">
        <f>Y169*K169</f>
        <v>597.81923287999996</v>
      </c>
      <c r="AA169" s="116">
        <v>0</v>
      </c>
      <c r="AB169" s="117">
        <f>AA169*K169</f>
        <v>0</v>
      </c>
      <c r="AS169" s="15" t="s">
        <v>92</v>
      </c>
      <c r="AU169" s="15" t="s">
        <v>84</v>
      </c>
      <c r="AV169" s="15" t="s">
        <v>43</v>
      </c>
      <c r="AZ169" s="15" t="s">
        <v>90</v>
      </c>
      <c r="BF169" s="57">
        <f>IF(V169="základná",N169,0)</f>
        <v>0</v>
      </c>
      <c r="BG169" s="57">
        <f>IF(V169="znížená",N169,0)</f>
        <v>0</v>
      </c>
      <c r="BH169" s="57">
        <f>IF(V169="zákl. prenesená",N169,0)</f>
        <v>0</v>
      </c>
      <c r="BI169" s="57">
        <f>IF(V169="zníž. prenesená",N169,0)</f>
        <v>0</v>
      </c>
      <c r="BJ169" s="57">
        <f>IF(V169="nulová",N169,0)</f>
        <v>0</v>
      </c>
      <c r="BK169" s="15" t="s">
        <v>43</v>
      </c>
      <c r="BL169" s="94">
        <f>ROUND(L169*K169,3)</f>
        <v>0</v>
      </c>
      <c r="BM169" s="15" t="s">
        <v>92</v>
      </c>
      <c r="BN169" s="15" t="s">
        <v>167</v>
      </c>
    </row>
    <row r="170" spans="2:66" s="9" customFormat="1" ht="16.5" customHeight="1" x14ac:dyDescent="0.3">
      <c r="B170" s="142"/>
      <c r="C170" s="143"/>
      <c r="D170" s="143"/>
      <c r="E170" s="144" t="s">
        <v>1</v>
      </c>
      <c r="F170" s="228" t="s">
        <v>146</v>
      </c>
      <c r="G170" s="229"/>
      <c r="H170" s="229"/>
      <c r="I170" s="229"/>
      <c r="J170" s="143"/>
      <c r="K170" s="144" t="s">
        <v>1</v>
      </c>
      <c r="L170" s="143"/>
      <c r="M170" s="143"/>
      <c r="N170" s="143"/>
      <c r="O170" s="143"/>
      <c r="P170" s="143"/>
      <c r="Q170" s="143"/>
      <c r="R170" s="145"/>
      <c r="S170" s="162"/>
      <c r="U170" s="146"/>
      <c r="V170" s="143"/>
      <c r="W170" s="143"/>
      <c r="X170" s="143"/>
      <c r="Y170" s="143"/>
      <c r="Z170" s="143"/>
      <c r="AA170" s="143"/>
      <c r="AB170" s="147"/>
      <c r="AU170" s="148" t="s">
        <v>96</v>
      </c>
      <c r="AV170" s="148" t="s">
        <v>43</v>
      </c>
      <c r="AW170" s="9" t="s">
        <v>41</v>
      </c>
      <c r="AX170" s="9" t="s">
        <v>18</v>
      </c>
      <c r="AY170" s="9" t="s">
        <v>40</v>
      </c>
      <c r="AZ170" s="148" t="s">
        <v>90</v>
      </c>
    </row>
    <row r="171" spans="2:66" s="6" customFormat="1" ht="16.5" customHeight="1" x14ac:dyDescent="0.3">
      <c r="B171" s="118"/>
      <c r="C171" s="119"/>
      <c r="D171" s="119"/>
      <c r="E171" s="120" t="s">
        <v>1</v>
      </c>
      <c r="F171" s="214" t="s">
        <v>147</v>
      </c>
      <c r="G171" s="215"/>
      <c r="H171" s="215"/>
      <c r="I171" s="215"/>
      <c r="J171" s="119"/>
      <c r="K171" s="121">
        <v>1070</v>
      </c>
      <c r="L171" s="119"/>
      <c r="M171" s="119"/>
      <c r="N171" s="119"/>
      <c r="O171" s="119"/>
      <c r="P171" s="119"/>
      <c r="Q171" s="119"/>
      <c r="R171" s="122"/>
      <c r="S171" s="161"/>
      <c r="U171" s="123"/>
      <c r="V171" s="119"/>
      <c r="W171" s="119"/>
      <c r="X171" s="119"/>
      <c r="Y171" s="119"/>
      <c r="Z171" s="119"/>
      <c r="AA171" s="119"/>
      <c r="AB171" s="124"/>
      <c r="AU171" s="125" t="s">
        <v>96</v>
      </c>
      <c r="AV171" s="125" t="s">
        <v>43</v>
      </c>
      <c r="AW171" s="6" t="s">
        <v>43</v>
      </c>
      <c r="AX171" s="6" t="s">
        <v>18</v>
      </c>
      <c r="AY171" s="6" t="s">
        <v>40</v>
      </c>
      <c r="AZ171" s="125" t="s">
        <v>90</v>
      </c>
    </row>
    <row r="172" spans="2:66" s="9" customFormat="1" ht="16.5" customHeight="1" x14ac:dyDescent="0.3">
      <c r="B172" s="142"/>
      <c r="C172" s="143"/>
      <c r="D172" s="143"/>
      <c r="E172" s="144" t="s">
        <v>1</v>
      </c>
      <c r="F172" s="230" t="s">
        <v>148</v>
      </c>
      <c r="G172" s="231"/>
      <c r="H172" s="231"/>
      <c r="I172" s="231"/>
      <c r="J172" s="143"/>
      <c r="K172" s="144" t="s">
        <v>1</v>
      </c>
      <c r="L172" s="143"/>
      <c r="M172" s="143"/>
      <c r="N172" s="143"/>
      <c r="O172" s="143"/>
      <c r="P172" s="143"/>
      <c r="Q172" s="143"/>
      <c r="R172" s="145"/>
      <c r="S172" s="162"/>
      <c r="U172" s="146"/>
      <c r="V172" s="143"/>
      <c r="W172" s="143"/>
      <c r="X172" s="143"/>
      <c r="Y172" s="143"/>
      <c r="Z172" s="143"/>
      <c r="AA172" s="143"/>
      <c r="AB172" s="147"/>
      <c r="AU172" s="148" t="s">
        <v>96</v>
      </c>
      <c r="AV172" s="148" t="s">
        <v>43</v>
      </c>
      <c r="AW172" s="9" t="s">
        <v>41</v>
      </c>
      <c r="AX172" s="9" t="s">
        <v>18</v>
      </c>
      <c r="AY172" s="9" t="s">
        <v>40</v>
      </c>
      <c r="AZ172" s="148" t="s">
        <v>90</v>
      </c>
    </row>
    <row r="173" spans="2:66" s="6" customFormat="1" ht="16.5" customHeight="1" x14ac:dyDescent="0.3">
      <c r="B173" s="118"/>
      <c r="C173" s="119"/>
      <c r="D173" s="119"/>
      <c r="E173" s="120" t="s">
        <v>1</v>
      </c>
      <c r="F173" s="214" t="s">
        <v>149</v>
      </c>
      <c r="G173" s="215"/>
      <c r="H173" s="215"/>
      <c r="I173" s="215"/>
      <c r="J173" s="119"/>
      <c r="K173" s="121">
        <v>809.47900000000004</v>
      </c>
      <c r="L173" s="119"/>
      <c r="M173" s="119"/>
      <c r="N173" s="119"/>
      <c r="O173" s="119"/>
      <c r="P173" s="119"/>
      <c r="Q173" s="119"/>
      <c r="R173" s="122"/>
      <c r="S173" s="161"/>
      <c r="U173" s="123"/>
      <c r="V173" s="119"/>
      <c r="W173" s="119"/>
      <c r="X173" s="119"/>
      <c r="Y173" s="119"/>
      <c r="Z173" s="119"/>
      <c r="AA173" s="119"/>
      <c r="AB173" s="124"/>
      <c r="AU173" s="125" t="s">
        <v>96</v>
      </c>
      <c r="AV173" s="125" t="s">
        <v>43</v>
      </c>
      <c r="AW173" s="6" t="s">
        <v>43</v>
      </c>
      <c r="AX173" s="6" t="s">
        <v>18</v>
      </c>
      <c r="AY173" s="6" t="s">
        <v>40</v>
      </c>
      <c r="AZ173" s="125" t="s">
        <v>90</v>
      </c>
    </row>
    <row r="174" spans="2:66" s="9" customFormat="1" ht="16.5" customHeight="1" x14ac:dyDescent="0.3">
      <c r="B174" s="142"/>
      <c r="C174" s="143"/>
      <c r="D174" s="143"/>
      <c r="E174" s="144" t="s">
        <v>1</v>
      </c>
      <c r="F174" s="230" t="s">
        <v>150</v>
      </c>
      <c r="G174" s="231"/>
      <c r="H174" s="231"/>
      <c r="I174" s="231"/>
      <c r="J174" s="143"/>
      <c r="K174" s="144" t="s">
        <v>1</v>
      </c>
      <c r="L174" s="143"/>
      <c r="M174" s="143"/>
      <c r="N174" s="143"/>
      <c r="O174" s="143"/>
      <c r="P174" s="143"/>
      <c r="Q174" s="143"/>
      <c r="R174" s="145"/>
      <c r="S174" s="162"/>
      <c r="U174" s="146"/>
      <c r="V174" s="143"/>
      <c r="W174" s="143"/>
      <c r="X174" s="143"/>
      <c r="Y174" s="143"/>
      <c r="Z174" s="143"/>
      <c r="AA174" s="143"/>
      <c r="AB174" s="147"/>
      <c r="AU174" s="148" t="s">
        <v>96</v>
      </c>
      <c r="AV174" s="148" t="s">
        <v>43</v>
      </c>
      <c r="AW174" s="9" t="s">
        <v>41</v>
      </c>
      <c r="AX174" s="9" t="s">
        <v>18</v>
      </c>
      <c r="AY174" s="9" t="s">
        <v>40</v>
      </c>
      <c r="AZ174" s="148" t="s">
        <v>90</v>
      </c>
    </row>
    <row r="175" spans="2:66" s="6" customFormat="1" ht="16.5" customHeight="1" x14ac:dyDescent="0.3">
      <c r="B175" s="118"/>
      <c r="C175" s="119"/>
      <c r="D175" s="119"/>
      <c r="E175" s="120" t="s">
        <v>1</v>
      </c>
      <c r="F175" s="214" t="s">
        <v>151</v>
      </c>
      <c r="G175" s="215"/>
      <c r="H175" s="215"/>
      <c r="I175" s="215"/>
      <c r="J175" s="119"/>
      <c r="K175" s="121">
        <v>2035</v>
      </c>
      <c r="L175" s="119"/>
      <c r="M175" s="119"/>
      <c r="N175" s="119"/>
      <c r="O175" s="119"/>
      <c r="P175" s="119"/>
      <c r="Q175" s="119"/>
      <c r="R175" s="122"/>
      <c r="S175" s="161"/>
      <c r="U175" s="123"/>
      <c r="V175" s="119"/>
      <c r="W175" s="119"/>
      <c r="X175" s="119"/>
      <c r="Y175" s="119"/>
      <c r="Z175" s="119"/>
      <c r="AA175" s="119"/>
      <c r="AB175" s="124"/>
      <c r="AU175" s="125" t="s">
        <v>96</v>
      </c>
      <c r="AV175" s="125" t="s">
        <v>43</v>
      </c>
      <c r="AW175" s="6" t="s">
        <v>43</v>
      </c>
      <c r="AX175" s="6" t="s">
        <v>18</v>
      </c>
      <c r="AY175" s="6" t="s">
        <v>40</v>
      </c>
      <c r="AZ175" s="125" t="s">
        <v>90</v>
      </c>
    </row>
    <row r="176" spans="2:66" s="7" customFormat="1" ht="16.5" customHeight="1" x14ac:dyDescent="0.3">
      <c r="B176" s="126"/>
      <c r="C176" s="127"/>
      <c r="D176" s="127"/>
      <c r="E176" s="128" t="s">
        <v>1</v>
      </c>
      <c r="F176" s="202" t="s">
        <v>97</v>
      </c>
      <c r="G176" s="203"/>
      <c r="H176" s="203"/>
      <c r="I176" s="203"/>
      <c r="J176" s="127"/>
      <c r="K176" s="129">
        <v>3914.4789999999998</v>
      </c>
      <c r="L176" s="127"/>
      <c r="M176" s="127"/>
      <c r="N176" s="127"/>
      <c r="O176" s="127"/>
      <c r="P176" s="127"/>
      <c r="Q176" s="127"/>
      <c r="R176" s="130"/>
      <c r="S176" s="159"/>
      <c r="U176" s="131"/>
      <c r="V176" s="127"/>
      <c r="W176" s="127"/>
      <c r="X176" s="127"/>
      <c r="Y176" s="127"/>
      <c r="Z176" s="127"/>
      <c r="AA176" s="127"/>
      <c r="AB176" s="132"/>
      <c r="AU176" s="133" t="s">
        <v>96</v>
      </c>
      <c r="AV176" s="133" t="s">
        <v>43</v>
      </c>
      <c r="AW176" s="7" t="s">
        <v>94</v>
      </c>
      <c r="AX176" s="7" t="s">
        <v>18</v>
      </c>
      <c r="AY176" s="7" t="s">
        <v>40</v>
      </c>
      <c r="AZ176" s="133" t="s">
        <v>90</v>
      </c>
    </row>
    <row r="177" spans="2:66" s="8" customFormat="1" ht="16.5" customHeight="1" x14ac:dyDescent="0.3">
      <c r="B177" s="134"/>
      <c r="C177" s="135"/>
      <c r="D177" s="135"/>
      <c r="E177" s="136" t="s">
        <v>1</v>
      </c>
      <c r="F177" s="204" t="s">
        <v>98</v>
      </c>
      <c r="G177" s="205"/>
      <c r="H177" s="205"/>
      <c r="I177" s="205"/>
      <c r="J177" s="135"/>
      <c r="K177" s="137">
        <v>3914.4789999999998</v>
      </c>
      <c r="L177" s="135"/>
      <c r="M177" s="135"/>
      <c r="N177" s="135"/>
      <c r="O177" s="135"/>
      <c r="P177" s="135"/>
      <c r="Q177" s="135"/>
      <c r="R177" s="138"/>
      <c r="S177" s="160"/>
      <c r="U177" s="139"/>
      <c r="V177" s="135"/>
      <c r="W177" s="135"/>
      <c r="X177" s="135"/>
      <c r="Y177" s="135"/>
      <c r="Z177" s="135"/>
      <c r="AA177" s="135"/>
      <c r="AB177" s="140"/>
      <c r="AU177" s="141" t="s">
        <v>96</v>
      </c>
      <c r="AV177" s="141" t="s">
        <v>43</v>
      </c>
      <c r="AW177" s="8" t="s">
        <v>92</v>
      </c>
      <c r="AX177" s="8" t="s">
        <v>18</v>
      </c>
      <c r="AY177" s="8" t="s">
        <v>41</v>
      </c>
      <c r="AZ177" s="141" t="s">
        <v>90</v>
      </c>
    </row>
    <row r="178" spans="2:66" s="1" customFormat="1" ht="38.25" customHeight="1" x14ac:dyDescent="0.3">
      <c r="B178" s="74"/>
      <c r="C178" s="113" t="s">
        <v>108</v>
      </c>
      <c r="D178" s="113" t="s">
        <v>84</v>
      </c>
      <c r="E178" s="114" t="s">
        <v>168</v>
      </c>
      <c r="F178" s="198" t="s">
        <v>169</v>
      </c>
      <c r="G178" s="198"/>
      <c r="H178" s="198"/>
      <c r="I178" s="198"/>
      <c r="J178" s="115" t="s">
        <v>100</v>
      </c>
      <c r="K178" s="98">
        <v>3914.4789999999998</v>
      </c>
      <c r="L178" s="196">
        <v>0</v>
      </c>
      <c r="M178" s="196"/>
      <c r="N178" s="199">
        <f>ROUND(L178*K178,3)</f>
        <v>0</v>
      </c>
      <c r="O178" s="199"/>
      <c r="P178" s="199"/>
      <c r="Q178" s="199"/>
      <c r="R178" s="77"/>
      <c r="S178" s="75"/>
      <c r="U178" s="99" t="s">
        <v>1</v>
      </c>
      <c r="V178" s="31" t="s">
        <v>25</v>
      </c>
      <c r="W178" s="27"/>
      <c r="X178" s="116">
        <f>W178*K178</f>
        <v>0</v>
      </c>
      <c r="Y178" s="116">
        <v>0.27994000000000002</v>
      </c>
      <c r="Z178" s="116">
        <f>Y178*K178</f>
        <v>1095.8192512600001</v>
      </c>
      <c r="AA178" s="116">
        <v>0</v>
      </c>
      <c r="AB178" s="117">
        <f>AA178*K178</f>
        <v>0</v>
      </c>
      <c r="AS178" s="15" t="s">
        <v>92</v>
      </c>
      <c r="AU178" s="15" t="s">
        <v>84</v>
      </c>
      <c r="AV178" s="15" t="s">
        <v>43</v>
      </c>
      <c r="AZ178" s="15" t="s">
        <v>90</v>
      </c>
      <c r="BF178" s="57">
        <f>IF(V178="základná",N178,0)</f>
        <v>0</v>
      </c>
      <c r="BG178" s="57">
        <f>IF(V178="znížená",N178,0)</f>
        <v>0</v>
      </c>
      <c r="BH178" s="57">
        <f>IF(V178="zákl. prenesená",N178,0)</f>
        <v>0</v>
      </c>
      <c r="BI178" s="57">
        <f>IF(V178="zníž. prenesená",N178,0)</f>
        <v>0</v>
      </c>
      <c r="BJ178" s="57">
        <f>IF(V178="nulová",N178,0)</f>
        <v>0</v>
      </c>
      <c r="BK178" s="15" t="s">
        <v>43</v>
      </c>
      <c r="BL178" s="94">
        <f>ROUND(L178*K178,3)</f>
        <v>0</v>
      </c>
      <c r="BM178" s="15" t="s">
        <v>92</v>
      </c>
      <c r="BN178" s="15" t="s">
        <v>170</v>
      </c>
    </row>
    <row r="179" spans="2:66" s="9" customFormat="1" ht="16.5" customHeight="1" x14ac:dyDescent="0.3">
      <c r="B179" s="142"/>
      <c r="C179" s="143"/>
      <c r="D179" s="143"/>
      <c r="E179" s="144" t="s">
        <v>1</v>
      </c>
      <c r="F179" s="228" t="s">
        <v>146</v>
      </c>
      <c r="G179" s="229"/>
      <c r="H179" s="229"/>
      <c r="I179" s="229"/>
      <c r="J179" s="143"/>
      <c r="K179" s="144" t="s">
        <v>1</v>
      </c>
      <c r="L179" s="143"/>
      <c r="M179" s="143"/>
      <c r="N179" s="143"/>
      <c r="O179" s="143"/>
      <c r="P179" s="143"/>
      <c r="Q179" s="143"/>
      <c r="R179" s="145"/>
      <c r="S179" s="162"/>
      <c r="U179" s="146"/>
      <c r="V179" s="143"/>
      <c r="W179" s="143"/>
      <c r="X179" s="143"/>
      <c r="Y179" s="143"/>
      <c r="Z179" s="143"/>
      <c r="AA179" s="143"/>
      <c r="AB179" s="147"/>
      <c r="AU179" s="148" t="s">
        <v>96</v>
      </c>
      <c r="AV179" s="148" t="s">
        <v>43</v>
      </c>
      <c r="AW179" s="9" t="s">
        <v>41</v>
      </c>
      <c r="AX179" s="9" t="s">
        <v>18</v>
      </c>
      <c r="AY179" s="9" t="s">
        <v>40</v>
      </c>
      <c r="AZ179" s="148" t="s">
        <v>90</v>
      </c>
    </row>
    <row r="180" spans="2:66" s="6" customFormat="1" ht="16.5" customHeight="1" x14ac:dyDescent="0.3">
      <c r="B180" s="118"/>
      <c r="C180" s="119"/>
      <c r="D180" s="119"/>
      <c r="E180" s="120" t="s">
        <v>1</v>
      </c>
      <c r="F180" s="214" t="s">
        <v>147</v>
      </c>
      <c r="G180" s="215"/>
      <c r="H180" s="215"/>
      <c r="I180" s="215"/>
      <c r="J180" s="119"/>
      <c r="K180" s="121">
        <v>1070</v>
      </c>
      <c r="L180" s="119"/>
      <c r="M180" s="119"/>
      <c r="N180" s="119"/>
      <c r="O180" s="119"/>
      <c r="P180" s="119"/>
      <c r="Q180" s="119"/>
      <c r="R180" s="122"/>
      <c r="S180" s="161"/>
      <c r="U180" s="123"/>
      <c r="V180" s="119"/>
      <c r="W180" s="119"/>
      <c r="X180" s="119"/>
      <c r="Y180" s="119"/>
      <c r="Z180" s="119"/>
      <c r="AA180" s="119"/>
      <c r="AB180" s="124"/>
      <c r="AU180" s="125" t="s">
        <v>96</v>
      </c>
      <c r="AV180" s="125" t="s">
        <v>43</v>
      </c>
      <c r="AW180" s="6" t="s">
        <v>43</v>
      </c>
      <c r="AX180" s="6" t="s">
        <v>18</v>
      </c>
      <c r="AY180" s="6" t="s">
        <v>40</v>
      </c>
      <c r="AZ180" s="125" t="s">
        <v>90</v>
      </c>
    </row>
    <row r="181" spans="2:66" s="9" customFormat="1" ht="16.5" customHeight="1" x14ac:dyDescent="0.3">
      <c r="B181" s="142"/>
      <c r="C181" s="143"/>
      <c r="D181" s="143"/>
      <c r="E181" s="144" t="s">
        <v>1</v>
      </c>
      <c r="F181" s="230" t="s">
        <v>148</v>
      </c>
      <c r="G181" s="231"/>
      <c r="H181" s="231"/>
      <c r="I181" s="231"/>
      <c r="J181" s="143"/>
      <c r="K181" s="144" t="s">
        <v>1</v>
      </c>
      <c r="L181" s="143"/>
      <c r="M181" s="143"/>
      <c r="N181" s="143"/>
      <c r="O181" s="143"/>
      <c r="P181" s="143"/>
      <c r="Q181" s="143"/>
      <c r="R181" s="145"/>
      <c r="S181" s="162"/>
      <c r="U181" s="146"/>
      <c r="V181" s="143"/>
      <c r="W181" s="143"/>
      <c r="X181" s="143"/>
      <c r="Y181" s="143"/>
      <c r="Z181" s="143"/>
      <c r="AA181" s="143"/>
      <c r="AB181" s="147"/>
      <c r="AU181" s="148" t="s">
        <v>96</v>
      </c>
      <c r="AV181" s="148" t="s">
        <v>43</v>
      </c>
      <c r="AW181" s="9" t="s">
        <v>41</v>
      </c>
      <c r="AX181" s="9" t="s">
        <v>18</v>
      </c>
      <c r="AY181" s="9" t="s">
        <v>40</v>
      </c>
      <c r="AZ181" s="148" t="s">
        <v>90</v>
      </c>
    </row>
    <row r="182" spans="2:66" s="6" customFormat="1" ht="16.5" customHeight="1" x14ac:dyDescent="0.3">
      <c r="B182" s="118"/>
      <c r="C182" s="119"/>
      <c r="D182" s="119"/>
      <c r="E182" s="120" t="s">
        <v>1</v>
      </c>
      <c r="F182" s="214" t="s">
        <v>149</v>
      </c>
      <c r="G182" s="215"/>
      <c r="H182" s="215"/>
      <c r="I182" s="215"/>
      <c r="J182" s="119"/>
      <c r="K182" s="121">
        <v>809.47900000000004</v>
      </c>
      <c r="L182" s="119"/>
      <c r="M182" s="119"/>
      <c r="N182" s="119"/>
      <c r="O182" s="119"/>
      <c r="P182" s="119"/>
      <c r="Q182" s="119"/>
      <c r="R182" s="122"/>
      <c r="S182" s="161"/>
      <c r="U182" s="123"/>
      <c r="V182" s="119"/>
      <c r="W182" s="119"/>
      <c r="X182" s="119"/>
      <c r="Y182" s="119"/>
      <c r="Z182" s="119"/>
      <c r="AA182" s="119"/>
      <c r="AB182" s="124"/>
      <c r="AU182" s="125" t="s">
        <v>96</v>
      </c>
      <c r="AV182" s="125" t="s">
        <v>43</v>
      </c>
      <c r="AW182" s="6" t="s">
        <v>43</v>
      </c>
      <c r="AX182" s="6" t="s">
        <v>18</v>
      </c>
      <c r="AY182" s="6" t="s">
        <v>40</v>
      </c>
      <c r="AZ182" s="125" t="s">
        <v>90</v>
      </c>
    </row>
    <row r="183" spans="2:66" s="9" customFormat="1" ht="16.5" customHeight="1" x14ac:dyDescent="0.3">
      <c r="B183" s="142"/>
      <c r="C183" s="143"/>
      <c r="D183" s="143"/>
      <c r="E183" s="144" t="s">
        <v>1</v>
      </c>
      <c r="F183" s="230" t="s">
        <v>150</v>
      </c>
      <c r="G183" s="231"/>
      <c r="H183" s="231"/>
      <c r="I183" s="231"/>
      <c r="J183" s="143"/>
      <c r="K183" s="144" t="s">
        <v>1</v>
      </c>
      <c r="L183" s="143"/>
      <c r="M183" s="143"/>
      <c r="N183" s="143"/>
      <c r="O183" s="143"/>
      <c r="P183" s="143"/>
      <c r="Q183" s="143"/>
      <c r="R183" s="145"/>
      <c r="S183" s="162"/>
      <c r="U183" s="146"/>
      <c r="V183" s="143"/>
      <c r="W183" s="143"/>
      <c r="X183" s="143"/>
      <c r="Y183" s="143"/>
      <c r="Z183" s="143"/>
      <c r="AA183" s="143"/>
      <c r="AB183" s="147"/>
      <c r="AU183" s="148" t="s">
        <v>96</v>
      </c>
      <c r="AV183" s="148" t="s">
        <v>43</v>
      </c>
      <c r="AW183" s="9" t="s">
        <v>41</v>
      </c>
      <c r="AX183" s="9" t="s">
        <v>18</v>
      </c>
      <c r="AY183" s="9" t="s">
        <v>40</v>
      </c>
      <c r="AZ183" s="148" t="s">
        <v>90</v>
      </c>
    </row>
    <row r="184" spans="2:66" s="6" customFormat="1" ht="16.5" customHeight="1" x14ac:dyDescent="0.3">
      <c r="B184" s="118"/>
      <c r="C184" s="119"/>
      <c r="D184" s="119"/>
      <c r="E184" s="120" t="s">
        <v>1</v>
      </c>
      <c r="F184" s="214" t="s">
        <v>151</v>
      </c>
      <c r="G184" s="215"/>
      <c r="H184" s="215"/>
      <c r="I184" s="215"/>
      <c r="J184" s="119"/>
      <c r="K184" s="121">
        <v>2035</v>
      </c>
      <c r="L184" s="119"/>
      <c r="M184" s="119"/>
      <c r="N184" s="119"/>
      <c r="O184" s="119"/>
      <c r="P184" s="119"/>
      <c r="Q184" s="119"/>
      <c r="R184" s="122"/>
      <c r="S184" s="161"/>
      <c r="U184" s="123"/>
      <c r="V184" s="119"/>
      <c r="W184" s="119"/>
      <c r="X184" s="119"/>
      <c r="Y184" s="119"/>
      <c r="Z184" s="119"/>
      <c r="AA184" s="119"/>
      <c r="AB184" s="124"/>
      <c r="AU184" s="125" t="s">
        <v>96</v>
      </c>
      <c r="AV184" s="125" t="s">
        <v>43</v>
      </c>
      <c r="AW184" s="6" t="s">
        <v>43</v>
      </c>
      <c r="AX184" s="6" t="s">
        <v>18</v>
      </c>
      <c r="AY184" s="6" t="s">
        <v>40</v>
      </c>
      <c r="AZ184" s="125" t="s">
        <v>90</v>
      </c>
    </row>
    <row r="185" spans="2:66" s="7" customFormat="1" ht="16.5" customHeight="1" x14ac:dyDescent="0.3">
      <c r="B185" s="126"/>
      <c r="C185" s="127"/>
      <c r="D185" s="127"/>
      <c r="E185" s="128" t="s">
        <v>1</v>
      </c>
      <c r="F185" s="202" t="s">
        <v>97</v>
      </c>
      <c r="G185" s="203"/>
      <c r="H185" s="203"/>
      <c r="I185" s="203"/>
      <c r="J185" s="127"/>
      <c r="K185" s="129">
        <v>3914.4789999999998</v>
      </c>
      <c r="L185" s="127"/>
      <c r="M185" s="127"/>
      <c r="N185" s="127"/>
      <c r="O185" s="127"/>
      <c r="P185" s="127"/>
      <c r="Q185" s="127"/>
      <c r="R185" s="130"/>
      <c r="S185" s="159"/>
      <c r="U185" s="131"/>
      <c r="V185" s="127"/>
      <c r="W185" s="127"/>
      <c r="X185" s="127"/>
      <c r="Y185" s="127"/>
      <c r="Z185" s="127"/>
      <c r="AA185" s="127"/>
      <c r="AB185" s="132"/>
      <c r="AU185" s="133" t="s">
        <v>96</v>
      </c>
      <c r="AV185" s="133" t="s">
        <v>43</v>
      </c>
      <c r="AW185" s="7" t="s">
        <v>94</v>
      </c>
      <c r="AX185" s="7" t="s">
        <v>18</v>
      </c>
      <c r="AY185" s="7" t="s">
        <v>40</v>
      </c>
      <c r="AZ185" s="133" t="s">
        <v>90</v>
      </c>
    </row>
    <row r="186" spans="2:66" s="8" customFormat="1" ht="16.5" customHeight="1" x14ac:dyDescent="0.3">
      <c r="B186" s="134"/>
      <c r="C186" s="135"/>
      <c r="D186" s="135"/>
      <c r="E186" s="136" t="s">
        <v>1</v>
      </c>
      <c r="F186" s="204" t="s">
        <v>98</v>
      </c>
      <c r="G186" s="205"/>
      <c r="H186" s="205"/>
      <c r="I186" s="205"/>
      <c r="J186" s="135"/>
      <c r="K186" s="137">
        <v>3914.4789999999998</v>
      </c>
      <c r="L186" s="135"/>
      <c r="M186" s="135"/>
      <c r="N186" s="135"/>
      <c r="O186" s="135"/>
      <c r="P186" s="135"/>
      <c r="Q186" s="135"/>
      <c r="R186" s="138"/>
      <c r="S186" s="160"/>
      <c r="U186" s="139"/>
      <c r="V186" s="135"/>
      <c r="W186" s="135"/>
      <c r="X186" s="135"/>
      <c r="Y186" s="135"/>
      <c r="Z186" s="135"/>
      <c r="AA186" s="135"/>
      <c r="AB186" s="140"/>
      <c r="AU186" s="141" t="s">
        <v>96</v>
      </c>
      <c r="AV186" s="141" t="s">
        <v>43</v>
      </c>
      <c r="AW186" s="8" t="s">
        <v>92</v>
      </c>
      <c r="AX186" s="8" t="s">
        <v>18</v>
      </c>
      <c r="AY186" s="8" t="s">
        <v>41</v>
      </c>
      <c r="AZ186" s="141" t="s">
        <v>90</v>
      </c>
    </row>
    <row r="187" spans="2:66" s="1" customFormat="1" ht="16.5" customHeight="1" x14ac:dyDescent="0.3">
      <c r="B187" s="74"/>
      <c r="C187" s="113" t="s">
        <v>109</v>
      </c>
      <c r="D187" s="113" t="s">
        <v>84</v>
      </c>
      <c r="E187" s="114" t="s">
        <v>171</v>
      </c>
      <c r="F187" s="216" t="s">
        <v>268</v>
      </c>
      <c r="G187" s="216"/>
      <c r="H187" s="216"/>
      <c r="I187" s="216"/>
      <c r="J187" s="115" t="s">
        <v>100</v>
      </c>
      <c r="K187" s="98">
        <v>163.04</v>
      </c>
      <c r="L187" s="196">
        <v>0</v>
      </c>
      <c r="M187" s="196"/>
      <c r="N187" s="199">
        <f>ROUND(L187*K187,3)</f>
        <v>0</v>
      </c>
      <c r="O187" s="199"/>
      <c r="P187" s="199"/>
      <c r="Q187" s="199"/>
      <c r="R187" s="75"/>
      <c r="S187" s="167"/>
      <c r="U187" s="99" t="s">
        <v>1</v>
      </c>
      <c r="V187" s="31" t="s">
        <v>25</v>
      </c>
      <c r="W187" s="27"/>
      <c r="X187" s="116">
        <f>W187*K187</f>
        <v>0</v>
      </c>
      <c r="Y187" s="116">
        <v>1.8500000000000001E-3</v>
      </c>
      <c r="Z187" s="116">
        <f>Y187*K187</f>
        <v>0.301624</v>
      </c>
      <c r="AA187" s="116">
        <v>0</v>
      </c>
      <c r="AB187" s="117">
        <f>AA187*K187</f>
        <v>0</v>
      </c>
      <c r="AS187" s="15" t="s">
        <v>92</v>
      </c>
      <c r="AU187" s="15" t="s">
        <v>84</v>
      </c>
      <c r="AV187" s="15" t="s">
        <v>43</v>
      </c>
      <c r="AZ187" s="15" t="s">
        <v>90</v>
      </c>
      <c r="BF187" s="57">
        <f>IF(V187="základná",N187,0)</f>
        <v>0</v>
      </c>
      <c r="BG187" s="57">
        <f>IF(V187="znížená",N187,0)</f>
        <v>0</v>
      </c>
      <c r="BH187" s="57">
        <f>IF(V187="zákl. prenesená",N187,0)</f>
        <v>0</v>
      </c>
      <c r="BI187" s="57">
        <f>IF(V187="zníž. prenesená",N187,0)</f>
        <v>0</v>
      </c>
      <c r="BJ187" s="57">
        <f>IF(V187="nulová",N187,0)</f>
        <v>0</v>
      </c>
      <c r="BK187" s="15" t="s">
        <v>43</v>
      </c>
      <c r="BL187" s="94">
        <f>ROUND(L187*K187,3)</f>
        <v>0</v>
      </c>
      <c r="BM187" s="15" t="s">
        <v>92</v>
      </c>
      <c r="BN187" s="15" t="s">
        <v>172</v>
      </c>
    </row>
    <row r="188" spans="2:66" s="9" customFormat="1" ht="16.5" customHeight="1" x14ac:dyDescent="0.3">
      <c r="B188" s="142"/>
      <c r="C188" s="143"/>
      <c r="D188" s="143"/>
      <c r="E188" s="144" t="s">
        <v>1</v>
      </c>
      <c r="F188" s="228" t="s">
        <v>173</v>
      </c>
      <c r="G188" s="229"/>
      <c r="H188" s="229"/>
      <c r="I188" s="229"/>
      <c r="J188" s="143"/>
      <c r="K188" s="144" t="s">
        <v>1</v>
      </c>
      <c r="L188" s="143"/>
      <c r="M188" s="143"/>
      <c r="N188" s="143"/>
      <c r="O188" s="143"/>
      <c r="P188" s="143"/>
      <c r="Q188" s="143"/>
      <c r="R188" s="145"/>
      <c r="S188" s="162"/>
      <c r="U188" s="146"/>
      <c r="V188" s="143"/>
      <c r="W188" s="143"/>
      <c r="X188" s="143"/>
      <c r="Y188" s="143"/>
      <c r="Z188" s="143"/>
      <c r="AA188" s="143"/>
      <c r="AB188" s="147"/>
      <c r="AU188" s="148" t="s">
        <v>96</v>
      </c>
      <c r="AV188" s="148" t="s">
        <v>43</v>
      </c>
      <c r="AW188" s="9" t="s">
        <v>41</v>
      </c>
      <c r="AX188" s="9" t="s">
        <v>18</v>
      </c>
      <c r="AY188" s="9" t="s">
        <v>40</v>
      </c>
      <c r="AZ188" s="148" t="s">
        <v>90</v>
      </c>
    </row>
    <row r="189" spans="2:66" s="6" customFormat="1" ht="16.5" customHeight="1" x14ac:dyDescent="0.3">
      <c r="B189" s="118"/>
      <c r="C189" s="119"/>
      <c r="D189" s="119"/>
      <c r="E189" s="120" t="s">
        <v>1</v>
      </c>
      <c r="F189" s="214" t="s">
        <v>174</v>
      </c>
      <c r="G189" s="215"/>
      <c r="H189" s="215"/>
      <c r="I189" s="215"/>
      <c r="J189" s="119"/>
      <c r="K189" s="121">
        <v>35.64</v>
      </c>
      <c r="L189" s="119"/>
      <c r="M189" s="119"/>
      <c r="N189" s="119"/>
      <c r="O189" s="119"/>
      <c r="P189" s="119"/>
      <c r="Q189" s="119"/>
      <c r="R189" s="122"/>
      <c r="S189" s="161"/>
      <c r="U189" s="123"/>
      <c r="V189" s="119"/>
      <c r="W189" s="119"/>
      <c r="X189" s="119"/>
      <c r="Y189" s="119"/>
      <c r="Z189" s="119"/>
      <c r="AA189" s="119"/>
      <c r="AB189" s="124"/>
      <c r="AU189" s="125" t="s">
        <v>96</v>
      </c>
      <c r="AV189" s="125" t="s">
        <v>43</v>
      </c>
      <c r="AW189" s="6" t="s">
        <v>43</v>
      </c>
      <c r="AX189" s="6" t="s">
        <v>18</v>
      </c>
      <c r="AY189" s="6" t="s">
        <v>40</v>
      </c>
      <c r="AZ189" s="125" t="s">
        <v>90</v>
      </c>
    </row>
    <row r="190" spans="2:66" s="6" customFormat="1" ht="16.5" customHeight="1" x14ac:dyDescent="0.3">
      <c r="B190" s="118"/>
      <c r="C190" s="119"/>
      <c r="D190" s="119"/>
      <c r="E190" s="120" t="s">
        <v>1</v>
      </c>
      <c r="F190" s="214" t="s">
        <v>175</v>
      </c>
      <c r="G190" s="215"/>
      <c r="H190" s="215"/>
      <c r="I190" s="215"/>
      <c r="J190" s="119"/>
      <c r="K190" s="121">
        <v>127.4</v>
      </c>
      <c r="L190" s="119"/>
      <c r="M190" s="119"/>
      <c r="N190" s="119"/>
      <c r="O190" s="119"/>
      <c r="P190" s="119"/>
      <c r="Q190" s="119"/>
      <c r="R190" s="122"/>
      <c r="S190" s="161"/>
      <c r="U190" s="123"/>
      <c r="V190" s="119"/>
      <c r="W190" s="119"/>
      <c r="X190" s="119"/>
      <c r="Y190" s="119"/>
      <c r="Z190" s="119"/>
      <c r="AA190" s="119"/>
      <c r="AB190" s="124"/>
      <c r="AU190" s="125" t="s">
        <v>96</v>
      </c>
      <c r="AV190" s="125" t="s">
        <v>43</v>
      </c>
      <c r="AW190" s="6" t="s">
        <v>43</v>
      </c>
      <c r="AX190" s="6" t="s">
        <v>18</v>
      </c>
      <c r="AY190" s="6" t="s">
        <v>40</v>
      </c>
      <c r="AZ190" s="125" t="s">
        <v>90</v>
      </c>
    </row>
    <row r="191" spans="2:66" s="7" customFormat="1" ht="16.5" customHeight="1" x14ac:dyDescent="0.3">
      <c r="B191" s="126"/>
      <c r="C191" s="127"/>
      <c r="D191" s="127"/>
      <c r="E191" s="128" t="s">
        <v>1</v>
      </c>
      <c r="F191" s="202" t="s">
        <v>97</v>
      </c>
      <c r="G191" s="203"/>
      <c r="H191" s="203"/>
      <c r="I191" s="203"/>
      <c r="J191" s="127"/>
      <c r="K191" s="129">
        <v>163.04</v>
      </c>
      <c r="L191" s="127"/>
      <c r="M191" s="127"/>
      <c r="N191" s="127"/>
      <c r="O191" s="127"/>
      <c r="P191" s="127"/>
      <c r="Q191" s="127"/>
      <c r="R191" s="130"/>
      <c r="S191" s="159"/>
      <c r="U191" s="131"/>
      <c r="V191" s="127"/>
      <c r="W191" s="127"/>
      <c r="X191" s="127"/>
      <c r="Y191" s="127"/>
      <c r="Z191" s="127"/>
      <c r="AA191" s="127"/>
      <c r="AB191" s="132"/>
      <c r="AU191" s="133" t="s">
        <v>96</v>
      </c>
      <c r="AV191" s="133" t="s">
        <v>43</v>
      </c>
      <c r="AW191" s="7" t="s">
        <v>94</v>
      </c>
      <c r="AX191" s="7" t="s">
        <v>18</v>
      </c>
      <c r="AY191" s="7" t="s">
        <v>40</v>
      </c>
      <c r="AZ191" s="133" t="s">
        <v>90</v>
      </c>
    </row>
    <row r="192" spans="2:66" s="8" customFormat="1" ht="16.5" customHeight="1" x14ac:dyDescent="0.3">
      <c r="B192" s="134"/>
      <c r="C192" s="135"/>
      <c r="D192" s="135"/>
      <c r="E192" s="136" t="s">
        <v>1</v>
      </c>
      <c r="F192" s="204" t="s">
        <v>98</v>
      </c>
      <c r="G192" s="205"/>
      <c r="H192" s="205"/>
      <c r="I192" s="205"/>
      <c r="J192" s="135"/>
      <c r="K192" s="137">
        <v>163.04</v>
      </c>
      <c r="L192" s="135"/>
      <c r="M192" s="135"/>
      <c r="N192" s="135"/>
      <c r="O192" s="135"/>
      <c r="P192" s="135"/>
      <c r="Q192" s="135"/>
      <c r="R192" s="138"/>
      <c r="S192" s="160"/>
      <c r="U192" s="139"/>
      <c r="V192" s="135"/>
      <c r="W192" s="135"/>
      <c r="X192" s="135"/>
      <c r="Y192" s="135"/>
      <c r="Z192" s="135"/>
      <c r="AA192" s="135"/>
      <c r="AB192" s="140"/>
      <c r="AU192" s="141" t="s">
        <v>96</v>
      </c>
      <c r="AV192" s="141" t="s">
        <v>43</v>
      </c>
      <c r="AW192" s="8" t="s">
        <v>92</v>
      </c>
      <c r="AX192" s="8" t="s">
        <v>18</v>
      </c>
      <c r="AY192" s="8" t="s">
        <v>41</v>
      </c>
      <c r="AZ192" s="141" t="s">
        <v>90</v>
      </c>
    </row>
    <row r="193" spans="2:66" s="1" customFormat="1" ht="25.5" customHeight="1" x14ac:dyDescent="0.3">
      <c r="B193" s="74"/>
      <c r="C193" s="113" t="s">
        <v>110</v>
      </c>
      <c r="D193" s="113" t="s">
        <v>84</v>
      </c>
      <c r="E193" s="114" t="s">
        <v>176</v>
      </c>
      <c r="F193" s="216" t="s">
        <v>269</v>
      </c>
      <c r="G193" s="216"/>
      <c r="H193" s="216"/>
      <c r="I193" s="216"/>
      <c r="J193" s="115" t="s">
        <v>100</v>
      </c>
      <c r="K193" s="98">
        <v>2847.7289999999998</v>
      </c>
      <c r="L193" s="196">
        <v>0</v>
      </c>
      <c r="M193" s="196"/>
      <c r="N193" s="199">
        <f>ROUND(L193*K193,3)</f>
        <v>0</v>
      </c>
      <c r="O193" s="199"/>
      <c r="P193" s="199"/>
      <c r="Q193" s="199"/>
      <c r="R193" s="77"/>
      <c r="S193" s="75"/>
      <c r="U193" s="99" t="s">
        <v>1</v>
      </c>
      <c r="V193" s="31" t="s">
        <v>25</v>
      </c>
      <c r="W193" s="27"/>
      <c r="X193" s="116">
        <f>W193*K193</f>
        <v>0</v>
      </c>
      <c r="Y193" s="116">
        <v>1.8500000000000001E-3</v>
      </c>
      <c r="Z193" s="116">
        <f>Y193*K193</f>
        <v>5.2682986500000002</v>
      </c>
      <c r="AA193" s="116">
        <v>0</v>
      </c>
      <c r="AB193" s="117">
        <f>AA193*K193</f>
        <v>0</v>
      </c>
      <c r="AS193" s="15" t="s">
        <v>92</v>
      </c>
      <c r="AU193" s="15" t="s">
        <v>84</v>
      </c>
      <c r="AV193" s="15" t="s">
        <v>43</v>
      </c>
      <c r="AZ193" s="15" t="s">
        <v>90</v>
      </c>
      <c r="BF193" s="57">
        <f>IF(V193="základná",N193,0)</f>
        <v>0</v>
      </c>
      <c r="BG193" s="57">
        <f>IF(V193="znížená",N193,0)</f>
        <v>0</v>
      </c>
      <c r="BH193" s="57">
        <f>IF(V193="zákl. prenesená",N193,0)</f>
        <v>0</v>
      </c>
      <c r="BI193" s="57">
        <f>IF(V193="zníž. prenesená",N193,0)</f>
        <v>0</v>
      </c>
      <c r="BJ193" s="57">
        <f>IF(V193="nulová",N193,0)</f>
        <v>0</v>
      </c>
      <c r="BK193" s="15" t="s">
        <v>43</v>
      </c>
      <c r="BL193" s="94">
        <f>ROUND(L193*K193,3)</f>
        <v>0</v>
      </c>
      <c r="BM193" s="15" t="s">
        <v>92</v>
      </c>
      <c r="BN193" s="15" t="s">
        <v>177</v>
      </c>
    </row>
    <row r="194" spans="2:66" s="6" customFormat="1" ht="16.5" customHeight="1" x14ac:dyDescent="0.3">
      <c r="B194" s="118"/>
      <c r="C194" s="119"/>
      <c r="D194" s="119"/>
      <c r="E194" s="120" t="s">
        <v>1</v>
      </c>
      <c r="F194" s="200" t="s">
        <v>178</v>
      </c>
      <c r="G194" s="201"/>
      <c r="H194" s="201"/>
      <c r="I194" s="201"/>
      <c r="J194" s="119"/>
      <c r="K194" s="121">
        <v>2847.7289999999998</v>
      </c>
      <c r="L194" s="119"/>
      <c r="M194" s="119"/>
      <c r="N194" s="119"/>
      <c r="O194" s="119"/>
      <c r="P194" s="119"/>
      <c r="Q194" s="119"/>
      <c r="R194" s="122"/>
      <c r="S194" s="161"/>
      <c r="U194" s="123"/>
      <c r="V194" s="119"/>
      <c r="W194" s="119"/>
      <c r="X194" s="119"/>
      <c r="Y194" s="119"/>
      <c r="Z194" s="119"/>
      <c r="AA194" s="119"/>
      <c r="AB194" s="124"/>
      <c r="AU194" s="125" t="s">
        <v>96</v>
      </c>
      <c r="AV194" s="125" t="s">
        <v>43</v>
      </c>
      <c r="AW194" s="6" t="s">
        <v>43</v>
      </c>
      <c r="AX194" s="6" t="s">
        <v>18</v>
      </c>
      <c r="AY194" s="6" t="s">
        <v>40</v>
      </c>
      <c r="AZ194" s="125" t="s">
        <v>90</v>
      </c>
    </row>
    <row r="195" spans="2:66" s="7" customFormat="1" ht="16.5" customHeight="1" x14ac:dyDescent="0.3">
      <c r="B195" s="126"/>
      <c r="C195" s="127"/>
      <c r="D195" s="127"/>
      <c r="E195" s="128" t="s">
        <v>1</v>
      </c>
      <c r="F195" s="202" t="s">
        <v>97</v>
      </c>
      <c r="G195" s="203"/>
      <c r="H195" s="203"/>
      <c r="I195" s="203"/>
      <c r="J195" s="127"/>
      <c r="K195" s="129">
        <v>2847.7289999999998</v>
      </c>
      <c r="L195" s="127"/>
      <c r="M195" s="127"/>
      <c r="N195" s="127"/>
      <c r="O195" s="127"/>
      <c r="P195" s="127"/>
      <c r="Q195" s="127"/>
      <c r="R195" s="130"/>
      <c r="S195" s="159"/>
      <c r="U195" s="131"/>
      <c r="V195" s="127"/>
      <c r="W195" s="127"/>
      <c r="X195" s="127"/>
      <c r="Y195" s="127"/>
      <c r="Z195" s="127"/>
      <c r="AA195" s="127"/>
      <c r="AB195" s="132"/>
      <c r="AU195" s="133" t="s">
        <v>96</v>
      </c>
      <c r="AV195" s="133" t="s">
        <v>43</v>
      </c>
      <c r="AW195" s="7" t="s">
        <v>94</v>
      </c>
      <c r="AX195" s="7" t="s">
        <v>18</v>
      </c>
      <c r="AY195" s="7" t="s">
        <v>40</v>
      </c>
      <c r="AZ195" s="133" t="s">
        <v>90</v>
      </c>
    </row>
    <row r="196" spans="2:66" s="8" customFormat="1" ht="16.5" customHeight="1" x14ac:dyDescent="0.3">
      <c r="B196" s="134"/>
      <c r="C196" s="135"/>
      <c r="D196" s="135"/>
      <c r="E196" s="136" t="s">
        <v>1</v>
      </c>
      <c r="F196" s="204" t="s">
        <v>98</v>
      </c>
      <c r="G196" s="205"/>
      <c r="H196" s="205"/>
      <c r="I196" s="205"/>
      <c r="J196" s="135"/>
      <c r="K196" s="137">
        <v>2847.7289999999998</v>
      </c>
      <c r="L196" s="135"/>
      <c r="M196" s="135"/>
      <c r="N196" s="135"/>
      <c r="O196" s="135"/>
      <c r="P196" s="135"/>
      <c r="Q196" s="135"/>
      <c r="R196" s="138"/>
      <c r="S196" s="160"/>
      <c r="U196" s="139"/>
      <c r="V196" s="135"/>
      <c r="W196" s="135"/>
      <c r="X196" s="135"/>
      <c r="Y196" s="135"/>
      <c r="Z196" s="135"/>
      <c r="AA196" s="135"/>
      <c r="AB196" s="140"/>
      <c r="AU196" s="141" t="s">
        <v>96</v>
      </c>
      <c r="AV196" s="141" t="s">
        <v>43</v>
      </c>
      <c r="AW196" s="8" t="s">
        <v>92</v>
      </c>
      <c r="AX196" s="8" t="s">
        <v>18</v>
      </c>
      <c r="AY196" s="8" t="s">
        <v>41</v>
      </c>
      <c r="AZ196" s="141" t="s">
        <v>90</v>
      </c>
    </row>
    <row r="197" spans="2:66" s="1" customFormat="1" ht="25.5" customHeight="1" x14ac:dyDescent="0.3">
      <c r="B197" s="74"/>
      <c r="C197" s="113" t="s">
        <v>111</v>
      </c>
      <c r="D197" s="113" t="s">
        <v>84</v>
      </c>
      <c r="E197" s="114" t="s">
        <v>179</v>
      </c>
      <c r="F197" s="216" t="s">
        <v>270</v>
      </c>
      <c r="G197" s="216"/>
      <c r="H197" s="216"/>
      <c r="I197" s="216"/>
      <c r="J197" s="115" t="s">
        <v>100</v>
      </c>
      <c r="K197" s="98">
        <v>1066.75</v>
      </c>
      <c r="L197" s="196">
        <v>0</v>
      </c>
      <c r="M197" s="196"/>
      <c r="N197" s="199">
        <f>ROUND(L197*K197,3)</f>
        <v>0</v>
      </c>
      <c r="O197" s="199"/>
      <c r="P197" s="199"/>
      <c r="Q197" s="199"/>
      <c r="R197" s="77"/>
      <c r="S197" s="75"/>
      <c r="U197" s="99" t="s">
        <v>1</v>
      </c>
      <c r="V197" s="31" t="s">
        <v>25</v>
      </c>
      <c r="W197" s="27"/>
      <c r="X197" s="116">
        <f>W197*K197</f>
        <v>0</v>
      </c>
      <c r="Y197" s="116">
        <v>1.8500000000000001E-3</v>
      </c>
      <c r="Z197" s="116">
        <f>Y197*K197</f>
        <v>1.9734875000000001</v>
      </c>
      <c r="AA197" s="116">
        <v>0</v>
      </c>
      <c r="AB197" s="117">
        <f>AA197*K197</f>
        <v>0</v>
      </c>
      <c r="AS197" s="15" t="s">
        <v>92</v>
      </c>
      <c r="AU197" s="15" t="s">
        <v>84</v>
      </c>
      <c r="AV197" s="15" t="s">
        <v>43</v>
      </c>
      <c r="AZ197" s="15" t="s">
        <v>90</v>
      </c>
      <c r="BF197" s="57">
        <f>IF(V197="základná",N197,0)</f>
        <v>0</v>
      </c>
      <c r="BG197" s="57">
        <f>IF(V197="znížená",N197,0)</f>
        <v>0</v>
      </c>
      <c r="BH197" s="57">
        <f>IF(V197="zákl. prenesená",N197,0)</f>
        <v>0</v>
      </c>
      <c r="BI197" s="57">
        <f>IF(V197="zníž. prenesená",N197,0)</f>
        <v>0</v>
      </c>
      <c r="BJ197" s="57">
        <f>IF(V197="nulová",N197,0)</f>
        <v>0</v>
      </c>
      <c r="BK197" s="15" t="s">
        <v>43</v>
      </c>
      <c r="BL197" s="94">
        <f>ROUND(L197*K197,3)</f>
        <v>0</v>
      </c>
      <c r="BM197" s="15" t="s">
        <v>92</v>
      </c>
      <c r="BN197" s="15" t="s">
        <v>180</v>
      </c>
    </row>
    <row r="198" spans="2:66" s="6" customFormat="1" ht="16.5" customHeight="1" x14ac:dyDescent="0.3">
      <c r="B198" s="118"/>
      <c r="C198" s="119"/>
      <c r="D198" s="119"/>
      <c r="E198" s="120" t="s">
        <v>1</v>
      </c>
      <c r="F198" s="200" t="s">
        <v>181</v>
      </c>
      <c r="G198" s="201"/>
      <c r="H198" s="201"/>
      <c r="I198" s="201"/>
      <c r="J198" s="119"/>
      <c r="K198" s="121">
        <v>1066.75</v>
      </c>
      <c r="L198" s="119"/>
      <c r="M198" s="119"/>
      <c r="N198" s="119"/>
      <c r="O198" s="119"/>
      <c r="P198" s="119"/>
      <c r="Q198" s="119"/>
      <c r="R198" s="122"/>
      <c r="S198" s="161"/>
      <c r="U198" s="123"/>
      <c r="V198" s="119"/>
      <c r="W198" s="119"/>
      <c r="X198" s="119"/>
      <c r="Y198" s="119"/>
      <c r="Z198" s="119"/>
      <c r="AA198" s="119"/>
      <c r="AB198" s="124"/>
      <c r="AU198" s="125" t="s">
        <v>96</v>
      </c>
      <c r="AV198" s="125" t="s">
        <v>43</v>
      </c>
      <c r="AW198" s="6" t="s">
        <v>43</v>
      </c>
      <c r="AX198" s="6" t="s">
        <v>18</v>
      </c>
      <c r="AY198" s="6" t="s">
        <v>40</v>
      </c>
      <c r="AZ198" s="125" t="s">
        <v>90</v>
      </c>
    </row>
    <row r="199" spans="2:66" s="7" customFormat="1" ht="16.5" customHeight="1" x14ac:dyDescent="0.3">
      <c r="B199" s="126"/>
      <c r="C199" s="127"/>
      <c r="D199" s="127"/>
      <c r="E199" s="128" t="s">
        <v>1</v>
      </c>
      <c r="F199" s="202" t="s">
        <v>97</v>
      </c>
      <c r="G199" s="203"/>
      <c r="H199" s="203"/>
      <c r="I199" s="203"/>
      <c r="J199" s="127"/>
      <c r="K199" s="129">
        <v>1066.75</v>
      </c>
      <c r="L199" s="127"/>
      <c r="M199" s="127"/>
      <c r="N199" s="127"/>
      <c r="O199" s="127"/>
      <c r="P199" s="127"/>
      <c r="Q199" s="127"/>
      <c r="R199" s="130"/>
      <c r="S199" s="159"/>
      <c r="U199" s="131"/>
      <c r="V199" s="127"/>
      <c r="W199" s="127"/>
      <c r="X199" s="127"/>
      <c r="Y199" s="127"/>
      <c r="Z199" s="127"/>
      <c r="AA199" s="127"/>
      <c r="AB199" s="132"/>
      <c r="AU199" s="133" t="s">
        <v>96</v>
      </c>
      <c r="AV199" s="133" t="s">
        <v>43</v>
      </c>
      <c r="AW199" s="7" t="s">
        <v>94</v>
      </c>
      <c r="AX199" s="7" t="s">
        <v>18</v>
      </c>
      <c r="AY199" s="7" t="s">
        <v>40</v>
      </c>
      <c r="AZ199" s="133" t="s">
        <v>90</v>
      </c>
    </row>
    <row r="200" spans="2:66" s="8" customFormat="1" ht="16.5" customHeight="1" x14ac:dyDescent="0.3">
      <c r="B200" s="134"/>
      <c r="C200" s="135"/>
      <c r="D200" s="135"/>
      <c r="E200" s="136" t="s">
        <v>1</v>
      </c>
      <c r="F200" s="204" t="s">
        <v>98</v>
      </c>
      <c r="G200" s="205"/>
      <c r="H200" s="205"/>
      <c r="I200" s="205"/>
      <c r="J200" s="135"/>
      <c r="K200" s="137">
        <v>1066.75</v>
      </c>
      <c r="L200" s="135"/>
      <c r="M200" s="135"/>
      <c r="N200" s="135"/>
      <c r="O200" s="135"/>
      <c r="P200" s="135"/>
      <c r="Q200" s="135"/>
      <c r="R200" s="138"/>
      <c r="S200" s="160"/>
      <c r="U200" s="139"/>
      <c r="V200" s="135"/>
      <c r="W200" s="135"/>
      <c r="X200" s="135"/>
      <c r="Y200" s="135"/>
      <c r="Z200" s="135"/>
      <c r="AA200" s="135"/>
      <c r="AB200" s="140"/>
      <c r="AU200" s="141" t="s">
        <v>96</v>
      </c>
      <c r="AV200" s="141" t="s">
        <v>43</v>
      </c>
      <c r="AW200" s="8" t="s">
        <v>92</v>
      </c>
      <c r="AX200" s="8" t="s">
        <v>18</v>
      </c>
      <c r="AY200" s="8" t="s">
        <v>41</v>
      </c>
      <c r="AZ200" s="141" t="s">
        <v>90</v>
      </c>
    </row>
    <row r="201" spans="2:66" s="8" customFormat="1" ht="44.25" customHeight="1" x14ac:dyDescent="0.3">
      <c r="B201" s="134"/>
      <c r="C201" s="173">
        <v>82</v>
      </c>
      <c r="D201" s="174" t="s">
        <v>84</v>
      </c>
      <c r="E201" s="175">
        <v>589170022</v>
      </c>
      <c r="F201" s="221" t="s">
        <v>290</v>
      </c>
      <c r="G201" s="222"/>
      <c r="H201" s="222"/>
      <c r="I201" s="223"/>
      <c r="J201" s="174" t="s">
        <v>100</v>
      </c>
      <c r="K201" s="176">
        <v>4077.5189999999998</v>
      </c>
      <c r="L201" s="224">
        <v>0</v>
      </c>
      <c r="M201" s="225"/>
      <c r="N201" s="226">
        <f>ROUND(L201*K201,3)</f>
        <v>0</v>
      </c>
      <c r="O201" s="226"/>
      <c r="P201" s="226"/>
      <c r="Q201" s="227"/>
      <c r="R201" s="138"/>
      <c r="S201" s="168"/>
      <c r="U201" s="139"/>
      <c r="V201" s="168"/>
      <c r="W201" s="168"/>
      <c r="X201" s="168"/>
      <c r="Y201" s="168"/>
      <c r="Z201" s="168"/>
      <c r="AA201" s="168"/>
      <c r="AB201" s="140"/>
      <c r="AU201" s="141"/>
      <c r="AV201" s="141"/>
      <c r="AZ201" s="141"/>
    </row>
    <row r="202" spans="2:66" s="1" customFormat="1" ht="38.25" customHeight="1" x14ac:dyDescent="0.3">
      <c r="B202" s="74"/>
      <c r="C202" s="169" t="s">
        <v>112</v>
      </c>
      <c r="D202" s="169" t="s">
        <v>84</v>
      </c>
      <c r="E202" s="170" t="s">
        <v>182</v>
      </c>
      <c r="F202" s="218" t="s">
        <v>183</v>
      </c>
      <c r="G202" s="218"/>
      <c r="H202" s="218"/>
      <c r="I202" s="218"/>
      <c r="J202" s="171" t="s">
        <v>95</v>
      </c>
      <c r="K202" s="172">
        <v>252</v>
      </c>
      <c r="L202" s="219">
        <v>0</v>
      </c>
      <c r="M202" s="219"/>
      <c r="N202" s="220">
        <f>ROUND(L202*K202,3)</f>
        <v>0</v>
      </c>
      <c r="O202" s="220"/>
      <c r="P202" s="220"/>
      <c r="Q202" s="220"/>
      <c r="R202" s="77"/>
      <c r="S202" s="75"/>
      <c r="U202" s="99" t="s">
        <v>1</v>
      </c>
      <c r="V202" s="31" t="s">
        <v>25</v>
      </c>
      <c r="W202" s="27"/>
      <c r="X202" s="116">
        <f>W202*K202</f>
        <v>0</v>
      </c>
      <c r="Y202" s="116">
        <v>0.12222</v>
      </c>
      <c r="Z202" s="116">
        <f>Y202*K202</f>
        <v>30.799439999999997</v>
      </c>
      <c r="AA202" s="116">
        <v>0</v>
      </c>
      <c r="AB202" s="117">
        <f>AA202*K202</f>
        <v>0</v>
      </c>
      <c r="AS202" s="15" t="s">
        <v>92</v>
      </c>
      <c r="AU202" s="15" t="s">
        <v>84</v>
      </c>
      <c r="AV202" s="15" t="s">
        <v>43</v>
      </c>
      <c r="AZ202" s="15" t="s">
        <v>90</v>
      </c>
      <c r="BF202" s="57">
        <f>IF(V202="základná",N202,0)</f>
        <v>0</v>
      </c>
      <c r="BG202" s="57">
        <f>IF(V202="znížená",N202,0)</f>
        <v>0</v>
      </c>
      <c r="BH202" s="57">
        <f>IF(V202="zákl. prenesená",N202,0)</f>
        <v>0</v>
      </c>
      <c r="BI202" s="57">
        <f>IF(V202="zníž. prenesená",N202,0)</f>
        <v>0</v>
      </c>
      <c r="BJ202" s="57">
        <f>IF(V202="nulová",N202,0)</f>
        <v>0</v>
      </c>
      <c r="BK202" s="15" t="s">
        <v>43</v>
      </c>
      <c r="BL202" s="94">
        <f>ROUND(L202*K202,3)</f>
        <v>0</v>
      </c>
      <c r="BM202" s="15" t="s">
        <v>92</v>
      </c>
      <c r="BN202" s="15" t="s">
        <v>184</v>
      </c>
    </row>
    <row r="203" spans="2:66" s="6" customFormat="1" ht="16.5" customHeight="1" x14ac:dyDescent="0.3">
      <c r="B203" s="118"/>
      <c r="C203" s="119"/>
      <c r="D203" s="119"/>
      <c r="E203" s="120" t="s">
        <v>1</v>
      </c>
      <c r="F203" s="200" t="s">
        <v>185</v>
      </c>
      <c r="G203" s="201"/>
      <c r="H203" s="201"/>
      <c r="I203" s="201"/>
      <c r="J203" s="119"/>
      <c r="K203" s="121">
        <v>252</v>
      </c>
      <c r="L203" s="119"/>
      <c r="M203" s="119"/>
      <c r="N203" s="119"/>
      <c r="O203" s="119"/>
      <c r="P203" s="119"/>
      <c r="Q203" s="119"/>
      <c r="R203" s="122"/>
      <c r="S203" s="161"/>
      <c r="U203" s="123"/>
      <c r="V203" s="119"/>
      <c r="W203" s="119"/>
      <c r="X203" s="119"/>
      <c r="Y203" s="119"/>
      <c r="Z203" s="119"/>
      <c r="AA203" s="119"/>
      <c r="AB203" s="124"/>
      <c r="AU203" s="125" t="s">
        <v>96</v>
      </c>
      <c r="AV203" s="125" t="s">
        <v>43</v>
      </c>
      <c r="AW203" s="6" t="s">
        <v>43</v>
      </c>
      <c r="AX203" s="6" t="s">
        <v>18</v>
      </c>
      <c r="AY203" s="6" t="s">
        <v>40</v>
      </c>
      <c r="AZ203" s="125" t="s">
        <v>90</v>
      </c>
    </row>
    <row r="204" spans="2:66" s="7" customFormat="1" ht="16.5" customHeight="1" x14ac:dyDescent="0.3">
      <c r="B204" s="126"/>
      <c r="C204" s="127"/>
      <c r="D204" s="127"/>
      <c r="E204" s="128" t="s">
        <v>1</v>
      </c>
      <c r="F204" s="202" t="s">
        <v>97</v>
      </c>
      <c r="G204" s="203"/>
      <c r="H204" s="203"/>
      <c r="I204" s="203"/>
      <c r="J204" s="127"/>
      <c r="K204" s="129">
        <v>252</v>
      </c>
      <c r="L204" s="127"/>
      <c r="M204" s="127"/>
      <c r="N204" s="127"/>
      <c r="O204" s="127"/>
      <c r="P204" s="127"/>
      <c r="Q204" s="127"/>
      <c r="R204" s="130"/>
      <c r="S204" s="159"/>
      <c r="U204" s="131"/>
      <c r="V204" s="127"/>
      <c r="W204" s="127"/>
      <c r="X204" s="127"/>
      <c r="Y204" s="127"/>
      <c r="Z204" s="127"/>
      <c r="AA204" s="127"/>
      <c r="AB204" s="132"/>
      <c r="AU204" s="133" t="s">
        <v>96</v>
      </c>
      <c r="AV204" s="133" t="s">
        <v>43</v>
      </c>
      <c r="AW204" s="7" t="s">
        <v>94</v>
      </c>
      <c r="AX204" s="7" t="s">
        <v>18</v>
      </c>
      <c r="AY204" s="7" t="s">
        <v>40</v>
      </c>
      <c r="AZ204" s="133" t="s">
        <v>90</v>
      </c>
    </row>
    <row r="205" spans="2:66" s="8" customFormat="1" ht="16.5" customHeight="1" x14ac:dyDescent="0.3">
      <c r="B205" s="134"/>
      <c r="C205" s="135"/>
      <c r="D205" s="135"/>
      <c r="E205" s="136" t="s">
        <v>1</v>
      </c>
      <c r="F205" s="204" t="s">
        <v>98</v>
      </c>
      <c r="G205" s="205"/>
      <c r="H205" s="205"/>
      <c r="I205" s="205"/>
      <c r="J205" s="135"/>
      <c r="K205" s="137">
        <v>252</v>
      </c>
      <c r="L205" s="135"/>
      <c r="M205" s="135"/>
      <c r="N205" s="135"/>
      <c r="O205" s="135"/>
      <c r="P205" s="135"/>
      <c r="Q205" s="135"/>
      <c r="R205" s="138"/>
      <c r="S205" s="160"/>
      <c r="U205" s="139"/>
      <c r="V205" s="135"/>
      <c r="W205" s="135"/>
      <c r="X205" s="135"/>
      <c r="Y205" s="135"/>
      <c r="Z205" s="135"/>
      <c r="AA205" s="135"/>
      <c r="AB205" s="140"/>
      <c r="AU205" s="141" t="s">
        <v>96</v>
      </c>
      <c r="AV205" s="141" t="s">
        <v>43</v>
      </c>
      <c r="AW205" s="8" t="s">
        <v>92</v>
      </c>
      <c r="AX205" s="8" t="s">
        <v>18</v>
      </c>
      <c r="AY205" s="8" t="s">
        <v>41</v>
      </c>
      <c r="AZ205" s="141" t="s">
        <v>90</v>
      </c>
    </row>
    <row r="206" spans="2:66" s="1" customFormat="1" ht="16.5" customHeight="1" x14ac:dyDescent="0.3">
      <c r="B206" s="74"/>
      <c r="C206" s="149" t="s">
        <v>93</v>
      </c>
      <c r="D206" s="149" t="s">
        <v>154</v>
      </c>
      <c r="E206" s="150" t="s">
        <v>186</v>
      </c>
      <c r="F206" s="217" t="s">
        <v>271</v>
      </c>
      <c r="G206" s="217"/>
      <c r="H206" s="217"/>
      <c r="I206" s="217"/>
      <c r="J206" s="151" t="s">
        <v>91</v>
      </c>
      <c r="K206" s="152">
        <v>252</v>
      </c>
      <c r="L206" s="212">
        <v>0</v>
      </c>
      <c r="M206" s="212"/>
      <c r="N206" s="213">
        <f>ROUND(L206*K206,3)</f>
        <v>0</v>
      </c>
      <c r="O206" s="199"/>
      <c r="P206" s="199"/>
      <c r="Q206" s="199"/>
      <c r="R206" s="77"/>
      <c r="S206" s="75"/>
      <c r="U206" s="99" t="s">
        <v>1</v>
      </c>
      <c r="V206" s="31" t="s">
        <v>25</v>
      </c>
      <c r="W206" s="27"/>
      <c r="X206" s="116">
        <f>W206*K206</f>
        <v>0</v>
      </c>
      <c r="Y206" s="116">
        <v>0.03</v>
      </c>
      <c r="Z206" s="116">
        <f>Y206*K206</f>
        <v>7.56</v>
      </c>
      <c r="AA206" s="116">
        <v>0</v>
      </c>
      <c r="AB206" s="117">
        <f>AA206*K206</f>
        <v>0</v>
      </c>
      <c r="AS206" s="15" t="s">
        <v>104</v>
      </c>
      <c r="AU206" s="15" t="s">
        <v>154</v>
      </c>
      <c r="AV206" s="15" t="s">
        <v>43</v>
      </c>
      <c r="AZ206" s="15" t="s">
        <v>90</v>
      </c>
      <c r="BF206" s="57">
        <f>IF(V206="základná",N206,0)</f>
        <v>0</v>
      </c>
      <c r="BG206" s="57">
        <f>IF(V206="znížená",N206,0)</f>
        <v>0</v>
      </c>
      <c r="BH206" s="57">
        <f>IF(V206="zákl. prenesená",N206,0)</f>
        <v>0</v>
      </c>
      <c r="BI206" s="57">
        <f>IF(V206="zníž. prenesená",N206,0)</f>
        <v>0</v>
      </c>
      <c r="BJ206" s="57">
        <f>IF(V206="nulová",N206,0)</f>
        <v>0</v>
      </c>
      <c r="BK206" s="15" t="s">
        <v>43</v>
      </c>
      <c r="BL206" s="94">
        <f>ROUND(L206*K206,3)</f>
        <v>0</v>
      </c>
      <c r="BM206" s="15" t="s">
        <v>92</v>
      </c>
      <c r="BN206" s="15" t="s">
        <v>187</v>
      </c>
    </row>
    <row r="207" spans="2:66" s="1" customFormat="1" ht="25.5" customHeight="1" x14ac:dyDescent="0.3">
      <c r="B207" s="74"/>
      <c r="C207" s="149" t="s">
        <v>113</v>
      </c>
      <c r="D207" s="149" t="s">
        <v>154</v>
      </c>
      <c r="E207" s="150" t="s">
        <v>188</v>
      </c>
      <c r="F207" s="217" t="s">
        <v>292</v>
      </c>
      <c r="G207" s="217"/>
      <c r="H207" s="217"/>
      <c r="I207" s="217"/>
      <c r="J207" s="151" t="s">
        <v>91</v>
      </c>
      <c r="K207" s="152">
        <v>252</v>
      </c>
      <c r="L207" s="212">
        <v>0</v>
      </c>
      <c r="M207" s="212"/>
      <c r="N207" s="213">
        <f>ROUND(L207*K207,3)</f>
        <v>0</v>
      </c>
      <c r="O207" s="199"/>
      <c r="P207" s="199"/>
      <c r="Q207" s="199"/>
      <c r="R207" s="77"/>
      <c r="S207" s="75"/>
      <c r="U207" s="99" t="s">
        <v>1</v>
      </c>
      <c r="V207" s="31" t="s">
        <v>25</v>
      </c>
      <c r="W207" s="27"/>
      <c r="X207" s="116">
        <f>W207*K207</f>
        <v>0</v>
      </c>
      <c r="Y207" s="116">
        <v>2.3E-3</v>
      </c>
      <c r="Z207" s="116">
        <f>Y207*K207</f>
        <v>0.5796</v>
      </c>
      <c r="AA207" s="116">
        <v>0</v>
      </c>
      <c r="AB207" s="117">
        <f>AA207*K207</f>
        <v>0</v>
      </c>
      <c r="AS207" s="15" t="s">
        <v>104</v>
      </c>
      <c r="AU207" s="15" t="s">
        <v>154</v>
      </c>
      <c r="AV207" s="15" t="s">
        <v>43</v>
      </c>
      <c r="AZ207" s="15" t="s">
        <v>90</v>
      </c>
      <c r="BF207" s="57">
        <f>IF(V207="základná",N207,0)</f>
        <v>0</v>
      </c>
      <c r="BG207" s="57">
        <f>IF(V207="znížená",N207,0)</f>
        <v>0</v>
      </c>
      <c r="BH207" s="57">
        <f>IF(V207="zákl. prenesená",N207,0)</f>
        <v>0</v>
      </c>
      <c r="BI207" s="57">
        <f>IF(V207="zníž. prenesená",N207,0)</f>
        <v>0</v>
      </c>
      <c r="BJ207" s="57">
        <f>IF(V207="nulová",N207,0)</f>
        <v>0</v>
      </c>
      <c r="BK207" s="15" t="s">
        <v>43</v>
      </c>
      <c r="BL207" s="94">
        <f>ROUND(L207*K207,3)</f>
        <v>0</v>
      </c>
      <c r="BM207" s="15" t="s">
        <v>92</v>
      </c>
      <c r="BN207" s="15" t="s">
        <v>189</v>
      </c>
    </row>
    <row r="208" spans="2:66" s="5" customFormat="1" ht="29.85" customHeight="1" x14ac:dyDescent="0.3">
      <c r="B208" s="103"/>
      <c r="C208" s="104"/>
      <c r="D208" s="112" t="s">
        <v>121</v>
      </c>
      <c r="E208" s="112"/>
      <c r="F208" s="112"/>
      <c r="G208" s="112"/>
      <c r="H208" s="112"/>
      <c r="I208" s="112"/>
      <c r="J208" s="112"/>
      <c r="K208" s="112"/>
      <c r="L208" s="112"/>
      <c r="M208" s="112"/>
      <c r="N208" s="184">
        <f>BL208</f>
        <v>0</v>
      </c>
      <c r="O208" s="185"/>
      <c r="P208" s="185"/>
      <c r="Q208" s="185"/>
      <c r="R208" s="105"/>
      <c r="S208" s="104"/>
      <c r="U208" s="106"/>
      <c r="V208" s="104"/>
      <c r="W208" s="104"/>
      <c r="X208" s="107">
        <f>SUM(X209:X279)</f>
        <v>0</v>
      </c>
      <c r="Y208" s="104"/>
      <c r="Z208" s="107">
        <f>SUM(Z209:Z279)</f>
        <v>137.99843199999998</v>
      </c>
      <c r="AA208" s="104"/>
      <c r="AB208" s="108">
        <f>SUM(AB209:AB279)</f>
        <v>0</v>
      </c>
      <c r="AS208" s="109" t="s">
        <v>41</v>
      </c>
      <c r="AU208" s="110" t="s">
        <v>39</v>
      </c>
      <c r="AV208" s="110" t="s">
        <v>41</v>
      </c>
      <c r="AZ208" s="109" t="s">
        <v>90</v>
      </c>
      <c r="BL208" s="111">
        <f>SUM(BL209:BL279)</f>
        <v>0</v>
      </c>
    </row>
    <row r="209" spans="2:66" s="1" customFormat="1" ht="25.5" customHeight="1" x14ac:dyDescent="0.3">
      <c r="B209" s="74"/>
      <c r="C209" s="113" t="s">
        <v>114</v>
      </c>
      <c r="D209" s="113" t="s">
        <v>84</v>
      </c>
      <c r="E209" s="114" t="s">
        <v>190</v>
      </c>
      <c r="F209" s="216" t="s">
        <v>272</v>
      </c>
      <c r="G209" s="216"/>
      <c r="H209" s="216"/>
      <c r="I209" s="216"/>
      <c r="J209" s="115" t="s">
        <v>91</v>
      </c>
      <c r="K209" s="98">
        <v>2</v>
      </c>
      <c r="L209" s="196">
        <v>0</v>
      </c>
      <c r="M209" s="196"/>
      <c r="N209" s="199">
        <f t="shared" ref="N209:N216" si="5">ROUND(L209*K209,3)</f>
        <v>0</v>
      </c>
      <c r="O209" s="199"/>
      <c r="P209" s="199"/>
      <c r="Q209" s="199"/>
      <c r="R209" s="77"/>
      <c r="S209" s="75"/>
      <c r="U209" s="99" t="s">
        <v>1</v>
      </c>
      <c r="V209" s="31" t="s">
        <v>25</v>
      </c>
      <c r="W209" s="27"/>
      <c r="X209" s="116">
        <f t="shared" ref="X209:X216" si="6">W209*K209</f>
        <v>0</v>
      </c>
      <c r="Y209" s="116">
        <v>0</v>
      </c>
      <c r="Z209" s="116">
        <f t="shared" ref="Z209:Z216" si="7">Y209*K209</f>
        <v>0</v>
      </c>
      <c r="AA209" s="116">
        <v>0</v>
      </c>
      <c r="AB209" s="117">
        <f t="shared" ref="AB209:AB216" si="8">AA209*K209</f>
        <v>0</v>
      </c>
      <c r="AS209" s="15" t="s">
        <v>93</v>
      </c>
      <c r="AU209" s="15" t="s">
        <v>84</v>
      </c>
      <c r="AV209" s="15" t="s">
        <v>43</v>
      </c>
      <c r="AZ209" s="15" t="s">
        <v>90</v>
      </c>
      <c r="BF209" s="57">
        <f t="shared" ref="BF209:BF216" si="9">IF(V209="základná",N209,0)</f>
        <v>0</v>
      </c>
      <c r="BG209" s="57">
        <f t="shared" ref="BG209:BG216" si="10">IF(V209="znížená",N209,0)</f>
        <v>0</v>
      </c>
      <c r="BH209" s="57">
        <f t="shared" ref="BH209:BH216" si="11">IF(V209="zákl. prenesená",N209,0)</f>
        <v>0</v>
      </c>
      <c r="BI209" s="57">
        <f t="shared" ref="BI209:BI216" si="12">IF(V209="zníž. prenesená",N209,0)</f>
        <v>0</v>
      </c>
      <c r="BJ209" s="57">
        <f t="shared" ref="BJ209:BJ216" si="13">IF(V209="nulová",N209,0)</f>
        <v>0</v>
      </c>
      <c r="BK209" s="15" t="s">
        <v>43</v>
      </c>
      <c r="BL209" s="94">
        <f t="shared" ref="BL209:BL216" si="14">ROUND(L209*K209,3)</f>
        <v>0</v>
      </c>
      <c r="BM209" s="15" t="s">
        <v>93</v>
      </c>
      <c r="BN209" s="15" t="s">
        <v>191</v>
      </c>
    </row>
    <row r="210" spans="2:66" s="1" customFormat="1" ht="25.5" customHeight="1" x14ac:dyDescent="0.3">
      <c r="B210" s="74"/>
      <c r="C210" s="113" t="s">
        <v>115</v>
      </c>
      <c r="D210" s="113" t="s">
        <v>84</v>
      </c>
      <c r="E210" s="114" t="s">
        <v>192</v>
      </c>
      <c r="F210" s="216" t="s">
        <v>273</v>
      </c>
      <c r="G210" s="216"/>
      <c r="H210" s="216"/>
      <c r="I210" s="216"/>
      <c r="J210" s="115" t="s">
        <v>91</v>
      </c>
      <c r="K210" s="98">
        <v>2</v>
      </c>
      <c r="L210" s="196">
        <v>0</v>
      </c>
      <c r="M210" s="196"/>
      <c r="N210" s="199">
        <f t="shared" si="5"/>
        <v>0</v>
      </c>
      <c r="O210" s="199"/>
      <c r="P210" s="199"/>
      <c r="Q210" s="199"/>
      <c r="R210" s="77"/>
      <c r="S210" s="75"/>
      <c r="U210" s="99" t="s">
        <v>1</v>
      </c>
      <c r="V210" s="31" t="s">
        <v>25</v>
      </c>
      <c r="W210" s="27"/>
      <c r="X210" s="116">
        <f t="shared" si="6"/>
        <v>0</v>
      </c>
      <c r="Y210" s="116">
        <v>0</v>
      </c>
      <c r="Z210" s="116">
        <f t="shared" si="7"/>
        <v>0</v>
      </c>
      <c r="AA210" s="116">
        <v>0</v>
      </c>
      <c r="AB210" s="117">
        <f t="shared" si="8"/>
        <v>0</v>
      </c>
      <c r="AS210" s="15" t="s">
        <v>93</v>
      </c>
      <c r="AU210" s="15" t="s">
        <v>84</v>
      </c>
      <c r="AV210" s="15" t="s">
        <v>43</v>
      </c>
      <c r="AZ210" s="15" t="s">
        <v>90</v>
      </c>
      <c r="BF210" s="57">
        <f t="shared" si="9"/>
        <v>0</v>
      </c>
      <c r="BG210" s="57">
        <f t="shared" si="10"/>
        <v>0</v>
      </c>
      <c r="BH210" s="57">
        <f t="shared" si="11"/>
        <v>0</v>
      </c>
      <c r="BI210" s="57">
        <f t="shared" si="12"/>
        <v>0</v>
      </c>
      <c r="BJ210" s="57">
        <f t="shared" si="13"/>
        <v>0</v>
      </c>
      <c r="BK210" s="15" t="s">
        <v>43</v>
      </c>
      <c r="BL210" s="94">
        <f t="shared" si="14"/>
        <v>0</v>
      </c>
      <c r="BM210" s="15" t="s">
        <v>93</v>
      </c>
      <c r="BN210" s="15" t="s">
        <v>193</v>
      </c>
    </row>
    <row r="211" spans="2:66" s="1" customFormat="1" ht="25.5" customHeight="1" x14ac:dyDescent="0.3">
      <c r="B211" s="74"/>
      <c r="C211" s="113" t="s">
        <v>5</v>
      </c>
      <c r="D211" s="113" t="s">
        <v>84</v>
      </c>
      <c r="E211" s="114" t="s">
        <v>194</v>
      </c>
      <c r="F211" s="216" t="s">
        <v>274</v>
      </c>
      <c r="G211" s="216"/>
      <c r="H211" s="216"/>
      <c r="I211" s="216"/>
      <c r="J211" s="115" t="s">
        <v>91</v>
      </c>
      <c r="K211" s="98">
        <v>1</v>
      </c>
      <c r="L211" s="196">
        <v>0</v>
      </c>
      <c r="M211" s="196"/>
      <c r="N211" s="199">
        <f t="shared" si="5"/>
        <v>0</v>
      </c>
      <c r="O211" s="199"/>
      <c r="P211" s="199"/>
      <c r="Q211" s="199"/>
      <c r="R211" s="77"/>
      <c r="S211" s="75"/>
      <c r="U211" s="99" t="s">
        <v>1</v>
      </c>
      <c r="V211" s="31" t="s">
        <v>25</v>
      </c>
      <c r="W211" s="27"/>
      <c r="X211" s="116">
        <f t="shared" si="6"/>
        <v>0</v>
      </c>
      <c r="Y211" s="116">
        <v>0</v>
      </c>
      <c r="Z211" s="116">
        <f t="shared" si="7"/>
        <v>0</v>
      </c>
      <c r="AA211" s="116">
        <v>0</v>
      </c>
      <c r="AB211" s="117">
        <f t="shared" si="8"/>
        <v>0</v>
      </c>
      <c r="AS211" s="15" t="s">
        <v>93</v>
      </c>
      <c r="AU211" s="15" t="s">
        <v>84</v>
      </c>
      <c r="AV211" s="15" t="s">
        <v>43</v>
      </c>
      <c r="AZ211" s="15" t="s">
        <v>90</v>
      </c>
      <c r="BF211" s="57">
        <f t="shared" si="9"/>
        <v>0</v>
      </c>
      <c r="BG211" s="57">
        <f t="shared" si="10"/>
        <v>0</v>
      </c>
      <c r="BH211" s="57">
        <f t="shared" si="11"/>
        <v>0</v>
      </c>
      <c r="BI211" s="57">
        <f t="shared" si="12"/>
        <v>0</v>
      </c>
      <c r="BJ211" s="57">
        <f t="shared" si="13"/>
        <v>0</v>
      </c>
      <c r="BK211" s="15" t="s">
        <v>43</v>
      </c>
      <c r="BL211" s="94">
        <f t="shared" si="14"/>
        <v>0</v>
      </c>
      <c r="BM211" s="15" t="s">
        <v>93</v>
      </c>
      <c r="BN211" s="15" t="s">
        <v>195</v>
      </c>
    </row>
    <row r="212" spans="2:66" s="1" customFormat="1" ht="25.5" customHeight="1" x14ac:dyDescent="0.3">
      <c r="B212" s="74"/>
      <c r="C212" s="113" t="s">
        <v>116</v>
      </c>
      <c r="D212" s="113" t="s">
        <v>84</v>
      </c>
      <c r="E212" s="114" t="s">
        <v>196</v>
      </c>
      <c r="F212" s="216" t="s">
        <v>275</v>
      </c>
      <c r="G212" s="216"/>
      <c r="H212" s="216"/>
      <c r="I212" s="216"/>
      <c r="J212" s="115" t="s">
        <v>91</v>
      </c>
      <c r="K212" s="98">
        <v>1</v>
      </c>
      <c r="L212" s="196">
        <v>0</v>
      </c>
      <c r="M212" s="196"/>
      <c r="N212" s="199">
        <f t="shared" si="5"/>
        <v>0</v>
      </c>
      <c r="O212" s="199"/>
      <c r="P212" s="199"/>
      <c r="Q212" s="199"/>
      <c r="R212" s="77"/>
      <c r="S212" s="75"/>
      <c r="U212" s="99" t="s">
        <v>1</v>
      </c>
      <c r="V212" s="31" t="s">
        <v>25</v>
      </c>
      <c r="W212" s="27"/>
      <c r="X212" s="116">
        <f t="shared" si="6"/>
        <v>0</v>
      </c>
      <c r="Y212" s="116">
        <v>0</v>
      </c>
      <c r="Z212" s="116">
        <f t="shared" si="7"/>
        <v>0</v>
      </c>
      <c r="AA212" s="116">
        <v>0</v>
      </c>
      <c r="AB212" s="117">
        <f t="shared" si="8"/>
        <v>0</v>
      </c>
      <c r="AS212" s="15" t="s">
        <v>93</v>
      </c>
      <c r="AU212" s="15" t="s">
        <v>84</v>
      </c>
      <c r="AV212" s="15" t="s">
        <v>43</v>
      </c>
      <c r="AZ212" s="15" t="s">
        <v>90</v>
      </c>
      <c r="BF212" s="57">
        <f t="shared" si="9"/>
        <v>0</v>
      </c>
      <c r="BG212" s="57">
        <f t="shared" si="10"/>
        <v>0</v>
      </c>
      <c r="BH212" s="57">
        <f t="shared" si="11"/>
        <v>0</v>
      </c>
      <c r="BI212" s="57">
        <f t="shared" si="12"/>
        <v>0</v>
      </c>
      <c r="BJ212" s="57">
        <f t="shared" si="13"/>
        <v>0</v>
      </c>
      <c r="BK212" s="15" t="s">
        <v>43</v>
      </c>
      <c r="BL212" s="94">
        <f t="shared" si="14"/>
        <v>0</v>
      </c>
      <c r="BM212" s="15" t="s">
        <v>93</v>
      </c>
      <c r="BN212" s="15" t="s">
        <v>197</v>
      </c>
    </row>
    <row r="213" spans="2:66" s="1" customFormat="1" ht="25.5" customHeight="1" x14ac:dyDescent="0.3">
      <c r="B213" s="74"/>
      <c r="C213" s="113" t="s">
        <v>198</v>
      </c>
      <c r="D213" s="113" t="s">
        <v>84</v>
      </c>
      <c r="E213" s="114" t="s">
        <v>199</v>
      </c>
      <c r="F213" s="216" t="s">
        <v>276</v>
      </c>
      <c r="G213" s="216"/>
      <c r="H213" s="216"/>
      <c r="I213" s="216"/>
      <c r="J213" s="115" t="s">
        <v>91</v>
      </c>
      <c r="K213" s="98">
        <v>1</v>
      </c>
      <c r="L213" s="196">
        <v>0</v>
      </c>
      <c r="M213" s="196"/>
      <c r="N213" s="199">
        <f t="shared" si="5"/>
        <v>0</v>
      </c>
      <c r="O213" s="199"/>
      <c r="P213" s="199"/>
      <c r="Q213" s="199"/>
      <c r="R213" s="77"/>
      <c r="S213" s="75"/>
      <c r="U213" s="99" t="s">
        <v>1</v>
      </c>
      <c r="V213" s="31" t="s">
        <v>25</v>
      </c>
      <c r="W213" s="27"/>
      <c r="X213" s="116">
        <f t="shared" si="6"/>
        <v>0</v>
      </c>
      <c r="Y213" s="116">
        <v>0</v>
      </c>
      <c r="Z213" s="116">
        <f t="shared" si="7"/>
        <v>0</v>
      </c>
      <c r="AA213" s="116">
        <v>0</v>
      </c>
      <c r="AB213" s="117">
        <f t="shared" si="8"/>
        <v>0</v>
      </c>
      <c r="AS213" s="15" t="s">
        <v>93</v>
      </c>
      <c r="AU213" s="15" t="s">
        <v>84</v>
      </c>
      <c r="AV213" s="15" t="s">
        <v>43</v>
      </c>
      <c r="AZ213" s="15" t="s">
        <v>90</v>
      </c>
      <c r="BF213" s="57">
        <f t="shared" si="9"/>
        <v>0</v>
      </c>
      <c r="BG213" s="57">
        <f t="shared" si="10"/>
        <v>0</v>
      </c>
      <c r="BH213" s="57">
        <f t="shared" si="11"/>
        <v>0</v>
      </c>
      <c r="BI213" s="57">
        <f t="shared" si="12"/>
        <v>0</v>
      </c>
      <c r="BJ213" s="57">
        <f t="shared" si="13"/>
        <v>0</v>
      </c>
      <c r="BK213" s="15" t="s">
        <v>43</v>
      </c>
      <c r="BL213" s="94">
        <f t="shared" si="14"/>
        <v>0</v>
      </c>
      <c r="BM213" s="15" t="s">
        <v>93</v>
      </c>
      <c r="BN213" s="15" t="s">
        <v>200</v>
      </c>
    </row>
    <row r="214" spans="2:66" s="1" customFormat="1" ht="25.5" customHeight="1" x14ac:dyDescent="0.3">
      <c r="B214" s="74"/>
      <c r="C214" s="113" t="s">
        <v>201</v>
      </c>
      <c r="D214" s="113" t="s">
        <v>84</v>
      </c>
      <c r="E214" s="114" t="s">
        <v>202</v>
      </c>
      <c r="F214" s="216" t="s">
        <v>277</v>
      </c>
      <c r="G214" s="216"/>
      <c r="H214" s="216"/>
      <c r="I214" s="216"/>
      <c r="J214" s="115" t="s">
        <v>91</v>
      </c>
      <c r="K214" s="98">
        <v>1</v>
      </c>
      <c r="L214" s="196">
        <v>0</v>
      </c>
      <c r="M214" s="196"/>
      <c r="N214" s="199">
        <f t="shared" si="5"/>
        <v>0</v>
      </c>
      <c r="O214" s="199"/>
      <c r="P214" s="199"/>
      <c r="Q214" s="199"/>
      <c r="R214" s="77"/>
      <c r="S214" s="75"/>
      <c r="U214" s="99" t="s">
        <v>1</v>
      </c>
      <c r="V214" s="31" t="s">
        <v>25</v>
      </c>
      <c r="W214" s="27"/>
      <c r="X214" s="116">
        <f t="shared" si="6"/>
        <v>0</v>
      </c>
      <c r="Y214" s="116">
        <v>0</v>
      </c>
      <c r="Z214" s="116">
        <f t="shared" si="7"/>
        <v>0</v>
      </c>
      <c r="AA214" s="116">
        <v>0</v>
      </c>
      <c r="AB214" s="117">
        <f t="shared" si="8"/>
        <v>0</v>
      </c>
      <c r="AS214" s="15" t="s">
        <v>93</v>
      </c>
      <c r="AU214" s="15" t="s">
        <v>84</v>
      </c>
      <c r="AV214" s="15" t="s">
        <v>43</v>
      </c>
      <c r="AZ214" s="15" t="s">
        <v>90</v>
      </c>
      <c r="BF214" s="57">
        <f t="shared" si="9"/>
        <v>0</v>
      </c>
      <c r="BG214" s="57">
        <f t="shared" si="10"/>
        <v>0</v>
      </c>
      <c r="BH214" s="57">
        <f t="shared" si="11"/>
        <v>0</v>
      </c>
      <c r="BI214" s="57">
        <f t="shared" si="12"/>
        <v>0</v>
      </c>
      <c r="BJ214" s="57">
        <f t="shared" si="13"/>
        <v>0</v>
      </c>
      <c r="BK214" s="15" t="s">
        <v>43</v>
      </c>
      <c r="BL214" s="94">
        <f t="shared" si="14"/>
        <v>0</v>
      </c>
      <c r="BM214" s="15" t="s">
        <v>93</v>
      </c>
      <c r="BN214" s="15" t="s">
        <v>203</v>
      </c>
    </row>
    <row r="215" spans="2:66" s="1" customFormat="1" ht="25.5" customHeight="1" x14ac:dyDescent="0.3">
      <c r="B215" s="74"/>
      <c r="C215" s="113" t="s">
        <v>204</v>
      </c>
      <c r="D215" s="113" t="s">
        <v>84</v>
      </c>
      <c r="E215" s="114" t="s">
        <v>205</v>
      </c>
      <c r="F215" s="216" t="s">
        <v>278</v>
      </c>
      <c r="G215" s="216"/>
      <c r="H215" s="216"/>
      <c r="I215" s="216"/>
      <c r="J215" s="115" t="s">
        <v>91</v>
      </c>
      <c r="K215" s="98">
        <v>1</v>
      </c>
      <c r="L215" s="196">
        <v>0</v>
      </c>
      <c r="M215" s="196"/>
      <c r="N215" s="199">
        <f t="shared" si="5"/>
        <v>0</v>
      </c>
      <c r="O215" s="199"/>
      <c r="P215" s="199"/>
      <c r="Q215" s="199"/>
      <c r="R215" s="77"/>
      <c r="S215" s="75"/>
      <c r="U215" s="99" t="s">
        <v>1</v>
      </c>
      <c r="V215" s="31" t="s">
        <v>25</v>
      </c>
      <c r="W215" s="27"/>
      <c r="X215" s="116">
        <f t="shared" si="6"/>
        <v>0</v>
      </c>
      <c r="Y215" s="116">
        <v>0</v>
      </c>
      <c r="Z215" s="116">
        <f t="shared" si="7"/>
        <v>0</v>
      </c>
      <c r="AA215" s="116">
        <v>0</v>
      </c>
      <c r="AB215" s="117">
        <f t="shared" si="8"/>
        <v>0</v>
      </c>
      <c r="AS215" s="15" t="s">
        <v>93</v>
      </c>
      <c r="AU215" s="15" t="s">
        <v>84</v>
      </c>
      <c r="AV215" s="15" t="s">
        <v>43</v>
      </c>
      <c r="AZ215" s="15" t="s">
        <v>90</v>
      </c>
      <c r="BF215" s="57">
        <f t="shared" si="9"/>
        <v>0</v>
      </c>
      <c r="BG215" s="57">
        <f t="shared" si="10"/>
        <v>0</v>
      </c>
      <c r="BH215" s="57">
        <f t="shared" si="11"/>
        <v>0</v>
      </c>
      <c r="BI215" s="57">
        <f t="shared" si="12"/>
        <v>0</v>
      </c>
      <c r="BJ215" s="57">
        <f t="shared" si="13"/>
        <v>0</v>
      </c>
      <c r="BK215" s="15" t="s">
        <v>43</v>
      </c>
      <c r="BL215" s="94">
        <f t="shared" si="14"/>
        <v>0</v>
      </c>
      <c r="BM215" s="15" t="s">
        <v>93</v>
      </c>
      <c r="BN215" s="15" t="s">
        <v>206</v>
      </c>
    </row>
    <row r="216" spans="2:66" s="1" customFormat="1" ht="16.5" customHeight="1" x14ac:dyDescent="0.3">
      <c r="B216" s="74"/>
      <c r="C216" s="113" t="s">
        <v>207</v>
      </c>
      <c r="D216" s="113" t="s">
        <v>84</v>
      </c>
      <c r="E216" s="114" t="s">
        <v>208</v>
      </c>
      <c r="F216" s="198" t="s">
        <v>209</v>
      </c>
      <c r="G216" s="198"/>
      <c r="H216" s="198"/>
      <c r="I216" s="198"/>
      <c r="J216" s="115" t="s">
        <v>117</v>
      </c>
      <c r="K216" s="98">
        <v>428</v>
      </c>
      <c r="L216" s="196">
        <v>0</v>
      </c>
      <c r="M216" s="196"/>
      <c r="N216" s="199">
        <f t="shared" si="5"/>
        <v>0</v>
      </c>
      <c r="O216" s="199"/>
      <c r="P216" s="199"/>
      <c r="Q216" s="199"/>
      <c r="R216" s="77"/>
      <c r="S216" s="75"/>
      <c r="U216" s="99" t="s">
        <v>1</v>
      </c>
      <c r="V216" s="31" t="s">
        <v>25</v>
      </c>
      <c r="W216" s="27"/>
      <c r="X216" s="116">
        <f t="shared" si="6"/>
        <v>0</v>
      </c>
      <c r="Y216" s="116">
        <v>0</v>
      </c>
      <c r="Z216" s="116">
        <f t="shared" si="7"/>
        <v>0</v>
      </c>
      <c r="AA216" s="116">
        <v>0</v>
      </c>
      <c r="AB216" s="117">
        <f t="shared" si="8"/>
        <v>0</v>
      </c>
      <c r="AS216" s="15" t="s">
        <v>93</v>
      </c>
      <c r="AU216" s="15" t="s">
        <v>84</v>
      </c>
      <c r="AV216" s="15" t="s">
        <v>43</v>
      </c>
      <c r="AZ216" s="15" t="s">
        <v>90</v>
      </c>
      <c r="BF216" s="57">
        <f t="shared" si="9"/>
        <v>0</v>
      </c>
      <c r="BG216" s="57">
        <f t="shared" si="10"/>
        <v>0</v>
      </c>
      <c r="BH216" s="57">
        <f t="shared" si="11"/>
        <v>0</v>
      </c>
      <c r="BI216" s="57">
        <f t="shared" si="12"/>
        <v>0</v>
      </c>
      <c r="BJ216" s="57">
        <f t="shared" si="13"/>
        <v>0</v>
      </c>
      <c r="BK216" s="15" t="s">
        <v>43</v>
      </c>
      <c r="BL216" s="94">
        <f t="shared" si="14"/>
        <v>0</v>
      </c>
      <c r="BM216" s="15" t="s">
        <v>93</v>
      </c>
      <c r="BN216" s="15" t="s">
        <v>210</v>
      </c>
    </row>
    <row r="217" spans="2:66" s="6" customFormat="1" ht="16.5" customHeight="1" x14ac:dyDescent="0.3">
      <c r="B217" s="118"/>
      <c r="C217" s="119"/>
      <c r="D217" s="119"/>
      <c r="E217" s="120" t="s">
        <v>1</v>
      </c>
      <c r="F217" s="200" t="s">
        <v>211</v>
      </c>
      <c r="G217" s="201"/>
      <c r="H217" s="201"/>
      <c r="I217" s="201"/>
      <c r="J217" s="119"/>
      <c r="K217" s="121">
        <v>428</v>
      </c>
      <c r="L217" s="119"/>
      <c r="M217" s="119"/>
      <c r="N217" s="119"/>
      <c r="O217" s="119"/>
      <c r="P217" s="119"/>
      <c r="Q217" s="119"/>
      <c r="R217" s="122"/>
      <c r="S217" s="161"/>
      <c r="U217" s="123"/>
      <c r="V217" s="119"/>
      <c r="W217" s="119"/>
      <c r="X217" s="119"/>
      <c r="Y217" s="119"/>
      <c r="Z217" s="119"/>
      <c r="AA217" s="119"/>
      <c r="AB217" s="124"/>
      <c r="AU217" s="125" t="s">
        <v>96</v>
      </c>
      <c r="AV217" s="125" t="s">
        <v>43</v>
      </c>
      <c r="AW217" s="6" t="s">
        <v>43</v>
      </c>
      <c r="AX217" s="6" t="s">
        <v>18</v>
      </c>
      <c r="AY217" s="6" t="s">
        <v>41</v>
      </c>
      <c r="AZ217" s="125" t="s">
        <v>90</v>
      </c>
    </row>
    <row r="218" spans="2:66" s="1" customFormat="1" ht="25.5" customHeight="1" x14ac:dyDescent="0.3">
      <c r="B218" s="74"/>
      <c r="C218" s="113" t="s">
        <v>212</v>
      </c>
      <c r="D218" s="113" t="s">
        <v>84</v>
      </c>
      <c r="E218" s="114" t="s">
        <v>213</v>
      </c>
      <c r="F218" s="198" t="s">
        <v>214</v>
      </c>
      <c r="G218" s="198"/>
      <c r="H218" s="198"/>
      <c r="I218" s="198"/>
      <c r="J218" s="115" t="s">
        <v>91</v>
      </c>
      <c r="K218" s="98">
        <v>2</v>
      </c>
      <c r="L218" s="196">
        <v>0</v>
      </c>
      <c r="M218" s="196"/>
      <c r="N218" s="199">
        <f>ROUND(L218*K218,3)</f>
        <v>0</v>
      </c>
      <c r="O218" s="199"/>
      <c r="P218" s="199"/>
      <c r="Q218" s="199"/>
      <c r="R218" s="77"/>
      <c r="S218" s="75"/>
      <c r="U218" s="99" t="s">
        <v>1</v>
      </c>
      <c r="V218" s="31" t="s">
        <v>25</v>
      </c>
      <c r="W218" s="27"/>
      <c r="X218" s="116">
        <f>W218*K218</f>
        <v>0</v>
      </c>
      <c r="Y218" s="116">
        <v>0</v>
      </c>
      <c r="Z218" s="116">
        <f>Y218*K218</f>
        <v>0</v>
      </c>
      <c r="AA218" s="116">
        <v>0</v>
      </c>
      <c r="AB218" s="117">
        <f>AA218*K218</f>
        <v>0</v>
      </c>
      <c r="AS218" s="15" t="s">
        <v>93</v>
      </c>
      <c r="AU218" s="15" t="s">
        <v>84</v>
      </c>
      <c r="AV218" s="15" t="s">
        <v>43</v>
      </c>
      <c r="AZ218" s="15" t="s">
        <v>90</v>
      </c>
      <c r="BF218" s="57">
        <f>IF(V218="základná",N218,0)</f>
        <v>0</v>
      </c>
      <c r="BG218" s="57">
        <f>IF(V218="znížená",N218,0)</f>
        <v>0</v>
      </c>
      <c r="BH218" s="57">
        <f>IF(V218="zákl. prenesená",N218,0)</f>
        <v>0</v>
      </c>
      <c r="BI218" s="57">
        <f>IF(V218="zníž. prenesená",N218,0)</f>
        <v>0</v>
      </c>
      <c r="BJ218" s="57">
        <f>IF(V218="nulová",N218,0)</f>
        <v>0</v>
      </c>
      <c r="BK218" s="15" t="s">
        <v>43</v>
      </c>
      <c r="BL218" s="94">
        <f>ROUND(L218*K218,3)</f>
        <v>0</v>
      </c>
      <c r="BM218" s="15" t="s">
        <v>93</v>
      </c>
      <c r="BN218" s="15" t="s">
        <v>215</v>
      </c>
    </row>
    <row r="219" spans="2:66" s="6" customFormat="1" ht="16.5" customHeight="1" x14ac:dyDescent="0.3">
      <c r="B219" s="118"/>
      <c r="C219" s="119"/>
      <c r="D219" s="119"/>
      <c r="E219" s="120" t="s">
        <v>1</v>
      </c>
      <c r="F219" s="200" t="s">
        <v>43</v>
      </c>
      <c r="G219" s="201"/>
      <c r="H219" s="201"/>
      <c r="I219" s="201"/>
      <c r="J219" s="119"/>
      <c r="K219" s="121">
        <v>2</v>
      </c>
      <c r="L219" s="119"/>
      <c r="M219" s="119"/>
      <c r="N219" s="119"/>
      <c r="O219" s="119"/>
      <c r="P219" s="119"/>
      <c r="Q219" s="119"/>
      <c r="R219" s="122"/>
      <c r="S219" s="161"/>
      <c r="U219" s="123"/>
      <c r="V219" s="119"/>
      <c r="W219" s="119"/>
      <c r="X219" s="119"/>
      <c r="Y219" s="119"/>
      <c r="Z219" s="119"/>
      <c r="AA219" s="119"/>
      <c r="AB219" s="124"/>
      <c r="AU219" s="125" t="s">
        <v>96</v>
      </c>
      <c r="AV219" s="125" t="s">
        <v>43</v>
      </c>
      <c r="AW219" s="6" t="s">
        <v>43</v>
      </c>
      <c r="AX219" s="6" t="s">
        <v>18</v>
      </c>
      <c r="AY219" s="6" t="s">
        <v>40</v>
      </c>
      <c r="AZ219" s="125" t="s">
        <v>90</v>
      </c>
    </row>
    <row r="220" spans="2:66" s="7" customFormat="1" ht="16.5" customHeight="1" x14ac:dyDescent="0.3">
      <c r="B220" s="126"/>
      <c r="C220" s="127"/>
      <c r="D220" s="127"/>
      <c r="E220" s="128" t="s">
        <v>1</v>
      </c>
      <c r="F220" s="202" t="s">
        <v>97</v>
      </c>
      <c r="G220" s="203"/>
      <c r="H220" s="203"/>
      <c r="I220" s="203"/>
      <c r="J220" s="127"/>
      <c r="K220" s="129">
        <v>2</v>
      </c>
      <c r="L220" s="127"/>
      <c r="M220" s="127"/>
      <c r="N220" s="127"/>
      <c r="O220" s="127"/>
      <c r="P220" s="127"/>
      <c r="Q220" s="127"/>
      <c r="R220" s="130"/>
      <c r="S220" s="159"/>
      <c r="U220" s="131"/>
      <c r="V220" s="127"/>
      <c r="W220" s="127"/>
      <c r="X220" s="127"/>
      <c r="Y220" s="127"/>
      <c r="Z220" s="127"/>
      <c r="AA220" s="127"/>
      <c r="AB220" s="132"/>
      <c r="AU220" s="133" t="s">
        <v>96</v>
      </c>
      <c r="AV220" s="133" t="s">
        <v>43</v>
      </c>
      <c r="AW220" s="7" t="s">
        <v>94</v>
      </c>
      <c r="AX220" s="7" t="s">
        <v>18</v>
      </c>
      <c r="AY220" s="7" t="s">
        <v>40</v>
      </c>
      <c r="AZ220" s="133" t="s">
        <v>90</v>
      </c>
    </row>
    <row r="221" spans="2:66" s="8" customFormat="1" ht="16.5" customHeight="1" x14ac:dyDescent="0.3">
      <c r="B221" s="134"/>
      <c r="C221" s="135"/>
      <c r="D221" s="135"/>
      <c r="E221" s="136" t="s">
        <v>1</v>
      </c>
      <c r="F221" s="204" t="s">
        <v>98</v>
      </c>
      <c r="G221" s="205"/>
      <c r="H221" s="205"/>
      <c r="I221" s="205"/>
      <c r="J221" s="135"/>
      <c r="K221" s="137">
        <v>2</v>
      </c>
      <c r="L221" s="135"/>
      <c r="M221" s="135"/>
      <c r="N221" s="135"/>
      <c r="O221" s="135"/>
      <c r="P221" s="135"/>
      <c r="Q221" s="135"/>
      <c r="R221" s="138"/>
      <c r="S221" s="160"/>
      <c r="U221" s="139"/>
      <c r="V221" s="135"/>
      <c r="W221" s="135"/>
      <c r="X221" s="135"/>
      <c r="Y221" s="135"/>
      <c r="Z221" s="135"/>
      <c r="AA221" s="135"/>
      <c r="AB221" s="140"/>
      <c r="AU221" s="141" t="s">
        <v>96</v>
      </c>
      <c r="AV221" s="141" t="s">
        <v>43</v>
      </c>
      <c r="AW221" s="8" t="s">
        <v>92</v>
      </c>
      <c r="AX221" s="8" t="s">
        <v>18</v>
      </c>
      <c r="AY221" s="8" t="s">
        <v>41</v>
      </c>
      <c r="AZ221" s="141" t="s">
        <v>90</v>
      </c>
    </row>
    <row r="222" spans="2:66" s="1" customFormat="1" ht="25.5" customHeight="1" x14ac:dyDescent="0.3">
      <c r="B222" s="74"/>
      <c r="C222" s="113" t="s">
        <v>216</v>
      </c>
      <c r="D222" s="113" t="s">
        <v>84</v>
      </c>
      <c r="E222" s="114" t="s">
        <v>217</v>
      </c>
      <c r="F222" s="198" t="s">
        <v>218</v>
      </c>
      <c r="G222" s="198"/>
      <c r="H222" s="198"/>
      <c r="I222" s="198"/>
      <c r="J222" s="115" t="s">
        <v>91</v>
      </c>
      <c r="K222" s="98">
        <v>66</v>
      </c>
      <c r="L222" s="196">
        <v>0</v>
      </c>
      <c r="M222" s="196"/>
      <c r="N222" s="199">
        <f>ROUND(L222*K222,3)</f>
        <v>0</v>
      </c>
      <c r="O222" s="199"/>
      <c r="P222" s="199"/>
      <c r="Q222" s="199"/>
      <c r="R222" s="77"/>
      <c r="S222" s="75"/>
      <c r="U222" s="99" t="s">
        <v>1</v>
      </c>
      <c r="V222" s="31" t="s">
        <v>25</v>
      </c>
      <c r="W222" s="27"/>
      <c r="X222" s="116">
        <f>W222*K222</f>
        <v>0</v>
      </c>
      <c r="Y222" s="116">
        <v>0</v>
      </c>
      <c r="Z222" s="116">
        <f>Y222*K222</f>
        <v>0</v>
      </c>
      <c r="AA222" s="116">
        <v>0</v>
      </c>
      <c r="AB222" s="117">
        <f>AA222*K222</f>
        <v>0</v>
      </c>
      <c r="AS222" s="15" t="s">
        <v>93</v>
      </c>
      <c r="AU222" s="15" t="s">
        <v>84</v>
      </c>
      <c r="AV222" s="15" t="s">
        <v>43</v>
      </c>
      <c r="AZ222" s="15" t="s">
        <v>90</v>
      </c>
      <c r="BF222" s="57">
        <f>IF(V222="základná",N222,0)</f>
        <v>0</v>
      </c>
      <c r="BG222" s="57">
        <f>IF(V222="znížená",N222,0)</f>
        <v>0</v>
      </c>
      <c r="BH222" s="57">
        <f>IF(V222="zákl. prenesená",N222,0)</f>
        <v>0</v>
      </c>
      <c r="BI222" s="57">
        <f>IF(V222="zníž. prenesená",N222,0)</f>
        <v>0</v>
      </c>
      <c r="BJ222" s="57">
        <f>IF(V222="nulová",N222,0)</f>
        <v>0</v>
      </c>
      <c r="BK222" s="15" t="s">
        <v>43</v>
      </c>
      <c r="BL222" s="94">
        <f>ROUND(L222*K222,3)</f>
        <v>0</v>
      </c>
      <c r="BM222" s="15" t="s">
        <v>93</v>
      </c>
      <c r="BN222" s="15" t="s">
        <v>219</v>
      </c>
    </row>
    <row r="223" spans="2:66" s="6" customFormat="1" ht="16.5" customHeight="1" x14ac:dyDescent="0.3">
      <c r="B223" s="118"/>
      <c r="C223" s="119"/>
      <c r="D223" s="119"/>
      <c r="E223" s="120" t="s">
        <v>1</v>
      </c>
      <c r="F223" s="200" t="s">
        <v>220</v>
      </c>
      <c r="G223" s="201"/>
      <c r="H223" s="201"/>
      <c r="I223" s="201"/>
      <c r="J223" s="119"/>
      <c r="K223" s="121">
        <v>66</v>
      </c>
      <c r="L223" s="119"/>
      <c r="M223" s="119"/>
      <c r="N223" s="119"/>
      <c r="O223" s="119"/>
      <c r="P223" s="119"/>
      <c r="Q223" s="119"/>
      <c r="R223" s="122"/>
      <c r="S223" s="161"/>
      <c r="U223" s="123"/>
      <c r="V223" s="119"/>
      <c r="W223" s="119"/>
      <c r="X223" s="119"/>
      <c r="Y223" s="119"/>
      <c r="Z223" s="119"/>
      <c r="AA223" s="119"/>
      <c r="AB223" s="124"/>
      <c r="AU223" s="125" t="s">
        <v>96</v>
      </c>
      <c r="AV223" s="125" t="s">
        <v>43</v>
      </c>
      <c r="AW223" s="6" t="s">
        <v>43</v>
      </c>
      <c r="AX223" s="6" t="s">
        <v>18</v>
      </c>
      <c r="AY223" s="6" t="s">
        <v>41</v>
      </c>
      <c r="AZ223" s="125" t="s">
        <v>90</v>
      </c>
    </row>
    <row r="224" spans="2:66" s="6" customFormat="1" ht="16.5" customHeight="1" x14ac:dyDescent="0.3">
      <c r="B224" s="118"/>
      <c r="C224" s="119"/>
      <c r="D224" s="119"/>
      <c r="E224" s="120" t="s">
        <v>1</v>
      </c>
      <c r="F224" s="214" t="s">
        <v>1</v>
      </c>
      <c r="G224" s="215"/>
      <c r="H224" s="215"/>
      <c r="I224" s="215"/>
      <c r="J224" s="119"/>
      <c r="K224" s="121">
        <v>0</v>
      </c>
      <c r="L224" s="119"/>
      <c r="M224" s="119"/>
      <c r="N224" s="119"/>
      <c r="O224" s="119"/>
      <c r="P224" s="119"/>
      <c r="Q224" s="119"/>
      <c r="R224" s="122"/>
      <c r="S224" s="161"/>
      <c r="U224" s="123"/>
      <c r="V224" s="119"/>
      <c r="W224" s="119"/>
      <c r="X224" s="119"/>
      <c r="Y224" s="119"/>
      <c r="Z224" s="119"/>
      <c r="AA224" s="119"/>
      <c r="AB224" s="124"/>
      <c r="AU224" s="125" t="s">
        <v>96</v>
      </c>
      <c r="AV224" s="125" t="s">
        <v>43</v>
      </c>
      <c r="AW224" s="6" t="s">
        <v>43</v>
      </c>
      <c r="AX224" s="6" t="s">
        <v>18</v>
      </c>
      <c r="AY224" s="6" t="s">
        <v>40</v>
      </c>
      <c r="AZ224" s="125" t="s">
        <v>90</v>
      </c>
    </row>
    <row r="225" spans="2:66" s="6" customFormat="1" ht="16.5" customHeight="1" x14ac:dyDescent="0.3">
      <c r="B225" s="118"/>
      <c r="C225" s="119"/>
      <c r="D225" s="119"/>
      <c r="E225" s="120" t="s">
        <v>1</v>
      </c>
      <c r="F225" s="214" t="s">
        <v>1</v>
      </c>
      <c r="G225" s="215"/>
      <c r="H225" s="215"/>
      <c r="I225" s="215"/>
      <c r="J225" s="119"/>
      <c r="K225" s="121">
        <v>0</v>
      </c>
      <c r="L225" s="119"/>
      <c r="M225" s="119"/>
      <c r="N225" s="119"/>
      <c r="O225" s="119"/>
      <c r="P225" s="119"/>
      <c r="Q225" s="119"/>
      <c r="R225" s="122"/>
      <c r="S225" s="161"/>
      <c r="U225" s="123"/>
      <c r="V225" s="119"/>
      <c r="W225" s="119"/>
      <c r="X225" s="119"/>
      <c r="Y225" s="119"/>
      <c r="Z225" s="119"/>
      <c r="AA225" s="119"/>
      <c r="AB225" s="124"/>
      <c r="AU225" s="125" t="s">
        <v>96</v>
      </c>
      <c r="AV225" s="125" t="s">
        <v>43</v>
      </c>
      <c r="AW225" s="6" t="s">
        <v>43</v>
      </c>
      <c r="AX225" s="6" t="s">
        <v>18</v>
      </c>
      <c r="AY225" s="6" t="s">
        <v>40</v>
      </c>
      <c r="AZ225" s="125" t="s">
        <v>90</v>
      </c>
    </row>
    <row r="226" spans="2:66" s="6" customFormat="1" ht="16.5" customHeight="1" x14ac:dyDescent="0.3">
      <c r="B226" s="118"/>
      <c r="C226" s="119"/>
      <c r="D226" s="119"/>
      <c r="E226" s="120" t="s">
        <v>1</v>
      </c>
      <c r="F226" s="214" t="s">
        <v>1</v>
      </c>
      <c r="G226" s="215"/>
      <c r="H226" s="215"/>
      <c r="I226" s="215"/>
      <c r="J226" s="119"/>
      <c r="K226" s="121">
        <v>0</v>
      </c>
      <c r="L226" s="119"/>
      <c r="M226" s="119"/>
      <c r="N226" s="119"/>
      <c r="O226" s="119"/>
      <c r="P226" s="119"/>
      <c r="Q226" s="119"/>
      <c r="R226" s="122"/>
      <c r="S226" s="161"/>
      <c r="U226" s="123"/>
      <c r="V226" s="119"/>
      <c r="W226" s="119"/>
      <c r="X226" s="119"/>
      <c r="Y226" s="119"/>
      <c r="Z226" s="119"/>
      <c r="AA226" s="119"/>
      <c r="AB226" s="124"/>
      <c r="AU226" s="125" t="s">
        <v>96</v>
      </c>
      <c r="AV226" s="125" t="s">
        <v>43</v>
      </c>
      <c r="AW226" s="6" t="s">
        <v>43</v>
      </c>
      <c r="AX226" s="6" t="s">
        <v>18</v>
      </c>
      <c r="AY226" s="6" t="s">
        <v>40</v>
      </c>
      <c r="AZ226" s="125" t="s">
        <v>90</v>
      </c>
    </row>
    <row r="227" spans="2:66" s="6" customFormat="1" ht="16.5" customHeight="1" x14ac:dyDescent="0.3">
      <c r="B227" s="118"/>
      <c r="C227" s="119"/>
      <c r="D227" s="119"/>
      <c r="E227" s="120" t="s">
        <v>1</v>
      </c>
      <c r="F227" s="214" t="s">
        <v>1</v>
      </c>
      <c r="G227" s="215"/>
      <c r="H227" s="215"/>
      <c r="I227" s="215"/>
      <c r="J227" s="119"/>
      <c r="K227" s="121">
        <v>0</v>
      </c>
      <c r="L227" s="119"/>
      <c r="M227" s="119"/>
      <c r="N227" s="119"/>
      <c r="O227" s="119"/>
      <c r="P227" s="119"/>
      <c r="Q227" s="119"/>
      <c r="R227" s="122"/>
      <c r="S227" s="161"/>
      <c r="U227" s="123"/>
      <c r="V227" s="119"/>
      <c r="W227" s="119"/>
      <c r="X227" s="119"/>
      <c r="Y227" s="119"/>
      <c r="Z227" s="119"/>
      <c r="AA227" s="119"/>
      <c r="AB227" s="124"/>
      <c r="AU227" s="125" t="s">
        <v>96</v>
      </c>
      <c r="AV227" s="125" t="s">
        <v>43</v>
      </c>
      <c r="AW227" s="6" t="s">
        <v>43</v>
      </c>
      <c r="AX227" s="6" t="s">
        <v>18</v>
      </c>
      <c r="AY227" s="6" t="s">
        <v>40</v>
      </c>
      <c r="AZ227" s="125" t="s">
        <v>90</v>
      </c>
    </row>
    <row r="228" spans="2:66" s="6" customFormat="1" ht="16.5" customHeight="1" x14ac:dyDescent="0.3">
      <c r="B228" s="118"/>
      <c r="C228" s="119"/>
      <c r="D228" s="119"/>
      <c r="E228" s="120" t="s">
        <v>1</v>
      </c>
      <c r="F228" s="214" t="s">
        <v>1</v>
      </c>
      <c r="G228" s="215"/>
      <c r="H228" s="215"/>
      <c r="I228" s="215"/>
      <c r="J228" s="119"/>
      <c r="K228" s="121">
        <v>0</v>
      </c>
      <c r="L228" s="119"/>
      <c r="M228" s="119"/>
      <c r="N228" s="119"/>
      <c r="O228" s="119"/>
      <c r="P228" s="119"/>
      <c r="Q228" s="119"/>
      <c r="R228" s="122"/>
      <c r="S228" s="161"/>
      <c r="U228" s="123"/>
      <c r="V228" s="119"/>
      <c r="W228" s="119"/>
      <c r="X228" s="119"/>
      <c r="Y228" s="119"/>
      <c r="Z228" s="119"/>
      <c r="AA228" s="119"/>
      <c r="AB228" s="124"/>
      <c r="AU228" s="125" t="s">
        <v>96</v>
      </c>
      <c r="AV228" s="125" t="s">
        <v>43</v>
      </c>
      <c r="AW228" s="6" t="s">
        <v>43</v>
      </c>
      <c r="AX228" s="6" t="s">
        <v>18</v>
      </c>
      <c r="AY228" s="6" t="s">
        <v>40</v>
      </c>
      <c r="AZ228" s="125" t="s">
        <v>90</v>
      </c>
    </row>
    <row r="229" spans="2:66" s="6" customFormat="1" ht="16.5" customHeight="1" x14ac:dyDescent="0.3">
      <c r="B229" s="118"/>
      <c r="C229" s="119"/>
      <c r="D229" s="119"/>
      <c r="E229" s="120" t="s">
        <v>1</v>
      </c>
      <c r="F229" s="214" t="s">
        <v>1</v>
      </c>
      <c r="G229" s="215"/>
      <c r="H229" s="215"/>
      <c r="I229" s="215"/>
      <c r="J229" s="119"/>
      <c r="K229" s="121">
        <v>0</v>
      </c>
      <c r="L229" s="119"/>
      <c r="M229" s="119"/>
      <c r="N229" s="119"/>
      <c r="O229" s="119"/>
      <c r="P229" s="119"/>
      <c r="Q229" s="119"/>
      <c r="R229" s="122"/>
      <c r="S229" s="161"/>
      <c r="U229" s="123"/>
      <c r="V229" s="119"/>
      <c r="W229" s="119"/>
      <c r="X229" s="119"/>
      <c r="Y229" s="119"/>
      <c r="Z229" s="119"/>
      <c r="AA229" s="119"/>
      <c r="AB229" s="124"/>
      <c r="AU229" s="125" t="s">
        <v>96</v>
      </c>
      <c r="AV229" s="125" t="s">
        <v>43</v>
      </c>
      <c r="AW229" s="6" t="s">
        <v>43</v>
      </c>
      <c r="AX229" s="6" t="s">
        <v>18</v>
      </c>
      <c r="AY229" s="6" t="s">
        <v>40</v>
      </c>
      <c r="AZ229" s="125" t="s">
        <v>90</v>
      </c>
    </row>
    <row r="230" spans="2:66" s="6" customFormat="1" ht="16.5" customHeight="1" x14ac:dyDescent="0.3">
      <c r="B230" s="118"/>
      <c r="C230" s="119"/>
      <c r="D230" s="119"/>
      <c r="E230" s="120" t="s">
        <v>1</v>
      </c>
      <c r="F230" s="214" t="s">
        <v>1</v>
      </c>
      <c r="G230" s="215"/>
      <c r="H230" s="215"/>
      <c r="I230" s="215"/>
      <c r="J230" s="119"/>
      <c r="K230" s="121">
        <v>0</v>
      </c>
      <c r="L230" s="119"/>
      <c r="M230" s="119"/>
      <c r="N230" s="119"/>
      <c r="O230" s="119"/>
      <c r="P230" s="119"/>
      <c r="Q230" s="119"/>
      <c r="R230" s="122"/>
      <c r="S230" s="161"/>
      <c r="U230" s="123"/>
      <c r="V230" s="119"/>
      <c r="W230" s="119"/>
      <c r="X230" s="119"/>
      <c r="Y230" s="119"/>
      <c r="Z230" s="119"/>
      <c r="AA230" s="119"/>
      <c r="AB230" s="124"/>
      <c r="AU230" s="125" t="s">
        <v>96</v>
      </c>
      <c r="AV230" s="125" t="s">
        <v>43</v>
      </c>
      <c r="AW230" s="6" t="s">
        <v>43</v>
      </c>
      <c r="AX230" s="6" t="s">
        <v>18</v>
      </c>
      <c r="AY230" s="6" t="s">
        <v>40</v>
      </c>
      <c r="AZ230" s="125" t="s">
        <v>90</v>
      </c>
    </row>
    <row r="231" spans="2:66" s="6" customFormat="1" ht="16.5" customHeight="1" x14ac:dyDescent="0.3">
      <c r="B231" s="118"/>
      <c r="C231" s="119"/>
      <c r="D231" s="119"/>
      <c r="E231" s="120" t="s">
        <v>1</v>
      </c>
      <c r="F231" s="214" t="s">
        <v>1</v>
      </c>
      <c r="G231" s="215"/>
      <c r="H231" s="215"/>
      <c r="I231" s="215"/>
      <c r="J231" s="119"/>
      <c r="K231" s="121">
        <v>0</v>
      </c>
      <c r="L231" s="119"/>
      <c r="M231" s="119"/>
      <c r="N231" s="119"/>
      <c r="O231" s="119"/>
      <c r="P231" s="119"/>
      <c r="Q231" s="119"/>
      <c r="R231" s="122"/>
      <c r="S231" s="161"/>
      <c r="U231" s="123"/>
      <c r="V231" s="119"/>
      <c r="W231" s="119"/>
      <c r="X231" s="119"/>
      <c r="Y231" s="119"/>
      <c r="Z231" s="119"/>
      <c r="AA231" s="119"/>
      <c r="AB231" s="124"/>
      <c r="AU231" s="125" t="s">
        <v>96</v>
      </c>
      <c r="AV231" s="125" t="s">
        <v>43</v>
      </c>
      <c r="AW231" s="6" t="s">
        <v>43</v>
      </c>
      <c r="AX231" s="6" t="s">
        <v>18</v>
      </c>
      <c r="AY231" s="6" t="s">
        <v>40</v>
      </c>
      <c r="AZ231" s="125" t="s">
        <v>90</v>
      </c>
    </row>
    <row r="232" spans="2:66" s="6" customFormat="1" ht="16.5" customHeight="1" x14ac:dyDescent="0.3">
      <c r="B232" s="118"/>
      <c r="C232" s="119"/>
      <c r="D232" s="119"/>
      <c r="E232" s="120" t="s">
        <v>1</v>
      </c>
      <c r="F232" s="214" t="s">
        <v>1</v>
      </c>
      <c r="G232" s="215"/>
      <c r="H232" s="215"/>
      <c r="I232" s="215"/>
      <c r="J232" s="119"/>
      <c r="K232" s="121">
        <v>0</v>
      </c>
      <c r="L232" s="119"/>
      <c r="M232" s="119"/>
      <c r="N232" s="119"/>
      <c r="O232" s="119"/>
      <c r="P232" s="119"/>
      <c r="Q232" s="119"/>
      <c r="R232" s="122"/>
      <c r="S232" s="161"/>
      <c r="U232" s="123"/>
      <c r="V232" s="119"/>
      <c r="W232" s="119"/>
      <c r="X232" s="119"/>
      <c r="Y232" s="119"/>
      <c r="Z232" s="119"/>
      <c r="AA232" s="119"/>
      <c r="AB232" s="124"/>
      <c r="AU232" s="125" t="s">
        <v>96</v>
      </c>
      <c r="AV232" s="125" t="s">
        <v>43</v>
      </c>
      <c r="AW232" s="6" t="s">
        <v>43</v>
      </c>
      <c r="AX232" s="6" t="s">
        <v>18</v>
      </c>
      <c r="AY232" s="6" t="s">
        <v>40</v>
      </c>
      <c r="AZ232" s="125" t="s">
        <v>90</v>
      </c>
    </row>
    <row r="233" spans="2:66" s="6" customFormat="1" ht="16.5" customHeight="1" x14ac:dyDescent="0.3">
      <c r="B233" s="118"/>
      <c r="C233" s="119"/>
      <c r="D233" s="119"/>
      <c r="E233" s="120" t="s">
        <v>1</v>
      </c>
      <c r="F233" s="214" t="s">
        <v>1</v>
      </c>
      <c r="G233" s="215"/>
      <c r="H233" s="215"/>
      <c r="I233" s="215"/>
      <c r="J233" s="119"/>
      <c r="K233" s="121">
        <v>0</v>
      </c>
      <c r="L233" s="119"/>
      <c r="M233" s="119"/>
      <c r="N233" s="119"/>
      <c r="O233" s="119"/>
      <c r="P233" s="119"/>
      <c r="Q233" s="119"/>
      <c r="R233" s="122"/>
      <c r="S233" s="161"/>
      <c r="U233" s="123"/>
      <c r="V233" s="119"/>
      <c r="W233" s="119"/>
      <c r="X233" s="119"/>
      <c r="Y233" s="119"/>
      <c r="Z233" s="119"/>
      <c r="AA233" s="119"/>
      <c r="AB233" s="124"/>
      <c r="AU233" s="125" t="s">
        <v>96</v>
      </c>
      <c r="AV233" s="125" t="s">
        <v>43</v>
      </c>
      <c r="AW233" s="6" t="s">
        <v>43</v>
      </c>
      <c r="AX233" s="6" t="s">
        <v>18</v>
      </c>
      <c r="AY233" s="6" t="s">
        <v>40</v>
      </c>
      <c r="AZ233" s="125" t="s">
        <v>90</v>
      </c>
    </row>
    <row r="234" spans="2:66" s="6" customFormat="1" ht="16.5" customHeight="1" x14ac:dyDescent="0.3">
      <c r="B234" s="118"/>
      <c r="C234" s="119"/>
      <c r="D234" s="119"/>
      <c r="E234" s="120" t="s">
        <v>1</v>
      </c>
      <c r="F234" s="214" t="s">
        <v>1</v>
      </c>
      <c r="G234" s="215"/>
      <c r="H234" s="215"/>
      <c r="I234" s="215"/>
      <c r="J234" s="119"/>
      <c r="K234" s="121">
        <v>0</v>
      </c>
      <c r="L234" s="119"/>
      <c r="M234" s="119"/>
      <c r="N234" s="119"/>
      <c r="O234" s="119"/>
      <c r="P234" s="119"/>
      <c r="Q234" s="119"/>
      <c r="R234" s="122"/>
      <c r="S234" s="161"/>
      <c r="U234" s="123"/>
      <c r="V234" s="119"/>
      <c r="W234" s="119"/>
      <c r="X234" s="119"/>
      <c r="Y234" s="119"/>
      <c r="Z234" s="119"/>
      <c r="AA234" s="119"/>
      <c r="AB234" s="124"/>
      <c r="AU234" s="125" t="s">
        <v>96</v>
      </c>
      <c r="AV234" s="125" t="s">
        <v>43</v>
      </c>
      <c r="AW234" s="6" t="s">
        <v>43</v>
      </c>
      <c r="AX234" s="6" t="s">
        <v>18</v>
      </c>
      <c r="AY234" s="6" t="s">
        <v>40</v>
      </c>
      <c r="AZ234" s="125" t="s">
        <v>90</v>
      </c>
    </row>
    <row r="235" spans="2:66" s="1" customFormat="1" ht="25.5" customHeight="1" x14ac:dyDescent="0.3">
      <c r="B235" s="74"/>
      <c r="C235" s="113" t="s">
        <v>221</v>
      </c>
      <c r="D235" s="113" t="s">
        <v>84</v>
      </c>
      <c r="E235" s="114" t="s">
        <v>222</v>
      </c>
      <c r="F235" s="216" t="s">
        <v>279</v>
      </c>
      <c r="G235" s="216"/>
      <c r="H235" s="216"/>
      <c r="I235" s="216"/>
      <c r="J235" s="115" t="s">
        <v>91</v>
      </c>
      <c r="K235" s="98">
        <v>4</v>
      </c>
      <c r="L235" s="196">
        <v>0</v>
      </c>
      <c r="M235" s="196"/>
      <c r="N235" s="199">
        <f>ROUND(L235*K235,3)</f>
        <v>0</v>
      </c>
      <c r="O235" s="199"/>
      <c r="P235" s="199"/>
      <c r="Q235" s="199"/>
      <c r="R235" s="77"/>
      <c r="S235" s="75"/>
      <c r="U235" s="99" t="s">
        <v>1</v>
      </c>
      <c r="V235" s="31" t="s">
        <v>25</v>
      </c>
      <c r="W235" s="27"/>
      <c r="X235" s="116">
        <f>W235*K235</f>
        <v>0</v>
      </c>
      <c r="Y235" s="116">
        <v>0</v>
      </c>
      <c r="Z235" s="116">
        <f>Y235*K235</f>
        <v>0</v>
      </c>
      <c r="AA235" s="116">
        <v>0</v>
      </c>
      <c r="AB235" s="117">
        <f>AA235*K235</f>
        <v>0</v>
      </c>
      <c r="AS235" s="15" t="s">
        <v>93</v>
      </c>
      <c r="AU235" s="15" t="s">
        <v>84</v>
      </c>
      <c r="AV235" s="15" t="s">
        <v>43</v>
      </c>
      <c r="AZ235" s="15" t="s">
        <v>90</v>
      </c>
      <c r="BF235" s="57">
        <f>IF(V235="základná",N235,0)</f>
        <v>0</v>
      </c>
      <c r="BG235" s="57">
        <f>IF(V235="znížená",N235,0)</f>
        <v>0</v>
      </c>
      <c r="BH235" s="57">
        <f>IF(V235="zákl. prenesená",N235,0)</f>
        <v>0</v>
      </c>
      <c r="BI235" s="57">
        <f>IF(V235="zníž. prenesená",N235,0)</f>
        <v>0</v>
      </c>
      <c r="BJ235" s="57">
        <f>IF(V235="nulová",N235,0)</f>
        <v>0</v>
      </c>
      <c r="BK235" s="15" t="s">
        <v>43</v>
      </c>
      <c r="BL235" s="94">
        <f>ROUND(L235*K235,3)</f>
        <v>0</v>
      </c>
      <c r="BM235" s="15" t="s">
        <v>93</v>
      </c>
      <c r="BN235" s="15" t="s">
        <v>223</v>
      </c>
    </row>
    <row r="236" spans="2:66" s="6" customFormat="1" ht="16.5" customHeight="1" x14ac:dyDescent="0.3">
      <c r="B236" s="118"/>
      <c r="C236" s="119"/>
      <c r="D236" s="119"/>
      <c r="E236" s="120" t="s">
        <v>1</v>
      </c>
      <c r="F236" s="200" t="s">
        <v>92</v>
      </c>
      <c r="G236" s="201"/>
      <c r="H236" s="201"/>
      <c r="I236" s="201"/>
      <c r="J236" s="119"/>
      <c r="K236" s="121">
        <v>4</v>
      </c>
      <c r="L236" s="119"/>
      <c r="M236" s="119"/>
      <c r="N236" s="119"/>
      <c r="O236" s="119"/>
      <c r="P236" s="119"/>
      <c r="Q236" s="119"/>
      <c r="R236" s="122"/>
      <c r="S236" s="161"/>
      <c r="U236" s="123"/>
      <c r="V236" s="119"/>
      <c r="W236" s="119"/>
      <c r="X236" s="119"/>
      <c r="Y236" s="119"/>
      <c r="Z236" s="119"/>
      <c r="AA236" s="119"/>
      <c r="AB236" s="124"/>
      <c r="AU236" s="125" t="s">
        <v>96</v>
      </c>
      <c r="AV236" s="125" t="s">
        <v>43</v>
      </c>
      <c r="AW236" s="6" t="s">
        <v>43</v>
      </c>
      <c r="AX236" s="6" t="s">
        <v>18</v>
      </c>
      <c r="AY236" s="6" t="s">
        <v>40</v>
      </c>
      <c r="AZ236" s="125" t="s">
        <v>90</v>
      </c>
    </row>
    <row r="237" spans="2:66" s="7" customFormat="1" ht="16.5" customHeight="1" x14ac:dyDescent="0.3">
      <c r="B237" s="126"/>
      <c r="C237" s="127"/>
      <c r="D237" s="127"/>
      <c r="E237" s="128" t="s">
        <v>1</v>
      </c>
      <c r="F237" s="202" t="s">
        <v>97</v>
      </c>
      <c r="G237" s="203"/>
      <c r="H237" s="203"/>
      <c r="I237" s="203"/>
      <c r="J237" s="127"/>
      <c r="K237" s="129">
        <v>4</v>
      </c>
      <c r="L237" s="127"/>
      <c r="M237" s="127"/>
      <c r="N237" s="127"/>
      <c r="O237" s="127"/>
      <c r="P237" s="127"/>
      <c r="Q237" s="127"/>
      <c r="R237" s="130"/>
      <c r="S237" s="159"/>
      <c r="U237" s="131"/>
      <c r="V237" s="127"/>
      <c r="W237" s="127"/>
      <c r="X237" s="127"/>
      <c r="Y237" s="127"/>
      <c r="Z237" s="127"/>
      <c r="AA237" s="127"/>
      <c r="AB237" s="132"/>
      <c r="AU237" s="133" t="s">
        <v>96</v>
      </c>
      <c r="AV237" s="133" t="s">
        <v>43</v>
      </c>
      <c r="AW237" s="7" t="s">
        <v>94</v>
      </c>
      <c r="AX237" s="7" t="s">
        <v>18</v>
      </c>
      <c r="AY237" s="7" t="s">
        <v>40</v>
      </c>
      <c r="AZ237" s="133" t="s">
        <v>90</v>
      </c>
    </row>
    <row r="238" spans="2:66" s="8" customFormat="1" ht="16.5" customHeight="1" x14ac:dyDescent="0.3">
      <c r="B238" s="134"/>
      <c r="C238" s="135"/>
      <c r="D238" s="135"/>
      <c r="E238" s="136" t="s">
        <v>1</v>
      </c>
      <c r="F238" s="204" t="s">
        <v>98</v>
      </c>
      <c r="G238" s="205"/>
      <c r="H238" s="205"/>
      <c r="I238" s="205"/>
      <c r="J238" s="135"/>
      <c r="K238" s="137">
        <v>4</v>
      </c>
      <c r="L238" s="135"/>
      <c r="M238" s="135"/>
      <c r="N238" s="135"/>
      <c r="O238" s="135"/>
      <c r="P238" s="135"/>
      <c r="Q238" s="135"/>
      <c r="R238" s="138"/>
      <c r="S238" s="160"/>
      <c r="U238" s="139"/>
      <c r="V238" s="135"/>
      <c r="W238" s="135"/>
      <c r="X238" s="135"/>
      <c r="Y238" s="135"/>
      <c r="Z238" s="135"/>
      <c r="AA238" s="135"/>
      <c r="AB238" s="140"/>
      <c r="AU238" s="141" t="s">
        <v>96</v>
      </c>
      <c r="AV238" s="141" t="s">
        <v>43</v>
      </c>
      <c r="AW238" s="8" t="s">
        <v>92</v>
      </c>
      <c r="AX238" s="8" t="s">
        <v>18</v>
      </c>
      <c r="AY238" s="8" t="s">
        <v>41</v>
      </c>
      <c r="AZ238" s="141" t="s">
        <v>90</v>
      </c>
    </row>
    <row r="239" spans="2:66" s="6" customFormat="1" ht="16.5" customHeight="1" x14ac:dyDescent="0.3">
      <c r="B239" s="118"/>
      <c r="C239" s="119"/>
      <c r="D239" s="119"/>
      <c r="E239" s="120" t="s">
        <v>1</v>
      </c>
      <c r="F239" s="214" t="s">
        <v>1</v>
      </c>
      <c r="G239" s="215"/>
      <c r="H239" s="215"/>
      <c r="I239" s="215"/>
      <c r="J239" s="119"/>
      <c r="K239" s="121">
        <v>0</v>
      </c>
      <c r="L239" s="119"/>
      <c r="M239" s="119"/>
      <c r="N239" s="119"/>
      <c r="O239" s="119"/>
      <c r="P239" s="119"/>
      <c r="Q239" s="119"/>
      <c r="R239" s="122"/>
      <c r="S239" s="161"/>
      <c r="U239" s="123"/>
      <c r="V239" s="119"/>
      <c r="W239" s="119"/>
      <c r="X239" s="119"/>
      <c r="Y239" s="119"/>
      <c r="Z239" s="119"/>
      <c r="AA239" s="119"/>
      <c r="AB239" s="124"/>
      <c r="AU239" s="125" t="s">
        <v>96</v>
      </c>
      <c r="AV239" s="125" t="s">
        <v>43</v>
      </c>
      <c r="AW239" s="6" t="s">
        <v>43</v>
      </c>
      <c r="AX239" s="6" t="s">
        <v>18</v>
      </c>
      <c r="AY239" s="6" t="s">
        <v>40</v>
      </c>
      <c r="AZ239" s="125" t="s">
        <v>90</v>
      </c>
    </row>
    <row r="240" spans="2:66" s="6" customFormat="1" ht="16.5" customHeight="1" x14ac:dyDescent="0.3">
      <c r="B240" s="118"/>
      <c r="C240" s="119"/>
      <c r="D240" s="119"/>
      <c r="E240" s="120" t="s">
        <v>1</v>
      </c>
      <c r="F240" s="214" t="s">
        <v>1</v>
      </c>
      <c r="G240" s="215"/>
      <c r="H240" s="215"/>
      <c r="I240" s="215"/>
      <c r="J240" s="119"/>
      <c r="K240" s="121">
        <v>0</v>
      </c>
      <c r="L240" s="119"/>
      <c r="M240" s="119"/>
      <c r="N240" s="119"/>
      <c r="O240" s="119"/>
      <c r="P240" s="119"/>
      <c r="Q240" s="119"/>
      <c r="R240" s="122"/>
      <c r="S240" s="161"/>
      <c r="U240" s="123"/>
      <c r="V240" s="119"/>
      <c r="W240" s="119"/>
      <c r="X240" s="119"/>
      <c r="Y240" s="119"/>
      <c r="Z240" s="119"/>
      <c r="AA240" s="119"/>
      <c r="AB240" s="124"/>
      <c r="AU240" s="125" t="s">
        <v>96</v>
      </c>
      <c r="AV240" s="125" t="s">
        <v>43</v>
      </c>
      <c r="AW240" s="6" t="s">
        <v>43</v>
      </c>
      <c r="AX240" s="6" t="s">
        <v>18</v>
      </c>
      <c r="AY240" s="6" t="s">
        <v>40</v>
      </c>
      <c r="AZ240" s="125" t="s">
        <v>90</v>
      </c>
    </row>
    <row r="241" spans="2:66" s="6" customFormat="1" ht="16.5" customHeight="1" x14ac:dyDescent="0.3">
      <c r="B241" s="118"/>
      <c r="C241" s="119"/>
      <c r="D241" s="119"/>
      <c r="E241" s="120" t="s">
        <v>1</v>
      </c>
      <c r="F241" s="214" t="s">
        <v>1</v>
      </c>
      <c r="G241" s="215"/>
      <c r="H241" s="215"/>
      <c r="I241" s="215"/>
      <c r="J241" s="119"/>
      <c r="K241" s="121">
        <v>0</v>
      </c>
      <c r="L241" s="119"/>
      <c r="M241" s="119"/>
      <c r="N241" s="119"/>
      <c r="O241" s="119"/>
      <c r="P241" s="119"/>
      <c r="Q241" s="119"/>
      <c r="R241" s="122"/>
      <c r="S241" s="161"/>
      <c r="U241" s="123"/>
      <c r="V241" s="119"/>
      <c r="W241" s="119"/>
      <c r="X241" s="119"/>
      <c r="Y241" s="119"/>
      <c r="Z241" s="119"/>
      <c r="AA241" s="119"/>
      <c r="AB241" s="124"/>
      <c r="AU241" s="125" t="s">
        <v>96</v>
      </c>
      <c r="AV241" s="125" t="s">
        <v>43</v>
      </c>
      <c r="AW241" s="6" t="s">
        <v>43</v>
      </c>
      <c r="AX241" s="6" t="s">
        <v>18</v>
      </c>
      <c r="AY241" s="6" t="s">
        <v>40</v>
      </c>
      <c r="AZ241" s="125" t="s">
        <v>90</v>
      </c>
    </row>
    <row r="242" spans="2:66" s="6" customFormat="1" ht="16.5" customHeight="1" x14ac:dyDescent="0.3">
      <c r="B242" s="118"/>
      <c r="C242" s="119"/>
      <c r="D242" s="119"/>
      <c r="E242" s="120" t="s">
        <v>1</v>
      </c>
      <c r="F242" s="214" t="s">
        <v>1</v>
      </c>
      <c r="G242" s="215"/>
      <c r="H242" s="215"/>
      <c r="I242" s="215"/>
      <c r="J242" s="119"/>
      <c r="K242" s="121">
        <v>0</v>
      </c>
      <c r="L242" s="119"/>
      <c r="M242" s="119"/>
      <c r="N242" s="119"/>
      <c r="O242" s="119"/>
      <c r="P242" s="119"/>
      <c r="Q242" s="119"/>
      <c r="R242" s="122"/>
      <c r="S242" s="161"/>
      <c r="U242" s="123"/>
      <c r="V242" s="119"/>
      <c r="W242" s="119"/>
      <c r="X242" s="119"/>
      <c r="Y242" s="119"/>
      <c r="Z242" s="119"/>
      <c r="AA242" s="119"/>
      <c r="AB242" s="124"/>
      <c r="AU242" s="125" t="s">
        <v>96</v>
      </c>
      <c r="AV242" s="125" t="s">
        <v>43</v>
      </c>
      <c r="AW242" s="6" t="s">
        <v>43</v>
      </c>
      <c r="AX242" s="6" t="s">
        <v>18</v>
      </c>
      <c r="AY242" s="6" t="s">
        <v>40</v>
      </c>
      <c r="AZ242" s="125" t="s">
        <v>90</v>
      </c>
    </row>
    <row r="243" spans="2:66" s="6" customFormat="1" ht="16.5" customHeight="1" x14ac:dyDescent="0.3">
      <c r="B243" s="118"/>
      <c r="C243" s="119"/>
      <c r="D243" s="119"/>
      <c r="E243" s="120" t="s">
        <v>1</v>
      </c>
      <c r="F243" s="214" t="s">
        <v>1</v>
      </c>
      <c r="G243" s="215"/>
      <c r="H243" s="215"/>
      <c r="I243" s="215"/>
      <c r="J243" s="119"/>
      <c r="K243" s="121">
        <v>0</v>
      </c>
      <c r="L243" s="119"/>
      <c r="M243" s="119"/>
      <c r="N243" s="119"/>
      <c r="O243" s="119"/>
      <c r="P243" s="119"/>
      <c r="Q243" s="119"/>
      <c r="R243" s="122"/>
      <c r="S243" s="161"/>
      <c r="U243" s="123"/>
      <c r="V243" s="119"/>
      <c r="W243" s="119"/>
      <c r="X243" s="119"/>
      <c r="Y243" s="119"/>
      <c r="Z243" s="119"/>
      <c r="AA243" s="119"/>
      <c r="AB243" s="124"/>
      <c r="AU243" s="125" t="s">
        <v>96</v>
      </c>
      <c r="AV243" s="125" t="s">
        <v>43</v>
      </c>
      <c r="AW243" s="6" t="s">
        <v>43</v>
      </c>
      <c r="AX243" s="6" t="s">
        <v>18</v>
      </c>
      <c r="AY243" s="6" t="s">
        <v>40</v>
      </c>
      <c r="AZ243" s="125" t="s">
        <v>90</v>
      </c>
    </row>
    <row r="244" spans="2:66" s="6" customFormat="1" ht="16.5" customHeight="1" x14ac:dyDescent="0.3">
      <c r="B244" s="118"/>
      <c r="C244" s="119"/>
      <c r="D244" s="119"/>
      <c r="E244" s="120" t="s">
        <v>1</v>
      </c>
      <c r="F244" s="214" t="s">
        <v>1</v>
      </c>
      <c r="G244" s="215"/>
      <c r="H244" s="215"/>
      <c r="I244" s="215"/>
      <c r="J244" s="119"/>
      <c r="K244" s="121">
        <v>0</v>
      </c>
      <c r="L244" s="119"/>
      <c r="M244" s="119"/>
      <c r="N244" s="119"/>
      <c r="O244" s="119"/>
      <c r="P244" s="119"/>
      <c r="Q244" s="119"/>
      <c r="R244" s="122"/>
      <c r="S244" s="161"/>
      <c r="U244" s="123"/>
      <c r="V244" s="119"/>
      <c r="W244" s="119"/>
      <c r="X244" s="119"/>
      <c r="Y244" s="119"/>
      <c r="Z244" s="119"/>
      <c r="AA244" s="119"/>
      <c r="AB244" s="124"/>
      <c r="AU244" s="125" t="s">
        <v>96</v>
      </c>
      <c r="AV244" s="125" t="s">
        <v>43</v>
      </c>
      <c r="AW244" s="6" t="s">
        <v>43</v>
      </c>
      <c r="AX244" s="6" t="s">
        <v>18</v>
      </c>
      <c r="AY244" s="6" t="s">
        <v>40</v>
      </c>
      <c r="AZ244" s="125" t="s">
        <v>90</v>
      </c>
    </row>
    <row r="245" spans="2:66" s="6" customFormat="1" ht="16.5" customHeight="1" x14ac:dyDescent="0.3">
      <c r="B245" s="118"/>
      <c r="C245" s="119"/>
      <c r="D245" s="119"/>
      <c r="E245" s="120" t="s">
        <v>1</v>
      </c>
      <c r="F245" s="214" t="s">
        <v>1</v>
      </c>
      <c r="G245" s="215"/>
      <c r="H245" s="215"/>
      <c r="I245" s="215"/>
      <c r="J245" s="119"/>
      <c r="K245" s="121">
        <v>0</v>
      </c>
      <c r="L245" s="119"/>
      <c r="M245" s="119"/>
      <c r="N245" s="119"/>
      <c r="O245" s="119"/>
      <c r="P245" s="119"/>
      <c r="Q245" s="119"/>
      <c r="R245" s="122"/>
      <c r="S245" s="161"/>
      <c r="U245" s="123"/>
      <c r="V245" s="119"/>
      <c r="W245" s="119"/>
      <c r="X245" s="119"/>
      <c r="Y245" s="119"/>
      <c r="Z245" s="119"/>
      <c r="AA245" s="119"/>
      <c r="AB245" s="124"/>
      <c r="AU245" s="125" t="s">
        <v>96</v>
      </c>
      <c r="AV245" s="125" t="s">
        <v>43</v>
      </c>
      <c r="AW245" s="6" t="s">
        <v>43</v>
      </c>
      <c r="AX245" s="6" t="s">
        <v>18</v>
      </c>
      <c r="AY245" s="6" t="s">
        <v>40</v>
      </c>
      <c r="AZ245" s="125" t="s">
        <v>90</v>
      </c>
    </row>
    <row r="246" spans="2:66" s="6" customFormat="1" ht="16.5" customHeight="1" x14ac:dyDescent="0.3">
      <c r="B246" s="118"/>
      <c r="C246" s="119"/>
      <c r="D246" s="119"/>
      <c r="E246" s="120" t="s">
        <v>1</v>
      </c>
      <c r="F246" s="214" t="s">
        <v>1</v>
      </c>
      <c r="G246" s="215"/>
      <c r="H246" s="215"/>
      <c r="I246" s="215"/>
      <c r="J246" s="119"/>
      <c r="K246" s="121">
        <v>0</v>
      </c>
      <c r="L246" s="119"/>
      <c r="M246" s="119"/>
      <c r="N246" s="119"/>
      <c r="O246" s="119"/>
      <c r="P246" s="119"/>
      <c r="Q246" s="119"/>
      <c r="R246" s="122"/>
      <c r="S246" s="161"/>
      <c r="U246" s="123"/>
      <c r="V246" s="119"/>
      <c r="W246" s="119"/>
      <c r="X246" s="119"/>
      <c r="Y246" s="119"/>
      <c r="Z246" s="119"/>
      <c r="AA246" s="119"/>
      <c r="AB246" s="124"/>
      <c r="AU246" s="125" t="s">
        <v>96</v>
      </c>
      <c r="AV246" s="125" t="s">
        <v>43</v>
      </c>
      <c r="AW246" s="6" t="s">
        <v>43</v>
      </c>
      <c r="AX246" s="6" t="s">
        <v>18</v>
      </c>
      <c r="AY246" s="6" t="s">
        <v>40</v>
      </c>
      <c r="AZ246" s="125" t="s">
        <v>90</v>
      </c>
    </row>
    <row r="247" spans="2:66" s="6" customFormat="1" ht="16.5" customHeight="1" x14ac:dyDescent="0.3">
      <c r="B247" s="118"/>
      <c r="C247" s="119"/>
      <c r="D247" s="119"/>
      <c r="E247" s="120" t="s">
        <v>1</v>
      </c>
      <c r="F247" s="214" t="s">
        <v>1</v>
      </c>
      <c r="G247" s="215"/>
      <c r="H247" s="215"/>
      <c r="I247" s="215"/>
      <c r="J247" s="119"/>
      <c r="K247" s="121">
        <v>0</v>
      </c>
      <c r="L247" s="119"/>
      <c r="M247" s="119"/>
      <c r="N247" s="119"/>
      <c r="O247" s="119"/>
      <c r="P247" s="119"/>
      <c r="Q247" s="119"/>
      <c r="R247" s="122"/>
      <c r="S247" s="161"/>
      <c r="U247" s="123"/>
      <c r="V247" s="119"/>
      <c r="W247" s="119"/>
      <c r="X247" s="119"/>
      <c r="Y247" s="119"/>
      <c r="Z247" s="119"/>
      <c r="AA247" s="119"/>
      <c r="AB247" s="124"/>
      <c r="AU247" s="125" t="s">
        <v>96</v>
      </c>
      <c r="AV247" s="125" t="s">
        <v>43</v>
      </c>
      <c r="AW247" s="6" t="s">
        <v>43</v>
      </c>
      <c r="AX247" s="6" t="s">
        <v>18</v>
      </c>
      <c r="AY247" s="6" t="s">
        <v>40</v>
      </c>
      <c r="AZ247" s="125" t="s">
        <v>90</v>
      </c>
    </row>
    <row r="248" spans="2:66" s="6" customFormat="1" ht="16.5" customHeight="1" x14ac:dyDescent="0.3">
      <c r="B248" s="118"/>
      <c r="C248" s="119"/>
      <c r="D248" s="119"/>
      <c r="E248" s="120" t="s">
        <v>1</v>
      </c>
      <c r="F248" s="214" t="s">
        <v>1</v>
      </c>
      <c r="G248" s="215"/>
      <c r="H248" s="215"/>
      <c r="I248" s="215"/>
      <c r="J248" s="119"/>
      <c r="K248" s="121">
        <v>0</v>
      </c>
      <c r="L248" s="119"/>
      <c r="M248" s="119"/>
      <c r="N248" s="119"/>
      <c r="O248" s="119"/>
      <c r="P248" s="119"/>
      <c r="Q248" s="119"/>
      <c r="R248" s="122"/>
      <c r="S248" s="161"/>
      <c r="U248" s="123"/>
      <c r="V248" s="119"/>
      <c r="W248" s="119"/>
      <c r="X248" s="119"/>
      <c r="Y248" s="119"/>
      <c r="Z248" s="119"/>
      <c r="AA248" s="119"/>
      <c r="AB248" s="124"/>
      <c r="AU248" s="125" t="s">
        <v>96</v>
      </c>
      <c r="AV248" s="125" t="s">
        <v>43</v>
      </c>
      <c r="AW248" s="6" t="s">
        <v>43</v>
      </c>
      <c r="AX248" s="6" t="s">
        <v>18</v>
      </c>
      <c r="AY248" s="6" t="s">
        <v>40</v>
      </c>
      <c r="AZ248" s="125" t="s">
        <v>90</v>
      </c>
    </row>
    <row r="249" spans="2:66" s="1" customFormat="1" ht="33.75" customHeight="1" x14ac:dyDescent="0.3">
      <c r="B249" s="74"/>
      <c r="C249" s="113" t="s">
        <v>224</v>
      </c>
      <c r="D249" s="113" t="s">
        <v>84</v>
      </c>
      <c r="E249" s="114" t="s">
        <v>225</v>
      </c>
      <c r="F249" s="216" t="s">
        <v>293</v>
      </c>
      <c r="G249" s="216"/>
      <c r="H249" s="216"/>
      <c r="I249" s="216"/>
      <c r="J249" s="115" t="s">
        <v>91</v>
      </c>
      <c r="K249" s="98">
        <v>2</v>
      </c>
      <c r="L249" s="196">
        <v>0</v>
      </c>
      <c r="M249" s="196"/>
      <c r="N249" s="199">
        <f>ROUND(L249*K249,3)</f>
        <v>0</v>
      </c>
      <c r="O249" s="199"/>
      <c r="P249" s="199"/>
      <c r="Q249" s="199"/>
      <c r="R249" s="77"/>
      <c r="S249" s="75"/>
      <c r="U249" s="99" t="s">
        <v>1</v>
      </c>
      <c r="V249" s="31" t="s">
        <v>25</v>
      </c>
      <c r="W249" s="27"/>
      <c r="X249" s="116">
        <f>W249*K249</f>
        <v>0</v>
      </c>
      <c r="Y249" s="116">
        <v>0</v>
      </c>
      <c r="Z249" s="116">
        <f>Y249*K249</f>
        <v>0</v>
      </c>
      <c r="AA249" s="116">
        <v>0</v>
      </c>
      <c r="AB249" s="117">
        <f>AA249*K249</f>
        <v>0</v>
      </c>
      <c r="AS249" s="15" t="s">
        <v>93</v>
      </c>
      <c r="AU249" s="15" t="s">
        <v>84</v>
      </c>
      <c r="AV249" s="15" t="s">
        <v>43</v>
      </c>
      <c r="AZ249" s="15" t="s">
        <v>90</v>
      </c>
      <c r="BF249" s="57">
        <f>IF(V249="základná",N249,0)</f>
        <v>0</v>
      </c>
      <c r="BG249" s="57">
        <f>IF(V249="znížená",N249,0)</f>
        <v>0</v>
      </c>
      <c r="BH249" s="57">
        <f>IF(V249="zákl. prenesená",N249,0)</f>
        <v>0</v>
      </c>
      <c r="BI249" s="57">
        <f>IF(V249="zníž. prenesená",N249,0)</f>
        <v>0</v>
      </c>
      <c r="BJ249" s="57">
        <f>IF(V249="nulová",N249,0)</f>
        <v>0</v>
      </c>
      <c r="BK249" s="15" t="s">
        <v>43</v>
      </c>
      <c r="BL249" s="94">
        <f>ROUND(L249*K249,3)</f>
        <v>0</v>
      </c>
      <c r="BM249" s="15" t="s">
        <v>93</v>
      </c>
      <c r="BN249" s="15" t="s">
        <v>226</v>
      </c>
    </row>
    <row r="250" spans="2:66" s="6" customFormat="1" ht="16.5" customHeight="1" x14ac:dyDescent="0.3">
      <c r="B250" s="118"/>
      <c r="C250" s="119"/>
      <c r="D250" s="119"/>
      <c r="E250" s="120" t="s">
        <v>1</v>
      </c>
      <c r="F250" s="200" t="s">
        <v>43</v>
      </c>
      <c r="G250" s="201"/>
      <c r="H250" s="201"/>
      <c r="I250" s="201"/>
      <c r="J250" s="119"/>
      <c r="K250" s="121">
        <v>2</v>
      </c>
      <c r="L250" s="119"/>
      <c r="M250" s="119"/>
      <c r="N250" s="119"/>
      <c r="O250" s="119"/>
      <c r="P250" s="119"/>
      <c r="Q250" s="119"/>
      <c r="R250" s="122"/>
      <c r="S250" s="161"/>
      <c r="U250" s="123"/>
      <c r="V250" s="119"/>
      <c r="W250" s="119"/>
      <c r="X250" s="119"/>
      <c r="Y250" s="119"/>
      <c r="Z250" s="119"/>
      <c r="AA250" s="119"/>
      <c r="AB250" s="124"/>
      <c r="AU250" s="125" t="s">
        <v>96</v>
      </c>
      <c r="AV250" s="125" t="s">
        <v>43</v>
      </c>
      <c r="AW250" s="6" t="s">
        <v>43</v>
      </c>
      <c r="AX250" s="6" t="s">
        <v>18</v>
      </c>
      <c r="AY250" s="6" t="s">
        <v>40</v>
      </c>
      <c r="AZ250" s="125" t="s">
        <v>90</v>
      </c>
    </row>
    <row r="251" spans="2:66" s="7" customFormat="1" ht="16.5" customHeight="1" x14ac:dyDescent="0.3">
      <c r="B251" s="126"/>
      <c r="C251" s="127"/>
      <c r="D251" s="127"/>
      <c r="E251" s="128" t="s">
        <v>1</v>
      </c>
      <c r="F251" s="202" t="s">
        <v>97</v>
      </c>
      <c r="G251" s="203"/>
      <c r="H251" s="203"/>
      <c r="I251" s="203"/>
      <c r="J251" s="127"/>
      <c r="K251" s="129">
        <v>2</v>
      </c>
      <c r="L251" s="127"/>
      <c r="M251" s="127"/>
      <c r="N251" s="127"/>
      <c r="O251" s="127"/>
      <c r="P251" s="127"/>
      <c r="Q251" s="127"/>
      <c r="R251" s="130"/>
      <c r="S251" s="159"/>
      <c r="U251" s="131"/>
      <c r="V251" s="127"/>
      <c r="W251" s="127"/>
      <c r="X251" s="127"/>
      <c r="Y251" s="127"/>
      <c r="Z251" s="127"/>
      <c r="AA251" s="127"/>
      <c r="AB251" s="132"/>
      <c r="AU251" s="133" t="s">
        <v>96</v>
      </c>
      <c r="AV251" s="133" t="s">
        <v>43</v>
      </c>
      <c r="AW251" s="7" t="s">
        <v>94</v>
      </c>
      <c r="AX251" s="7" t="s">
        <v>18</v>
      </c>
      <c r="AY251" s="7" t="s">
        <v>40</v>
      </c>
      <c r="AZ251" s="133" t="s">
        <v>90</v>
      </c>
    </row>
    <row r="252" spans="2:66" s="8" customFormat="1" ht="16.5" customHeight="1" x14ac:dyDescent="0.3">
      <c r="B252" s="134"/>
      <c r="C252" s="135"/>
      <c r="D252" s="135"/>
      <c r="E252" s="136" t="s">
        <v>1</v>
      </c>
      <c r="F252" s="204" t="s">
        <v>98</v>
      </c>
      <c r="G252" s="205"/>
      <c r="H252" s="205"/>
      <c r="I252" s="205"/>
      <c r="J252" s="135"/>
      <c r="K252" s="137">
        <v>2</v>
      </c>
      <c r="L252" s="135"/>
      <c r="M252" s="135"/>
      <c r="N252" s="135"/>
      <c r="O252" s="135"/>
      <c r="P252" s="135"/>
      <c r="Q252" s="135"/>
      <c r="R252" s="138"/>
      <c r="S252" s="160"/>
      <c r="U252" s="139"/>
      <c r="V252" s="135"/>
      <c r="W252" s="135"/>
      <c r="X252" s="135"/>
      <c r="Y252" s="135"/>
      <c r="Z252" s="135"/>
      <c r="AA252" s="135"/>
      <c r="AB252" s="140"/>
      <c r="AU252" s="141" t="s">
        <v>96</v>
      </c>
      <c r="AV252" s="141" t="s">
        <v>43</v>
      </c>
      <c r="AW252" s="8" t="s">
        <v>92</v>
      </c>
      <c r="AX252" s="8" t="s">
        <v>18</v>
      </c>
      <c r="AY252" s="8" t="s">
        <v>41</v>
      </c>
      <c r="AZ252" s="141" t="s">
        <v>90</v>
      </c>
    </row>
    <row r="253" spans="2:66" s="6" customFormat="1" ht="16.5" customHeight="1" x14ac:dyDescent="0.3">
      <c r="B253" s="118"/>
      <c r="C253" s="119"/>
      <c r="D253" s="119"/>
      <c r="E253" s="120" t="s">
        <v>1</v>
      </c>
      <c r="F253" s="214" t="s">
        <v>1</v>
      </c>
      <c r="G253" s="215"/>
      <c r="H253" s="215"/>
      <c r="I253" s="215"/>
      <c r="J253" s="119"/>
      <c r="K253" s="121">
        <v>0</v>
      </c>
      <c r="L253" s="119"/>
      <c r="M253" s="119"/>
      <c r="N253" s="119"/>
      <c r="O253" s="119"/>
      <c r="P253" s="119"/>
      <c r="Q253" s="119"/>
      <c r="R253" s="122"/>
      <c r="S253" s="161"/>
      <c r="U253" s="123"/>
      <c r="V253" s="119"/>
      <c r="W253" s="119"/>
      <c r="X253" s="119"/>
      <c r="Y253" s="119"/>
      <c r="Z253" s="119"/>
      <c r="AA253" s="119"/>
      <c r="AB253" s="124"/>
      <c r="AU253" s="125" t="s">
        <v>96</v>
      </c>
      <c r="AV253" s="125" t="s">
        <v>43</v>
      </c>
      <c r="AW253" s="6" t="s">
        <v>43</v>
      </c>
      <c r="AX253" s="6" t="s">
        <v>18</v>
      </c>
      <c r="AY253" s="6" t="s">
        <v>40</v>
      </c>
      <c r="AZ253" s="125" t="s">
        <v>90</v>
      </c>
    </row>
    <row r="254" spans="2:66" s="6" customFormat="1" ht="16.5" customHeight="1" x14ac:dyDescent="0.3">
      <c r="B254" s="118"/>
      <c r="C254" s="119"/>
      <c r="D254" s="119"/>
      <c r="E254" s="120" t="s">
        <v>1</v>
      </c>
      <c r="F254" s="214" t="s">
        <v>1</v>
      </c>
      <c r="G254" s="215"/>
      <c r="H254" s="215"/>
      <c r="I254" s="215"/>
      <c r="J254" s="119"/>
      <c r="K254" s="121">
        <v>0</v>
      </c>
      <c r="L254" s="119"/>
      <c r="M254" s="119"/>
      <c r="N254" s="119"/>
      <c r="O254" s="119"/>
      <c r="P254" s="119"/>
      <c r="Q254" s="119"/>
      <c r="R254" s="122"/>
      <c r="S254" s="161"/>
      <c r="U254" s="123"/>
      <c r="V254" s="119"/>
      <c r="W254" s="119"/>
      <c r="X254" s="119"/>
      <c r="Y254" s="119"/>
      <c r="Z254" s="119"/>
      <c r="AA254" s="119"/>
      <c r="AB254" s="124"/>
      <c r="AU254" s="125" t="s">
        <v>96</v>
      </c>
      <c r="AV254" s="125" t="s">
        <v>43</v>
      </c>
      <c r="AW254" s="6" t="s">
        <v>43</v>
      </c>
      <c r="AX254" s="6" t="s">
        <v>18</v>
      </c>
      <c r="AY254" s="6" t="s">
        <v>40</v>
      </c>
      <c r="AZ254" s="125" t="s">
        <v>90</v>
      </c>
    </row>
    <row r="255" spans="2:66" s="6" customFormat="1" ht="16.5" customHeight="1" x14ac:dyDescent="0.3">
      <c r="B255" s="118"/>
      <c r="C255" s="119"/>
      <c r="D255" s="119"/>
      <c r="E255" s="120" t="s">
        <v>1</v>
      </c>
      <c r="F255" s="214" t="s">
        <v>1</v>
      </c>
      <c r="G255" s="215"/>
      <c r="H255" s="215"/>
      <c r="I255" s="215"/>
      <c r="J255" s="119"/>
      <c r="K255" s="121">
        <v>0</v>
      </c>
      <c r="L255" s="119"/>
      <c r="M255" s="119"/>
      <c r="N255" s="119"/>
      <c r="O255" s="119"/>
      <c r="P255" s="119"/>
      <c r="Q255" s="119"/>
      <c r="R255" s="122"/>
      <c r="S255" s="161"/>
      <c r="U255" s="123"/>
      <c r="V255" s="119"/>
      <c r="W255" s="119"/>
      <c r="X255" s="119"/>
      <c r="Y255" s="119"/>
      <c r="Z255" s="119"/>
      <c r="AA255" s="119"/>
      <c r="AB255" s="124"/>
      <c r="AU255" s="125" t="s">
        <v>96</v>
      </c>
      <c r="AV255" s="125" t="s">
        <v>43</v>
      </c>
      <c r="AW255" s="6" t="s">
        <v>43</v>
      </c>
      <c r="AX255" s="6" t="s">
        <v>18</v>
      </c>
      <c r="AY255" s="6" t="s">
        <v>40</v>
      </c>
      <c r="AZ255" s="125" t="s">
        <v>90</v>
      </c>
    </row>
    <row r="256" spans="2:66" s="6" customFormat="1" ht="16.5" customHeight="1" x14ac:dyDescent="0.3">
      <c r="B256" s="118"/>
      <c r="C256" s="119"/>
      <c r="D256" s="119"/>
      <c r="E256" s="120" t="s">
        <v>1</v>
      </c>
      <c r="F256" s="214" t="s">
        <v>1</v>
      </c>
      <c r="G256" s="215"/>
      <c r="H256" s="215"/>
      <c r="I256" s="215"/>
      <c r="J256" s="119"/>
      <c r="K256" s="121">
        <v>0</v>
      </c>
      <c r="L256" s="119"/>
      <c r="M256" s="119"/>
      <c r="N256" s="119"/>
      <c r="O256" s="119"/>
      <c r="P256" s="119"/>
      <c r="Q256" s="119"/>
      <c r="R256" s="122"/>
      <c r="S256" s="161"/>
      <c r="U256" s="123"/>
      <c r="V256" s="119"/>
      <c r="W256" s="119"/>
      <c r="X256" s="119"/>
      <c r="Y256" s="119"/>
      <c r="Z256" s="119"/>
      <c r="AA256" s="119"/>
      <c r="AB256" s="124"/>
      <c r="AU256" s="125" t="s">
        <v>96</v>
      </c>
      <c r="AV256" s="125" t="s">
        <v>43</v>
      </c>
      <c r="AW256" s="6" t="s">
        <v>43</v>
      </c>
      <c r="AX256" s="6" t="s">
        <v>18</v>
      </c>
      <c r="AY256" s="6" t="s">
        <v>40</v>
      </c>
      <c r="AZ256" s="125" t="s">
        <v>90</v>
      </c>
    </row>
    <row r="257" spans="2:66" s="6" customFormat="1" ht="16.5" customHeight="1" x14ac:dyDescent="0.3">
      <c r="B257" s="118"/>
      <c r="C257" s="119"/>
      <c r="D257" s="119"/>
      <c r="E257" s="120" t="s">
        <v>1</v>
      </c>
      <c r="F257" s="214" t="s">
        <v>1</v>
      </c>
      <c r="G257" s="215"/>
      <c r="H257" s="215"/>
      <c r="I257" s="215"/>
      <c r="J257" s="119"/>
      <c r="K257" s="121">
        <v>0</v>
      </c>
      <c r="L257" s="119"/>
      <c r="M257" s="119"/>
      <c r="N257" s="119"/>
      <c r="O257" s="119"/>
      <c r="P257" s="119"/>
      <c r="Q257" s="119"/>
      <c r="R257" s="122"/>
      <c r="S257" s="161"/>
      <c r="U257" s="123"/>
      <c r="V257" s="119"/>
      <c r="W257" s="119"/>
      <c r="X257" s="119"/>
      <c r="Y257" s="119"/>
      <c r="Z257" s="119"/>
      <c r="AA257" s="119"/>
      <c r="AB257" s="124"/>
      <c r="AU257" s="125" t="s">
        <v>96</v>
      </c>
      <c r="AV257" s="125" t="s">
        <v>43</v>
      </c>
      <c r="AW257" s="6" t="s">
        <v>43</v>
      </c>
      <c r="AX257" s="6" t="s">
        <v>18</v>
      </c>
      <c r="AY257" s="6" t="s">
        <v>40</v>
      </c>
      <c r="AZ257" s="125" t="s">
        <v>90</v>
      </c>
    </row>
    <row r="258" spans="2:66" s="6" customFormat="1" ht="16.5" customHeight="1" x14ac:dyDescent="0.3">
      <c r="B258" s="118"/>
      <c r="C258" s="119"/>
      <c r="D258" s="119"/>
      <c r="E258" s="120" t="s">
        <v>1</v>
      </c>
      <c r="F258" s="214" t="s">
        <v>1</v>
      </c>
      <c r="G258" s="215"/>
      <c r="H258" s="215"/>
      <c r="I258" s="215"/>
      <c r="J258" s="119"/>
      <c r="K258" s="121">
        <v>0</v>
      </c>
      <c r="L258" s="119"/>
      <c r="M258" s="119"/>
      <c r="N258" s="119"/>
      <c r="O258" s="119"/>
      <c r="P258" s="119"/>
      <c r="Q258" s="119"/>
      <c r="R258" s="122"/>
      <c r="S258" s="161"/>
      <c r="U258" s="123"/>
      <c r="V258" s="119"/>
      <c r="W258" s="119"/>
      <c r="X258" s="119"/>
      <c r="Y258" s="119"/>
      <c r="Z258" s="119"/>
      <c r="AA258" s="119"/>
      <c r="AB258" s="124"/>
      <c r="AU258" s="125" t="s">
        <v>96</v>
      </c>
      <c r="AV258" s="125" t="s">
        <v>43</v>
      </c>
      <c r="AW258" s="6" t="s">
        <v>43</v>
      </c>
      <c r="AX258" s="6" t="s">
        <v>18</v>
      </c>
      <c r="AY258" s="6" t="s">
        <v>40</v>
      </c>
      <c r="AZ258" s="125" t="s">
        <v>90</v>
      </c>
    </row>
    <row r="259" spans="2:66" s="6" customFormat="1" ht="16.5" customHeight="1" x14ac:dyDescent="0.3">
      <c r="B259" s="118"/>
      <c r="C259" s="119"/>
      <c r="D259" s="119"/>
      <c r="E259" s="120" t="s">
        <v>1</v>
      </c>
      <c r="F259" s="214" t="s">
        <v>1</v>
      </c>
      <c r="G259" s="215"/>
      <c r="H259" s="215"/>
      <c r="I259" s="215"/>
      <c r="J259" s="119"/>
      <c r="K259" s="121">
        <v>0</v>
      </c>
      <c r="L259" s="119"/>
      <c r="M259" s="119"/>
      <c r="N259" s="119"/>
      <c r="O259" s="119"/>
      <c r="P259" s="119"/>
      <c r="Q259" s="119"/>
      <c r="R259" s="122"/>
      <c r="S259" s="161"/>
      <c r="U259" s="123"/>
      <c r="V259" s="119"/>
      <c r="W259" s="119"/>
      <c r="X259" s="119"/>
      <c r="Y259" s="119"/>
      <c r="Z259" s="119"/>
      <c r="AA259" s="119"/>
      <c r="AB259" s="124"/>
      <c r="AU259" s="125" t="s">
        <v>96</v>
      </c>
      <c r="AV259" s="125" t="s">
        <v>43</v>
      </c>
      <c r="AW259" s="6" t="s">
        <v>43</v>
      </c>
      <c r="AX259" s="6" t="s">
        <v>18</v>
      </c>
      <c r="AY259" s="6" t="s">
        <v>40</v>
      </c>
      <c r="AZ259" s="125" t="s">
        <v>90</v>
      </c>
    </row>
    <row r="260" spans="2:66" s="6" customFormat="1" ht="16.5" customHeight="1" x14ac:dyDescent="0.3">
      <c r="B260" s="118"/>
      <c r="C260" s="119"/>
      <c r="D260" s="119"/>
      <c r="E260" s="120" t="s">
        <v>1</v>
      </c>
      <c r="F260" s="214" t="s">
        <v>1</v>
      </c>
      <c r="G260" s="215"/>
      <c r="H260" s="215"/>
      <c r="I260" s="215"/>
      <c r="J260" s="119"/>
      <c r="K260" s="121">
        <v>0</v>
      </c>
      <c r="L260" s="119"/>
      <c r="M260" s="119"/>
      <c r="N260" s="119"/>
      <c r="O260" s="119"/>
      <c r="P260" s="119"/>
      <c r="Q260" s="119"/>
      <c r="R260" s="122"/>
      <c r="S260" s="161"/>
      <c r="U260" s="123"/>
      <c r="V260" s="119"/>
      <c r="W260" s="119"/>
      <c r="X260" s="119"/>
      <c r="Y260" s="119"/>
      <c r="Z260" s="119"/>
      <c r="AA260" s="119"/>
      <c r="AB260" s="124"/>
      <c r="AU260" s="125" t="s">
        <v>96</v>
      </c>
      <c r="AV260" s="125" t="s">
        <v>43</v>
      </c>
      <c r="AW260" s="6" t="s">
        <v>43</v>
      </c>
      <c r="AX260" s="6" t="s">
        <v>18</v>
      </c>
      <c r="AY260" s="6" t="s">
        <v>40</v>
      </c>
      <c r="AZ260" s="125" t="s">
        <v>90</v>
      </c>
    </row>
    <row r="261" spans="2:66" s="6" customFormat="1" ht="16.5" customHeight="1" x14ac:dyDescent="0.3">
      <c r="B261" s="118"/>
      <c r="C261" s="119"/>
      <c r="D261" s="119"/>
      <c r="E261" s="120" t="s">
        <v>1</v>
      </c>
      <c r="F261" s="214" t="s">
        <v>1</v>
      </c>
      <c r="G261" s="215"/>
      <c r="H261" s="215"/>
      <c r="I261" s="215"/>
      <c r="J261" s="119"/>
      <c r="K261" s="121">
        <v>0</v>
      </c>
      <c r="L261" s="119"/>
      <c r="M261" s="119"/>
      <c r="N261" s="119"/>
      <c r="O261" s="119"/>
      <c r="P261" s="119"/>
      <c r="Q261" s="119"/>
      <c r="R261" s="122"/>
      <c r="S261" s="161"/>
      <c r="U261" s="123"/>
      <c r="V261" s="119"/>
      <c r="W261" s="119"/>
      <c r="X261" s="119"/>
      <c r="Y261" s="119"/>
      <c r="Z261" s="119"/>
      <c r="AA261" s="119"/>
      <c r="AB261" s="124"/>
      <c r="AU261" s="125" t="s">
        <v>96</v>
      </c>
      <c r="AV261" s="125" t="s">
        <v>43</v>
      </c>
      <c r="AW261" s="6" t="s">
        <v>43</v>
      </c>
      <c r="AX261" s="6" t="s">
        <v>18</v>
      </c>
      <c r="AY261" s="6" t="s">
        <v>40</v>
      </c>
      <c r="AZ261" s="125" t="s">
        <v>90</v>
      </c>
    </row>
    <row r="262" spans="2:66" s="6" customFormat="1" ht="16.5" customHeight="1" x14ac:dyDescent="0.3">
      <c r="B262" s="118"/>
      <c r="C262" s="119"/>
      <c r="D262" s="119"/>
      <c r="E262" s="120" t="s">
        <v>1</v>
      </c>
      <c r="F262" s="214" t="s">
        <v>1</v>
      </c>
      <c r="G262" s="215"/>
      <c r="H262" s="215"/>
      <c r="I262" s="215"/>
      <c r="J262" s="119"/>
      <c r="K262" s="121">
        <v>0</v>
      </c>
      <c r="L262" s="119"/>
      <c r="M262" s="119"/>
      <c r="N262" s="119"/>
      <c r="O262" s="119"/>
      <c r="P262" s="119"/>
      <c r="Q262" s="119"/>
      <c r="R262" s="122"/>
      <c r="S262" s="161"/>
      <c r="U262" s="123"/>
      <c r="V262" s="119"/>
      <c r="W262" s="119"/>
      <c r="X262" s="119"/>
      <c r="Y262" s="119"/>
      <c r="Z262" s="119"/>
      <c r="AA262" s="119"/>
      <c r="AB262" s="124"/>
      <c r="AU262" s="125" t="s">
        <v>96</v>
      </c>
      <c r="AV262" s="125" t="s">
        <v>43</v>
      </c>
      <c r="AW262" s="6" t="s">
        <v>43</v>
      </c>
      <c r="AX262" s="6" t="s">
        <v>18</v>
      </c>
      <c r="AY262" s="6" t="s">
        <v>40</v>
      </c>
      <c r="AZ262" s="125" t="s">
        <v>90</v>
      </c>
    </row>
    <row r="263" spans="2:66" s="1" customFormat="1" ht="25.5" customHeight="1" x14ac:dyDescent="0.3">
      <c r="B263" s="74"/>
      <c r="C263" s="113" t="s">
        <v>227</v>
      </c>
      <c r="D263" s="113" t="s">
        <v>84</v>
      </c>
      <c r="E263" s="114" t="s">
        <v>228</v>
      </c>
      <c r="F263" s="216" t="s">
        <v>280</v>
      </c>
      <c r="G263" s="216"/>
      <c r="H263" s="216"/>
      <c r="I263" s="216"/>
      <c r="J263" s="115" t="s">
        <v>91</v>
      </c>
      <c r="K263" s="98">
        <v>2</v>
      </c>
      <c r="L263" s="196">
        <v>0</v>
      </c>
      <c r="M263" s="196"/>
      <c r="N263" s="199">
        <f>ROUND(L263*K263,3)</f>
        <v>0</v>
      </c>
      <c r="O263" s="199"/>
      <c r="P263" s="199"/>
      <c r="Q263" s="199"/>
      <c r="R263" s="77"/>
      <c r="S263" s="75"/>
      <c r="U263" s="99" t="s">
        <v>1</v>
      </c>
      <c r="V263" s="31" t="s">
        <v>25</v>
      </c>
      <c r="W263" s="27"/>
      <c r="X263" s="116">
        <f>W263*K263</f>
        <v>0</v>
      </c>
      <c r="Y263" s="116">
        <v>0</v>
      </c>
      <c r="Z263" s="116">
        <f>Y263*K263</f>
        <v>0</v>
      </c>
      <c r="AA263" s="116">
        <v>0</v>
      </c>
      <c r="AB263" s="117">
        <f>AA263*K263</f>
        <v>0</v>
      </c>
      <c r="AS263" s="15" t="s">
        <v>93</v>
      </c>
      <c r="AU263" s="15" t="s">
        <v>84</v>
      </c>
      <c r="AV263" s="15" t="s">
        <v>43</v>
      </c>
      <c r="AZ263" s="15" t="s">
        <v>90</v>
      </c>
      <c r="BF263" s="57">
        <f>IF(V263="základná",N263,0)</f>
        <v>0</v>
      </c>
      <c r="BG263" s="57">
        <f>IF(V263="znížená",N263,0)</f>
        <v>0</v>
      </c>
      <c r="BH263" s="57">
        <f>IF(V263="zákl. prenesená",N263,0)</f>
        <v>0</v>
      </c>
      <c r="BI263" s="57">
        <f>IF(V263="zníž. prenesená",N263,0)</f>
        <v>0</v>
      </c>
      <c r="BJ263" s="57">
        <f>IF(V263="nulová",N263,0)</f>
        <v>0</v>
      </c>
      <c r="BK263" s="15" t="s">
        <v>43</v>
      </c>
      <c r="BL263" s="94">
        <f>ROUND(L263*K263,3)</f>
        <v>0</v>
      </c>
      <c r="BM263" s="15" t="s">
        <v>93</v>
      </c>
      <c r="BN263" s="15" t="s">
        <v>229</v>
      </c>
    </row>
    <row r="264" spans="2:66" s="6" customFormat="1" ht="16.5" customHeight="1" x14ac:dyDescent="0.3">
      <c r="B264" s="118"/>
      <c r="C264" s="119"/>
      <c r="D264" s="119"/>
      <c r="E264" s="120" t="s">
        <v>1</v>
      </c>
      <c r="F264" s="200" t="s">
        <v>43</v>
      </c>
      <c r="G264" s="201"/>
      <c r="H264" s="201"/>
      <c r="I264" s="201"/>
      <c r="J264" s="119"/>
      <c r="K264" s="121">
        <v>2</v>
      </c>
      <c r="L264" s="119"/>
      <c r="M264" s="119"/>
      <c r="N264" s="119"/>
      <c r="O264" s="119"/>
      <c r="P264" s="119"/>
      <c r="Q264" s="119"/>
      <c r="R264" s="122"/>
      <c r="S264" s="161"/>
      <c r="U264" s="123"/>
      <c r="V264" s="119"/>
      <c r="W264" s="119"/>
      <c r="X264" s="119"/>
      <c r="Y264" s="119"/>
      <c r="Z264" s="119"/>
      <c r="AA264" s="119"/>
      <c r="AB264" s="124"/>
      <c r="AU264" s="125" t="s">
        <v>96</v>
      </c>
      <c r="AV264" s="125" t="s">
        <v>43</v>
      </c>
      <c r="AW264" s="6" t="s">
        <v>43</v>
      </c>
      <c r="AX264" s="6" t="s">
        <v>18</v>
      </c>
      <c r="AY264" s="6" t="s">
        <v>40</v>
      </c>
      <c r="AZ264" s="125" t="s">
        <v>90</v>
      </c>
    </row>
    <row r="265" spans="2:66" s="7" customFormat="1" ht="16.5" customHeight="1" x14ac:dyDescent="0.3">
      <c r="B265" s="126"/>
      <c r="C265" s="127"/>
      <c r="D265" s="127"/>
      <c r="E265" s="128" t="s">
        <v>1</v>
      </c>
      <c r="F265" s="202" t="s">
        <v>97</v>
      </c>
      <c r="G265" s="203"/>
      <c r="H265" s="203"/>
      <c r="I265" s="203"/>
      <c r="J265" s="127"/>
      <c r="K265" s="129">
        <v>2</v>
      </c>
      <c r="L265" s="127"/>
      <c r="M265" s="127"/>
      <c r="N265" s="127"/>
      <c r="O265" s="127"/>
      <c r="P265" s="127"/>
      <c r="Q265" s="127"/>
      <c r="R265" s="130"/>
      <c r="S265" s="159"/>
      <c r="U265" s="131"/>
      <c r="V265" s="127"/>
      <c r="W265" s="127"/>
      <c r="X265" s="127"/>
      <c r="Y265" s="127"/>
      <c r="Z265" s="127"/>
      <c r="AA265" s="127"/>
      <c r="AB265" s="132"/>
      <c r="AU265" s="133" t="s">
        <v>96</v>
      </c>
      <c r="AV265" s="133" t="s">
        <v>43</v>
      </c>
      <c r="AW265" s="7" t="s">
        <v>94</v>
      </c>
      <c r="AX265" s="7" t="s">
        <v>18</v>
      </c>
      <c r="AY265" s="7" t="s">
        <v>40</v>
      </c>
      <c r="AZ265" s="133" t="s">
        <v>90</v>
      </c>
    </row>
    <row r="266" spans="2:66" s="8" customFormat="1" ht="16.5" customHeight="1" x14ac:dyDescent="0.3">
      <c r="B266" s="134"/>
      <c r="C266" s="135"/>
      <c r="D266" s="135"/>
      <c r="E266" s="136" t="s">
        <v>1</v>
      </c>
      <c r="F266" s="204" t="s">
        <v>98</v>
      </c>
      <c r="G266" s="205"/>
      <c r="H266" s="205"/>
      <c r="I266" s="205"/>
      <c r="J266" s="135"/>
      <c r="K266" s="137">
        <v>2</v>
      </c>
      <c r="L266" s="135"/>
      <c r="M266" s="135"/>
      <c r="N266" s="135"/>
      <c r="O266" s="135"/>
      <c r="P266" s="135"/>
      <c r="Q266" s="135"/>
      <c r="R266" s="138"/>
      <c r="S266" s="160"/>
      <c r="U266" s="139"/>
      <c r="V266" s="135"/>
      <c r="W266" s="135"/>
      <c r="X266" s="135"/>
      <c r="Y266" s="135"/>
      <c r="Z266" s="135"/>
      <c r="AA266" s="135"/>
      <c r="AB266" s="140"/>
      <c r="AU266" s="141" t="s">
        <v>96</v>
      </c>
      <c r="AV266" s="141" t="s">
        <v>43</v>
      </c>
      <c r="AW266" s="8" t="s">
        <v>92</v>
      </c>
      <c r="AX266" s="8" t="s">
        <v>18</v>
      </c>
      <c r="AY266" s="8" t="s">
        <v>41</v>
      </c>
      <c r="AZ266" s="141" t="s">
        <v>90</v>
      </c>
    </row>
    <row r="267" spans="2:66" s="1" customFormat="1" ht="98.25" customHeight="1" x14ac:dyDescent="0.3">
      <c r="B267" s="74"/>
      <c r="C267" s="113" t="s">
        <v>230</v>
      </c>
      <c r="D267" s="113" t="s">
        <v>84</v>
      </c>
      <c r="E267" s="114" t="s">
        <v>231</v>
      </c>
      <c r="F267" s="198" t="s">
        <v>288</v>
      </c>
      <c r="G267" s="198"/>
      <c r="H267" s="198"/>
      <c r="I267" s="198"/>
      <c r="J267" s="115" t="s">
        <v>100</v>
      </c>
      <c r="K267" s="98">
        <v>20.6</v>
      </c>
      <c r="L267" s="196">
        <v>0</v>
      </c>
      <c r="M267" s="196"/>
      <c r="N267" s="199">
        <f>ROUND(L267*K267,3)</f>
        <v>0</v>
      </c>
      <c r="O267" s="199"/>
      <c r="P267" s="199"/>
      <c r="Q267" s="199"/>
      <c r="R267" s="77"/>
      <c r="S267" s="75"/>
      <c r="U267" s="99" t="s">
        <v>1</v>
      </c>
      <c r="V267" s="31" t="s">
        <v>25</v>
      </c>
      <c r="W267" s="27"/>
      <c r="X267" s="116">
        <f>W267*K267</f>
        <v>0</v>
      </c>
      <c r="Y267" s="116">
        <v>2.7999999999999998E-4</v>
      </c>
      <c r="Z267" s="116">
        <f>Y267*K267</f>
        <v>5.7679999999999997E-3</v>
      </c>
      <c r="AA267" s="116">
        <v>0</v>
      </c>
      <c r="AB267" s="117">
        <f>AA267*K267</f>
        <v>0</v>
      </c>
      <c r="AS267" s="15" t="s">
        <v>93</v>
      </c>
      <c r="AU267" s="15" t="s">
        <v>84</v>
      </c>
      <c r="AV267" s="15" t="s">
        <v>43</v>
      </c>
      <c r="AZ267" s="15" t="s">
        <v>90</v>
      </c>
      <c r="BF267" s="57">
        <f>IF(V267="základná",N267,0)</f>
        <v>0</v>
      </c>
      <c r="BG267" s="57">
        <f>IF(V267="znížená",N267,0)</f>
        <v>0</v>
      </c>
      <c r="BH267" s="57">
        <f>IF(V267="zákl. prenesená",N267,0)</f>
        <v>0</v>
      </c>
      <c r="BI267" s="57">
        <f>IF(V267="zníž. prenesená",N267,0)</f>
        <v>0</v>
      </c>
      <c r="BJ267" s="57">
        <f>IF(V267="nulová",N267,0)</f>
        <v>0</v>
      </c>
      <c r="BK267" s="15" t="s">
        <v>43</v>
      </c>
      <c r="BL267" s="94">
        <f>ROUND(L267*K267,3)</f>
        <v>0</v>
      </c>
      <c r="BM267" s="15" t="s">
        <v>93</v>
      </c>
      <c r="BN267" s="15" t="s">
        <v>232</v>
      </c>
    </row>
    <row r="268" spans="2:66" s="1" customFormat="1" ht="50.25" customHeight="1" x14ac:dyDescent="0.3">
      <c r="B268" s="74"/>
      <c r="C268" s="113" t="s">
        <v>233</v>
      </c>
      <c r="D268" s="113" t="s">
        <v>84</v>
      </c>
      <c r="E268" s="114" t="s">
        <v>234</v>
      </c>
      <c r="F268" s="198" t="s">
        <v>285</v>
      </c>
      <c r="G268" s="198"/>
      <c r="H268" s="198"/>
      <c r="I268" s="198"/>
      <c r="J268" s="115" t="s">
        <v>102</v>
      </c>
      <c r="K268" s="98">
        <v>10.3</v>
      </c>
      <c r="L268" s="196">
        <v>0</v>
      </c>
      <c r="M268" s="196"/>
      <c r="N268" s="199">
        <f>ROUND(L268*K268,3)</f>
        <v>0</v>
      </c>
      <c r="O268" s="199"/>
      <c r="P268" s="199"/>
      <c r="Q268" s="199"/>
      <c r="R268" s="77"/>
      <c r="S268" s="75"/>
      <c r="U268" s="99" t="s">
        <v>1</v>
      </c>
      <c r="V268" s="31" t="s">
        <v>25</v>
      </c>
      <c r="W268" s="27"/>
      <c r="X268" s="116">
        <f>W268*K268</f>
        <v>0</v>
      </c>
      <c r="Y268" s="116">
        <v>2.7999999999999998E-4</v>
      </c>
      <c r="Z268" s="116">
        <f>Y268*K268</f>
        <v>2.8839999999999998E-3</v>
      </c>
      <c r="AA268" s="116">
        <v>0</v>
      </c>
      <c r="AB268" s="117">
        <f>AA268*K268</f>
        <v>0</v>
      </c>
      <c r="AS268" s="15" t="s">
        <v>93</v>
      </c>
      <c r="AU268" s="15" t="s">
        <v>84</v>
      </c>
      <c r="AV268" s="15" t="s">
        <v>43</v>
      </c>
      <c r="AZ268" s="15" t="s">
        <v>90</v>
      </c>
      <c r="BF268" s="57">
        <f>IF(V268="základná",N268,0)</f>
        <v>0</v>
      </c>
      <c r="BG268" s="57">
        <f>IF(V268="znížená",N268,0)</f>
        <v>0</v>
      </c>
      <c r="BH268" s="57">
        <f>IF(V268="zákl. prenesená",N268,0)</f>
        <v>0</v>
      </c>
      <c r="BI268" s="57">
        <f>IF(V268="zníž. prenesená",N268,0)</f>
        <v>0</v>
      </c>
      <c r="BJ268" s="57">
        <f>IF(V268="nulová",N268,0)</f>
        <v>0</v>
      </c>
      <c r="BK268" s="15" t="s">
        <v>43</v>
      </c>
      <c r="BL268" s="94">
        <f>ROUND(L268*K268,3)</f>
        <v>0</v>
      </c>
      <c r="BM268" s="15" t="s">
        <v>93</v>
      </c>
      <c r="BN268" s="15" t="s">
        <v>235</v>
      </c>
    </row>
    <row r="269" spans="2:66" s="1" customFormat="1" ht="39" customHeight="1" x14ac:dyDescent="0.3">
      <c r="B269" s="74"/>
      <c r="C269" s="113" t="s">
        <v>236</v>
      </c>
      <c r="D269" s="113" t="s">
        <v>84</v>
      </c>
      <c r="E269" s="114" t="s">
        <v>237</v>
      </c>
      <c r="F269" s="198" t="s">
        <v>284</v>
      </c>
      <c r="G269" s="198"/>
      <c r="H269" s="198"/>
      <c r="I269" s="198"/>
      <c r="J269" s="115" t="s">
        <v>91</v>
      </c>
      <c r="K269" s="98">
        <v>1</v>
      </c>
      <c r="L269" s="196">
        <v>0</v>
      </c>
      <c r="M269" s="196"/>
      <c r="N269" s="199">
        <f>ROUND(L269*K269,3)</f>
        <v>0</v>
      </c>
      <c r="O269" s="199"/>
      <c r="P269" s="199"/>
      <c r="Q269" s="199"/>
      <c r="R269" s="77"/>
      <c r="S269" s="75"/>
      <c r="U269" s="99" t="s">
        <v>1</v>
      </c>
      <c r="V269" s="31" t="s">
        <v>25</v>
      </c>
      <c r="W269" s="27"/>
      <c r="X269" s="116">
        <f>W269*K269</f>
        <v>0</v>
      </c>
      <c r="Y269" s="116">
        <v>2.7999999999999998E-4</v>
      </c>
      <c r="Z269" s="116">
        <f>Y269*K269</f>
        <v>2.7999999999999998E-4</v>
      </c>
      <c r="AA269" s="116">
        <v>0</v>
      </c>
      <c r="AB269" s="117">
        <f>AA269*K269</f>
        <v>0</v>
      </c>
      <c r="AS269" s="15" t="s">
        <v>93</v>
      </c>
      <c r="AU269" s="15" t="s">
        <v>84</v>
      </c>
      <c r="AV269" s="15" t="s">
        <v>43</v>
      </c>
      <c r="AZ269" s="15" t="s">
        <v>90</v>
      </c>
      <c r="BF269" s="57">
        <f>IF(V269="základná",N269,0)</f>
        <v>0</v>
      </c>
      <c r="BG269" s="57">
        <f>IF(V269="znížená",N269,0)</f>
        <v>0</v>
      </c>
      <c r="BH269" s="57">
        <f>IF(V269="zákl. prenesená",N269,0)</f>
        <v>0</v>
      </c>
      <c r="BI269" s="57">
        <f>IF(V269="zníž. prenesená",N269,0)</f>
        <v>0</v>
      </c>
      <c r="BJ269" s="57">
        <f>IF(V269="nulová",N269,0)</f>
        <v>0</v>
      </c>
      <c r="BK269" s="15" t="s">
        <v>43</v>
      </c>
      <c r="BL269" s="94">
        <f>ROUND(L269*K269,3)</f>
        <v>0</v>
      </c>
      <c r="BM269" s="15" t="s">
        <v>93</v>
      </c>
      <c r="BN269" s="15" t="s">
        <v>238</v>
      </c>
    </row>
    <row r="270" spans="2:66" s="1" customFormat="1" ht="16.5" customHeight="1" x14ac:dyDescent="0.3">
      <c r="B270" s="74"/>
      <c r="C270" s="113" t="s">
        <v>239</v>
      </c>
      <c r="D270" s="113" t="s">
        <v>84</v>
      </c>
      <c r="E270" s="114" t="s">
        <v>240</v>
      </c>
      <c r="F270" s="198" t="s">
        <v>241</v>
      </c>
      <c r="G270" s="198"/>
      <c r="H270" s="198"/>
      <c r="I270" s="198"/>
      <c r="J270" s="115" t="s">
        <v>95</v>
      </c>
      <c r="K270" s="98">
        <v>1735</v>
      </c>
      <c r="L270" s="196">
        <v>0</v>
      </c>
      <c r="M270" s="196"/>
      <c r="N270" s="199">
        <f>ROUND(L270*K270,3)</f>
        <v>0</v>
      </c>
      <c r="O270" s="199"/>
      <c r="P270" s="199"/>
      <c r="Q270" s="199"/>
      <c r="R270" s="77"/>
      <c r="S270" s="75"/>
      <c r="U270" s="99" t="s">
        <v>1</v>
      </c>
      <c r="V270" s="31" t="s">
        <v>25</v>
      </c>
      <c r="W270" s="27"/>
      <c r="X270" s="116">
        <f>W270*K270</f>
        <v>0</v>
      </c>
      <c r="Y270" s="116">
        <v>0</v>
      </c>
      <c r="Z270" s="116">
        <f>Y270*K270</f>
        <v>0</v>
      </c>
      <c r="AA270" s="116">
        <v>0</v>
      </c>
      <c r="AB270" s="117">
        <f>AA270*K270</f>
        <v>0</v>
      </c>
      <c r="AS270" s="15" t="s">
        <v>92</v>
      </c>
      <c r="AU270" s="15" t="s">
        <v>84</v>
      </c>
      <c r="AV270" s="15" t="s">
        <v>43</v>
      </c>
      <c r="AZ270" s="15" t="s">
        <v>90</v>
      </c>
      <c r="BF270" s="57">
        <f>IF(V270="základná",N270,0)</f>
        <v>0</v>
      </c>
      <c r="BG270" s="57">
        <f>IF(V270="znížená",N270,0)</f>
        <v>0</v>
      </c>
      <c r="BH270" s="57">
        <f>IF(V270="zákl. prenesená",N270,0)</f>
        <v>0</v>
      </c>
      <c r="BI270" s="57">
        <f>IF(V270="zníž. prenesená",N270,0)</f>
        <v>0</v>
      </c>
      <c r="BJ270" s="57">
        <f>IF(V270="nulová",N270,0)</f>
        <v>0</v>
      </c>
      <c r="BK270" s="15" t="s">
        <v>43</v>
      </c>
      <c r="BL270" s="94">
        <f>ROUND(L270*K270,3)</f>
        <v>0</v>
      </c>
      <c r="BM270" s="15" t="s">
        <v>92</v>
      </c>
      <c r="BN270" s="15" t="s">
        <v>242</v>
      </c>
    </row>
    <row r="271" spans="2:66" s="6" customFormat="1" ht="16.5" customHeight="1" x14ac:dyDescent="0.3">
      <c r="B271" s="118"/>
      <c r="C271" s="119"/>
      <c r="D271" s="119"/>
      <c r="E271" s="120" t="s">
        <v>1</v>
      </c>
      <c r="F271" s="200" t="s">
        <v>243</v>
      </c>
      <c r="G271" s="201"/>
      <c r="H271" s="201"/>
      <c r="I271" s="201"/>
      <c r="J271" s="119"/>
      <c r="K271" s="121">
        <v>1735</v>
      </c>
      <c r="L271" s="119"/>
      <c r="M271" s="119"/>
      <c r="N271" s="119"/>
      <c r="O271" s="119"/>
      <c r="P271" s="119"/>
      <c r="Q271" s="119"/>
      <c r="R271" s="122"/>
      <c r="S271" s="161"/>
      <c r="U271" s="123"/>
      <c r="V271" s="119"/>
      <c r="W271" s="119"/>
      <c r="X271" s="119"/>
      <c r="Y271" s="119"/>
      <c r="Z271" s="119"/>
      <c r="AA271" s="119"/>
      <c r="AB271" s="124"/>
      <c r="AU271" s="125" t="s">
        <v>96</v>
      </c>
      <c r="AV271" s="125" t="s">
        <v>43</v>
      </c>
      <c r="AW271" s="6" t="s">
        <v>43</v>
      </c>
      <c r="AX271" s="6" t="s">
        <v>18</v>
      </c>
      <c r="AY271" s="6" t="s">
        <v>40</v>
      </c>
      <c r="AZ271" s="125" t="s">
        <v>90</v>
      </c>
    </row>
    <row r="272" spans="2:66" s="7" customFormat="1" ht="16.5" customHeight="1" x14ac:dyDescent="0.3">
      <c r="B272" s="126"/>
      <c r="C272" s="127"/>
      <c r="D272" s="127"/>
      <c r="E272" s="128" t="s">
        <v>1</v>
      </c>
      <c r="F272" s="202" t="s">
        <v>97</v>
      </c>
      <c r="G272" s="203"/>
      <c r="H272" s="203"/>
      <c r="I272" s="203"/>
      <c r="J272" s="127"/>
      <c r="K272" s="129">
        <v>1735</v>
      </c>
      <c r="L272" s="127"/>
      <c r="M272" s="127"/>
      <c r="N272" s="127"/>
      <c r="O272" s="127"/>
      <c r="P272" s="127"/>
      <c r="Q272" s="127"/>
      <c r="R272" s="130"/>
      <c r="S272" s="159"/>
      <c r="U272" s="131"/>
      <c r="V272" s="127"/>
      <c r="W272" s="127"/>
      <c r="X272" s="127"/>
      <c r="Y272" s="127"/>
      <c r="Z272" s="127"/>
      <c r="AA272" s="127"/>
      <c r="AB272" s="132"/>
      <c r="AU272" s="133" t="s">
        <v>96</v>
      </c>
      <c r="AV272" s="133" t="s">
        <v>43</v>
      </c>
      <c r="AW272" s="7" t="s">
        <v>94</v>
      </c>
      <c r="AX272" s="7" t="s">
        <v>18</v>
      </c>
      <c r="AY272" s="7" t="s">
        <v>40</v>
      </c>
      <c r="AZ272" s="133" t="s">
        <v>90</v>
      </c>
    </row>
    <row r="273" spans="2:66" s="8" customFormat="1" ht="16.5" customHeight="1" x14ac:dyDescent="0.3">
      <c r="B273" s="134"/>
      <c r="C273" s="135"/>
      <c r="D273" s="135"/>
      <c r="E273" s="136" t="s">
        <v>1</v>
      </c>
      <c r="F273" s="204" t="s">
        <v>98</v>
      </c>
      <c r="G273" s="205"/>
      <c r="H273" s="205"/>
      <c r="I273" s="205"/>
      <c r="J273" s="135"/>
      <c r="K273" s="137">
        <v>1735</v>
      </c>
      <c r="L273" s="135"/>
      <c r="M273" s="135"/>
      <c r="N273" s="135"/>
      <c r="O273" s="135"/>
      <c r="P273" s="135"/>
      <c r="Q273" s="135"/>
      <c r="R273" s="138"/>
      <c r="S273" s="160"/>
      <c r="U273" s="139"/>
      <c r="V273" s="135"/>
      <c r="W273" s="135"/>
      <c r="X273" s="135"/>
      <c r="Y273" s="135"/>
      <c r="Z273" s="135"/>
      <c r="AA273" s="135"/>
      <c r="AB273" s="140"/>
      <c r="AU273" s="141" t="s">
        <v>96</v>
      </c>
      <c r="AV273" s="141" t="s">
        <v>43</v>
      </c>
      <c r="AW273" s="8" t="s">
        <v>92</v>
      </c>
      <c r="AX273" s="8" t="s">
        <v>18</v>
      </c>
      <c r="AY273" s="8" t="s">
        <v>41</v>
      </c>
      <c r="AZ273" s="141" t="s">
        <v>90</v>
      </c>
    </row>
    <row r="274" spans="2:66" s="1" customFormat="1" ht="16.5" customHeight="1" x14ac:dyDescent="0.3">
      <c r="B274" s="74"/>
      <c r="C274" s="113" t="s">
        <v>244</v>
      </c>
      <c r="D274" s="113" t="s">
        <v>84</v>
      </c>
      <c r="E274" s="114" t="s">
        <v>245</v>
      </c>
      <c r="F274" s="198" t="s">
        <v>267</v>
      </c>
      <c r="G274" s="198"/>
      <c r="H274" s="198"/>
      <c r="I274" s="198"/>
      <c r="J274" s="115" t="s">
        <v>95</v>
      </c>
      <c r="K274" s="98">
        <v>1735</v>
      </c>
      <c r="L274" s="196">
        <v>0</v>
      </c>
      <c r="M274" s="196"/>
      <c r="N274" s="199">
        <f>ROUND(L274*K274,3)</f>
        <v>0</v>
      </c>
      <c r="O274" s="199"/>
      <c r="P274" s="199"/>
      <c r="Q274" s="199"/>
      <c r="R274" s="77"/>
      <c r="S274" s="75"/>
      <c r="U274" s="99" t="s">
        <v>1</v>
      </c>
      <c r="V274" s="31" t="s">
        <v>25</v>
      </c>
      <c r="W274" s="27"/>
      <c r="X274" s="116">
        <f>W274*K274</f>
        <v>0</v>
      </c>
      <c r="Y274" s="116">
        <v>0</v>
      </c>
      <c r="Z274" s="116">
        <f>Y274*K274</f>
        <v>0</v>
      </c>
      <c r="AA274" s="116">
        <v>0</v>
      </c>
      <c r="AB274" s="117">
        <f>AA274*K274</f>
        <v>0</v>
      </c>
      <c r="AS274" s="15" t="s">
        <v>92</v>
      </c>
      <c r="AU274" s="15" t="s">
        <v>84</v>
      </c>
      <c r="AV274" s="15" t="s">
        <v>43</v>
      </c>
      <c r="AZ274" s="15" t="s">
        <v>90</v>
      </c>
      <c r="BF274" s="57">
        <f>IF(V274="základná",N274,0)</f>
        <v>0</v>
      </c>
      <c r="BG274" s="57">
        <f>IF(V274="znížená",N274,0)</f>
        <v>0</v>
      </c>
      <c r="BH274" s="57">
        <f>IF(V274="zákl. prenesená",N274,0)</f>
        <v>0</v>
      </c>
      <c r="BI274" s="57">
        <f>IF(V274="zníž. prenesená",N274,0)</f>
        <v>0</v>
      </c>
      <c r="BJ274" s="57">
        <f>IF(V274="nulová",N274,0)</f>
        <v>0</v>
      </c>
      <c r="BK274" s="15" t="s">
        <v>43</v>
      </c>
      <c r="BL274" s="94">
        <f>ROUND(L274*K274,3)</f>
        <v>0</v>
      </c>
      <c r="BM274" s="15" t="s">
        <v>92</v>
      </c>
      <c r="BN274" s="15" t="s">
        <v>246</v>
      </c>
    </row>
    <row r="275" spans="2:66" s="1" customFormat="1" ht="38.25" customHeight="1" x14ac:dyDescent="0.3">
      <c r="B275" s="74"/>
      <c r="C275" s="113" t="s">
        <v>247</v>
      </c>
      <c r="D275" s="113" t="s">
        <v>84</v>
      </c>
      <c r="E275" s="114" t="s">
        <v>248</v>
      </c>
      <c r="F275" s="198" t="s">
        <v>249</v>
      </c>
      <c r="G275" s="198"/>
      <c r="H275" s="198"/>
      <c r="I275" s="198"/>
      <c r="J275" s="115" t="s">
        <v>95</v>
      </c>
      <c r="K275" s="98">
        <v>550</v>
      </c>
      <c r="L275" s="196">
        <v>0</v>
      </c>
      <c r="M275" s="196"/>
      <c r="N275" s="199">
        <f>ROUND(L275*K275,3)</f>
        <v>0</v>
      </c>
      <c r="O275" s="199"/>
      <c r="P275" s="199"/>
      <c r="Q275" s="199"/>
      <c r="R275" s="77"/>
      <c r="S275" s="75"/>
      <c r="U275" s="99" t="s">
        <v>1</v>
      </c>
      <c r="V275" s="31" t="s">
        <v>25</v>
      </c>
      <c r="W275" s="27"/>
      <c r="X275" s="116">
        <f>W275*K275</f>
        <v>0</v>
      </c>
      <c r="Y275" s="116">
        <v>0.16503999999999999</v>
      </c>
      <c r="Z275" s="116">
        <f>Y275*K275</f>
        <v>90.771999999999991</v>
      </c>
      <c r="AA275" s="116">
        <v>0</v>
      </c>
      <c r="AB275" s="117">
        <f>AA275*K275</f>
        <v>0</v>
      </c>
      <c r="AS275" s="15" t="s">
        <v>92</v>
      </c>
      <c r="AU275" s="15" t="s">
        <v>84</v>
      </c>
      <c r="AV275" s="15" t="s">
        <v>43</v>
      </c>
      <c r="AZ275" s="15" t="s">
        <v>90</v>
      </c>
      <c r="BF275" s="57">
        <f>IF(V275="základná",N275,0)</f>
        <v>0</v>
      </c>
      <c r="BG275" s="57">
        <f>IF(V275="znížená",N275,0)</f>
        <v>0</v>
      </c>
      <c r="BH275" s="57">
        <f>IF(V275="zákl. prenesená",N275,0)</f>
        <v>0</v>
      </c>
      <c r="BI275" s="57">
        <f>IF(V275="zníž. prenesená",N275,0)</f>
        <v>0</v>
      </c>
      <c r="BJ275" s="57">
        <f>IF(V275="nulová",N275,0)</f>
        <v>0</v>
      </c>
      <c r="BK275" s="15" t="s">
        <v>43</v>
      </c>
      <c r="BL275" s="94">
        <f>ROUND(L275*K275,3)</f>
        <v>0</v>
      </c>
      <c r="BM275" s="15" t="s">
        <v>92</v>
      </c>
      <c r="BN275" s="15" t="s">
        <v>250</v>
      </c>
    </row>
    <row r="276" spans="2:66" s="6" customFormat="1" ht="16.5" customHeight="1" x14ac:dyDescent="0.3">
      <c r="B276" s="118"/>
      <c r="C276" s="119"/>
      <c r="D276" s="119"/>
      <c r="E276" s="120" t="s">
        <v>1</v>
      </c>
      <c r="F276" s="200" t="s">
        <v>251</v>
      </c>
      <c r="G276" s="201"/>
      <c r="H276" s="201"/>
      <c r="I276" s="201"/>
      <c r="J276" s="119"/>
      <c r="K276" s="121">
        <v>550</v>
      </c>
      <c r="L276" s="119"/>
      <c r="M276" s="119"/>
      <c r="N276" s="119"/>
      <c r="O276" s="119"/>
      <c r="P276" s="119"/>
      <c r="Q276" s="119"/>
      <c r="R276" s="122"/>
      <c r="S276" s="161"/>
      <c r="U276" s="123"/>
      <c r="V276" s="119"/>
      <c r="W276" s="119"/>
      <c r="X276" s="119"/>
      <c r="Y276" s="119"/>
      <c r="Z276" s="119"/>
      <c r="AA276" s="119"/>
      <c r="AB276" s="124"/>
      <c r="AU276" s="125" t="s">
        <v>96</v>
      </c>
      <c r="AV276" s="125" t="s">
        <v>43</v>
      </c>
      <c r="AW276" s="6" t="s">
        <v>43</v>
      </c>
      <c r="AX276" s="6" t="s">
        <v>18</v>
      </c>
      <c r="AY276" s="6" t="s">
        <v>40</v>
      </c>
      <c r="AZ276" s="125" t="s">
        <v>90</v>
      </c>
    </row>
    <row r="277" spans="2:66" s="7" customFormat="1" ht="16.5" customHeight="1" x14ac:dyDescent="0.3">
      <c r="B277" s="126"/>
      <c r="C277" s="127"/>
      <c r="D277" s="127"/>
      <c r="E277" s="128" t="s">
        <v>1</v>
      </c>
      <c r="F277" s="202" t="s">
        <v>97</v>
      </c>
      <c r="G277" s="203"/>
      <c r="H277" s="203"/>
      <c r="I277" s="203"/>
      <c r="J277" s="127"/>
      <c r="K277" s="129">
        <v>550</v>
      </c>
      <c r="L277" s="127"/>
      <c r="M277" s="127"/>
      <c r="N277" s="127"/>
      <c r="O277" s="127"/>
      <c r="P277" s="127"/>
      <c r="Q277" s="127"/>
      <c r="R277" s="130"/>
      <c r="S277" s="159"/>
      <c r="U277" s="131"/>
      <c r="V277" s="127"/>
      <c r="W277" s="127"/>
      <c r="X277" s="127"/>
      <c r="Y277" s="127"/>
      <c r="Z277" s="127"/>
      <c r="AA277" s="127"/>
      <c r="AB277" s="132"/>
      <c r="AU277" s="133" t="s">
        <v>96</v>
      </c>
      <c r="AV277" s="133" t="s">
        <v>43</v>
      </c>
      <c r="AW277" s="7" t="s">
        <v>94</v>
      </c>
      <c r="AX277" s="7" t="s">
        <v>18</v>
      </c>
      <c r="AY277" s="7" t="s">
        <v>40</v>
      </c>
      <c r="AZ277" s="133" t="s">
        <v>90</v>
      </c>
    </row>
    <row r="278" spans="2:66" s="8" customFormat="1" ht="16.5" customHeight="1" x14ac:dyDescent="0.3">
      <c r="B278" s="134"/>
      <c r="C278" s="135"/>
      <c r="D278" s="135"/>
      <c r="E278" s="136" t="s">
        <v>1</v>
      </c>
      <c r="F278" s="204" t="s">
        <v>98</v>
      </c>
      <c r="G278" s="205"/>
      <c r="H278" s="205"/>
      <c r="I278" s="205"/>
      <c r="J278" s="135"/>
      <c r="K278" s="137">
        <v>550</v>
      </c>
      <c r="L278" s="135"/>
      <c r="M278" s="135"/>
      <c r="N278" s="135"/>
      <c r="O278" s="135"/>
      <c r="P278" s="135"/>
      <c r="Q278" s="135"/>
      <c r="R278" s="138"/>
      <c r="S278" s="160"/>
      <c r="U278" s="139"/>
      <c r="V278" s="135"/>
      <c r="W278" s="135"/>
      <c r="X278" s="135"/>
      <c r="Y278" s="135"/>
      <c r="Z278" s="135"/>
      <c r="AA278" s="135"/>
      <c r="AB278" s="140"/>
      <c r="AU278" s="141" t="s">
        <v>96</v>
      </c>
      <c r="AV278" s="141" t="s">
        <v>43</v>
      </c>
      <c r="AW278" s="8" t="s">
        <v>92</v>
      </c>
      <c r="AX278" s="8" t="s">
        <v>18</v>
      </c>
      <c r="AY278" s="8" t="s">
        <v>41</v>
      </c>
      <c r="AZ278" s="141" t="s">
        <v>90</v>
      </c>
    </row>
    <row r="279" spans="2:66" s="1" customFormat="1" ht="30" customHeight="1" x14ac:dyDescent="0.3">
      <c r="B279" s="74"/>
      <c r="C279" s="149" t="s">
        <v>252</v>
      </c>
      <c r="D279" s="149" t="s">
        <v>154</v>
      </c>
      <c r="E279" s="150" t="s">
        <v>253</v>
      </c>
      <c r="F279" s="211" t="s">
        <v>289</v>
      </c>
      <c r="G279" s="211"/>
      <c r="H279" s="211"/>
      <c r="I279" s="211"/>
      <c r="J279" s="151" t="s">
        <v>91</v>
      </c>
      <c r="K279" s="152">
        <v>555.5</v>
      </c>
      <c r="L279" s="212">
        <v>0</v>
      </c>
      <c r="M279" s="212"/>
      <c r="N279" s="213">
        <f>ROUND(L279*K279,3)</f>
        <v>0</v>
      </c>
      <c r="O279" s="199"/>
      <c r="P279" s="199"/>
      <c r="Q279" s="199"/>
      <c r="R279" s="77"/>
      <c r="S279" s="75"/>
      <c r="U279" s="99" t="s">
        <v>1</v>
      </c>
      <c r="V279" s="31" t="s">
        <v>25</v>
      </c>
      <c r="W279" s="27"/>
      <c r="X279" s="116">
        <f>W279*K279</f>
        <v>0</v>
      </c>
      <c r="Y279" s="116">
        <v>8.5000000000000006E-2</v>
      </c>
      <c r="Z279" s="116">
        <f>Y279*K279</f>
        <v>47.217500000000001</v>
      </c>
      <c r="AA279" s="116">
        <v>0</v>
      </c>
      <c r="AB279" s="117">
        <f>AA279*K279</f>
        <v>0</v>
      </c>
      <c r="AS279" s="15" t="s">
        <v>104</v>
      </c>
      <c r="AU279" s="15" t="s">
        <v>154</v>
      </c>
      <c r="AV279" s="15" t="s">
        <v>43</v>
      </c>
      <c r="AZ279" s="15" t="s">
        <v>90</v>
      </c>
      <c r="BF279" s="57">
        <f>IF(V279="základná",N279,0)</f>
        <v>0</v>
      </c>
      <c r="BG279" s="57">
        <f>IF(V279="znížená",N279,0)</f>
        <v>0</v>
      </c>
      <c r="BH279" s="57">
        <f>IF(V279="zákl. prenesená",N279,0)</f>
        <v>0</v>
      </c>
      <c r="BI279" s="57">
        <f>IF(V279="zníž. prenesená",N279,0)</f>
        <v>0</v>
      </c>
      <c r="BJ279" s="57">
        <f>IF(V279="nulová",N279,0)</f>
        <v>0</v>
      </c>
      <c r="BK279" s="15" t="s">
        <v>43</v>
      </c>
      <c r="BL279" s="94">
        <f>ROUND(L279*K279,3)</f>
        <v>0</v>
      </c>
      <c r="BM279" s="15" t="s">
        <v>92</v>
      </c>
      <c r="BN279" s="15" t="s">
        <v>254</v>
      </c>
    </row>
    <row r="280" spans="2:66" s="5" customFormat="1" ht="29.85" customHeight="1" x14ac:dyDescent="0.3">
      <c r="B280" s="103"/>
      <c r="C280" s="104"/>
      <c r="D280" s="112" t="s">
        <v>122</v>
      </c>
      <c r="E280" s="112"/>
      <c r="F280" s="112"/>
      <c r="G280" s="112"/>
      <c r="H280" s="112"/>
      <c r="I280" s="112"/>
      <c r="J280" s="112"/>
      <c r="K280" s="112"/>
      <c r="L280" s="112"/>
      <c r="M280" s="112"/>
      <c r="N280" s="184">
        <f>BL280</f>
        <v>0</v>
      </c>
      <c r="O280" s="185"/>
      <c r="P280" s="185"/>
      <c r="Q280" s="185"/>
      <c r="R280" s="105"/>
      <c r="S280" s="104"/>
      <c r="U280" s="106"/>
      <c r="V280" s="104"/>
      <c r="W280" s="104"/>
      <c r="X280" s="107">
        <f>X281</f>
        <v>0</v>
      </c>
      <c r="Y280" s="104"/>
      <c r="Z280" s="107">
        <f>Z281</f>
        <v>0</v>
      </c>
      <c r="AA280" s="104"/>
      <c r="AB280" s="108">
        <f>AB281</f>
        <v>0</v>
      </c>
      <c r="AS280" s="109" t="s">
        <v>41</v>
      </c>
      <c r="AU280" s="110" t="s">
        <v>39</v>
      </c>
      <c r="AV280" s="110" t="s">
        <v>41</v>
      </c>
      <c r="AZ280" s="109" t="s">
        <v>90</v>
      </c>
      <c r="BL280" s="111">
        <f>BL281</f>
        <v>0</v>
      </c>
    </row>
    <row r="281" spans="2:66" s="1" customFormat="1" ht="38.25" customHeight="1" x14ac:dyDescent="0.3">
      <c r="B281" s="74"/>
      <c r="C281" s="113" t="s">
        <v>255</v>
      </c>
      <c r="D281" s="113" t="s">
        <v>84</v>
      </c>
      <c r="E281" s="114" t="s">
        <v>256</v>
      </c>
      <c r="F281" s="198" t="s">
        <v>257</v>
      </c>
      <c r="G281" s="198"/>
      <c r="H281" s="198"/>
      <c r="I281" s="198"/>
      <c r="J281" s="115" t="s">
        <v>107</v>
      </c>
      <c r="K281" s="183">
        <v>2696.9839999999999</v>
      </c>
      <c r="L281" s="196">
        <v>0</v>
      </c>
      <c r="M281" s="196"/>
      <c r="N281" s="199">
        <f>ROUND(L281*K281,3)</f>
        <v>0</v>
      </c>
      <c r="O281" s="199"/>
      <c r="P281" s="199"/>
      <c r="Q281" s="199"/>
      <c r="R281" s="77"/>
      <c r="S281" s="75"/>
      <c r="U281" s="99" t="s">
        <v>1</v>
      </c>
      <c r="V281" s="31" t="s">
        <v>25</v>
      </c>
      <c r="W281" s="27"/>
      <c r="X281" s="116">
        <f>W281*K281</f>
        <v>0</v>
      </c>
      <c r="Y281" s="116">
        <v>0</v>
      </c>
      <c r="Z281" s="116">
        <f>Y281*K281</f>
        <v>0</v>
      </c>
      <c r="AA281" s="116">
        <v>0</v>
      </c>
      <c r="AB281" s="117">
        <f>AA281*K281</f>
        <v>0</v>
      </c>
      <c r="AS281" s="15" t="s">
        <v>92</v>
      </c>
      <c r="AU281" s="15" t="s">
        <v>84</v>
      </c>
      <c r="AV281" s="15" t="s">
        <v>43</v>
      </c>
      <c r="AZ281" s="15" t="s">
        <v>90</v>
      </c>
      <c r="BF281" s="57">
        <f>IF(V281="základná",N281,0)</f>
        <v>0</v>
      </c>
      <c r="BG281" s="57">
        <f>IF(V281="znížená",N281,0)</f>
        <v>0</v>
      </c>
      <c r="BH281" s="57">
        <f>IF(V281="zákl. prenesená",N281,0)</f>
        <v>0</v>
      </c>
      <c r="BI281" s="57">
        <f>IF(V281="zníž. prenesená",N281,0)</f>
        <v>0</v>
      </c>
      <c r="BJ281" s="57">
        <f>IF(V281="nulová",N281,0)</f>
        <v>0</v>
      </c>
      <c r="BK281" s="15" t="s">
        <v>43</v>
      </c>
      <c r="BL281" s="94">
        <f>ROUND(L281*K281,3)</f>
        <v>0</v>
      </c>
      <c r="BM281" s="15" t="s">
        <v>92</v>
      </c>
      <c r="BN281" s="15" t="s">
        <v>258</v>
      </c>
    </row>
    <row r="282" spans="2:66" s="5" customFormat="1" ht="37.35" customHeight="1" x14ac:dyDescent="0.35">
      <c r="B282" s="103"/>
      <c r="C282" s="104"/>
      <c r="D282" s="92" t="s">
        <v>88</v>
      </c>
      <c r="E282" s="92"/>
      <c r="F282" s="92"/>
      <c r="G282" s="92"/>
      <c r="H282" s="92"/>
      <c r="I282" s="92"/>
      <c r="J282" s="92"/>
      <c r="K282" s="92"/>
      <c r="L282" s="92"/>
      <c r="M282" s="92"/>
      <c r="N282" s="186">
        <f>BL282</f>
        <v>0</v>
      </c>
      <c r="O282" s="187"/>
      <c r="P282" s="187"/>
      <c r="Q282" s="187"/>
      <c r="R282" s="105"/>
      <c r="S282" s="104"/>
      <c r="U282" s="106"/>
      <c r="V282" s="104"/>
      <c r="W282" s="104"/>
      <c r="X282" s="107">
        <f>X283</f>
        <v>0</v>
      </c>
      <c r="Y282" s="104"/>
      <c r="Z282" s="107">
        <f>Z283</f>
        <v>0</v>
      </c>
      <c r="AA282" s="104"/>
      <c r="AB282" s="108">
        <f>AB283</f>
        <v>0</v>
      </c>
      <c r="AS282" s="109" t="s">
        <v>41</v>
      </c>
      <c r="AU282" s="110" t="s">
        <v>39</v>
      </c>
      <c r="AV282" s="110" t="s">
        <v>40</v>
      </c>
      <c r="AZ282" s="109" t="s">
        <v>90</v>
      </c>
      <c r="BL282" s="111">
        <f>BL283</f>
        <v>0</v>
      </c>
    </row>
    <row r="283" spans="2:66" s="5" customFormat="1" ht="19.899999999999999" customHeight="1" x14ac:dyDescent="0.3">
      <c r="B283" s="103"/>
      <c r="C283" s="104"/>
      <c r="D283" s="112" t="s">
        <v>89</v>
      </c>
      <c r="E283" s="112"/>
      <c r="F283" s="112"/>
      <c r="G283" s="112"/>
      <c r="H283" s="112"/>
      <c r="I283" s="112"/>
      <c r="J283" s="112"/>
      <c r="K283" s="112"/>
      <c r="L283" s="112"/>
      <c r="M283" s="112"/>
      <c r="N283" s="188">
        <f>BL283</f>
        <v>0</v>
      </c>
      <c r="O283" s="189"/>
      <c r="P283" s="189"/>
      <c r="Q283" s="189"/>
      <c r="R283" s="105"/>
      <c r="S283" s="104"/>
      <c r="U283" s="106"/>
      <c r="V283" s="104"/>
      <c r="W283" s="104"/>
      <c r="X283" s="107">
        <f>SUM(X284:X288)</f>
        <v>0</v>
      </c>
      <c r="Y283" s="104"/>
      <c r="Z283" s="107">
        <f>SUM(Z284:Z288)</f>
        <v>0</v>
      </c>
      <c r="AA283" s="104"/>
      <c r="AB283" s="108">
        <f>SUM(AB284:AB288)</f>
        <v>0</v>
      </c>
      <c r="AS283" s="109" t="s">
        <v>41</v>
      </c>
      <c r="AU283" s="110" t="s">
        <v>39</v>
      </c>
      <c r="AV283" s="110" t="s">
        <v>41</v>
      </c>
      <c r="AZ283" s="109" t="s">
        <v>90</v>
      </c>
      <c r="BL283" s="111">
        <f>SUM(BL284:BL288)</f>
        <v>0</v>
      </c>
    </row>
    <row r="284" spans="2:66" s="1" customFormat="1" ht="16.5" customHeight="1" x14ac:dyDescent="0.3">
      <c r="B284" s="74"/>
      <c r="C284" s="113" t="s">
        <v>259</v>
      </c>
      <c r="D284" s="113" t="s">
        <v>84</v>
      </c>
      <c r="E284" s="114" t="s">
        <v>260</v>
      </c>
      <c r="F284" s="198" t="s">
        <v>261</v>
      </c>
      <c r="G284" s="198"/>
      <c r="H284" s="198"/>
      <c r="I284" s="198"/>
      <c r="J284" s="115" t="s">
        <v>100</v>
      </c>
      <c r="K284" s="98">
        <v>640</v>
      </c>
      <c r="L284" s="196">
        <v>0</v>
      </c>
      <c r="M284" s="196"/>
      <c r="N284" s="199">
        <f>ROUND(L284*K284,3)</f>
        <v>0</v>
      </c>
      <c r="O284" s="199"/>
      <c r="P284" s="199"/>
      <c r="Q284" s="199"/>
      <c r="R284" s="77"/>
      <c r="S284" s="75"/>
      <c r="U284" s="99" t="s">
        <v>1</v>
      </c>
      <c r="V284" s="31" t="s">
        <v>25</v>
      </c>
      <c r="W284" s="27"/>
      <c r="X284" s="116">
        <f>W284*K284</f>
        <v>0</v>
      </c>
      <c r="Y284" s="116">
        <v>0</v>
      </c>
      <c r="Z284" s="116">
        <f>Y284*K284</f>
        <v>0</v>
      </c>
      <c r="AA284" s="116">
        <v>0</v>
      </c>
      <c r="AB284" s="117">
        <f>AA284*K284</f>
        <v>0</v>
      </c>
      <c r="AS284" s="15" t="s">
        <v>92</v>
      </c>
      <c r="AU284" s="15" t="s">
        <v>84</v>
      </c>
      <c r="AV284" s="15" t="s">
        <v>43</v>
      </c>
      <c r="AZ284" s="15" t="s">
        <v>90</v>
      </c>
      <c r="BF284" s="57">
        <f>IF(V284="základná",N284,0)</f>
        <v>0</v>
      </c>
      <c r="BG284" s="57">
        <f>IF(V284="znížená",N284,0)</f>
        <v>0</v>
      </c>
      <c r="BH284" s="57">
        <f>IF(V284="zákl. prenesená",N284,0)</f>
        <v>0</v>
      </c>
      <c r="BI284" s="57">
        <f>IF(V284="zníž. prenesená",N284,0)</f>
        <v>0</v>
      </c>
      <c r="BJ284" s="57">
        <f>IF(V284="nulová",N284,0)</f>
        <v>0</v>
      </c>
      <c r="BK284" s="15" t="s">
        <v>43</v>
      </c>
      <c r="BL284" s="94">
        <f>ROUND(L284*K284,3)</f>
        <v>0</v>
      </c>
      <c r="BM284" s="15" t="s">
        <v>92</v>
      </c>
      <c r="BN284" s="15" t="s">
        <v>262</v>
      </c>
    </row>
    <row r="285" spans="2:66" s="6" customFormat="1" ht="16.5" customHeight="1" x14ac:dyDescent="0.3">
      <c r="B285" s="118"/>
      <c r="C285" s="119"/>
      <c r="D285" s="119"/>
      <c r="E285" s="120" t="s">
        <v>1</v>
      </c>
      <c r="F285" s="200" t="s">
        <v>263</v>
      </c>
      <c r="G285" s="201"/>
      <c r="H285" s="201"/>
      <c r="I285" s="201"/>
      <c r="J285" s="119"/>
      <c r="K285" s="121">
        <v>640</v>
      </c>
      <c r="L285" s="119"/>
      <c r="M285" s="119"/>
      <c r="N285" s="119"/>
      <c r="O285" s="119"/>
      <c r="P285" s="119"/>
      <c r="Q285" s="119"/>
      <c r="R285" s="122"/>
      <c r="S285" s="161"/>
      <c r="U285" s="123"/>
      <c r="V285" s="119"/>
      <c r="W285" s="119"/>
      <c r="X285" s="119"/>
      <c r="Y285" s="119"/>
      <c r="Z285" s="119"/>
      <c r="AA285" s="119"/>
      <c r="AB285" s="124"/>
      <c r="AU285" s="125" t="s">
        <v>96</v>
      </c>
      <c r="AV285" s="125" t="s">
        <v>43</v>
      </c>
      <c r="AW285" s="6" t="s">
        <v>43</v>
      </c>
      <c r="AX285" s="6" t="s">
        <v>18</v>
      </c>
      <c r="AY285" s="6" t="s">
        <v>40</v>
      </c>
      <c r="AZ285" s="125" t="s">
        <v>90</v>
      </c>
    </row>
    <row r="286" spans="2:66" s="7" customFormat="1" ht="16.5" customHeight="1" x14ac:dyDescent="0.3">
      <c r="B286" s="126"/>
      <c r="C286" s="127"/>
      <c r="D286" s="127"/>
      <c r="E286" s="128" t="s">
        <v>1</v>
      </c>
      <c r="F286" s="202" t="s">
        <v>97</v>
      </c>
      <c r="G286" s="203"/>
      <c r="H286" s="203"/>
      <c r="I286" s="203"/>
      <c r="J286" s="127"/>
      <c r="K286" s="129">
        <v>640</v>
      </c>
      <c r="L286" s="127"/>
      <c r="M286" s="127"/>
      <c r="N286" s="127"/>
      <c r="O286" s="127"/>
      <c r="P286" s="127"/>
      <c r="Q286" s="127"/>
      <c r="R286" s="130"/>
      <c r="S286" s="159"/>
      <c r="U286" s="131"/>
      <c r="V286" s="127"/>
      <c r="W286" s="127"/>
      <c r="X286" s="127"/>
      <c r="Y286" s="127"/>
      <c r="Z286" s="127"/>
      <c r="AA286" s="127"/>
      <c r="AB286" s="132"/>
      <c r="AU286" s="133" t="s">
        <v>96</v>
      </c>
      <c r="AV286" s="133" t="s">
        <v>43</v>
      </c>
      <c r="AW286" s="7" t="s">
        <v>94</v>
      </c>
      <c r="AX286" s="7" t="s">
        <v>18</v>
      </c>
      <c r="AY286" s="7" t="s">
        <v>40</v>
      </c>
      <c r="AZ286" s="133" t="s">
        <v>90</v>
      </c>
    </row>
    <row r="287" spans="2:66" s="8" customFormat="1" ht="16.5" customHeight="1" x14ac:dyDescent="0.3">
      <c r="B287" s="134"/>
      <c r="C287" s="135"/>
      <c r="D287" s="135"/>
      <c r="E287" s="136" t="s">
        <v>1</v>
      </c>
      <c r="F287" s="204" t="s">
        <v>98</v>
      </c>
      <c r="G287" s="205"/>
      <c r="H287" s="205"/>
      <c r="I287" s="205"/>
      <c r="J287" s="135"/>
      <c r="K287" s="137">
        <v>640</v>
      </c>
      <c r="L287" s="135"/>
      <c r="M287" s="135"/>
      <c r="N287" s="135"/>
      <c r="O287" s="135"/>
      <c r="P287" s="135"/>
      <c r="Q287" s="135"/>
      <c r="R287" s="138"/>
      <c r="S287" s="160"/>
      <c r="U287" s="139"/>
      <c r="V287" s="135"/>
      <c r="W287" s="135"/>
      <c r="X287" s="135"/>
      <c r="Y287" s="135"/>
      <c r="Z287" s="135"/>
      <c r="AA287" s="135"/>
      <c r="AB287" s="140"/>
      <c r="AU287" s="141" t="s">
        <v>96</v>
      </c>
      <c r="AV287" s="141" t="s">
        <v>43</v>
      </c>
      <c r="AW287" s="8" t="s">
        <v>92</v>
      </c>
      <c r="AX287" s="8" t="s">
        <v>18</v>
      </c>
      <c r="AY287" s="8" t="s">
        <v>41</v>
      </c>
      <c r="AZ287" s="141" t="s">
        <v>90</v>
      </c>
    </row>
    <row r="288" spans="2:66" s="1" customFormat="1" ht="25.5" customHeight="1" x14ac:dyDescent="0.3">
      <c r="B288" s="74"/>
      <c r="C288" s="154" t="s">
        <v>264</v>
      </c>
      <c r="D288" s="154" t="s">
        <v>154</v>
      </c>
      <c r="E288" s="155" t="s">
        <v>265</v>
      </c>
      <c r="F288" s="206" t="s">
        <v>281</v>
      </c>
      <c r="G288" s="206"/>
      <c r="H288" s="206"/>
      <c r="I288" s="206"/>
      <c r="J288" s="156" t="s">
        <v>100</v>
      </c>
      <c r="K288" s="157">
        <v>640</v>
      </c>
      <c r="L288" s="207">
        <v>0</v>
      </c>
      <c r="M288" s="207"/>
      <c r="N288" s="208">
        <f>ROUND(L288*K288,3)</f>
        <v>0</v>
      </c>
      <c r="O288" s="209"/>
      <c r="P288" s="209"/>
      <c r="Q288" s="209"/>
      <c r="R288" s="77"/>
      <c r="S288" s="75"/>
      <c r="U288" s="99" t="s">
        <v>1</v>
      </c>
      <c r="V288" s="31" t="s">
        <v>25</v>
      </c>
      <c r="W288" s="27"/>
      <c r="X288" s="116">
        <f>W288*K288</f>
        <v>0</v>
      </c>
      <c r="Y288" s="116">
        <v>0</v>
      </c>
      <c r="Z288" s="116">
        <f>Y288*K288</f>
        <v>0</v>
      </c>
      <c r="AA288" s="116">
        <v>0</v>
      </c>
      <c r="AB288" s="117">
        <f>AA288*K288</f>
        <v>0</v>
      </c>
      <c r="AS288" s="15" t="s">
        <v>104</v>
      </c>
      <c r="AU288" s="15" t="s">
        <v>154</v>
      </c>
      <c r="AV288" s="15" t="s">
        <v>43</v>
      </c>
      <c r="AZ288" s="15" t="s">
        <v>90</v>
      </c>
      <c r="BF288" s="57">
        <f>IF(V288="základná",N288,0)</f>
        <v>0</v>
      </c>
      <c r="BG288" s="57">
        <f>IF(V288="znížená",N288,0)</f>
        <v>0</v>
      </c>
      <c r="BH288" s="57">
        <f>IF(V288="zákl. prenesená",N288,0)</f>
        <v>0</v>
      </c>
      <c r="BI288" s="57">
        <f>IF(V288="zníž. prenesená",N288,0)</f>
        <v>0</v>
      </c>
      <c r="BJ288" s="57">
        <f>IF(V288="nulová",N288,0)</f>
        <v>0</v>
      </c>
      <c r="BK288" s="15" t="s">
        <v>43</v>
      </c>
      <c r="BL288" s="94">
        <f>ROUND(L288*K288,3)</f>
        <v>0</v>
      </c>
      <c r="BM288" s="15" t="s">
        <v>92</v>
      </c>
      <c r="BN288" s="15" t="s">
        <v>266</v>
      </c>
    </row>
    <row r="289" spans="2:66" s="1" customFormat="1" ht="43.5" customHeight="1" x14ac:dyDescent="0.3">
      <c r="B289" s="74"/>
      <c r="C289" s="154">
        <v>41</v>
      </c>
      <c r="D289" s="180" t="s">
        <v>84</v>
      </c>
      <c r="E289" s="181" t="s">
        <v>282</v>
      </c>
      <c r="F289" s="210" t="s">
        <v>283</v>
      </c>
      <c r="G289" s="206"/>
      <c r="H289" s="206"/>
      <c r="I289" s="206"/>
      <c r="J289" s="182" t="s">
        <v>91</v>
      </c>
      <c r="K289" s="178">
        <v>1</v>
      </c>
      <c r="L289" s="207">
        <v>0</v>
      </c>
      <c r="M289" s="207"/>
      <c r="N289" s="208">
        <f>ROUND(L289*K289,3)</f>
        <v>0</v>
      </c>
      <c r="O289" s="209"/>
      <c r="P289" s="209"/>
      <c r="Q289" s="209"/>
      <c r="R289" s="77"/>
      <c r="S289" s="75"/>
      <c r="U289" s="153"/>
      <c r="V289" s="31"/>
      <c r="W289" s="177"/>
      <c r="X289" s="116"/>
      <c r="Y289" s="116"/>
      <c r="Z289" s="116"/>
      <c r="AA289" s="116"/>
      <c r="AB289" s="117"/>
      <c r="AS289" s="15"/>
      <c r="AU289" s="15"/>
      <c r="AV289" s="15"/>
      <c r="AZ289" s="15"/>
      <c r="BF289" s="57"/>
      <c r="BG289" s="57"/>
      <c r="BH289" s="57"/>
      <c r="BI289" s="57"/>
      <c r="BJ289" s="57"/>
      <c r="BK289" s="15"/>
      <c r="BL289" s="94"/>
      <c r="BM289" s="15"/>
      <c r="BN289" s="15"/>
    </row>
    <row r="290" spans="2:66" s="1" customFormat="1" ht="33" customHeight="1" x14ac:dyDescent="0.3">
      <c r="B290" s="74"/>
      <c r="C290" s="272">
        <v>42</v>
      </c>
      <c r="D290" s="272" t="s">
        <v>84</v>
      </c>
      <c r="E290" s="273" t="s">
        <v>157</v>
      </c>
      <c r="F290" s="274" t="s">
        <v>291</v>
      </c>
      <c r="G290" s="274"/>
      <c r="H290" s="274"/>
      <c r="I290" s="274"/>
      <c r="J290" s="275" t="s">
        <v>102</v>
      </c>
      <c r="K290" s="276">
        <v>105.203</v>
      </c>
      <c r="L290" s="277">
        <v>0</v>
      </c>
      <c r="M290" s="277"/>
      <c r="N290" s="278">
        <f>ROUND(L290*K290,3)</f>
        <v>0</v>
      </c>
      <c r="O290" s="279"/>
      <c r="P290" s="279"/>
      <c r="Q290" s="279"/>
      <c r="R290" s="77"/>
      <c r="S290" s="75"/>
      <c r="U290" s="153"/>
      <c r="V290" s="31"/>
      <c r="W290" s="177"/>
      <c r="X290" s="116"/>
      <c r="Y290" s="116"/>
      <c r="Z290" s="116"/>
      <c r="AA290" s="116"/>
      <c r="AB290" s="117"/>
      <c r="AS290" s="15"/>
      <c r="AU290" s="15"/>
      <c r="AV290" s="15"/>
      <c r="AZ290" s="15"/>
      <c r="BF290" s="57"/>
      <c r="BG290" s="57"/>
      <c r="BH290" s="57"/>
      <c r="BI290" s="57"/>
      <c r="BJ290" s="57"/>
      <c r="BK290" s="15"/>
      <c r="BL290" s="94"/>
      <c r="BM290" s="15"/>
      <c r="BN290" s="15"/>
    </row>
    <row r="291" spans="2:66" s="1" customFormat="1" ht="49.9" customHeight="1" x14ac:dyDescent="0.35">
      <c r="B291" s="26"/>
      <c r="C291" s="179"/>
      <c r="D291" s="92" t="s">
        <v>82</v>
      </c>
      <c r="E291" s="27"/>
      <c r="F291" s="27"/>
      <c r="G291" s="27"/>
      <c r="H291" s="27"/>
      <c r="I291" s="27"/>
      <c r="J291" s="27"/>
      <c r="K291" s="27"/>
      <c r="L291" s="27"/>
      <c r="M291" s="27"/>
      <c r="N291" s="190">
        <f t="shared" ref="N291:N296" si="15">BL291</f>
        <v>0</v>
      </c>
      <c r="O291" s="191"/>
      <c r="P291" s="191"/>
      <c r="Q291" s="191"/>
      <c r="R291" s="28"/>
      <c r="S291" s="163"/>
      <c r="U291" s="93"/>
      <c r="V291" s="27"/>
      <c r="W291" s="27"/>
      <c r="X291" s="27"/>
      <c r="Y291" s="27"/>
      <c r="Z291" s="27"/>
      <c r="AA291" s="27"/>
      <c r="AB291" s="48"/>
      <c r="AU291" s="15" t="s">
        <v>39</v>
      </c>
      <c r="AV291" s="15" t="s">
        <v>40</v>
      </c>
      <c r="AZ291" s="15" t="s">
        <v>83</v>
      </c>
      <c r="BL291" s="94">
        <f>SUM(BL292:BL296)</f>
        <v>0</v>
      </c>
    </row>
    <row r="292" spans="2:66" s="1" customFormat="1" ht="22.35" customHeight="1" x14ac:dyDescent="0.3">
      <c r="B292" s="26"/>
      <c r="C292" s="27"/>
      <c r="D292" s="95" t="s">
        <v>84</v>
      </c>
      <c r="E292" s="96" t="s">
        <v>1</v>
      </c>
      <c r="F292" s="195" t="s">
        <v>1</v>
      </c>
      <c r="G292" s="195"/>
      <c r="H292" s="195"/>
      <c r="I292" s="195"/>
      <c r="J292" s="97" t="s">
        <v>1</v>
      </c>
      <c r="K292" s="98"/>
      <c r="L292" s="196"/>
      <c r="M292" s="197"/>
      <c r="N292" s="197">
        <f t="shared" si="15"/>
        <v>0</v>
      </c>
      <c r="O292" s="197"/>
      <c r="P292" s="197"/>
      <c r="Q292" s="197"/>
      <c r="R292" s="28"/>
      <c r="S292" s="163"/>
      <c r="U292" s="99" t="s">
        <v>1</v>
      </c>
      <c r="V292" s="100" t="s">
        <v>25</v>
      </c>
      <c r="W292" s="27"/>
      <c r="X292" s="27"/>
      <c r="Y292" s="27"/>
      <c r="Z292" s="27"/>
      <c r="AA292" s="27"/>
      <c r="AB292" s="48"/>
      <c r="AU292" s="15" t="s">
        <v>83</v>
      </c>
      <c r="AV292" s="15" t="s">
        <v>41</v>
      </c>
      <c r="AZ292" s="15" t="s">
        <v>83</v>
      </c>
      <c r="BF292" s="57">
        <f>IF(V292="základná",N292,0)</f>
        <v>0</v>
      </c>
      <c r="BG292" s="57">
        <f>IF(V292="znížená",N292,0)</f>
        <v>0</v>
      </c>
      <c r="BH292" s="57">
        <f>IF(V292="zákl. prenesená",N292,0)</f>
        <v>0</v>
      </c>
      <c r="BI292" s="57">
        <f>IF(V292="zníž. prenesená",N292,0)</f>
        <v>0</v>
      </c>
      <c r="BJ292" s="57">
        <f>IF(V292="nulová",N292,0)</f>
        <v>0</v>
      </c>
      <c r="BK292" s="15" t="s">
        <v>43</v>
      </c>
      <c r="BL292" s="94">
        <f>L292*K292</f>
        <v>0</v>
      </c>
    </row>
    <row r="293" spans="2:66" s="1" customFormat="1" ht="22.35" customHeight="1" x14ac:dyDescent="0.3">
      <c r="B293" s="26"/>
      <c r="C293" s="95" t="s">
        <v>1</v>
      </c>
      <c r="D293" s="95" t="s">
        <v>84</v>
      </c>
      <c r="E293" s="96" t="s">
        <v>1</v>
      </c>
      <c r="F293" s="195" t="s">
        <v>1</v>
      </c>
      <c r="G293" s="195"/>
      <c r="H293" s="195"/>
      <c r="I293" s="195"/>
      <c r="J293" s="97" t="s">
        <v>1</v>
      </c>
      <c r="K293" s="98"/>
      <c r="L293" s="196"/>
      <c r="M293" s="197"/>
      <c r="N293" s="197">
        <f t="shared" si="15"/>
        <v>0</v>
      </c>
      <c r="O293" s="197"/>
      <c r="P293" s="197"/>
      <c r="Q293" s="197"/>
      <c r="R293" s="28"/>
      <c r="S293" s="163"/>
      <c r="U293" s="99" t="s">
        <v>1</v>
      </c>
      <c r="V293" s="100" t="s">
        <v>25</v>
      </c>
      <c r="W293" s="27"/>
      <c r="X293" s="27"/>
      <c r="Y293" s="27"/>
      <c r="Z293" s="27"/>
      <c r="AA293" s="27"/>
      <c r="AB293" s="48"/>
      <c r="AU293" s="15" t="s">
        <v>83</v>
      </c>
      <c r="AV293" s="15" t="s">
        <v>41</v>
      </c>
      <c r="AZ293" s="15" t="s">
        <v>83</v>
      </c>
      <c r="BF293" s="57">
        <f>IF(V293="základná",N293,0)</f>
        <v>0</v>
      </c>
      <c r="BG293" s="57">
        <f>IF(V293="znížená",N293,0)</f>
        <v>0</v>
      </c>
      <c r="BH293" s="57">
        <f>IF(V293="zákl. prenesená",N293,0)</f>
        <v>0</v>
      </c>
      <c r="BI293" s="57">
        <f>IF(V293="zníž. prenesená",N293,0)</f>
        <v>0</v>
      </c>
      <c r="BJ293" s="57">
        <f>IF(V293="nulová",N293,0)</f>
        <v>0</v>
      </c>
      <c r="BK293" s="15" t="s">
        <v>43</v>
      </c>
      <c r="BL293" s="94">
        <f>L293*K293</f>
        <v>0</v>
      </c>
    </row>
    <row r="294" spans="2:66" s="1" customFormat="1" ht="22.35" customHeight="1" x14ac:dyDescent="0.3">
      <c r="B294" s="26"/>
      <c r="C294" s="95" t="s">
        <v>1</v>
      </c>
      <c r="D294" s="95" t="s">
        <v>84</v>
      </c>
      <c r="E294" s="96" t="s">
        <v>1</v>
      </c>
      <c r="F294" s="195" t="s">
        <v>1</v>
      </c>
      <c r="G294" s="195"/>
      <c r="H294" s="195"/>
      <c r="I294" s="195"/>
      <c r="J294" s="97" t="s">
        <v>1</v>
      </c>
      <c r="K294" s="98"/>
      <c r="L294" s="196"/>
      <c r="M294" s="197"/>
      <c r="N294" s="197">
        <f t="shared" si="15"/>
        <v>0</v>
      </c>
      <c r="O294" s="197"/>
      <c r="P294" s="197"/>
      <c r="Q294" s="197"/>
      <c r="R294" s="28"/>
      <c r="S294" s="163"/>
      <c r="U294" s="99" t="s">
        <v>1</v>
      </c>
      <c r="V294" s="100" t="s">
        <v>25</v>
      </c>
      <c r="W294" s="27"/>
      <c r="X294" s="27"/>
      <c r="Y294" s="27"/>
      <c r="Z294" s="27"/>
      <c r="AA294" s="27"/>
      <c r="AB294" s="48"/>
      <c r="AU294" s="15" t="s">
        <v>83</v>
      </c>
      <c r="AV294" s="15" t="s">
        <v>41</v>
      </c>
      <c r="AZ294" s="15" t="s">
        <v>83</v>
      </c>
      <c r="BF294" s="57">
        <f>IF(V294="základná",N294,0)</f>
        <v>0</v>
      </c>
      <c r="BG294" s="57">
        <f>IF(V294="znížená",N294,0)</f>
        <v>0</v>
      </c>
      <c r="BH294" s="57">
        <f>IF(V294="zákl. prenesená",N294,0)</f>
        <v>0</v>
      </c>
      <c r="BI294" s="57">
        <f>IF(V294="zníž. prenesená",N294,0)</f>
        <v>0</v>
      </c>
      <c r="BJ294" s="57">
        <f>IF(V294="nulová",N294,0)</f>
        <v>0</v>
      </c>
      <c r="BK294" s="15" t="s">
        <v>43</v>
      </c>
      <c r="BL294" s="94">
        <f>L294*K294</f>
        <v>0</v>
      </c>
    </row>
    <row r="295" spans="2:66" s="1" customFormat="1" ht="22.35" customHeight="1" x14ac:dyDescent="0.3">
      <c r="B295" s="26"/>
      <c r="C295" s="95" t="s">
        <v>1</v>
      </c>
      <c r="D295" s="95" t="s">
        <v>84</v>
      </c>
      <c r="E295" s="96" t="s">
        <v>1</v>
      </c>
      <c r="F295" s="195" t="s">
        <v>1</v>
      </c>
      <c r="G295" s="195"/>
      <c r="H295" s="195"/>
      <c r="I295" s="195"/>
      <c r="J295" s="97" t="s">
        <v>1</v>
      </c>
      <c r="K295" s="98"/>
      <c r="L295" s="196"/>
      <c r="M295" s="197"/>
      <c r="N295" s="197">
        <f t="shared" si="15"/>
        <v>0</v>
      </c>
      <c r="O295" s="197"/>
      <c r="P295" s="197"/>
      <c r="Q295" s="197"/>
      <c r="R295" s="28"/>
      <c r="S295" s="163"/>
      <c r="U295" s="99" t="s">
        <v>1</v>
      </c>
      <c r="V295" s="100" t="s">
        <v>25</v>
      </c>
      <c r="W295" s="27"/>
      <c r="X295" s="27"/>
      <c r="Y295" s="27"/>
      <c r="Z295" s="27"/>
      <c r="AA295" s="27"/>
      <c r="AB295" s="48"/>
      <c r="AU295" s="15" t="s">
        <v>83</v>
      </c>
      <c r="AV295" s="15" t="s">
        <v>41</v>
      </c>
      <c r="AZ295" s="15" t="s">
        <v>83</v>
      </c>
      <c r="BF295" s="57">
        <f>IF(V295="základná",N295,0)</f>
        <v>0</v>
      </c>
      <c r="BG295" s="57">
        <f>IF(V295="znížená",N295,0)</f>
        <v>0</v>
      </c>
      <c r="BH295" s="57">
        <f>IF(V295="zákl. prenesená",N295,0)</f>
        <v>0</v>
      </c>
      <c r="BI295" s="57">
        <f>IF(V295="zníž. prenesená",N295,0)</f>
        <v>0</v>
      </c>
      <c r="BJ295" s="57">
        <f>IF(V295="nulová",N295,0)</f>
        <v>0</v>
      </c>
      <c r="BK295" s="15" t="s">
        <v>43</v>
      </c>
      <c r="BL295" s="94">
        <f>L295*K295</f>
        <v>0</v>
      </c>
    </row>
    <row r="296" spans="2:66" s="1" customFormat="1" ht="22.35" customHeight="1" x14ac:dyDescent="0.3">
      <c r="B296" s="26"/>
      <c r="C296" s="95" t="s">
        <v>1</v>
      </c>
      <c r="D296" s="95" t="s">
        <v>84</v>
      </c>
      <c r="E296" s="96" t="s">
        <v>1</v>
      </c>
      <c r="F296" s="195" t="s">
        <v>1</v>
      </c>
      <c r="G296" s="195"/>
      <c r="H296" s="195"/>
      <c r="I296" s="195"/>
      <c r="J296" s="97" t="s">
        <v>1</v>
      </c>
      <c r="K296" s="98"/>
      <c r="L296" s="196"/>
      <c r="M296" s="197"/>
      <c r="N296" s="197">
        <f t="shared" si="15"/>
        <v>0</v>
      </c>
      <c r="O296" s="197"/>
      <c r="P296" s="197"/>
      <c r="Q296" s="197"/>
      <c r="R296" s="28"/>
      <c r="S296" s="163"/>
      <c r="U296" s="99" t="s">
        <v>1</v>
      </c>
      <c r="V296" s="100" t="s">
        <v>25</v>
      </c>
      <c r="W296" s="38"/>
      <c r="X296" s="38"/>
      <c r="Y296" s="38"/>
      <c r="Z296" s="38"/>
      <c r="AA296" s="38"/>
      <c r="AB296" s="40"/>
      <c r="AU296" s="15" t="s">
        <v>83</v>
      </c>
      <c r="AV296" s="15" t="s">
        <v>41</v>
      </c>
      <c r="AZ296" s="15" t="s">
        <v>83</v>
      </c>
      <c r="BF296" s="57">
        <f>IF(V296="základná",N296,0)</f>
        <v>0</v>
      </c>
      <c r="BG296" s="57">
        <f>IF(V296="znížená",N296,0)</f>
        <v>0</v>
      </c>
      <c r="BH296" s="57">
        <f>IF(V296="zákl. prenesená",N296,0)</f>
        <v>0</v>
      </c>
      <c r="BI296" s="57">
        <f>IF(V296="zníž. prenesená",N296,0)</f>
        <v>0</v>
      </c>
      <c r="BJ296" s="57">
        <f>IF(V296="nulová",N296,0)</f>
        <v>0</v>
      </c>
      <c r="BK296" s="15" t="s">
        <v>43</v>
      </c>
      <c r="BL296" s="94">
        <f>L296*K296</f>
        <v>0</v>
      </c>
    </row>
    <row r="297" spans="2:66" s="1" customFormat="1" ht="6.95" customHeight="1" x14ac:dyDescent="0.3">
      <c r="B297" s="41"/>
      <c r="C297" s="95" t="s">
        <v>1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3"/>
      <c r="S297" s="163"/>
    </row>
    <row r="298" spans="2:66" x14ac:dyDescent="0.3">
      <c r="C298" s="42"/>
    </row>
  </sheetData>
  <mergeCells count="340">
    <mergeCell ref="O17:P17"/>
    <mergeCell ref="O18:P18"/>
    <mergeCell ref="O20:P20"/>
    <mergeCell ref="O21:P21"/>
    <mergeCell ref="E24:L24"/>
    <mergeCell ref="M27:P27"/>
    <mergeCell ref="M28:P28"/>
    <mergeCell ref="M30:P30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F130:I130"/>
    <mergeCell ref="F131:I131"/>
    <mergeCell ref="L131:M131"/>
    <mergeCell ref="N131:Q131"/>
    <mergeCell ref="F132:I132"/>
    <mergeCell ref="F133:I133"/>
    <mergeCell ref="F134:I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N138:Q138"/>
    <mergeCell ref="F140:I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F147:I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L155:M155"/>
    <mergeCell ref="N155:Q155"/>
    <mergeCell ref="F157:I157"/>
    <mergeCell ref="L157:M157"/>
    <mergeCell ref="N157:Q157"/>
    <mergeCell ref="F158:I158"/>
    <mergeCell ref="F159:I159"/>
    <mergeCell ref="F160:I160"/>
    <mergeCell ref="F161:I161"/>
    <mergeCell ref="N156:Q156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N169:Q169"/>
    <mergeCell ref="F170:I170"/>
    <mergeCell ref="F171:I171"/>
    <mergeCell ref="F172:I172"/>
    <mergeCell ref="F173:I173"/>
    <mergeCell ref="F174:I174"/>
    <mergeCell ref="F175:I175"/>
    <mergeCell ref="F176:I176"/>
    <mergeCell ref="F177:I177"/>
    <mergeCell ref="F178:I178"/>
    <mergeCell ref="L178:M178"/>
    <mergeCell ref="N178:Q178"/>
    <mergeCell ref="F179:I179"/>
    <mergeCell ref="F180:I180"/>
    <mergeCell ref="F181:I181"/>
    <mergeCell ref="F182:I182"/>
    <mergeCell ref="F183:I183"/>
    <mergeCell ref="F184:I184"/>
    <mergeCell ref="F185:I185"/>
    <mergeCell ref="F186:I186"/>
    <mergeCell ref="F187:I187"/>
    <mergeCell ref="L187:M187"/>
    <mergeCell ref="N187:Q187"/>
    <mergeCell ref="F188:I188"/>
    <mergeCell ref="F189:I189"/>
    <mergeCell ref="F190:I190"/>
    <mergeCell ref="F191:I191"/>
    <mergeCell ref="F192:I192"/>
    <mergeCell ref="F193:I193"/>
    <mergeCell ref="L193:M193"/>
    <mergeCell ref="N193:Q193"/>
    <mergeCell ref="F194:I194"/>
    <mergeCell ref="F195:I195"/>
    <mergeCell ref="F196:I196"/>
    <mergeCell ref="F197:I197"/>
    <mergeCell ref="L197:M197"/>
    <mergeCell ref="N197:Q197"/>
    <mergeCell ref="F198:I198"/>
    <mergeCell ref="F199:I199"/>
    <mergeCell ref="F200:I200"/>
    <mergeCell ref="F202:I202"/>
    <mergeCell ref="L202:M202"/>
    <mergeCell ref="N202:Q202"/>
    <mergeCell ref="F203:I203"/>
    <mergeCell ref="F204:I204"/>
    <mergeCell ref="F205:I205"/>
    <mergeCell ref="F201:I201"/>
    <mergeCell ref="L201:M201"/>
    <mergeCell ref="N201:Q201"/>
    <mergeCell ref="F206:I206"/>
    <mergeCell ref="L206:M206"/>
    <mergeCell ref="N206:Q206"/>
    <mergeCell ref="F207:I207"/>
    <mergeCell ref="L207:M207"/>
    <mergeCell ref="N207:Q207"/>
    <mergeCell ref="F209:I209"/>
    <mergeCell ref="L209:M209"/>
    <mergeCell ref="N209:Q209"/>
    <mergeCell ref="N208:Q208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F220:I220"/>
    <mergeCell ref="F221:I221"/>
    <mergeCell ref="F222:I222"/>
    <mergeCell ref="L222:M222"/>
    <mergeCell ref="N222:Q222"/>
    <mergeCell ref="F223:I223"/>
    <mergeCell ref="F224:I224"/>
    <mergeCell ref="F225:I225"/>
    <mergeCell ref="F226:I226"/>
    <mergeCell ref="F227:I227"/>
    <mergeCell ref="F228:I228"/>
    <mergeCell ref="F229:I229"/>
    <mergeCell ref="F230:I230"/>
    <mergeCell ref="F231:I231"/>
    <mergeCell ref="F232:I232"/>
    <mergeCell ref="F233:I233"/>
    <mergeCell ref="F234:I234"/>
    <mergeCell ref="F235:I235"/>
    <mergeCell ref="L235:M235"/>
    <mergeCell ref="N235:Q235"/>
    <mergeCell ref="F236:I236"/>
    <mergeCell ref="F237:I237"/>
    <mergeCell ref="F238:I238"/>
    <mergeCell ref="F239:I239"/>
    <mergeCell ref="F240:I240"/>
    <mergeCell ref="F241:I241"/>
    <mergeCell ref="F242:I242"/>
    <mergeCell ref="F243:I243"/>
    <mergeCell ref="F244:I244"/>
    <mergeCell ref="F245:I245"/>
    <mergeCell ref="F246:I246"/>
    <mergeCell ref="F247:I247"/>
    <mergeCell ref="F248:I248"/>
    <mergeCell ref="F249:I249"/>
    <mergeCell ref="L249:M249"/>
    <mergeCell ref="N249:Q249"/>
    <mergeCell ref="F250:I250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F260:I260"/>
    <mergeCell ref="F261:I261"/>
    <mergeCell ref="F262:I262"/>
    <mergeCell ref="F263:I263"/>
    <mergeCell ref="L263:M263"/>
    <mergeCell ref="N263:Q263"/>
    <mergeCell ref="F264:I264"/>
    <mergeCell ref="F265:I265"/>
    <mergeCell ref="F266:I266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9:I279"/>
    <mergeCell ref="L279:M279"/>
    <mergeCell ref="N279:Q279"/>
    <mergeCell ref="F270:I270"/>
    <mergeCell ref="L270:M270"/>
    <mergeCell ref="N270:Q270"/>
    <mergeCell ref="F271:I271"/>
    <mergeCell ref="F272:I272"/>
    <mergeCell ref="F273:I273"/>
    <mergeCell ref="F274:I274"/>
    <mergeCell ref="L274:M274"/>
    <mergeCell ref="N274:Q274"/>
    <mergeCell ref="F295:I295"/>
    <mergeCell ref="L295:M295"/>
    <mergeCell ref="N295:Q295"/>
    <mergeCell ref="F296:I296"/>
    <mergeCell ref="L296:M296"/>
    <mergeCell ref="N296:Q296"/>
    <mergeCell ref="F288:I288"/>
    <mergeCell ref="L288:M288"/>
    <mergeCell ref="N288:Q288"/>
    <mergeCell ref="F292:I292"/>
    <mergeCell ref="L292:M292"/>
    <mergeCell ref="N292:Q292"/>
    <mergeCell ref="F293:I293"/>
    <mergeCell ref="L293:M293"/>
    <mergeCell ref="N293:Q293"/>
    <mergeCell ref="F290:I290"/>
    <mergeCell ref="L290:M290"/>
    <mergeCell ref="N290:Q290"/>
    <mergeCell ref="F289:I289"/>
    <mergeCell ref="L289:M289"/>
    <mergeCell ref="N289:Q289"/>
    <mergeCell ref="N280:Q280"/>
    <mergeCell ref="N282:Q282"/>
    <mergeCell ref="N283:Q283"/>
    <mergeCell ref="N291:Q291"/>
    <mergeCell ref="H1:K1"/>
    <mergeCell ref="T2:AD2"/>
    <mergeCell ref="F294:I294"/>
    <mergeCell ref="L294:M294"/>
    <mergeCell ref="N294:Q294"/>
    <mergeCell ref="F281:I281"/>
    <mergeCell ref="L281:M281"/>
    <mergeCell ref="N281:Q281"/>
    <mergeCell ref="F284:I284"/>
    <mergeCell ref="L284:M284"/>
    <mergeCell ref="N284:Q284"/>
    <mergeCell ref="F285:I285"/>
    <mergeCell ref="F286:I286"/>
    <mergeCell ref="F287:I287"/>
    <mergeCell ref="F275:I275"/>
    <mergeCell ref="L275:M275"/>
    <mergeCell ref="N275:Q275"/>
    <mergeCell ref="F276:I276"/>
    <mergeCell ref="F277:I277"/>
    <mergeCell ref="F278:I278"/>
  </mergeCells>
  <dataValidations count="2">
    <dataValidation type="list" allowBlank="1" showInputMessage="1" showErrorMessage="1" error="Povolené sú hodnoty K, M." sqref="D292:D297" xr:uid="{00000000-0002-0000-0300-000000000000}">
      <formula1>"K, M"</formula1>
    </dataValidation>
    <dataValidation type="list" allowBlank="1" showInputMessage="1" showErrorMessage="1" error="Povolené sú hodnoty základná, znížená, nulová." sqref="V292:V297" xr:uid="{00000000-0002-0000-0300-000001000000}">
      <formula1>"základná, znížená, nulová"</formula1>
    </dataValidation>
  </dataValidations>
  <hyperlinks>
    <hyperlink ref="F1:G1" location="C2" display="1) Krycí list rozpočtu" xr:uid="{00000000-0004-0000-0300-000000000000}"/>
    <hyperlink ref="H1:K1" location="C86" display="2) Rekapitulácia rozpočtu" xr:uid="{00000000-0004-0000-0300-000001000000}"/>
    <hyperlink ref="L1" location="C123" display="3) Rozpočet" xr:uid="{00000000-0004-0000-0300-000002000000}"/>
    <hyperlink ref="T1:U1" location="'Rekapitulácia stavby'!C2" display="Rekapitulácia stavby" xr:uid="{00000000-0004-0000-0300-000003000000}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02 - Športové ihriská</vt:lpstr>
      <vt:lpstr>'SO 02 - Športové ihriská'!Názvy_tlače</vt:lpstr>
      <vt:lpstr>'SO 02 - Športové ihriská'!Oblasť_tlače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Mgr. Renata Gregušová</cp:lastModifiedBy>
  <cp:lastPrinted>2020-07-27T12:50:38Z</cp:lastPrinted>
  <dcterms:created xsi:type="dcterms:W3CDTF">2020-06-30T22:12:45Z</dcterms:created>
  <dcterms:modified xsi:type="dcterms:W3CDTF">2020-08-17T06:12:44Z</dcterms:modified>
</cp:coreProperties>
</file>