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11 vykazy oprava vzorce\"/>
    </mc:Choice>
  </mc:AlternateContent>
  <xr:revisionPtr revIDLastSave="0" documentId="13_ncr:1_{7154EE9C-D8A4-4A87-ACE9-46C4BACF91CC}" xr6:coauthVersionLast="40" xr6:coauthVersionMax="43" xr10:uidLastSave="{00000000-0000-0000-0000-000000000000}"/>
  <bookViews>
    <workbookView xWindow="1170" yWindow="795" windowWidth="21180" windowHeight="14355" firstSheet="1" activeTab="1" xr2:uid="{00000000-000D-0000-FFFF-FFFF00000000}"/>
  </bookViews>
  <sheets>
    <sheet name="SO 03 - Objekt dielne" sheetId="5" r:id="rId1"/>
    <sheet name="SO 03 -00 - Objekt dielne" sheetId="6" r:id="rId2"/>
    <sheet name="SO 03 - 01 - Zdravotechnika" sheetId="7" r:id="rId3"/>
    <sheet name="SO 03 - 02 - Elektroinšta..." sheetId="8" r:id="rId4"/>
  </sheets>
  <definedNames>
    <definedName name="_xlnm.Print_Titles" localSheetId="2">'SO 03 - 01 - Zdravotechnika'!$127:$127</definedName>
    <definedName name="_xlnm.Print_Titles" localSheetId="3">'SO 03 - 02 - Elektroinšta...'!$122:$122</definedName>
    <definedName name="_xlnm.Print_Titles" localSheetId="0">'SO 03 - Objekt dielne'!$115:$115</definedName>
    <definedName name="_xlnm.Print_Titles" localSheetId="1">'SO 03 -00 - Objekt dielne'!$134:$134</definedName>
    <definedName name="_xlnm.Print_Area" localSheetId="2">'SO 03 - 01 - Zdravotechnika'!$C$4:$Q$70,'SO 03 - 01 - Zdravotechnika'!$C$76:$Q$110,'SO 03 - 01 - Zdravotechnika'!$C$116:$Q$206</definedName>
    <definedName name="_xlnm.Print_Area" localSheetId="3">'SO 03 - 02 - Elektroinšta...'!$C$4:$Q$70,'SO 03 - 02 - Elektroinšta...'!$C$76:$Q$105,'SO 03 - 02 - Elektroinšta...'!$C$111:$Q$199</definedName>
    <definedName name="_xlnm.Print_Area" localSheetId="0">'SO 03 - Objekt dielne'!$C$4:$Q$70,'SO 03 - Objekt dielne'!$C$76:$Q$99,'SO 03 - Objekt dielne'!$C$105:$Q$122</definedName>
    <definedName name="_xlnm.Print_Area" localSheetId="1">'SO 03 -00 - Objekt dielne'!$C$4:$Q$70,'SO 03 -00 - Objekt dielne'!$C$76:$Q$117,'SO 03 -00 - Objekt dielne'!$C$123:$Q$421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7" i="6" l="1"/>
  <c r="N415" i="6"/>
  <c r="BK383" i="6" l="1"/>
  <c r="BI383" i="6"/>
  <c r="BH383" i="6"/>
  <c r="BG383" i="6"/>
  <c r="BE383" i="6"/>
  <c r="AA383" i="6"/>
  <c r="Y383" i="6"/>
  <c r="W383" i="6"/>
  <c r="N383" i="6"/>
  <c r="BF383" i="6" s="1"/>
  <c r="BK359" i="6"/>
  <c r="BI359" i="6"/>
  <c r="BH359" i="6"/>
  <c r="BG359" i="6"/>
  <c r="BE359" i="6"/>
  <c r="AA359" i="6"/>
  <c r="Y359" i="6"/>
  <c r="W359" i="6"/>
  <c r="N359" i="6"/>
  <c r="BF359" i="6" s="1"/>
  <c r="BK357" i="6"/>
  <c r="BI357" i="6"/>
  <c r="BH357" i="6"/>
  <c r="BG357" i="6"/>
  <c r="BE357" i="6"/>
  <c r="AA357" i="6"/>
  <c r="Y357" i="6"/>
  <c r="W357" i="6"/>
  <c r="N357" i="6"/>
  <c r="BF357" i="6" s="1"/>
  <c r="BK356" i="6"/>
  <c r="BI356" i="6"/>
  <c r="BH356" i="6"/>
  <c r="BG356" i="6"/>
  <c r="BE356" i="6"/>
  <c r="AA356" i="6"/>
  <c r="Y356" i="6"/>
  <c r="W356" i="6"/>
  <c r="N356" i="6"/>
  <c r="BF356" i="6" s="1"/>
  <c r="BK355" i="6"/>
  <c r="BI355" i="6"/>
  <c r="BH355" i="6"/>
  <c r="BG355" i="6"/>
  <c r="BE355" i="6"/>
  <c r="AA355" i="6"/>
  <c r="Y355" i="6"/>
  <c r="W355" i="6"/>
  <c r="N355" i="6"/>
  <c r="BF355" i="6" s="1"/>
  <c r="BK353" i="6"/>
  <c r="BI353" i="6"/>
  <c r="BH353" i="6"/>
  <c r="BG353" i="6"/>
  <c r="BE353" i="6"/>
  <c r="AA353" i="6"/>
  <c r="Y353" i="6"/>
  <c r="W353" i="6"/>
  <c r="N353" i="6"/>
  <c r="BF353" i="6" s="1"/>
  <c r="BK360" i="6"/>
  <c r="BI360" i="6"/>
  <c r="BH360" i="6"/>
  <c r="BG360" i="6"/>
  <c r="BE360" i="6"/>
  <c r="AA360" i="6"/>
  <c r="Y360" i="6"/>
  <c r="W360" i="6"/>
  <c r="N360" i="6"/>
  <c r="BF360" i="6" s="1"/>
  <c r="BK358" i="6"/>
  <c r="BI358" i="6"/>
  <c r="BH358" i="6"/>
  <c r="BG358" i="6"/>
  <c r="BE358" i="6"/>
  <c r="AA358" i="6"/>
  <c r="Y358" i="6"/>
  <c r="W358" i="6"/>
  <c r="N358" i="6"/>
  <c r="BF358" i="6" s="1"/>
  <c r="BK354" i="6"/>
  <c r="BI354" i="6"/>
  <c r="BH354" i="6"/>
  <c r="BG354" i="6"/>
  <c r="BE354" i="6"/>
  <c r="AA354" i="6"/>
  <c r="Y354" i="6"/>
  <c r="W354" i="6"/>
  <c r="N354" i="6"/>
  <c r="BF354" i="6" s="1"/>
  <c r="BI199" i="8"/>
  <c r="BH199" i="8"/>
  <c r="BG199" i="8"/>
  <c r="BE199" i="8"/>
  <c r="BK199" i="8"/>
  <c r="N199" i="8"/>
  <c r="BF199" i="8" s="1"/>
  <c r="BI198" i="8"/>
  <c r="BH198" i="8"/>
  <c r="BG198" i="8"/>
  <c r="BE198" i="8"/>
  <c r="BK198" i="8"/>
  <c r="N198" i="8" s="1"/>
  <c r="BF198" i="8" s="1"/>
  <c r="BI197" i="8"/>
  <c r="BH197" i="8"/>
  <c r="BG197" i="8"/>
  <c r="BE197" i="8"/>
  <c r="BK197" i="8"/>
  <c r="N197" i="8" s="1"/>
  <c r="BF197" i="8" s="1"/>
  <c r="BI196" i="8"/>
  <c r="BH196" i="8"/>
  <c r="BG196" i="8"/>
  <c r="BE196" i="8"/>
  <c r="BK196" i="8"/>
  <c r="N196" i="8" s="1"/>
  <c r="BF196" i="8" s="1"/>
  <c r="BI195" i="8"/>
  <c r="BH195" i="8"/>
  <c r="BG195" i="8"/>
  <c r="BE195" i="8"/>
  <c r="BK195" i="8"/>
  <c r="BI193" i="8"/>
  <c r="BH193" i="8"/>
  <c r="BG193" i="8"/>
  <c r="BE193" i="8"/>
  <c r="AA193" i="8"/>
  <c r="Y193" i="8"/>
  <c r="W193" i="8"/>
  <c r="BK193" i="8"/>
  <c r="N193" i="8"/>
  <c r="BF193" i="8" s="1"/>
  <c r="BI192" i="8"/>
  <c r="BH192" i="8"/>
  <c r="BG192" i="8"/>
  <c r="BE192" i="8"/>
  <c r="AA192" i="8"/>
  <c r="Y192" i="8"/>
  <c r="W192" i="8"/>
  <c r="BK192" i="8"/>
  <c r="N192" i="8"/>
  <c r="BF192" i="8" s="1"/>
  <c r="BI191" i="8"/>
  <c r="BH191" i="8"/>
  <c r="BG191" i="8"/>
  <c r="BE191" i="8"/>
  <c r="AA191" i="8"/>
  <c r="Y191" i="8"/>
  <c r="W191" i="8"/>
  <c r="BK191" i="8"/>
  <c r="N191" i="8"/>
  <c r="BF191" i="8" s="1"/>
  <c r="BI190" i="8"/>
  <c r="BH190" i="8"/>
  <c r="BG190" i="8"/>
  <c r="BE190" i="8"/>
  <c r="AA190" i="8"/>
  <c r="Y190" i="8"/>
  <c r="W190" i="8"/>
  <c r="BK190" i="8"/>
  <c r="N190" i="8"/>
  <c r="BF190" i="8" s="1"/>
  <c r="BI189" i="8"/>
  <c r="BH189" i="8"/>
  <c r="BG189" i="8"/>
  <c r="BE189" i="8"/>
  <c r="AA189" i="8"/>
  <c r="Y189" i="8"/>
  <c r="W189" i="8"/>
  <c r="BK189" i="8"/>
  <c r="N189" i="8"/>
  <c r="BF189" i="8" s="1"/>
  <c r="BI188" i="8"/>
  <c r="BH188" i="8"/>
  <c r="BG188" i="8"/>
  <c r="BE188" i="8"/>
  <c r="AA188" i="8"/>
  <c r="Y188" i="8"/>
  <c r="W188" i="8"/>
  <c r="BK188" i="8"/>
  <c r="N188" i="8"/>
  <c r="BF188" i="8" s="1"/>
  <c r="BI187" i="8"/>
  <c r="BH187" i="8"/>
  <c r="BG187" i="8"/>
  <c r="BE187" i="8"/>
  <c r="AA187" i="8"/>
  <c r="Y187" i="8"/>
  <c r="W187" i="8"/>
  <c r="BK187" i="8"/>
  <c r="N187" i="8"/>
  <c r="BF187" i="8" s="1"/>
  <c r="BI186" i="8"/>
  <c r="BH186" i="8"/>
  <c r="BG186" i="8"/>
  <c r="BE186" i="8"/>
  <c r="AA186" i="8"/>
  <c r="Y186" i="8"/>
  <c r="W186" i="8"/>
  <c r="BK186" i="8"/>
  <c r="N186" i="8"/>
  <c r="BF186" i="8" s="1"/>
  <c r="BI185" i="8"/>
  <c r="BH185" i="8"/>
  <c r="BG185" i="8"/>
  <c r="BE185" i="8"/>
  <c r="AA185" i="8"/>
  <c r="Y185" i="8"/>
  <c r="W185" i="8"/>
  <c r="BK185" i="8"/>
  <c r="N185" i="8"/>
  <c r="BF185" i="8" s="1"/>
  <c r="BI184" i="8"/>
  <c r="BH184" i="8"/>
  <c r="BG184" i="8"/>
  <c r="BE184" i="8"/>
  <c r="AA184" i="8"/>
  <c r="Y184" i="8"/>
  <c r="W184" i="8"/>
  <c r="BK184" i="8"/>
  <c r="N184" i="8"/>
  <c r="BF184" i="8" s="1"/>
  <c r="BI183" i="8"/>
  <c r="BH183" i="8"/>
  <c r="BG183" i="8"/>
  <c r="BE183" i="8"/>
  <c r="AA183" i="8"/>
  <c r="Y183" i="8"/>
  <c r="W183" i="8"/>
  <c r="W180" i="8" s="1"/>
  <c r="BK183" i="8"/>
  <c r="N183" i="8"/>
  <c r="BF183" i="8" s="1"/>
  <c r="BI182" i="8"/>
  <c r="BH182" i="8"/>
  <c r="BG182" i="8"/>
  <c r="BE182" i="8"/>
  <c r="AA182" i="8"/>
  <c r="Y182" i="8"/>
  <c r="W182" i="8"/>
  <c r="BK182" i="8"/>
  <c r="N182" i="8"/>
  <c r="BF182" i="8" s="1"/>
  <c r="BI181" i="8"/>
  <c r="BH181" i="8"/>
  <c r="BG181" i="8"/>
  <c r="BE181" i="8"/>
  <c r="AA181" i="8"/>
  <c r="AA180" i="8" s="1"/>
  <c r="Y181" i="8"/>
  <c r="W181" i="8"/>
  <c r="BK181" i="8"/>
  <c r="N181" i="8"/>
  <c r="BF181" i="8" s="1"/>
  <c r="BI179" i="8"/>
  <c r="BH179" i="8"/>
  <c r="BG179" i="8"/>
  <c r="BE179" i="8"/>
  <c r="AA179" i="8"/>
  <c r="Y179" i="8"/>
  <c r="W179" i="8"/>
  <c r="BK179" i="8"/>
  <c r="N179" i="8"/>
  <c r="BF179" i="8"/>
  <c r="BI178" i="8"/>
  <c r="BH178" i="8"/>
  <c r="BG178" i="8"/>
  <c r="BE178" i="8"/>
  <c r="AA178" i="8"/>
  <c r="Y178" i="8"/>
  <c r="W178" i="8"/>
  <c r="BK178" i="8"/>
  <c r="N178" i="8"/>
  <c r="BF178" i="8"/>
  <c r="BI177" i="8"/>
  <c r="BH177" i="8"/>
  <c r="BG177" i="8"/>
  <c r="BE177" i="8"/>
  <c r="AA177" i="8"/>
  <c r="Y177" i="8"/>
  <c r="W177" i="8"/>
  <c r="BK177" i="8"/>
  <c r="N177" i="8"/>
  <c r="BF177" i="8"/>
  <c r="BI176" i="8"/>
  <c r="BH176" i="8"/>
  <c r="BG176" i="8"/>
  <c r="BE176" i="8"/>
  <c r="AA176" i="8"/>
  <c r="Y176" i="8"/>
  <c r="W176" i="8"/>
  <c r="BK176" i="8"/>
  <c r="N176" i="8"/>
  <c r="BF176" i="8"/>
  <c r="BI175" i="8"/>
  <c r="BH175" i="8"/>
  <c r="BG175" i="8"/>
  <c r="BE175" i="8"/>
  <c r="AA175" i="8"/>
  <c r="Y175" i="8"/>
  <c r="W175" i="8"/>
  <c r="BK175" i="8"/>
  <c r="N175" i="8"/>
  <c r="BF175" i="8"/>
  <c r="BI174" i="8"/>
  <c r="BH174" i="8"/>
  <c r="BG174" i="8"/>
  <c r="BE174" i="8"/>
  <c r="AA174" i="8"/>
  <c r="Y174" i="8"/>
  <c r="W174" i="8"/>
  <c r="BK174" i="8"/>
  <c r="N174" i="8"/>
  <c r="BF174" i="8"/>
  <c r="BI173" i="8"/>
  <c r="BH173" i="8"/>
  <c r="BG173" i="8"/>
  <c r="BE173" i="8"/>
  <c r="AA173" i="8"/>
  <c r="Y173" i="8"/>
  <c r="W173" i="8"/>
  <c r="BK173" i="8"/>
  <c r="N173" i="8"/>
  <c r="BF173" i="8"/>
  <c r="BI172" i="8"/>
  <c r="BH172" i="8"/>
  <c r="BG172" i="8"/>
  <c r="BE172" i="8"/>
  <c r="AA172" i="8"/>
  <c r="Y172" i="8"/>
  <c r="W172" i="8"/>
  <c r="BK172" i="8"/>
  <c r="N172" i="8"/>
  <c r="BF172" i="8"/>
  <c r="BI171" i="8"/>
  <c r="BH171" i="8"/>
  <c r="BG171" i="8"/>
  <c r="BE171" i="8"/>
  <c r="AA171" i="8"/>
  <c r="Y171" i="8"/>
  <c r="W171" i="8"/>
  <c r="BK171" i="8"/>
  <c r="N171" i="8"/>
  <c r="BF171" i="8"/>
  <c r="BI170" i="8"/>
  <c r="BH170" i="8"/>
  <c r="BG170" i="8"/>
  <c r="BE170" i="8"/>
  <c r="AA170" i="8"/>
  <c r="Y170" i="8"/>
  <c r="W170" i="8"/>
  <c r="BK170" i="8"/>
  <c r="N170" i="8"/>
  <c r="BF170" i="8"/>
  <c r="BI169" i="8"/>
  <c r="BH169" i="8"/>
  <c r="BG169" i="8"/>
  <c r="BE169" i="8"/>
  <c r="AA169" i="8"/>
  <c r="AA168" i="8"/>
  <c r="Y169" i="8"/>
  <c r="W169" i="8"/>
  <c r="W168" i="8" s="1"/>
  <c r="BK169" i="8"/>
  <c r="N169" i="8"/>
  <c r="BF169" i="8" s="1"/>
  <c r="BI167" i="8"/>
  <c r="BH167" i="8"/>
  <c r="BG167" i="8"/>
  <c r="BE167" i="8"/>
  <c r="AA167" i="8"/>
  <c r="Y167" i="8"/>
  <c r="W167" i="8"/>
  <c r="BK167" i="8"/>
  <c r="N167" i="8"/>
  <c r="BF167" i="8" s="1"/>
  <c r="BI166" i="8"/>
  <c r="BH166" i="8"/>
  <c r="BG166" i="8"/>
  <c r="BE166" i="8"/>
  <c r="AA166" i="8"/>
  <c r="Y166" i="8"/>
  <c r="W166" i="8"/>
  <c r="BK166" i="8"/>
  <c r="N166" i="8"/>
  <c r="BF166" i="8" s="1"/>
  <c r="BI165" i="8"/>
  <c r="BH165" i="8"/>
  <c r="BG165" i="8"/>
  <c r="BE165" i="8"/>
  <c r="AA165" i="8"/>
  <c r="Y165" i="8"/>
  <c r="W165" i="8"/>
  <c r="BK165" i="8"/>
  <c r="N165" i="8"/>
  <c r="BF165" i="8" s="1"/>
  <c r="BI164" i="8"/>
  <c r="BH164" i="8"/>
  <c r="BG164" i="8"/>
  <c r="BE164" i="8"/>
  <c r="AA164" i="8"/>
  <c r="Y164" i="8"/>
  <c r="W164" i="8"/>
  <c r="BK164" i="8"/>
  <c r="N164" i="8"/>
  <c r="BF164" i="8" s="1"/>
  <c r="BI163" i="8"/>
  <c r="BH163" i="8"/>
  <c r="BG163" i="8"/>
  <c r="BE163" i="8"/>
  <c r="AA163" i="8"/>
  <c r="Y163" i="8"/>
  <c r="W163" i="8"/>
  <c r="BK163" i="8"/>
  <c r="N163" i="8"/>
  <c r="BF163" i="8" s="1"/>
  <c r="BI162" i="8"/>
  <c r="BH162" i="8"/>
  <c r="BG162" i="8"/>
  <c r="BE162" i="8"/>
  <c r="AA162" i="8"/>
  <c r="Y162" i="8"/>
  <c r="W162" i="8"/>
  <c r="BK162" i="8"/>
  <c r="N162" i="8"/>
  <c r="BF162" i="8" s="1"/>
  <c r="BI161" i="8"/>
  <c r="BH161" i="8"/>
  <c r="BG161" i="8"/>
  <c r="BE161" i="8"/>
  <c r="AA161" i="8"/>
  <c r="Y161" i="8"/>
  <c r="W161" i="8"/>
  <c r="BK161" i="8"/>
  <c r="N161" i="8"/>
  <c r="BF161" i="8" s="1"/>
  <c r="BI160" i="8"/>
  <c r="BH160" i="8"/>
  <c r="BG160" i="8"/>
  <c r="BE160" i="8"/>
  <c r="AA160" i="8"/>
  <c r="Y160" i="8"/>
  <c r="W160" i="8"/>
  <c r="BK160" i="8"/>
  <c r="N160" i="8"/>
  <c r="BF160" i="8" s="1"/>
  <c r="BI159" i="8"/>
  <c r="BH159" i="8"/>
  <c r="BG159" i="8"/>
  <c r="BE159" i="8"/>
  <c r="AA159" i="8"/>
  <c r="Y159" i="8"/>
  <c r="W159" i="8"/>
  <c r="BK159" i="8"/>
  <c r="N159" i="8"/>
  <c r="BF159" i="8" s="1"/>
  <c r="BI158" i="8"/>
  <c r="BH158" i="8"/>
  <c r="BG158" i="8"/>
  <c r="BE158" i="8"/>
  <c r="AA158" i="8"/>
  <c r="Y158" i="8"/>
  <c r="W158" i="8"/>
  <c r="BK158" i="8"/>
  <c r="N158" i="8"/>
  <c r="BF158" i="8" s="1"/>
  <c r="BI157" i="8"/>
  <c r="BH157" i="8"/>
  <c r="BG157" i="8"/>
  <c r="BE157" i="8"/>
  <c r="AA157" i="8"/>
  <c r="Y157" i="8"/>
  <c r="W157" i="8"/>
  <c r="BK157" i="8"/>
  <c r="N157" i="8"/>
  <c r="BF157" i="8" s="1"/>
  <c r="BI156" i="8"/>
  <c r="BH156" i="8"/>
  <c r="BG156" i="8"/>
  <c r="BE156" i="8"/>
  <c r="AA156" i="8"/>
  <c r="Y156" i="8"/>
  <c r="W156" i="8"/>
  <c r="BK156" i="8"/>
  <c r="N156" i="8"/>
  <c r="BF156" i="8"/>
  <c r="BI155" i="8"/>
  <c r="BH155" i="8"/>
  <c r="BG155" i="8"/>
  <c r="BE155" i="8"/>
  <c r="AA155" i="8"/>
  <c r="Y155" i="8"/>
  <c r="W155" i="8"/>
  <c r="BK155" i="8"/>
  <c r="N155" i="8"/>
  <c r="BF155" i="8"/>
  <c r="BI154" i="8"/>
  <c r="BH154" i="8"/>
  <c r="BG154" i="8"/>
  <c r="BE154" i="8"/>
  <c r="AA154" i="8"/>
  <c r="Y154" i="8"/>
  <c r="W154" i="8"/>
  <c r="BK154" i="8"/>
  <c r="N154" i="8"/>
  <c r="BF154" i="8"/>
  <c r="BI153" i="8"/>
  <c r="BH153" i="8"/>
  <c r="BG153" i="8"/>
  <c r="BE153" i="8"/>
  <c r="AA153" i="8"/>
  <c r="Y153" i="8"/>
  <c r="W153" i="8"/>
  <c r="BK153" i="8"/>
  <c r="N153" i="8"/>
  <c r="BF153" i="8"/>
  <c r="BI152" i="8"/>
  <c r="BH152" i="8"/>
  <c r="BG152" i="8"/>
  <c r="BE152" i="8"/>
  <c r="AA152" i="8"/>
  <c r="Y152" i="8"/>
  <c r="W152" i="8"/>
  <c r="BK152" i="8"/>
  <c r="N152" i="8"/>
  <c r="BF152" i="8"/>
  <c r="BI151" i="8"/>
  <c r="BH151" i="8"/>
  <c r="BG151" i="8"/>
  <c r="BE151" i="8"/>
  <c r="AA151" i="8"/>
  <c r="Y151" i="8"/>
  <c r="W151" i="8"/>
  <c r="BK151" i="8"/>
  <c r="N151" i="8"/>
  <c r="BF151" i="8"/>
  <c r="BI150" i="8"/>
  <c r="BH150" i="8"/>
  <c r="BG150" i="8"/>
  <c r="BE150" i="8"/>
  <c r="AA150" i="8"/>
  <c r="Y150" i="8"/>
  <c r="W150" i="8"/>
  <c r="BK150" i="8"/>
  <c r="N150" i="8"/>
  <c r="BF150" i="8"/>
  <c r="BI149" i="8"/>
  <c r="BH149" i="8"/>
  <c r="BG149" i="8"/>
  <c r="BE149" i="8"/>
  <c r="AA149" i="8"/>
  <c r="AA148" i="8"/>
  <c r="Y149" i="8"/>
  <c r="W149" i="8"/>
  <c r="W148" i="8" s="1"/>
  <c r="BK149" i="8"/>
  <c r="N149" i="8"/>
  <c r="BF149" i="8" s="1"/>
  <c r="BI147" i="8"/>
  <c r="BH147" i="8"/>
  <c r="BG147" i="8"/>
  <c r="BE147" i="8"/>
  <c r="AA147" i="8"/>
  <c r="Y147" i="8"/>
  <c r="W147" i="8"/>
  <c r="BK147" i="8"/>
  <c r="N147" i="8"/>
  <c r="BF147" i="8" s="1"/>
  <c r="BI146" i="8"/>
  <c r="BH146" i="8"/>
  <c r="BG146" i="8"/>
  <c r="BE146" i="8"/>
  <c r="AA146" i="8"/>
  <c r="Y146" i="8"/>
  <c r="W146" i="8"/>
  <c r="BK146" i="8"/>
  <c r="N146" i="8"/>
  <c r="BF146" i="8" s="1"/>
  <c r="BI145" i="8"/>
  <c r="BH145" i="8"/>
  <c r="BG145" i="8"/>
  <c r="BE145" i="8"/>
  <c r="AA145" i="8"/>
  <c r="Y145" i="8"/>
  <c r="W145" i="8"/>
  <c r="BK145" i="8"/>
  <c r="N145" i="8"/>
  <c r="BF145" i="8" s="1"/>
  <c r="BI144" i="8"/>
  <c r="BH144" i="8"/>
  <c r="BG144" i="8"/>
  <c r="BE144" i="8"/>
  <c r="AA144" i="8"/>
  <c r="Y144" i="8"/>
  <c r="W144" i="8"/>
  <c r="BK144" i="8"/>
  <c r="N144" i="8"/>
  <c r="BF144" i="8" s="1"/>
  <c r="BI143" i="8"/>
  <c r="BH143" i="8"/>
  <c r="BG143" i="8"/>
  <c r="BE143" i="8"/>
  <c r="AA143" i="8"/>
  <c r="Y143" i="8"/>
  <c r="W143" i="8"/>
  <c r="BK143" i="8"/>
  <c r="N143" i="8"/>
  <c r="BF143" i="8" s="1"/>
  <c r="BI142" i="8"/>
  <c r="BH142" i="8"/>
  <c r="BG142" i="8"/>
  <c r="BE142" i="8"/>
  <c r="AA142" i="8"/>
  <c r="Y142" i="8"/>
  <c r="W142" i="8"/>
  <c r="BK142" i="8"/>
  <c r="N142" i="8"/>
  <c r="BF142" i="8" s="1"/>
  <c r="BI141" i="8"/>
  <c r="BH141" i="8"/>
  <c r="BG141" i="8"/>
  <c r="BE141" i="8"/>
  <c r="AA141" i="8"/>
  <c r="Y141" i="8"/>
  <c r="W141" i="8"/>
  <c r="BK141" i="8"/>
  <c r="N141" i="8"/>
  <c r="BF141" i="8" s="1"/>
  <c r="BI140" i="8"/>
  <c r="BH140" i="8"/>
  <c r="BG140" i="8"/>
  <c r="BE140" i="8"/>
  <c r="AA140" i="8"/>
  <c r="Y140" i="8"/>
  <c r="W140" i="8"/>
  <c r="BK140" i="8"/>
  <c r="N140" i="8"/>
  <c r="BF140" i="8" s="1"/>
  <c r="BI139" i="8"/>
  <c r="BH139" i="8"/>
  <c r="BG139" i="8"/>
  <c r="BE139" i="8"/>
  <c r="AA139" i="8"/>
  <c r="Y139" i="8"/>
  <c r="W139" i="8"/>
  <c r="BK139" i="8"/>
  <c r="N139" i="8"/>
  <c r="BF139" i="8" s="1"/>
  <c r="BI138" i="8"/>
  <c r="BH138" i="8"/>
  <c r="BG138" i="8"/>
  <c r="BE138" i="8"/>
  <c r="AA138" i="8"/>
  <c r="Y138" i="8"/>
  <c r="W138" i="8"/>
  <c r="BK138" i="8"/>
  <c r="N138" i="8"/>
  <c r="BF138" i="8" s="1"/>
  <c r="BI137" i="8"/>
  <c r="BH137" i="8"/>
  <c r="BG137" i="8"/>
  <c r="BE137" i="8"/>
  <c r="AA137" i="8"/>
  <c r="Y137" i="8"/>
  <c r="W137" i="8"/>
  <c r="BK137" i="8"/>
  <c r="N137" i="8"/>
  <c r="BF137" i="8" s="1"/>
  <c r="BI136" i="8"/>
  <c r="BH136" i="8"/>
  <c r="BG136" i="8"/>
  <c r="BE136" i="8"/>
  <c r="AA136" i="8"/>
  <c r="Y136" i="8"/>
  <c r="W136" i="8"/>
  <c r="BK136" i="8"/>
  <c r="N136" i="8"/>
  <c r="BF136" i="8" s="1"/>
  <c r="BI135" i="8"/>
  <c r="BH135" i="8"/>
  <c r="BG135" i="8"/>
  <c r="BE135" i="8"/>
  <c r="AA135" i="8"/>
  <c r="Y135" i="8"/>
  <c r="W135" i="8"/>
  <c r="BK135" i="8"/>
  <c r="N135" i="8"/>
  <c r="BF135" i="8" s="1"/>
  <c r="BI134" i="8"/>
  <c r="BH134" i="8"/>
  <c r="BG134" i="8"/>
  <c r="BE134" i="8"/>
  <c r="AA134" i="8"/>
  <c r="Y134" i="8"/>
  <c r="W134" i="8"/>
  <c r="BK134" i="8"/>
  <c r="N134" i="8"/>
  <c r="BF134" i="8" s="1"/>
  <c r="BI133" i="8"/>
  <c r="BH133" i="8"/>
  <c r="BG133" i="8"/>
  <c r="BE133" i="8"/>
  <c r="AA133" i="8"/>
  <c r="Y133" i="8"/>
  <c r="W133" i="8"/>
  <c r="BK133" i="8"/>
  <c r="N133" i="8"/>
  <c r="BF133" i="8" s="1"/>
  <c r="BI132" i="8"/>
  <c r="BH132" i="8"/>
  <c r="BG132" i="8"/>
  <c r="BE132" i="8"/>
  <c r="AA132" i="8"/>
  <c r="Y132" i="8"/>
  <c r="W132" i="8"/>
  <c r="BK132" i="8"/>
  <c r="N132" i="8"/>
  <c r="BF132" i="8" s="1"/>
  <c r="BI131" i="8"/>
  <c r="BH131" i="8"/>
  <c r="BG131" i="8"/>
  <c r="BE131" i="8"/>
  <c r="AA131" i="8"/>
  <c r="Y131" i="8"/>
  <c r="W131" i="8"/>
  <c r="BK131" i="8"/>
  <c r="N131" i="8"/>
  <c r="BF131" i="8" s="1"/>
  <c r="BI130" i="8"/>
  <c r="BH130" i="8"/>
  <c r="BG130" i="8"/>
  <c r="BE130" i="8"/>
  <c r="AA130" i="8"/>
  <c r="Y130" i="8"/>
  <c r="W130" i="8"/>
  <c r="BK130" i="8"/>
  <c r="N130" i="8"/>
  <c r="BF130" i="8" s="1"/>
  <c r="BI129" i="8"/>
  <c r="BH129" i="8"/>
  <c r="BG129" i="8"/>
  <c r="BE129" i="8"/>
  <c r="AA129" i="8"/>
  <c r="Y129" i="8"/>
  <c r="W129" i="8"/>
  <c r="BK129" i="8"/>
  <c r="N129" i="8"/>
  <c r="BF129" i="8" s="1"/>
  <c r="BI128" i="8"/>
  <c r="BH128" i="8"/>
  <c r="BG128" i="8"/>
  <c r="BE128" i="8"/>
  <c r="AA128" i="8"/>
  <c r="Y128" i="8"/>
  <c r="W128" i="8"/>
  <c r="BK128" i="8"/>
  <c r="N128" i="8"/>
  <c r="BF128" i="8" s="1"/>
  <c r="BI127" i="8"/>
  <c r="BH127" i="8"/>
  <c r="BG127" i="8"/>
  <c r="BE127" i="8"/>
  <c r="AA127" i="8"/>
  <c r="Y127" i="8"/>
  <c r="W127" i="8"/>
  <c r="BK127" i="8"/>
  <c r="N127" i="8"/>
  <c r="BF127" i="8" s="1"/>
  <c r="BI126" i="8"/>
  <c r="BH126" i="8"/>
  <c r="BG126" i="8"/>
  <c r="BE126" i="8"/>
  <c r="AA126" i="8"/>
  <c r="Y126" i="8"/>
  <c r="W126" i="8"/>
  <c r="BK126" i="8"/>
  <c r="N126" i="8"/>
  <c r="BF126" i="8"/>
  <c r="F117" i="8"/>
  <c r="F115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BI100" i="8"/>
  <c r="BH100" i="8"/>
  <c r="BG100" i="8"/>
  <c r="BE100" i="8"/>
  <c r="BI99" i="8"/>
  <c r="BH99" i="8"/>
  <c r="BG99" i="8"/>
  <c r="BE99" i="8"/>
  <c r="BI98" i="8"/>
  <c r="BH98" i="8"/>
  <c r="BG98" i="8"/>
  <c r="BE98" i="8"/>
  <c r="F82" i="8"/>
  <c r="F80" i="8"/>
  <c r="O22" i="8"/>
  <c r="E22" i="8"/>
  <c r="M120" i="8" s="1"/>
  <c r="O21" i="8"/>
  <c r="O19" i="8"/>
  <c r="E19" i="8"/>
  <c r="M119" i="8" s="1"/>
  <c r="O18" i="8"/>
  <c r="O16" i="8"/>
  <c r="E16" i="8"/>
  <c r="F85" i="8" s="1"/>
  <c r="O15" i="8"/>
  <c r="O13" i="8"/>
  <c r="E13" i="8"/>
  <c r="O12" i="8"/>
  <c r="O10" i="8"/>
  <c r="F6" i="8"/>
  <c r="F78" i="8" s="1"/>
  <c r="BI206" i="7"/>
  <c r="BH206" i="7"/>
  <c r="BG206" i="7"/>
  <c r="BE206" i="7"/>
  <c r="BK206" i="7"/>
  <c r="N206" i="7" s="1"/>
  <c r="BF206" i="7" s="1"/>
  <c r="BI205" i="7"/>
  <c r="BH205" i="7"/>
  <c r="BG205" i="7"/>
  <c r="BE205" i="7"/>
  <c r="BK205" i="7"/>
  <c r="N205" i="7"/>
  <c r="BF205" i="7" s="1"/>
  <c r="BI204" i="7"/>
  <c r="BH204" i="7"/>
  <c r="BG204" i="7"/>
  <c r="BE204" i="7"/>
  <c r="BK204" i="7"/>
  <c r="N204" i="7"/>
  <c r="BF204" i="7" s="1"/>
  <c r="BI203" i="7"/>
  <c r="BH203" i="7"/>
  <c r="BG203" i="7"/>
  <c r="BE203" i="7"/>
  <c r="BK203" i="7"/>
  <c r="N203" i="7" s="1"/>
  <c r="BF203" i="7" s="1"/>
  <c r="BI202" i="7"/>
  <c r="BH202" i="7"/>
  <c r="BG202" i="7"/>
  <c r="BE202" i="7"/>
  <c r="BK202" i="7"/>
  <c r="BI200" i="7"/>
  <c r="BH200" i="7"/>
  <c r="BG200" i="7"/>
  <c r="BE200" i="7"/>
  <c r="AA200" i="7"/>
  <c r="AA199" i="7" s="1"/>
  <c r="AA198" i="7" s="1"/>
  <c r="Y200" i="7"/>
  <c r="Y199" i="7"/>
  <c r="Y198" i="7" s="1"/>
  <c r="W200" i="7"/>
  <c r="W199" i="7" s="1"/>
  <c r="W198" i="7" s="1"/>
  <c r="BK200" i="7"/>
  <c r="BK199" i="7"/>
  <c r="N200" i="7"/>
  <c r="BF200" i="7" s="1"/>
  <c r="BI197" i="7"/>
  <c r="BH197" i="7"/>
  <c r="BG197" i="7"/>
  <c r="BE197" i="7"/>
  <c r="AA197" i="7"/>
  <c r="Y197" i="7"/>
  <c r="W197" i="7"/>
  <c r="BK197" i="7"/>
  <c r="N197" i="7"/>
  <c r="BF197" i="7" s="1"/>
  <c r="BI196" i="7"/>
  <c r="BH196" i="7"/>
  <c r="BG196" i="7"/>
  <c r="BE196" i="7"/>
  <c r="AA196" i="7"/>
  <c r="Y196" i="7"/>
  <c r="W196" i="7"/>
  <c r="BK196" i="7"/>
  <c r="N196" i="7"/>
  <c r="BF196" i="7"/>
  <c r="BI195" i="7"/>
  <c r="BH195" i="7"/>
  <c r="BG195" i="7"/>
  <c r="BE195" i="7"/>
  <c r="AA195" i="7"/>
  <c r="Y195" i="7"/>
  <c r="W195" i="7"/>
  <c r="BK195" i="7"/>
  <c r="N195" i="7"/>
  <c r="BF195" i="7" s="1"/>
  <c r="BI194" i="7"/>
  <c r="BH194" i="7"/>
  <c r="BG194" i="7"/>
  <c r="BE194" i="7"/>
  <c r="AA194" i="7"/>
  <c r="Y194" i="7"/>
  <c r="W194" i="7"/>
  <c r="BK194" i="7"/>
  <c r="N194" i="7"/>
  <c r="BF194" i="7" s="1"/>
  <c r="BI193" i="7"/>
  <c r="BH193" i="7"/>
  <c r="BG193" i="7"/>
  <c r="BE193" i="7"/>
  <c r="AA193" i="7"/>
  <c r="Y193" i="7"/>
  <c r="W193" i="7"/>
  <c r="BK193" i="7"/>
  <c r="N193" i="7"/>
  <c r="BF193" i="7" s="1"/>
  <c r="BI192" i="7"/>
  <c r="BH192" i="7"/>
  <c r="BG192" i="7"/>
  <c r="BE192" i="7"/>
  <c r="AA192" i="7"/>
  <c r="Y192" i="7"/>
  <c r="W192" i="7"/>
  <c r="BK192" i="7"/>
  <c r="N192" i="7"/>
  <c r="BF192" i="7"/>
  <c r="BI191" i="7"/>
  <c r="BH191" i="7"/>
  <c r="BG191" i="7"/>
  <c r="BE191" i="7"/>
  <c r="AA191" i="7"/>
  <c r="Y191" i="7"/>
  <c r="W191" i="7"/>
  <c r="BK191" i="7"/>
  <c r="N191" i="7"/>
  <c r="BF191" i="7" s="1"/>
  <c r="BI190" i="7"/>
  <c r="BH190" i="7"/>
  <c r="BG190" i="7"/>
  <c r="BE190" i="7"/>
  <c r="AA190" i="7"/>
  <c r="Y190" i="7"/>
  <c r="W190" i="7"/>
  <c r="BK190" i="7"/>
  <c r="N190" i="7"/>
  <c r="BF190" i="7" s="1"/>
  <c r="BI189" i="7"/>
  <c r="BH189" i="7"/>
  <c r="BG189" i="7"/>
  <c r="BE189" i="7"/>
  <c r="AA189" i="7"/>
  <c r="Y189" i="7"/>
  <c r="W189" i="7"/>
  <c r="BK189" i="7"/>
  <c r="N189" i="7"/>
  <c r="BF189" i="7" s="1"/>
  <c r="BI188" i="7"/>
  <c r="BH188" i="7"/>
  <c r="BG188" i="7"/>
  <c r="BE188" i="7"/>
  <c r="AA188" i="7"/>
  <c r="Y188" i="7"/>
  <c r="W188" i="7"/>
  <c r="BK188" i="7"/>
  <c r="N188" i="7"/>
  <c r="BF188" i="7"/>
  <c r="BI187" i="7"/>
  <c r="BH187" i="7"/>
  <c r="BG187" i="7"/>
  <c r="BE187" i="7"/>
  <c r="AA187" i="7"/>
  <c r="Y187" i="7"/>
  <c r="W187" i="7"/>
  <c r="BK187" i="7"/>
  <c r="N187" i="7"/>
  <c r="BF187" i="7" s="1"/>
  <c r="BI186" i="7"/>
  <c r="BH186" i="7"/>
  <c r="BG186" i="7"/>
  <c r="BE186" i="7"/>
  <c r="AA186" i="7"/>
  <c r="Y186" i="7"/>
  <c r="W186" i="7"/>
  <c r="BK186" i="7"/>
  <c r="N186" i="7"/>
  <c r="BF186" i="7" s="1"/>
  <c r="BI185" i="7"/>
  <c r="BH185" i="7"/>
  <c r="BG185" i="7"/>
  <c r="BE185" i="7"/>
  <c r="AA185" i="7"/>
  <c r="Y185" i="7"/>
  <c r="W185" i="7"/>
  <c r="BK185" i="7"/>
  <c r="N185" i="7"/>
  <c r="BF185" i="7" s="1"/>
  <c r="BI184" i="7"/>
  <c r="BH184" i="7"/>
  <c r="BG184" i="7"/>
  <c r="BE184" i="7"/>
  <c r="AA184" i="7"/>
  <c r="Y184" i="7"/>
  <c r="W184" i="7"/>
  <c r="BK184" i="7"/>
  <c r="N184" i="7"/>
  <c r="BF184" i="7"/>
  <c r="BI183" i="7"/>
  <c r="BH183" i="7"/>
  <c r="BG183" i="7"/>
  <c r="BE183" i="7"/>
  <c r="AA183" i="7"/>
  <c r="Y183" i="7"/>
  <c r="W183" i="7"/>
  <c r="BK183" i="7"/>
  <c r="N183" i="7"/>
  <c r="BF183" i="7" s="1"/>
  <c r="BI182" i="7"/>
  <c r="BH182" i="7"/>
  <c r="BG182" i="7"/>
  <c r="BE182" i="7"/>
  <c r="AA182" i="7"/>
  <c r="Y182" i="7"/>
  <c r="W182" i="7"/>
  <c r="BK182" i="7"/>
  <c r="N182" i="7"/>
  <c r="BF182" i="7" s="1"/>
  <c r="BI181" i="7"/>
  <c r="BH181" i="7"/>
  <c r="BG181" i="7"/>
  <c r="BE181" i="7"/>
  <c r="AA181" i="7"/>
  <c r="Y181" i="7"/>
  <c r="W181" i="7"/>
  <c r="BK181" i="7"/>
  <c r="N181" i="7"/>
  <c r="BF181" i="7" s="1"/>
  <c r="BI180" i="7"/>
  <c r="BH180" i="7"/>
  <c r="BG180" i="7"/>
  <c r="BE180" i="7"/>
  <c r="AA180" i="7"/>
  <c r="Y180" i="7"/>
  <c r="W180" i="7"/>
  <c r="BK180" i="7"/>
  <c r="N180" i="7"/>
  <c r="BF180" i="7"/>
  <c r="BI179" i="7"/>
  <c r="BH179" i="7"/>
  <c r="BG179" i="7"/>
  <c r="BE179" i="7"/>
  <c r="AA179" i="7"/>
  <c r="Y179" i="7"/>
  <c r="W179" i="7"/>
  <c r="BK179" i="7"/>
  <c r="N179" i="7"/>
  <c r="BF179" i="7" s="1"/>
  <c r="BI178" i="7"/>
  <c r="BH178" i="7"/>
  <c r="BG178" i="7"/>
  <c r="BE178" i="7"/>
  <c r="AA178" i="7"/>
  <c r="Y178" i="7"/>
  <c r="W178" i="7"/>
  <c r="BK178" i="7"/>
  <c r="N178" i="7"/>
  <c r="BF178" i="7" s="1"/>
  <c r="BI177" i="7"/>
  <c r="BH177" i="7"/>
  <c r="BG177" i="7"/>
  <c r="BE177" i="7"/>
  <c r="AA177" i="7"/>
  <c r="AA175" i="7" s="1"/>
  <c r="Y177" i="7"/>
  <c r="W177" i="7"/>
  <c r="BK177" i="7"/>
  <c r="N177" i="7"/>
  <c r="BF177" i="7" s="1"/>
  <c r="BI176" i="7"/>
  <c r="BH176" i="7"/>
  <c r="BG176" i="7"/>
  <c r="BE176" i="7"/>
  <c r="AA176" i="7"/>
  <c r="Y176" i="7"/>
  <c r="Y175" i="7" s="1"/>
  <c r="W176" i="7"/>
  <c r="BK176" i="7"/>
  <c r="BK175" i="7" s="1"/>
  <c r="N175" i="7" s="1"/>
  <c r="N97" i="7" s="1"/>
  <c r="N176" i="7"/>
  <c r="BF176" i="7"/>
  <c r="BI174" i="7"/>
  <c r="BH174" i="7"/>
  <c r="BG174" i="7"/>
  <c r="BE174" i="7"/>
  <c r="AA174" i="7"/>
  <c r="Y174" i="7"/>
  <c r="W174" i="7"/>
  <c r="BK174" i="7"/>
  <c r="N174" i="7"/>
  <c r="BF174" i="7"/>
  <c r="BI173" i="7"/>
  <c r="BH173" i="7"/>
  <c r="BG173" i="7"/>
  <c r="BE173" i="7"/>
  <c r="AA173" i="7"/>
  <c r="Y173" i="7"/>
  <c r="W173" i="7"/>
  <c r="BK173" i="7"/>
  <c r="N173" i="7"/>
  <c r="BF173" i="7" s="1"/>
  <c r="BI172" i="7"/>
  <c r="BH172" i="7"/>
  <c r="BG172" i="7"/>
  <c r="BE172" i="7"/>
  <c r="AA172" i="7"/>
  <c r="Y172" i="7"/>
  <c r="W172" i="7"/>
  <c r="BK172" i="7"/>
  <c r="N172" i="7"/>
  <c r="BF172" i="7" s="1"/>
  <c r="BI171" i="7"/>
  <c r="BH171" i="7"/>
  <c r="BG171" i="7"/>
  <c r="BE171" i="7"/>
  <c r="AA171" i="7"/>
  <c r="Y171" i="7"/>
  <c r="W171" i="7"/>
  <c r="BK171" i="7"/>
  <c r="N171" i="7"/>
  <c r="BF171" i="7" s="1"/>
  <c r="BI170" i="7"/>
  <c r="BH170" i="7"/>
  <c r="BG170" i="7"/>
  <c r="BE170" i="7"/>
  <c r="AA170" i="7"/>
  <c r="Y170" i="7"/>
  <c r="W170" i="7"/>
  <c r="BK170" i="7"/>
  <c r="N170" i="7"/>
  <c r="BF170" i="7"/>
  <c r="BI169" i="7"/>
  <c r="BH169" i="7"/>
  <c r="BG169" i="7"/>
  <c r="BE169" i="7"/>
  <c r="AA169" i="7"/>
  <c r="Y169" i="7"/>
  <c r="W169" i="7"/>
  <c r="BK169" i="7"/>
  <c r="N169" i="7"/>
  <c r="BF169" i="7" s="1"/>
  <c r="BI168" i="7"/>
  <c r="BH168" i="7"/>
  <c r="BG168" i="7"/>
  <c r="BE168" i="7"/>
  <c r="AA168" i="7"/>
  <c r="Y168" i="7"/>
  <c r="W168" i="7"/>
  <c r="BK168" i="7"/>
  <c r="N168" i="7"/>
  <c r="BF168" i="7" s="1"/>
  <c r="BI167" i="7"/>
  <c r="BH167" i="7"/>
  <c r="BG167" i="7"/>
  <c r="BE167" i="7"/>
  <c r="AA167" i="7"/>
  <c r="Y167" i="7"/>
  <c r="W167" i="7"/>
  <c r="BK167" i="7"/>
  <c r="N167" i="7"/>
  <c r="BF167" i="7" s="1"/>
  <c r="BI166" i="7"/>
  <c r="BH166" i="7"/>
  <c r="BG166" i="7"/>
  <c r="BE166" i="7"/>
  <c r="AA166" i="7"/>
  <c r="Y166" i="7"/>
  <c r="W166" i="7"/>
  <c r="BK166" i="7"/>
  <c r="N166" i="7"/>
  <c r="BF166" i="7"/>
  <c r="BI165" i="7"/>
  <c r="BH165" i="7"/>
  <c r="BG165" i="7"/>
  <c r="BE165" i="7"/>
  <c r="AA165" i="7"/>
  <c r="Y165" i="7"/>
  <c r="W165" i="7"/>
  <c r="BK165" i="7"/>
  <c r="N165" i="7"/>
  <c r="BF165" i="7" s="1"/>
  <c r="BI164" i="7"/>
  <c r="BH164" i="7"/>
  <c r="BG164" i="7"/>
  <c r="BE164" i="7"/>
  <c r="AA164" i="7"/>
  <c r="Y164" i="7"/>
  <c r="W164" i="7"/>
  <c r="BK164" i="7"/>
  <c r="N164" i="7"/>
  <c r="BF164" i="7" s="1"/>
  <c r="BI163" i="7"/>
  <c r="BH163" i="7"/>
  <c r="BG163" i="7"/>
  <c r="BE163" i="7"/>
  <c r="AA163" i="7"/>
  <c r="Y163" i="7"/>
  <c r="W163" i="7"/>
  <c r="BK163" i="7"/>
  <c r="N163" i="7"/>
  <c r="BF163" i="7" s="1"/>
  <c r="BI162" i="7"/>
  <c r="BH162" i="7"/>
  <c r="BG162" i="7"/>
  <c r="BE162" i="7"/>
  <c r="AA162" i="7"/>
  <c r="Y162" i="7"/>
  <c r="W162" i="7"/>
  <c r="BK162" i="7"/>
  <c r="N162" i="7"/>
  <c r="BF162" i="7"/>
  <c r="BI161" i="7"/>
  <c r="BH161" i="7"/>
  <c r="BG161" i="7"/>
  <c r="BE161" i="7"/>
  <c r="AA161" i="7"/>
  <c r="Y161" i="7"/>
  <c r="Y160" i="7" s="1"/>
  <c r="W161" i="7"/>
  <c r="BK161" i="7"/>
  <c r="BK160" i="7"/>
  <c r="N160" i="7" s="1"/>
  <c r="N96" i="7" s="1"/>
  <c r="N161" i="7"/>
  <c r="BF161" i="7" s="1"/>
  <c r="BI159" i="7"/>
  <c r="BH159" i="7"/>
  <c r="BG159" i="7"/>
  <c r="BE159" i="7"/>
  <c r="AA159" i="7"/>
  <c r="Y159" i="7"/>
  <c r="W159" i="7"/>
  <c r="BK159" i="7"/>
  <c r="N159" i="7"/>
  <c r="BF159" i="7" s="1"/>
  <c r="BI158" i="7"/>
  <c r="BH158" i="7"/>
  <c r="BG158" i="7"/>
  <c r="BE158" i="7"/>
  <c r="AA158" i="7"/>
  <c r="Y158" i="7"/>
  <c r="W158" i="7"/>
  <c r="BK158" i="7"/>
  <c r="N158" i="7"/>
  <c r="BF158" i="7" s="1"/>
  <c r="BI157" i="7"/>
  <c r="BH157" i="7"/>
  <c r="BG157" i="7"/>
  <c r="BE157" i="7"/>
  <c r="AA157" i="7"/>
  <c r="Y157" i="7"/>
  <c r="W157" i="7"/>
  <c r="BK157" i="7"/>
  <c r="N157" i="7"/>
  <c r="BF157" i="7" s="1"/>
  <c r="BI156" i="7"/>
  <c r="BH156" i="7"/>
  <c r="BG156" i="7"/>
  <c r="BE156" i="7"/>
  <c r="AA156" i="7"/>
  <c r="Y156" i="7"/>
  <c r="W156" i="7"/>
  <c r="BK156" i="7"/>
  <c r="N156" i="7"/>
  <c r="BF156" i="7"/>
  <c r="BI155" i="7"/>
  <c r="BH155" i="7"/>
  <c r="BG155" i="7"/>
  <c r="BE155" i="7"/>
  <c r="AA155" i="7"/>
  <c r="Y155" i="7"/>
  <c r="W155" i="7"/>
  <c r="BK155" i="7"/>
  <c r="N155" i="7"/>
  <c r="BF155" i="7" s="1"/>
  <c r="BI154" i="7"/>
  <c r="BH154" i="7"/>
  <c r="BG154" i="7"/>
  <c r="BE154" i="7"/>
  <c r="AA154" i="7"/>
  <c r="Y154" i="7"/>
  <c r="W154" i="7"/>
  <c r="BK154" i="7"/>
  <c r="N154" i="7"/>
  <c r="BF154" i="7" s="1"/>
  <c r="BI153" i="7"/>
  <c r="BH153" i="7"/>
  <c r="BG153" i="7"/>
  <c r="BE153" i="7"/>
  <c r="AA153" i="7"/>
  <c r="Y153" i="7"/>
  <c r="W153" i="7"/>
  <c r="BK153" i="7"/>
  <c r="N153" i="7"/>
  <c r="BF153" i="7" s="1"/>
  <c r="BI152" i="7"/>
  <c r="BH152" i="7"/>
  <c r="BG152" i="7"/>
  <c r="BE152" i="7"/>
  <c r="AA152" i="7"/>
  <c r="Y152" i="7"/>
  <c r="W152" i="7"/>
  <c r="BK152" i="7"/>
  <c r="N152" i="7"/>
  <c r="BF152" i="7"/>
  <c r="BI151" i="7"/>
  <c r="BH151" i="7"/>
  <c r="BG151" i="7"/>
  <c r="BE151" i="7"/>
  <c r="AA151" i="7"/>
  <c r="Y151" i="7"/>
  <c r="W151" i="7"/>
  <c r="BK151" i="7"/>
  <c r="N151" i="7"/>
  <c r="BF151" i="7" s="1"/>
  <c r="BI150" i="7"/>
  <c r="BH150" i="7"/>
  <c r="BG150" i="7"/>
  <c r="BE150" i="7"/>
  <c r="AA150" i="7"/>
  <c r="Y150" i="7"/>
  <c r="W150" i="7"/>
  <c r="BK150" i="7"/>
  <c r="N150" i="7"/>
  <c r="BF150" i="7" s="1"/>
  <c r="BI149" i="7"/>
  <c r="BH149" i="7"/>
  <c r="BG149" i="7"/>
  <c r="BE149" i="7"/>
  <c r="AA149" i="7"/>
  <c r="Y149" i="7"/>
  <c r="W149" i="7"/>
  <c r="BK149" i="7"/>
  <c r="N149" i="7"/>
  <c r="BF149" i="7" s="1"/>
  <c r="BI148" i="7"/>
  <c r="BH148" i="7"/>
  <c r="BG148" i="7"/>
  <c r="BE148" i="7"/>
  <c r="AA148" i="7"/>
  <c r="Y148" i="7"/>
  <c r="W148" i="7"/>
  <c r="BK148" i="7"/>
  <c r="N148" i="7"/>
  <c r="BF148" i="7"/>
  <c r="BI147" i="7"/>
  <c r="BH147" i="7"/>
  <c r="BG147" i="7"/>
  <c r="BE147" i="7"/>
  <c r="AA147" i="7"/>
  <c r="Y147" i="7"/>
  <c r="W147" i="7"/>
  <c r="BK147" i="7"/>
  <c r="N147" i="7"/>
  <c r="BF147" i="7" s="1"/>
  <c r="BI146" i="7"/>
  <c r="BH146" i="7"/>
  <c r="BG146" i="7"/>
  <c r="BE146" i="7"/>
  <c r="AA146" i="7"/>
  <c r="Y146" i="7"/>
  <c r="W146" i="7"/>
  <c r="BK146" i="7"/>
  <c r="N146" i="7"/>
  <c r="BF146" i="7" s="1"/>
  <c r="BI145" i="7"/>
  <c r="BH145" i="7"/>
  <c r="BG145" i="7"/>
  <c r="BE145" i="7"/>
  <c r="AA145" i="7"/>
  <c r="Y145" i="7"/>
  <c r="W145" i="7"/>
  <c r="BK145" i="7"/>
  <c r="N145" i="7"/>
  <c r="BF145" i="7" s="1"/>
  <c r="BI144" i="7"/>
  <c r="BH144" i="7"/>
  <c r="BG144" i="7"/>
  <c r="BE144" i="7"/>
  <c r="AA144" i="7"/>
  <c r="Y144" i="7"/>
  <c r="W144" i="7"/>
  <c r="BK144" i="7"/>
  <c r="N144" i="7"/>
  <c r="BF144" i="7"/>
  <c r="BI143" i="7"/>
  <c r="BH143" i="7"/>
  <c r="BG143" i="7"/>
  <c r="BE143" i="7"/>
  <c r="AA143" i="7"/>
  <c r="Y143" i="7"/>
  <c r="W143" i="7"/>
  <c r="BK143" i="7"/>
  <c r="N143" i="7"/>
  <c r="BF143" i="7" s="1"/>
  <c r="BI142" i="7"/>
  <c r="BH142" i="7"/>
  <c r="BG142" i="7"/>
  <c r="BE142" i="7"/>
  <c r="AA142" i="7"/>
  <c r="Y142" i="7"/>
  <c r="W142" i="7"/>
  <c r="BK142" i="7"/>
  <c r="N142" i="7"/>
  <c r="BF142" i="7" s="1"/>
  <c r="BI140" i="7"/>
  <c r="BH140" i="7"/>
  <c r="BG140" i="7"/>
  <c r="BE140" i="7"/>
  <c r="AA140" i="7"/>
  <c r="Y140" i="7"/>
  <c r="W140" i="7"/>
  <c r="BK140" i="7"/>
  <c r="N140" i="7"/>
  <c r="BF140" i="7" s="1"/>
  <c r="BI139" i="7"/>
  <c r="BH139" i="7"/>
  <c r="BG139" i="7"/>
  <c r="BE139" i="7"/>
  <c r="AA139" i="7"/>
  <c r="Y139" i="7"/>
  <c r="W139" i="7"/>
  <c r="BK139" i="7"/>
  <c r="N139" i="7"/>
  <c r="BF139" i="7" s="1"/>
  <c r="BI138" i="7"/>
  <c r="BH138" i="7"/>
  <c r="BG138" i="7"/>
  <c r="BE138" i="7"/>
  <c r="AA138" i="7"/>
  <c r="Y138" i="7"/>
  <c r="W138" i="7"/>
  <c r="BK138" i="7"/>
  <c r="N138" i="7"/>
  <c r="BF138" i="7"/>
  <c r="BI137" i="7"/>
  <c r="BH137" i="7"/>
  <c r="BG137" i="7"/>
  <c r="BE137" i="7"/>
  <c r="AA137" i="7"/>
  <c r="Y137" i="7"/>
  <c r="Y136" i="7" s="1"/>
  <c r="W137" i="7"/>
  <c r="BK137" i="7"/>
  <c r="N137" i="7"/>
  <c r="BF137" i="7" s="1"/>
  <c r="BI134" i="7"/>
  <c r="BH134" i="7"/>
  <c r="BG134" i="7"/>
  <c r="BE134" i="7"/>
  <c r="AA134" i="7"/>
  <c r="AA133" i="7" s="1"/>
  <c r="Y134" i="7"/>
  <c r="Y133" i="7" s="1"/>
  <c r="W134" i="7"/>
  <c r="W133" i="7"/>
  <c r="BK134" i="7"/>
  <c r="BK133" i="7" s="1"/>
  <c r="N133" i="7" s="1"/>
  <c r="N92" i="7" s="1"/>
  <c r="N134" i="7"/>
  <c r="BF134" i="7" s="1"/>
  <c r="BI132" i="7"/>
  <c r="BH132" i="7"/>
  <c r="BG132" i="7"/>
  <c r="BE132" i="7"/>
  <c r="AA132" i="7"/>
  <c r="Y132" i="7"/>
  <c r="W132" i="7"/>
  <c r="BK132" i="7"/>
  <c r="N132" i="7"/>
  <c r="BF132" i="7" s="1"/>
  <c r="BI131" i="7"/>
  <c r="BH131" i="7"/>
  <c r="BG131" i="7"/>
  <c r="BE131" i="7"/>
  <c r="AA131" i="7"/>
  <c r="AA130" i="7" s="1"/>
  <c r="Y131" i="7"/>
  <c r="Y130" i="7" s="1"/>
  <c r="W131" i="7"/>
  <c r="W130" i="7" s="1"/>
  <c r="BK131" i="7"/>
  <c r="BK130" i="7" s="1"/>
  <c r="N130" i="7" s="1"/>
  <c r="N91" i="7" s="1"/>
  <c r="BK129" i="7"/>
  <c r="N131" i="7"/>
  <c r="BF131" i="7" s="1"/>
  <c r="F125" i="7"/>
  <c r="F122" i="7"/>
  <c r="F120" i="7"/>
  <c r="BI108" i="7"/>
  <c r="BH108" i="7"/>
  <c r="BG108" i="7"/>
  <c r="BE108" i="7"/>
  <c r="BI107" i="7"/>
  <c r="BH107" i="7"/>
  <c r="BG107" i="7"/>
  <c r="BE107" i="7"/>
  <c r="BI106" i="7"/>
  <c r="BH106" i="7"/>
  <c r="BG106" i="7"/>
  <c r="BE106" i="7"/>
  <c r="BI105" i="7"/>
  <c r="BH105" i="7"/>
  <c r="BG105" i="7"/>
  <c r="BE105" i="7"/>
  <c r="BI104" i="7"/>
  <c r="BH104" i="7"/>
  <c r="BG104" i="7"/>
  <c r="BE104" i="7"/>
  <c r="BI103" i="7"/>
  <c r="BH103" i="7"/>
  <c r="H36" i="7" s="1"/>
  <c r="BG103" i="7"/>
  <c r="BE103" i="7"/>
  <c r="F85" i="7"/>
  <c r="F82" i="7"/>
  <c r="F80" i="7"/>
  <c r="O22" i="7"/>
  <c r="E22" i="7"/>
  <c r="M125" i="7" s="1"/>
  <c r="O21" i="7"/>
  <c r="O19" i="7"/>
  <c r="E19" i="7"/>
  <c r="M84" i="7" s="1"/>
  <c r="O18" i="7"/>
  <c r="O13" i="7"/>
  <c r="E13" i="7"/>
  <c r="O12" i="7"/>
  <c r="O10" i="7"/>
  <c r="F6" i="7"/>
  <c r="F78" i="7" s="1"/>
  <c r="BI421" i="6"/>
  <c r="BH421" i="6"/>
  <c r="BG421" i="6"/>
  <c r="BE421" i="6"/>
  <c r="BK421" i="6"/>
  <c r="N421" i="6" s="1"/>
  <c r="BF421" i="6" s="1"/>
  <c r="BI420" i="6"/>
  <c r="BH420" i="6"/>
  <c r="BG420" i="6"/>
  <c r="BE420" i="6"/>
  <c r="BK420" i="6"/>
  <c r="N420" i="6"/>
  <c r="BF420" i="6" s="1"/>
  <c r="BI419" i="6"/>
  <c r="BH419" i="6"/>
  <c r="BG419" i="6"/>
  <c r="BE419" i="6"/>
  <c r="BK419" i="6"/>
  <c r="N419" i="6"/>
  <c r="BF419" i="6" s="1"/>
  <c r="BI418" i="6"/>
  <c r="BH418" i="6"/>
  <c r="BG418" i="6"/>
  <c r="BE418" i="6"/>
  <c r="BK418" i="6"/>
  <c r="N418" i="6" s="1"/>
  <c r="BF418" i="6" s="1"/>
  <c r="BI417" i="6"/>
  <c r="BH417" i="6"/>
  <c r="BG417" i="6"/>
  <c r="BE417" i="6"/>
  <c r="BK417" i="6"/>
  <c r="BK416" i="6" s="1"/>
  <c r="N416" i="6" s="1"/>
  <c r="N107" i="6" s="1"/>
  <c r="BI408" i="6"/>
  <c r="BH408" i="6"/>
  <c r="BG408" i="6"/>
  <c r="BE408" i="6"/>
  <c r="AA408" i="6"/>
  <c r="AA407" i="6"/>
  <c r="Y408" i="6"/>
  <c r="Y407" i="6" s="1"/>
  <c r="W408" i="6"/>
  <c r="W407" i="6" s="1"/>
  <c r="BK408" i="6"/>
  <c r="BK407" i="6" s="1"/>
  <c r="N106" i="6" s="1"/>
  <c r="N408" i="6"/>
  <c r="BF408" i="6"/>
  <c r="BI406" i="6"/>
  <c r="BH406" i="6"/>
  <c r="BG406" i="6"/>
  <c r="BE406" i="6"/>
  <c r="AA406" i="6"/>
  <c r="Y406" i="6"/>
  <c r="W406" i="6"/>
  <c r="BK406" i="6"/>
  <c r="N406" i="6"/>
  <c r="BF406" i="6"/>
  <c r="BI400" i="6"/>
  <c r="BH400" i="6"/>
  <c r="BG400" i="6"/>
  <c r="BE400" i="6"/>
  <c r="AA400" i="6"/>
  <c r="AA399" i="6" s="1"/>
  <c r="Y400" i="6"/>
  <c r="Y399" i="6" s="1"/>
  <c r="W400" i="6"/>
  <c r="W399" i="6" s="1"/>
  <c r="BK400" i="6"/>
  <c r="BK399" i="6"/>
  <c r="N399" i="6" s="1"/>
  <c r="N105" i="6" s="1"/>
  <c r="N400" i="6"/>
  <c r="BF400" i="6" s="1"/>
  <c r="BI398" i="6"/>
  <c r="BH398" i="6"/>
  <c r="BG398" i="6"/>
  <c r="BE398" i="6"/>
  <c r="AA398" i="6"/>
  <c r="Y398" i="6"/>
  <c r="W398" i="6"/>
  <c r="BK398" i="6"/>
  <c r="N398" i="6"/>
  <c r="BF398" i="6" s="1"/>
  <c r="BI397" i="6"/>
  <c r="BH397" i="6"/>
  <c r="BG397" i="6"/>
  <c r="BE397" i="6"/>
  <c r="AA397" i="6"/>
  <c r="Y397" i="6"/>
  <c r="W397" i="6"/>
  <c r="BK397" i="6"/>
  <c r="N397" i="6"/>
  <c r="BF397" i="6"/>
  <c r="BI393" i="6"/>
  <c r="BH393" i="6"/>
  <c r="BG393" i="6"/>
  <c r="BE393" i="6"/>
  <c r="AA393" i="6"/>
  <c r="Y393" i="6"/>
  <c r="W393" i="6"/>
  <c r="BK393" i="6"/>
  <c r="N393" i="6"/>
  <c r="BF393" i="6" s="1"/>
  <c r="BI392" i="6"/>
  <c r="BH392" i="6"/>
  <c r="BG392" i="6"/>
  <c r="BE392" i="6"/>
  <c r="AA392" i="6"/>
  <c r="Y392" i="6"/>
  <c r="W392" i="6"/>
  <c r="BK392" i="6"/>
  <c r="N392" i="6"/>
  <c r="BF392" i="6" s="1"/>
  <c r="BI388" i="6"/>
  <c r="BH388" i="6"/>
  <c r="BG388" i="6"/>
  <c r="BE388" i="6"/>
  <c r="AA388" i="6"/>
  <c r="Y388" i="6"/>
  <c r="Y387" i="6"/>
  <c r="W388" i="6"/>
  <c r="BK388" i="6"/>
  <c r="N388" i="6"/>
  <c r="BF388" i="6" s="1"/>
  <c r="BI386" i="6"/>
  <c r="BH386" i="6"/>
  <c r="BG386" i="6"/>
  <c r="BE386" i="6"/>
  <c r="AA386" i="6"/>
  <c r="Y386" i="6"/>
  <c r="W386" i="6"/>
  <c r="BK386" i="6"/>
  <c r="N386" i="6"/>
  <c r="BF386" i="6" s="1"/>
  <c r="BI385" i="6"/>
  <c r="BH385" i="6"/>
  <c r="BG385" i="6"/>
  <c r="BE385" i="6"/>
  <c r="AA385" i="6"/>
  <c r="Y385" i="6"/>
  <c r="W385" i="6"/>
  <c r="BK385" i="6"/>
  <c r="N385" i="6"/>
  <c r="BF385" i="6"/>
  <c r="BI384" i="6"/>
  <c r="BH384" i="6"/>
  <c r="BG384" i="6"/>
  <c r="BE384" i="6"/>
  <c r="AA384" i="6"/>
  <c r="Y384" i="6"/>
  <c r="W384" i="6"/>
  <c r="BK384" i="6"/>
  <c r="N384" i="6"/>
  <c r="BF384" i="6" s="1"/>
  <c r="BI382" i="6"/>
  <c r="BH382" i="6"/>
  <c r="BG382" i="6"/>
  <c r="BE382" i="6"/>
  <c r="AA382" i="6"/>
  <c r="Y382" i="6"/>
  <c r="W382" i="6"/>
  <c r="BK382" i="6"/>
  <c r="N382" i="6"/>
  <c r="BF382" i="6" s="1"/>
  <c r="BI381" i="6"/>
  <c r="BH381" i="6"/>
  <c r="BG381" i="6"/>
  <c r="BE381" i="6"/>
  <c r="AA381" i="6"/>
  <c r="Y381" i="6"/>
  <c r="W381" i="6"/>
  <c r="BK381" i="6"/>
  <c r="N381" i="6"/>
  <c r="BF381" i="6" s="1"/>
  <c r="BI380" i="6"/>
  <c r="BH380" i="6"/>
  <c r="BG380" i="6"/>
  <c r="BE380" i="6"/>
  <c r="AA380" i="6"/>
  <c r="Y380" i="6"/>
  <c r="W380" i="6"/>
  <c r="BK380" i="6"/>
  <c r="N380" i="6"/>
  <c r="BF380" i="6"/>
  <c r="BI379" i="6"/>
  <c r="BH379" i="6"/>
  <c r="BG379" i="6"/>
  <c r="BE379" i="6"/>
  <c r="AA379" i="6"/>
  <c r="Y379" i="6"/>
  <c r="W379" i="6"/>
  <c r="BK379" i="6"/>
  <c r="N379" i="6"/>
  <c r="BF379" i="6" s="1"/>
  <c r="BI378" i="6"/>
  <c r="BH378" i="6"/>
  <c r="BG378" i="6"/>
  <c r="BE378" i="6"/>
  <c r="AA378" i="6"/>
  <c r="Y378" i="6"/>
  <c r="W378" i="6"/>
  <c r="BK378" i="6"/>
  <c r="N378" i="6"/>
  <c r="BF378" i="6" s="1"/>
  <c r="BI376" i="6"/>
  <c r="BH376" i="6"/>
  <c r="BG376" i="6"/>
  <c r="BE376" i="6"/>
  <c r="AA376" i="6"/>
  <c r="Y376" i="6"/>
  <c r="W376" i="6"/>
  <c r="BK376" i="6"/>
  <c r="N376" i="6"/>
  <c r="BF376" i="6" s="1"/>
  <c r="BI375" i="6"/>
  <c r="BH375" i="6"/>
  <c r="BG375" i="6"/>
  <c r="BE375" i="6"/>
  <c r="AA375" i="6"/>
  <c r="Y375" i="6"/>
  <c r="W375" i="6"/>
  <c r="BK375" i="6"/>
  <c r="N375" i="6"/>
  <c r="BF375" i="6" s="1"/>
  <c r="BI374" i="6"/>
  <c r="BH374" i="6"/>
  <c r="BG374" i="6"/>
  <c r="BE374" i="6"/>
  <c r="AA374" i="6"/>
  <c r="Y374" i="6"/>
  <c r="W374" i="6"/>
  <c r="BK374" i="6"/>
  <c r="N374" i="6"/>
  <c r="BF374" i="6"/>
  <c r="BI373" i="6"/>
  <c r="BH373" i="6"/>
  <c r="BG373" i="6"/>
  <c r="BE373" i="6"/>
  <c r="AA373" i="6"/>
  <c r="Y373" i="6"/>
  <c r="W373" i="6"/>
  <c r="BK373" i="6"/>
  <c r="N373" i="6"/>
  <c r="BF373" i="6" s="1"/>
  <c r="BI372" i="6"/>
  <c r="BH372" i="6"/>
  <c r="BG372" i="6"/>
  <c r="BE372" i="6"/>
  <c r="AA372" i="6"/>
  <c r="AA371" i="6" s="1"/>
  <c r="Y372" i="6"/>
  <c r="Y371" i="6" s="1"/>
  <c r="W372" i="6"/>
  <c r="W371" i="6"/>
  <c r="BK372" i="6"/>
  <c r="N372" i="6"/>
  <c r="BF372" i="6" s="1"/>
  <c r="BI370" i="6"/>
  <c r="BH370" i="6"/>
  <c r="BG370" i="6"/>
  <c r="BE370" i="6"/>
  <c r="AA370" i="6"/>
  <c r="Y370" i="6"/>
  <c r="W370" i="6"/>
  <c r="BK370" i="6"/>
  <c r="N370" i="6"/>
  <c r="BF370" i="6"/>
  <c r="BI369" i="6"/>
  <c r="BH369" i="6"/>
  <c r="BG369" i="6"/>
  <c r="BE369" i="6"/>
  <c r="AA369" i="6"/>
  <c r="Y369" i="6"/>
  <c r="W369" i="6"/>
  <c r="BK369" i="6"/>
  <c r="N369" i="6"/>
  <c r="BF369" i="6" s="1"/>
  <c r="BI368" i="6"/>
  <c r="BH368" i="6"/>
  <c r="BG368" i="6"/>
  <c r="BE368" i="6"/>
  <c r="AA368" i="6"/>
  <c r="Y368" i="6"/>
  <c r="W368" i="6"/>
  <c r="BK368" i="6"/>
  <c r="N368" i="6"/>
  <c r="BF368" i="6" s="1"/>
  <c r="BI367" i="6"/>
  <c r="BH367" i="6"/>
  <c r="BG367" i="6"/>
  <c r="BE367" i="6"/>
  <c r="AA367" i="6"/>
  <c r="Y367" i="6"/>
  <c r="W367" i="6"/>
  <c r="BK367" i="6"/>
  <c r="N367" i="6"/>
  <c r="BF367" i="6" s="1"/>
  <c r="BI363" i="6"/>
  <c r="BH363" i="6"/>
  <c r="BG363" i="6"/>
  <c r="BE363" i="6"/>
  <c r="AA363" i="6"/>
  <c r="AA362" i="6"/>
  <c r="Y363" i="6"/>
  <c r="W363" i="6"/>
  <c r="W362" i="6" s="1"/>
  <c r="BK363" i="6"/>
  <c r="BK362" i="6" s="1"/>
  <c r="N362" i="6" s="1"/>
  <c r="N101" i="6" s="1"/>
  <c r="N363" i="6"/>
  <c r="BF363" i="6"/>
  <c r="BI361" i="6"/>
  <c r="BH361" i="6"/>
  <c r="BG361" i="6"/>
  <c r="BE361" i="6"/>
  <c r="AA361" i="6"/>
  <c r="Y361" i="6"/>
  <c r="W361" i="6"/>
  <c r="BK361" i="6"/>
  <c r="N361" i="6"/>
  <c r="BF361" i="6" s="1"/>
  <c r="BI352" i="6"/>
  <c r="BH352" i="6"/>
  <c r="BG352" i="6"/>
  <c r="BE352" i="6"/>
  <c r="AA352" i="6"/>
  <c r="Y352" i="6"/>
  <c r="W352" i="6"/>
  <c r="BK352" i="6"/>
  <c r="N352" i="6"/>
  <c r="BF352" i="6" s="1"/>
  <c r="BI351" i="6"/>
  <c r="BH351" i="6"/>
  <c r="BG351" i="6"/>
  <c r="BE351" i="6"/>
  <c r="AA351" i="6"/>
  <c r="Y351" i="6"/>
  <c r="W351" i="6"/>
  <c r="BK351" i="6"/>
  <c r="N351" i="6"/>
  <c r="BF351" i="6"/>
  <c r="BI347" i="6"/>
  <c r="BH347" i="6"/>
  <c r="BG347" i="6"/>
  <c r="BE347" i="6"/>
  <c r="AA347" i="6"/>
  <c r="Y347" i="6"/>
  <c r="W347" i="6"/>
  <c r="BK347" i="6"/>
  <c r="N347" i="6"/>
  <c r="BF347" i="6" s="1"/>
  <c r="BI346" i="6"/>
  <c r="BH346" i="6"/>
  <c r="BG346" i="6"/>
  <c r="BE346" i="6"/>
  <c r="AA346" i="6"/>
  <c r="Y346" i="6"/>
  <c r="W346" i="6"/>
  <c r="BK346" i="6"/>
  <c r="N346" i="6"/>
  <c r="BF346" i="6" s="1"/>
  <c r="BI338" i="6"/>
  <c r="BH338" i="6"/>
  <c r="BG338" i="6"/>
  <c r="BE338" i="6"/>
  <c r="AA338" i="6"/>
  <c r="Y338" i="6"/>
  <c r="W338" i="6"/>
  <c r="BK338" i="6"/>
  <c r="N338" i="6"/>
  <c r="BF338" i="6" s="1"/>
  <c r="BI337" i="6"/>
  <c r="BH337" i="6"/>
  <c r="BG337" i="6"/>
  <c r="BE337" i="6"/>
  <c r="AA337" i="6"/>
  <c r="Y337" i="6"/>
  <c r="W337" i="6"/>
  <c r="BK337" i="6"/>
  <c r="N337" i="6"/>
  <c r="BF337" i="6"/>
  <c r="BI336" i="6"/>
  <c r="BH336" i="6"/>
  <c r="BG336" i="6"/>
  <c r="BE336" i="6"/>
  <c r="AA336" i="6"/>
  <c r="Y336" i="6"/>
  <c r="W336" i="6"/>
  <c r="BK336" i="6"/>
  <c r="N336" i="6"/>
  <c r="BF336" i="6" s="1"/>
  <c r="BI328" i="6"/>
  <c r="BH328" i="6"/>
  <c r="BG328" i="6"/>
  <c r="BE328" i="6"/>
  <c r="AA328" i="6"/>
  <c r="Y328" i="6"/>
  <c r="W328" i="6"/>
  <c r="BK328" i="6"/>
  <c r="N328" i="6"/>
  <c r="BF328" i="6" s="1"/>
  <c r="BI326" i="6"/>
  <c r="BH326" i="6"/>
  <c r="BG326" i="6"/>
  <c r="BE326" i="6"/>
  <c r="AA326" i="6"/>
  <c r="Y326" i="6"/>
  <c r="W326" i="6"/>
  <c r="BK326" i="6"/>
  <c r="N326" i="6"/>
  <c r="BF326" i="6"/>
  <c r="BI325" i="6"/>
  <c r="BH325" i="6"/>
  <c r="BG325" i="6"/>
  <c r="BE325" i="6"/>
  <c r="AA325" i="6"/>
  <c r="Y325" i="6"/>
  <c r="W325" i="6"/>
  <c r="BK325" i="6"/>
  <c r="N325" i="6"/>
  <c r="BF325" i="6"/>
  <c r="BI321" i="6"/>
  <c r="BH321" i="6"/>
  <c r="BG321" i="6"/>
  <c r="BE321" i="6"/>
  <c r="AA321" i="6"/>
  <c r="Y321" i="6"/>
  <c r="W321" i="6"/>
  <c r="BK321" i="6"/>
  <c r="N321" i="6"/>
  <c r="BF321" i="6"/>
  <c r="BI320" i="6"/>
  <c r="BH320" i="6"/>
  <c r="BG320" i="6"/>
  <c r="BE320" i="6"/>
  <c r="AA320" i="6"/>
  <c r="Y320" i="6"/>
  <c r="W320" i="6"/>
  <c r="BK320" i="6"/>
  <c r="N320" i="6"/>
  <c r="BF320" i="6"/>
  <c r="BI316" i="6"/>
  <c r="BH316" i="6"/>
  <c r="BG316" i="6"/>
  <c r="BE316" i="6"/>
  <c r="AA316" i="6"/>
  <c r="Y316" i="6"/>
  <c r="W316" i="6"/>
  <c r="BK316" i="6"/>
  <c r="N316" i="6"/>
  <c r="BF316" i="6"/>
  <c r="BI315" i="6"/>
  <c r="BH315" i="6"/>
  <c r="BG315" i="6"/>
  <c r="BE315" i="6"/>
  <c r="AA315" i="6"/>
  <c r="Y315" i="6"/>
  <c r="W315" i="6"/>
  <c r="BK315" i="6"/>
  <c r="N315" i="6"/>
  <c r="BF315" i="6"/>
  <c r="BI311" i="6"/>
  <c r="BH311" i="6"/>
  <c r="BG311" i="6"/>
  <c r="BE311" i="6"/>
  <c r="AA311" i="6"/>
  <c r="AA310" i="6" s="1"/>
  <c r="Y311" i="6"/>
  <c r="W311" i="6"/>
  <c r="W310" i="6"/>
  <c r="BK311" i="6"/>
  <c r="N311" i="6"/>
  <c r="BF311" i="6" s="1"/>
  <c r="BI308" i="6"/>
  <c r="BH308" i="6"/>
  <c r="BG308" i="6"/>
  <c r="BE308" i="6"/>
  <c r="AA308" i="6"/>
  <c r="AA307" i="6" s="1"/>
  <c r="Y308" i="6"/>
  <c r="Y307" i="6" s="1"/>
  <c r="W308" i="6"/>
  <c r="W307" i="6"/>
  <c r="BK308" i="6"/>
  <c r="BK307" i="6" s="1"/>
  <c r="N307" i="6" s="1"/>
  <c r="N97" i="6" s="1"/>
  <c r="N308" i="6"/>
  <c r="BF308" i="6" s="1"/>
  <c r="BI306" i="6"/>
  <c r="BH306" i="6"/>
  <c r="BG306" i="6"/>
  <c r="BE306" i="6"/>
  <c r="AA306" i="6"/>
  <c r="Y306" i="6"/>
  <c r="W306" i="6"/>
  <c r="BK306" i="6"/>
  <c r="N306" i="6"/>
  <c r="BF306" i="6"/>
  <c r="BI305" i="6"/>
  <c r="BH305" i="6"/>
  <c r="BG305" i="6"/>
  <c r="BE305" i="6"/>
  <c r="AA305" i="6"/>
  <c r="Y305" i="6"/>
  <c r="W305" i="6"/>
  <c r="BK305" i="6"/>
  <c r="N305" i="6"/>
  <c r="BF305" i="6" s="1"/>
  <c r="BI300" i="6"/>
  <c r="BH300" i="6"/>
  <c r="BG300" i="6"/>
  <c r="BE300" i="6"/>
  <c r="AA300" i="6"/>
  <c r="AA299" i="6" s="1"/>
  <c r="Y300" i="6"/>
  <c r="Y299" i="6" s="1"/>
  <c r="W300" i="6"/>
  <c r="W299" i="6"/>
  <c r="BK300" i="6"/>
  <c r="N300" i="6"/>
  <c r="BF300" i="6" s="1"/>
  <c r="BI295" i="6"/>
  <c r="BH295" i="6"/>
  <c r="BG295" i="6"/>
  <c r="BE295" i="6"/>
  <c r="AA295" i="6"/>
  <c r="Y295" i="6"/>
  <c r="W295" i="6"/>
  <c r="BK295" i="6"/>
  <c r="N295" i="6"/>
  <c r="BF295" i="6"/>
  <c r="BI294" i="6"/>
  <c r="BH294" i="6"/>
  <c r="BG294" i="6"/>
  <c r="BE294" i="6"/>
  <c r="AA294" i="6"/>
  <c r="Y294" i="6"/>
  <c r="W294" i="6"/>
  <c r="BK294" i="6"/>
  <c r="N294" i="6"/>
  <c r="BF294" i="6" s="1"/>
  <c r="BI293" i="6"/>
  <c r="BH293" i="6"/>
  <c r="BG293" i="6"/>
  <c r="BE293" i="6"/>
  <c r="AA293" i="6"/>
  <c r="Y293" i="6"/>
  <c r="W293" i="6"/>
  <c r="BK293" i="6"/>
  <c r="N293" i="6"/>
  <c r="BF293" i="6" s="1"/>
  <c r="BI292" i="6"/>
  <c r="BH292" i="6"/>
  <c r="BG292" i="6"/>
  <c r="BE292" i="6"/>
  <c r="AA292" i="6"/>
  <c r="Y292" i="6"/>
  <c r="W292" i="6"/>
  <c r="BK292" i="6"/>
  <c r="N292" i="6"/>
  <c r="BF292" i="6" s="1"/>
  <c r="BI288" i="6"/>
  <c r="BH288" i="6"/>
  <c r="BG288" i="6"/>
  <c r="BE288" i="6"/>
  <c r="AA288" i="6"/>
  <c r="Y288" i="6"/>
  <c r="W288" i="6"/>
  <c r="BK288" i="6"/>
  <c r="N288" i="6"/>
  <c r="BF288" i="6"/>
  <c r="BI287" i="6"/>
  <c r="BH287" i="6"/>
  <c r="BG287" i="6"/>
  <c r="BE287" i="6"/>
  <c r="AA287" i="6"/>
  <c r="Y287" i="6"/>
  <c r="W287" i="6"/>
  <c r="BK287" i="6"/>
  <c r="N287" i="6"/>
  <c r="BF287" i="6" s="1"/>
  <c r="BI283" i="6"/>
  <c r="BH283" i="6"/>
  <c r="BG283" i="6"/>
  <c r="BE283" i="6"/>
  <c r="AA283" i="6"/>
  <c r="Y283" i="6"/>
  <c r="W283" i="6"/>
  <c r="BK283" i="6"/>
  <c r="N283" i="6"/>
  <c r="BF283" i="6" s="1"/>
  <c r="BI278" i="6"/>
  <c r="BH278" i="6"/>
  <c r="BG278" i="6"/>
  <c r="BE278" i="6"/>
  <c r="AA278" i="6"/>
  <c r="Y278" i="6"/>
  <c r="W278" i="6"/>
  <c r="BK278" i="6"/>
  <c r="N278" i="6"/>
  <c r="BF278" i="6" s="1"/>
  <c r="BI269" i="6"/>
  <c r="BH269" i="6"/>
  <c r="BG269" i="6"/>
  <c r="BE269" i="6"/>
  <c r="AA269" i="6"/>
  <c r="Y269" i="6"/>
  <c r="W269" i="6"/>
  <c r="BK269" i="6"/>
  <c r="N269" i="6"/>
  <c r="BF269" i="6"/>
  <c r="BI260" i="6"/>
  <c r="BH260" i="6"/>
  <c r="BG260" i="6"/>
  <c r="BE260" i="6"/>
  <c r="AA260" i="6"/>
  <c r="Y260" i="6"/>
  <c r="W260" i="6"/>
  <c r="BK260" i="6"/>
  <c r="N260" i="6"/>
  <c r="BF260" i="6" s="1"/>
  <c r="BI250" i="6"/>
  <c r="BH250" i="6"/>
  <c r="BG250" i="6"/>
  <c r="BE250" i="6"/>
  <c r="AA250" i="6"/>
  <c r="Y250" i="6"/>
  <c r="W250" i="6"/>
  <c r="BK250" i="6"/>
  <c r="N250" i="6"/>
  <c r="BF250" i="6" s="1"/>
  <c r="BI245" i="6"/>
  <c r="BH245" i="6"/>
  <c r="BG245" i="6"/>
  <c r="BE245" i="6"/>
  <c r="AA245" i="6"/>
  <c r="Y245" i="6"/>
  <c r="W245" i="6"/>
  <c r="BK245" i="6"/>
  <c r="N245" i="6"/>
  <c r="BF245" i="6" s="1"/>
  <c r="BI241" i="6"/>
  <c r="BH241" i="6"/>
  <c r="BG241" i="6"/>
  <c r="BE241" i="6"/>
  <c r="AA241" i="6"/>
  <c r="AA240" i="6"/>
  <c r="Y241" i="6"/>
  <c r="W241" i="6"/>
  <c r="W240" i="6" s="1"/>
  <c r="BK241" i="6"/>
  <c r="N241" i="6"/>
  <c r="BF241" i="6" s="1"/>
  <c r="BI236" i="6"/>
  <c r="BH236" i="6"/>
  <c r="BG236" i="6"/>
  <c r="BE236" i="6"/>
  <c r="AA236" i="6"/>
  <c r="Y236" i="6"/>
  <c r="W236" i="6"/>
  <c r="BK236" i="6"/>
  <c r="N236" i="6"/>
  <c r="BF236" i="6" s="1"/>
  <c r="BI235" i="6"/>
  <c r="BH235" i="6"/>
  <c r="BG235" i="6"/>
  <c r="BE235" i="6"/>
  <c r="AA235" i="6"/>
  <c r="Y235" i="6"/>
  <c r="W235" i="6"/>
  <c r="BK235" i="6"/>
  <c r="N235" i="6"/>
  <c r="BF235" i="6" s="1"/>
  <c r="BI230" i="6"/>
  <c r="BH230" i="6"/>
  <c r="BG230" i="6"/>
  <c r="BE230" i="6"/>
  <c r="AA230" i="6"/>
  <c r="Y230" i="6"/>
  <c r="W230" i="6"/>
  <c r="BK230" i="6"/>
  <c r="N230" i="6"/>
  <c r="BF230" i="6"/>
  <c r="BI225" i="6"/>
  <c r="BH225" i="6"/>
  <c r="BG225" i="6"/>
  <c r="BE225" i="6"/>
  <c r="AA225" i="6"/>
  <c r="Y225" i="6"/>
  <c r="W225" i="6"/>
  <c r="BK225" i="6"/>
  <c r="N225" i="6"/>
  <c r="BF225" i="6" s="1"/>
  <c r="BI224" i="6"/>
  <c r="BH224" i="6"/>
  <c r="BG224" i="6"/>
  <c r="BE224" i="6"/>
  <c r="AA224" i="6"/>
  <c r="Y224" i="6"/>
  <c r="W224" i="6"/>
  <c r="BK224" i="6"/>
  <c r="N224" i="6"/>
  <c r="BF224" i="6" s="1"/>
  <c r="BI220" i="6"/>
  <c r="BH220" i="6"/>
  <c r="BG220" i="6"/>
  <c r="BE220" i="6"/>
  <c r="AA220" i="6"/>
  <c r="AA219" i="6" s="1"/>
  <c r="Y220" i="6"/>
  <c r="W220" i="6"/>
  <c r="W219" i="6" s="1"/>
  <c r="BK220" i="6"/>
  <c r="BK219" i="6"/>
  <c r="N219" i="6" s="1"/>
  <c r="N94" i="6" s="1"/>
  <c r="N220" i="6"/>
  <c r="BF220" i="6" s="1"/>
  <c r="BI214" i="6"/>
  <c r="BH214" i="6"/>
  <c r="BG214" i="6"/>
  <c r="BE214" i="6"/>
  <c r="AA214" i="6"/>
  <c r="Y214" i="6"/>
  <c r="W214" i="6"/>
  <c r="BK214" i="6"/>
  <c r="N214" i="6"/>
  <c r="BF214" i="6" s="1"/>
  <c r="BI205" i="6"/>
  <c r="BH205" i="6"/>
  <c r="BG205" i="6"/>
  <c r="BE205" i="6"/>
  <c r="AA205" i="6"/>
  <c r="Y205" i="6"/>
  <c r="W205" i="6"/>
  <c r="BK205" i="6"/>
  <c r="N205" i="6"/>
  <c r="BF205" i="6"/>
  <c r="BI204" i="6"/>
  <c r="BH204" i="6"/>
  <c r="BG204" i="6"/>
  <c r="BE204" i="6"/>
  <c r="AA204" i="6"/>
  <c r="Y204" i="6"/>
  <c r="W204" i="6"/>
  <c r="BK204" i="6"/>
  <c r="N204" i="6"/>
  <c r="BF204" i="6" s="1"/>
  <c r="BI203" i="6"/>
  <c r="BH203" i="6"/>
  <c r="BG203" i="6"/>
  <c r="BE203" i="6"/>
  <c r="AA203" i="6"/>
  <c r="Y203" i="6"/>
  <c r="W203" i="6"/>
  <c r="BK203" i="6"/>
  <c r="N203" i="6"/>
  <c r="BF203" i="6" s="1"/>
  <c r="BI201" i="6"/>
  <c r="BH201" i="6"/>
  <c r="BG201" i="6"/>
  <c r="BE201" i="6"/>
  <c r="AA201" i="6"/>
  <c r="Y201" i="6"/>
  <c r="W201" i="6"/>
  <c r="BK201" i="6"/>
  <c r="N201" i="6"/>
  <c r="BF201" i="6" s="1"/>
  <c r="BI199" i="6"/>
  <c r="BH199" i="6"/>
  <c r="BG199" i="6"/>
  <c r="BE199" i="6"/>
  <c r="AA199" i="6"/>
  <c r="Y199" i="6"/>
  <c r="W199" i="6"/>
  <c r="BK199" i="6"/>
  <c r="N199" i="6"/>
  <c r="BF199" i="6"/>
  <c r="BI198" i="6"/>
  <c r="BH198" i="6"/>
  <c r="BG198" i="6"/>
  <c r="BE198" i="6"/>
  <c r="AA198" i="6"/>
  <c r="Y198" i="6"/>
  <c r="W198" i="6"/>
  <c r="BK198" i="6"/>
  <c r="N198" i="6"/>
  <c r="BF198" i="6"/>
  <c r="BI183" i="6"/>
  <c r="BH183" i="6"/>
  <c r="BG183" i="6"/>
  <c r="BE183" i="6"/>
  <c r="AA183" i="6"/>
  <c r="AA182" i="6"/>
  <c r="Y183" i="6"/>
  <c r="W183" i="6"/>
  <c r="W182" i="6" s="1"/>
  <c r="BK183" i="6"/>
  <c r="N183" i="6"/>
  <c r="BF183" i="6" s="1"/>
  <c r="BI176" i="6"/>
  <c r="BH176" i="6"/>
  <c r="BG176" i="6"/>
  <c r="BE176" i="6"/>
  <c r="AA176" i="6"/>
  <c r="Y176" i="6"/>
  <c r="W176" i="6"/>
  <c r="BK176" i="6"/>
  <c r="N176" i="6"/>
  <c r="BF176" i="6" s="1"/>
  <c r="BI170" i="6"/>
  <c r="BH170" i="6"/>
  <c r="BG170" i="6"/>
  <c r="BE170" i="6"/>
  <c r="AA170" i="6"/>
  <c r="Y170" i="6"/>
  <c r="W170" i="6"/>
  <c r="BK170" i="6"/>
  <c r="N170" i="6"/>
  <c r="BF170" i="6" s="1"/>
  <c r="BI166" i="6"/>
  <c r="BH166" i="6"/>
  <c r="BG166" i="6"/>
  <c r="BE166" i="6"/>
  <c r="AA166" i="6"/>
  <c r="Y166" i="6"/>
  <c r="W166" i="6"/>
  <c r="BK166" i="6"/>
  <c r="N166" i="6"/>
  <c r="BF166" i="6" s="1"/>
  <c r="BI165" i="6"/>
  <c r="BH165" i="6"/>
  <c r="BG165" i="6"/>
  <c r="BE165" i="6"/>
  <c r="AA165" i="6"/>
  <c r="Y165" i="6"/>
  <c r="W165" i="6"/>
  <c r="BK165" i="6"/>
  <c r="N165" i="6"/>
  <c r="BF165" i="6" s="1"/>
  <c r="BI161" i="6"/>
  <c r="BH161" i="6"/>
  <c r="BG161" i="6"/>
  <c r="BE161" i="6"/>
  <c r="AA161" i="6"/>
  <c r="Y161" i="6"/>
  <c r="W161" i="6"/>
  <c r="BK161" i="6"/>
  <c r="N161" i="6"/>
  <c r="BF161" i="6" s="1"/>
  <c r="BI157" i="6"/>
  <c r="BH157" i="6"/>
  <c r="BG157" i="6"/>
  <c r="BE157" i="6"/>
  <c r="AA157" i="6"/>
  <c r="Y157" i="6"/>
  <c r="W157" i="6"/>
  <c r="BK157" i="6"/>
  <c r="N157" i="6"/>
  <c r="BF157" i="6" s="1"/>
  <c r="BI152" i="6"/>
  <c r="BH152" i="6"/>
  <c r="BG152" i="6"/>
  <c r="BE152" i="6"/>
  <c r="AA152" i="6"/>
  <c r="AA151" i="6" s="1"/>
  <c r="Y152" i="6"/>
  <c r="W152" i="6"/>
  <c r="W151" i="6"/>
  <c r="BK152" i="6"/>
  <c r="N152" i="6"/>
  <c r="BF152" i="6" s="1"/>
  <c r="BI150" i="6"/>
  <c r="BH150" i="6"/>
  <c r="BG150" i="6"/>
  <c r="BE150" i="6"/>
  <c r="AA150" i="6"/>
  <c r="Y150" i="6"/>
  <c r="W150" i="6"/>
  <c r="BK150" i="6"/>
  <c r="N150" i="6"/>
  <c r="BF150" i="6"/>
  <c r="BI149" i="6"/>
  <c r="BH149" i="6"/>
  <c r="BG149" i="6"/>
  <c r="BE149" i="6"/>
  <c r="AA149" i="6"/>
  <c r="Y149" i="6"/>
  <c r="W149" i="6"/>
  <c r="BK149" i="6"/>
  <c r="N149" i="6"/>
  <c r="BF149" i="6"/>
  <c r="BI148" i="6"/>
  <c r="BH148" i="6"/>
  <c r="BG148" i="6"/>
  <c r="BE148" i="6"/>
  <c r="AA148" i="6"/>
  <c r="Y148" i="6"/>
  <c r="W148" i="6"/>
  <c r="BK148" i="6"/>
  <c r="N148" i="6"/>
  <c r="BF148" i="6"/>
  <c r="BI144" i="6"/>
  <c r="BH144" i="6"/>
  <c r="BG144" i="6"/>
  <c r="BE144" i="6"/>
  <c r="AA144" i="6"/>
  <c r="Y144" i="6"/>
  <c r="W144" i="6"/>
  <c r="BK144" i="6"/>
  <c r="N144" i="6"/>
  <c r="BF144" i="6"/>
  <c r="BI140" i="6"/>
  <c r="BH140" i="6"/>
  <c r="BG140" i="6"/>
  <c r="BE140" i="6"/>
  <c r="AA140" i="6"/>
  <c r="Y140" i="6"/>
  <c r="Y137" i="6" s="1"/>
  <c r="W140" i="6"/>
  <c r="BK140" i="6"/>
  <c r="N140" i="6"/>
  <c r="BF140" i="6"/>
  <c r="BI138" i="6"/>
  <c r="BH138" i="6"/>
  <c r="BG138" i="6"/>
  <c r="BE138" i="6"/>
  <c r="AA138" i="6"/>
  <c r="AA137" i="6"/>
  <c r="Y138" i="6"/>
  <c r="W138" i="6"/>
  <c r="W137" i="6" s="1"/>
  <c r="W136" i="6" s="1"/>
  <c r="BK138" i="6"/>
  <c r="N138" i="6"/>
  <c r="BF138" i="6" s="1"/>
  <c r="F129" i="6"/>
  <c r="F127" i="6"/>
  <c r="BI115" i="6"/>
  <c r="BH115" i="6"/>
  <c r="BG115" i="6"/>
  <c r="BE115" i="6"/>
  <c r="BI114" i="6"/>
  <c r="BH114" i="6"/>
  <c r="BG114" i="6"/>
  <c r="BE114" i="6"/>
  <c r="BI113" i="6"/>
  <c r="BH113" i="6"/>
  <c r="BG113" i="6"/>
  <c r="BE113" i="6"/>
  <c r="BI112" i="6"/>
  <c r="BH112" i="6"/>
  <c r="BG112" i="6"/>
  <c r="BE112" i="6"/>
  <c r="BI111" i="6"/>
  <c r="BH111" i="6"/>
  <c r="BG111" i="6"/>
  <c r="BE111" i="6"/>
  <c r="BI110" i="6"/>
  <c r="BH110" i="6"/>
  <c r="BG110" i="6"/>
  <c r="BE110" i="6"/>
  <c r="F82" i="6"/>
  <c r="F80" i="6"/>
  <c r="O22" i="6"/>
  <c r="E22" i="6"/>
  <c r="M85" i="6" s="1"/>
  <c r="O21" i="6"/>
  <c r="O19" i="6"/>
  <c r="E19" i="6"/>
  <c r="M131" i="6" s="1"/>
  <c r="O18" i="6"/>
  <c r="O16" i="6"/>
  <c r="E16" i="6"/>
  <c r="F132" i="6" s="1"/>
  <c r="O15" i="6"/>
  <c r="O13" i="6"/>
  <c r="E13" i="6"/>
  <c r="O12" i="6"/>
  <c r="O10" i="6"/>
  <c r="F6" i="6"/>
  <c r="F125" i="6" s="1"/>
  <c r="AA116" i="5"/>
  <c r="Y116" i="5"/>
  <c r="W116" i="5"/>
  <c r="BI122" i="5"/>
  <c r="BH122" i="5"/>
  <c r="BG122" i="5"/>
  <c r="BE122" i="5"/>
  <c r="BK122" i="5"/>
  <c r="N122" i="5" s="1"/>
  <c r="BF122" i="5" s="1"/>
  <c r="BI121" i="5"/>
  <c r="BH121" i="5"/>
  <c r="BG121" i="5"/>
  <c r="BE121" i="5"/>
  <c r="BK121" i="5"/>
  <c r="N121" i="5" s="1"/>
  <c r="BF121" i="5" s="1"/>
  <c r="BI120" i="5"/>
  <c r="BH120" i="5"/>
  <c r="BG120" i="5"/>
  <c r="BE120" i="5"/>
  <c r="BK120" i="5"/>
  <c r="N120" i="5" s="1"/>
  <c r="BF120" i="5" s="1"/>
  <c r="BI119" i="5"/>
  <c r="BH119" i="5"/>
  <c r="BG119" i="5"/>
  <c r="BE119" i="5"/>
  <c r="BK119" i="5"/>
  <c r="N119" i="5" s="1"/>
  <c r="BF119" i="5" s="1"/>
  <c r="BI118" i="5"/>
  <c r="BH118" i="5"/>
  <c r="BG118" i="5"/>
  <c r="BE118" i="5"/>
  <c r="BK118" i="5"/>
  <c r="F110" i="5"/>
  <c r="F108" i="5"/>
  <c r="BI97" i="5"/>
  <c r="BH97" i="5"/>
  <c r="BG97" i="5"/>
  <c r="BE97" i="5"/>
  <c r="BI96" i="5"/>
  <c r="BH96" i="5"/>
  <c r="BG96" i="5"/>
  <c r="BE96" i="5"/>
  <c r="BI95" i="5"/>
  <c r="BH95" i="5"/>
  <c r="BG95" i="5"/>
  <c r="BE95" i="5"/>
  <c r="BI94" i="5"/>
  <c r="BH94" i="5"/>
  <c r="BG94" i="5"/>
  <c r="BE94" i="5"/>
  <c r="BI93" i="5"/>
  <c r="BH93" i="5"/>
  <c r="BG93" i="5"/>
  <c r="BE93" i="5"/>
  <c r="BI92" i="5"/>
  <c r="H36" i="5"/>
  <c r="BH92" i="5"/>
  <c r="BG92" i="5"/>
  <c r="BE92" i="5"/>
  <c r="F81" i="5"/>
  <c r="F79" i="5"/>
  <c r="O21" i="5"/>
  <c r="E21" i="5"/>
  <c r="M113" i="5" s="1"/>
  <c r="O20" i="5"/>
  <c r="O18" i="5"/>
  <c r="E18" i="5"/>
  <c r="M83" i="5" s="1"/>
  <c r="O17" i="5"/>
  <c r="O15" i="5"/>
  <c r="E15" i="5"/>
  <c r="F113" i="5" s="1"/>
  <c r="O14" i="5"/>
  <c r="O12" i="5"/>
  <c r="E12" i="5"/>
  <c r="F112" i="5" s="1"/>
  <c r="O11" i="5"/>
  <c r="O9" i="5"/>
  <c r="M110" i="5" s="1"/>
  <c r="F6" i="5"/>
  <c r="F107" i="5" s="1"/>
  <c r="M85" i="7" l="1"/>
  <c r="M85" i="8"/>
  <c r="F120" i="8"/>
  <c r="F83" i="5"/>
  <c r="H32" i="5"/>
  <c r="BK387" i="6"/>
  <c r="N387" i="6" s="1"/>
  <c r="N104" i="6" s="1"/>
  <c r="AA125" i="8"/>
  <c r="BK148" i="8"/>
  <c r="N148" i="8" s="1"/>
  <c r="N92" i="8" s="1"/>
  <c r="Y148" i="8"/>
  <c r="M81" i="5"/>
  <c r="W175" i="7"/>
  <c r="M84" i="8"/>
  <c r="W125" i="8"/>
  <c r="BK194" i="8"/>
  <c r="N194" i="8" s="1"/>
  <c r="N95" i="8" s="1"/>
  <c r="N195" i="8"/>
  <c r="BF195" i="8" s="1"/>
  <c r="F84" i="5"/>
  <c r="M112" i="5"/>
  <c r="H35" i="5"/>
  <c r="H34" i="5"/>
  <c r="BK151" i="6"/>
  <c r="N151" i="6" s="1"/>
  <c r="N92" i="6" s="1"/>
  <c r="Y151" i="6"/>
  <c r="Y219" i="6"/>
  <c r="BK299" i="6"/>
  <c r="N299" i="6" s="1"/>
  <c r="N96" i="6" s="1"/>
  <c r="Y362" i="6"/>
  <c r="BK371" i="6"/>
  <c r="N371" i="6" s="1"/>
  <c r="N102" i="6" s="1"/>
  <c r="AA377" i="6"/>
  <c r="W387" i="6"/>
  <c r="M124" i="7"/>
  <c r="H37" i="7"/>
  <c r="Y129" i="7"/>
  <c r="BK136" i="7"/>
  <c r="BK141" i="7"/>
  <c r="N141" i="7" s="1"/>
  <c r="N95" i="7" s="1"/>
  <c r="Y141" i="7"/>
  <c r="Y135" i="7" s="1"/>
  <c r="F113" i="8"/>
  <c r="H36" i="8"/>
  <c r="Y125" i="8"/>
  <c r="BK125" i="8"/>
  <c r="N125" i="8" s="1"/>
  <c r="N91" i="8" s="1"/>
  <c r="BK168" i="8"/>
  <c r="N168" i="8" s="1"/>
  <c r="N93" i="8" s="1"/>
  <c r="M33" i="8"/>
  <c r="Y168" i="8"/>
  <c r="BK180" i="8"/>
  <c r="N180" i="8" s="1"/>
  <c r="N94" i="8" s="1"/>
  <c r="Y180" i="8"/>
  <c r="W377" i="6"/>
  <c r="H37" i="6"/>
  <c r="BK327" i="6"/>
  <c r="N327" i="6" s="1"/>
  <c r="N100" i="6" s="1"/>
  <c r="Y327" i="6"/>
  <c r="M33" i="6"/>
  <c r="F78" i="6"/>
  <c r="F85" i="6"/>
  <c r="M84" i="6"/>
  <c r="M132" i="6"/>
  <c r="F131" i="6"/>
  <c r="F84" i="6"/>
  <c r="H33" i="6"/>
  <c r="H36" i="6"/>
  <c r="BK240" i="6"/>
  <c r="N240" i="6" s="1"/>
  <c r="N95" i="6" s="1"/>
  <c r="BK310" i="6"/>
  <c r="N129" i="7"/>
  <c r="N90" i="7" s="1"/>
  <c r="N136" i="7"/>
  <c r="N94" i="7" s="1"/>
  <c r="BK135" i="7"/>
  <c r="N135" i="7" s="1"/>
  <c r="N93" i="7" s="1"/>
  <c r="M84" i="5"/>
  <c r="M32" i="5"/>
  <c r="BK117" i="5"/>
  <c r="N118" i="5"/>
  <c r="BF118" i="5" s="1"/>
  <c r="M129" i="6"/>
  <c r="M82" i="6"/>
  <c r="H35" i="6"/>
  <c r="AA136" i="6"/>
  <c r="BK182" i="6"/>
  <c r="N182" i="6" s="1"/>
  <c r="N93" i="6" s="1"/>
  <c r="Y182" i="6"/>
  <c r="M117" i="8"/>
  <c r="M82" i="8"/>
  <c r="H33" i="7"/>
  <c r="M33" i="7"/>
  <c r="F78" i="5"/>
  <c r="BK137" i="6"/>
  <c r="Y240" i="6"/>
  <c r="Y310" i="6"/>
  <c r="AA327" i="6"/>
  <c r="W327" i="6"/>
  <c r="W309" i="6" s="1"/>
  <c r="W135" i="6" s="1"/>
  <c r="N199" i="7"/>
  <c r="N99" i="7" s="1"/>
  <c r="BK198" i="7"/>
  <c r="N198" i="7" s="1"/>
  <c r="N98" i="7" s="1"/>
  <c r="H33" i="8"/>
  <c r="Y377" i="6"/>
  <c r="N417" i="6"/>
  <c r="BF417" i="6" s="1"/>
  <c r="F118" i="7"/>
  <c r="F124" i="7"/>
  <c r="F84" i="7"/>
  <c r="H35" i="7"/>
  <c r="W129" i="7"/>
  <c r="AA129" i="7"/>
  <c r="AA136" i="7"/>
  <c r="W136" i="7"/>
  <c r="AA141" i="7"/>
  <c r="W141" i="7"/>
  <c r="AA160" i="7"/>
  <c r="H35" i="8"/>
  <c r="H37" i="8"/>
  <c r="BK377" i="6"/>
  <c r="N377" i="6" s="1"/>
  <c r="N103" i="6" s="1"/>
  <c r="AA387" i="6"/>
  <c r="W160" i="7"/>
  <c r="BK201" i="7"/>
  <c r="N201" i="7" s="1"/>
  <c r="N100" i="7" s="1"/>
  <c r="N202" i="7"/>
  <c r="BF202" i="7" s="1"/>
  <c r="F119" i="8"/>
  <c r="F84" i="8"/>
  <c r="Y124" i="8"/>
  <c r="Y123" i="8" s="1"/>
  <c r="BK124" i="8"/>
  <c r="M122" i="7"/>
  <c r="M82" i="7"/>
  <c r="AA124" i="8"/>
  <c r="AA123" i="8" s="1"/>
  <c r="W124" i="8"/>
  <c r="W123" i="8" s="1"/>
  <c r="AA309" i="6" l="1"/>
  <c r="Y136" i="6"/>
  <c r="Y128" i="7"/>
  <c r="N124" i="8"/>
  <c r="N90" i="8" s="1"/>
  <c r="BK123" i="8"/>
  <c r="N123" i="8" s="1"/>
  <c r="N89" i="8" s="1"/>
  <c r="W135" i="7"/>
  <c r="W128" i="7" s="1"/>
  <c r="Y309" i="6"/>
  <c r="Y135" i="6" s="1"/>
  <c r="BK128" i="7"/>
  <c r="N128" i="7" s="1"/>
  <c r="N89" i="7" s="1"/>
  <c r="BK309" i="6"/>
  <c r="N309" i="6" s="1"/>
  <c r="N98" i="6" s="1"/>
  <c r="N310" i="6"/>
  <c r="N99" i="6" s="1"/>
  <c r="AA135" i="7"/>
  <c r="AA135" i="6"/>
  <c r="AA128" i="7"/>
  <c r="BK136" i="6"/>
  <c r="N137" i="6"/>
  <c r="N91" i="6" s="1"/>
  <c r="N117" i="5"/>
  <c r="N89" i="5" s="1"/>
  <c r="BK116" i="5"/>
  <c r="N116" i="5" s="1"/>
  <c r="N88" i="5" s="1"/>
  <c r="N107" i="7" l="1"/>
  <c r="BF107" i="7" s="1"/>
  <c r="N105" i="7"/>
  <c r="BF105" i="7" s="1"/>
  <c r="M28" i="7"/>
  <c r="N108" i="7"/>
  <c r="BF108" i="7" s="1"/>
  <c r="N104" i="7"/>
  <c r="BF104" i="7" s="1"/>
  <c r="N106" i="7"/>
  <c r="BF106" i="7" s="1"/>
  <c r="N103" i="7"/>
  <c r="N97" i="5"/>
  <c r="BF97" i="5" s="1"/>
  <c r="N95" i="5"/>
  <c r="BF95" i="5" s="1"/>
  <c r="N93" i="5"/>
  <c r="BF93" i="5" s="1"/>
  <c r="N92" i="5"/>
  <c r="M27" i="5"/>
  <c r="N94" i="5"/>
  <c r="BF94" i="5" s="1"/>
  <c r="N96" i="5"/>
  <c r="BF96" i="5" s="1"/>
  <c r="N102" i="8"/>
  <c r="BF102" i="8" s="1"/>
  <c r="N100" i="8"/>
  <c r="BF100" i="8" s="1"/>
  <c r="M28" i="8"/>
  <c r="N103" i="8"/>
  <c r="BF103" i="8" s="1"/>
  <c r="N101" i="8"/>
  <c r="BF101" i="8" s="1"/>
  <c r="N98" i="8"/>
  <c r="N99" i="8"/>
  <c r="BF99" i="8" s="1"/>
  <c r="N136" i="6"/>
  <c r="N90" i="6" s="1"/>
  <c r="BK135" i="6"/>
  <c r="N135" i="6" s="1"/>
  <c r="N89" i="6" s="1"/>
  <c r="N97" i="8" l="1"/>
  <c r="BF98" i="8"/>
  <c r="N114" i="6"/>
  <c r="BF114" i="6" s="1"/>
  <c r="N112" i="6"/>
  <c r="BF112" i="6" s="1"/>
  <c r="M28" i="6"/>
  <c r="N113" i="6"/>
  <c r="BF113" i="6" s="1"/>
  <c r="N110" i="6"/>
  <c r="N111" i="6"/>
  <c r="BF111" i="6" s="1"/>
  <c r="N115" i="6"/>
  <c r="BF115" i="6" s="1"/>
  <c r="N91" i="5"/>
  <c r="BF92" i="5"/>
  <c r="N102" i="7"/>
  <c r="BF103" i="7"/>
  <c r="M28" i="5" l="1"/>
  <c r="L99" i="5"/>
  <c r="H34" i="7"/>
  <c r="M34" i="7"/>
  <c r="N109" i="6"/>
  <c r="BF110" i="6"/>
  <c r="M29" i="7"/>
  <c r="L110" i="7"/>
  <c r="H34" i="8"/>
  <c r="M34" i="8"/>
  <c r="M33" i="5"/>
  <c r="H33" i="5"/>
  <c r="M29" i="8"/>
  <c r="L105" i="8"/>
  <c r="M31" i="7" l="1"/>
  <c r="M30" i="5"/>
  <c r="M29" i="6"/>
  <c r="L117" i="6"/>
  <c r="M31" i="8"/>
  <c r="H34" i="6"/>
  <c r="M34" i="6"/>
  <c r="L38" i="5" l="1"/>
  <c r="L39" i="8"/>
  <c r="L39" i="7"/>
  <c r="M31" i="6"/>
  <c r="L39" i="6" l="1"/>
</calcChain>
</file>

<file path=xl/sharedStrings.xml><?xml version="1.0" encoding="utf-8"?>
<sst xmlns="http://schemas.openxmlformats.org/spreadsheetml/2006/main" count="5400" uniqueCount="818">
  <si>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</si>
  <si>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</si>
  <si>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</si>
  <si>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</si>
  <si>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</si>
  <si>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</si>
  <si>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</si>
  <si>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</si>
  <si>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</si>
  <si>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</si>
  <si>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</si>
  <si>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</si>
  <si>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</si>
  <si>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</si>
  <si>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</si>
  <si>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</si>
  <si>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</si>
  <si>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</si>
  <si>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</si>
  <si>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</si>
  <si>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</si>
  <si>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</si>
  <si>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</si>
  <si>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</si>
  <si>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</si>
  <si>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</si>
  <si>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</si>
  <si>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</si>
  <si>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</si>
  <si>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</si>
  <si>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</si>
  <si>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</si>
  <si>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</si>
  <si>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</si>
  <si>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</si>
  <si>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</si>
  <si>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</si>
  <si>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</si>
  <si>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</si>
  <si>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</si>
  <si>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</si>
  <si>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</si>
  <si>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{4639e136-33a6-4b92-a17e-5c1e50295e33}</t>
  </si>
  <si>
    <t>2</t>
  </si>
  <si>
    <t>{8f18c448-95a7-43c1-8da5-af18fcd1754e}</t>
  </si>
  <si>
    <t>{f59c40b8-a10f-48dc-9caa-2941fd3cd5fc}</t>
  </si>
  <si>
    <t>{7c0684c7-3a9b-4e38-8b7b-7d1cbb6b0da9}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</si>
  <si>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</si>
  <si>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</si>
  <si>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</si>
  <si>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</si>
  <si>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</si>
  <si>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</si>
  <si>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</si>
  <si>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</si>
  <si>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</si>
  <si>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</si>
  <si>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</si>
  <si>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</si>
  <si>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</si>
  <si>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</si>
  <si>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</si>
  <si>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</si>
  <si>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</si>
  <si>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</si>
  <si>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</si>
  <si>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</si>
  <si>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</si>
  <si>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</si>
  <si>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</si>
  <si>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</si>
  <si>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</si>
  <si>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</si>
  <si>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</si>
  <si>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</si>
  <si>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</si>
  <si>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</si>
  <si>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</si>
  <si>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</si>
  <si>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</si>
  <si>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</si>
  <si>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</si>
  <si>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</si>
  <si>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</si>
  <si>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</si>
  <si>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</si>
  <si>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</si>
  <si>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</si>
  <si>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</si>
  <si>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</si>
  <si>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</si>
  <si>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</si>
  <si>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</si>
  <si>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>M - Práce a dodávky M</t>
  </si>
  <si>
    <t>ROZPOCET</t>
  </si>
  <si>
    <t>ks</t>
  </si>
  <si>
    <t>4</t>
  </si>
  <si>
    <t>16</t>
  </si>
  <si>
    <t>3</t>
  </si>
  <si>
    <t>m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</si>
  <si>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</si>
  <si>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</si>
  <si>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</si>
  <si>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</si>
  <si>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</si>
  <si>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</si>
  <si>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</si>
  <si>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</si>
  <si>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</si>
  <si>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</si>
  <si>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</si>
  <si>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t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</si>
  <si>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</si>
  <si>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</si>
  <si>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</si>
  <si>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</si>
  <si>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</si>
  <si>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</si>
  <si>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</si>
  <si>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</si>
  <si>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</si>
  <si>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64</t>
  </si>
  <si>
    <t xml:space="preserve">    2 - Zakladanie</t>
  </si>
  <si>
    <t xml:space="preserve">    99 - Presun hmôt HSV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</si>
  <si>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</si>
  <si>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</si>
  <si>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</si>
  <si>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</si>
  <si>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162206113</t>
  </si>
  <si>
    <t>Vodorovné premiestnenie výkopku bez naloženia ale so zložením zúrod. zeminy nad 50 do 100 m</t>
  </si>
  <si>
    <t>167103101</t>
  </si>
  <si>
    <t>Nakladanie neuľahnutého výkopku z hromád zeminy schopnej zúrodnenia</t>
  </si>
  <si>
    <t>171206111</t>
  </si>
  <si>
    <t>Uloženie zemín schopných zúrodnenia alebo zemín výsypiek do násypov predpísaných tvarov s urovnaním</t>
  </si>
  <si>
    <t>M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</si>
  <si>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</si>
  <si>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</si>
  <si>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</si>
  <si>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</si>
  <si>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</si>
  <si>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</si>
  <si>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</si>
  <si>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</si>
  <si>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</si>
  <si>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</si>
  <si>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</si>
  <si>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</si>
  <si>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</si>
  <si>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</si>
  <si>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</si>
  <si>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</si>
  <si>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</si>
  <si>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</si>
  <si>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</si>
  <si>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SO 03 - Objekt dielne</t>
  </si>
  <si>
    <t>Časť:</t>
  </si>
  <si>
    <t>SO 03 -00 - Objekt dielne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</si>
  <si>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</si>
  <si>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</si>
  <si>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</si>
  <si>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</si>
  <si>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</si>
  <si>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</si>
  <si>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</si>
  <si>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</si>
  <si>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</si>
  <si>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</si>
  <si>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784 - Dokončovacie práce - maľby</t>
  </si>
  <si>
    <t>121101111</t>
  </si>
  <si>
    <t>Odstránenie ornice s vodor. premiestn. na hromady, so zložením na vzdialenosť do 100 m a do 100m3</t>
  </si>
  <si>
    <t>-1219364601</t>
  </si>
  <si>
    <t>16*7*0,20</t>
  </si>
  <si>
    <t>-1897344263</t>
  </si>
  <si>
    <t>13,77</t>
  </si>
  <si>
    <t>-1187569264</t>
  </si>
  <si>
    <t>13,770*0,30</t>
  </si>
  <si>
    <t>-1263141240</t>
  </si>
  <si>
    <t>1814410177</t>
  </si>
  <si>
    <t>-448143427</t>
  </si>
  <si>
    <t>271571111</t>
  </si>
  <si>
    <t>Vankúše zhutnené pod základy zo štrkopiesku</t>
  </si>
  <si>
    <t>969550035</t>
  </si>
  <si>
    <t>7,3*5,3*0,250</t>
  </si>
  <si>
    <t>6,4*5,3*0,250</t>
  </si>
  <si>
    <t>273321411</t>
  </si>
  <si>
    <t>Betón základových dosiek, železový (bez výstuže), tr. C 25/30</t>
  </si>
  <si>
    <t>1046560120</t>
  </si>
  <si>
    <t>7,9*14,6*0,150</t>
  </si>
  <si>
    <t>273351215</t>
  </si>
  <si>
    <t>Debnenie stien základových dosiek, zhotovenie-dielce</t>
  </si>
  <si>
    <t>1939236870</t>
  </si>
  <si>
    <t>41*0,150</t>
  </si>
  <si>
    <t>273351216</t>
  </si>
  <si>
    <t>Debnenie stien základových dosiek, odstránenie-dielce</t>
  </si>
  <si>
    <t>-1187157470</t>
  </si>
  <si>
    <t>273362021</t>
  </si>
  <si>
    <t>Výstuž základových dosiek zo zvár. sietí KARI</t>
  </si>
  <si>
    <t>1278446471</t>
  </si>
  <si>
    <t>7,9*14,6*2*5,9/1000</t>
  </si>
  <si>
    <t>274271303</t>
  </si>
  <si>
    <t>-1961659948</t>
  </si>
  <si>
    <t>5,900*0,300*0,250*2</t>
  </si>
  <si>
    <t>14,600*0,300*0,250*2</t>
  </si>
  <si>
    <t>4,900*0,300*0,250</t>
  </si>
  <si>
    <t>274321411</t>
  </si>
  <si>
    <t>Betón základových pásov, železový (bez výstuže), tr. C 25/30</t>
  </si>
  <si>
    <t>-1085368236</t>
  </si>
  <si>
    <t>5,900*0,500*0,600*2</t>
  </si>
  <si>
    <t>14,600*0,500*0,600*2</t>
  </si>
  <si>
    <t>4,900*0,500*0,600</t>
  </si>
  <si>
    <t>311234560</t>
  </si>
  <si>
    <t>1253535481</t>
  </si>
  <si>
    <t>14,600*3,250*0,300</t>
  </si>
  <si>
    <t>5,900*3,250*0,300</t>
  </si>
  <si>
    <t>-0,800*1,500*0,300*4</t>
  </si>
  <si>
    <t>-1,800*1,500*0,300</t>
  </si>
  <si>
    <t>-1,600*2,330*0,300</t>
  </si>
  <si>
    <t>-1,000*2,330*0,300</t>
  </si>
  <si>
    <t>14,600*0,500*0,300*2</t>
  </si>
  <si>
    <t>5,900*0,500*0,300*2</t>
  </si>
  <si>
    <t>317162102</t>
  </si>
  <si>
    <t>1399823418</t>
  </si>
  <si>
    <t>317162132</t>
  </si>
  <si>
    <t>-1074388239</t>
  </si>
  <si>
    <t>4*3</t>
  </si>
  <si>
    <t>317162133</t>
  </si>
  <si>
    <t>-414384577</t>
  </si>
  <si>
    <t>3,000*3</t>
  </si>
  <si>
    <t>317162135</t>
  </si>
  <si>
    <t>203758351</t>
  </si>
  <si>
    <t>317162136</t>
  </si>
  <si>
    <t>1571838332</t>
  </si>
  <si>
    <t>342242031</t>
  </si>
  <si>
    <t>-1526599764</t>
  </si>
  <si>
    <t>3,135*3,250*2</t>
  </si>
  <si>
    <t>5,300*3,250</t>
  </si>
  <si>
    <t>2,050*3,250</t>
  </si>
  <si>
    <t>7,380*3,250</t>
  </si>
  <si>
    <t>-1,000*2,050*2</t>
  </si>
  <si>
    <t>0,420*3,250</t>
  </si>
  <si>
    <t>342242032,345</t>
  </si>
  <si>
    <t>Montáž a dodávka sanitárnych priečok</t>
  </si>
  <si>
    <t>456442139</t>
  </si>
  <si>
    <t>2,220*2*3</t>
  </si>
  <si>
    <t>1,550*2</t>
  </si>
  <si>
    <t>411162390</t>
  </si>
  <si>
    <t>-45606255</t>
  </si>
  <si>
    <t>5,900*14,600</t>
  </si>
  <si>
    <t>411162851</t>
  </si>
  <si>
    <t>-2031865263</t>
  </si>
  <si>
    <t>417321515</t>
  </si>
  <si>
    <t>Betón stužujúcich pásov a vencov železový tr. C 25/30</t>
  </si>
  <si>
    <t>-110111911</t>
  </si>
  <si>
    <t>14,6*0,300*0,250*2</t>
  </si>
  <si>
    <t>417351115</t>
  </si>
  <si>
    <t>Debnenie bočníc stužujúcich pásov a vencov vrátane vzpier zhotovenie</t>
  </si>
  <si>
    <t>-865973129</t>
  </si>
  <si>
    <t>14,600*0,250*2*2</t>
  </si>
  <si>
    <t>5,900*0,250*2*2</t>
  </si>
  <si>
    <t>417351116</t>
  </si>
  <si>
    <t>Debnenie bočníc stužujúcich pásov a vencov vrátane vzpier odstránenie</t>
  </si>
  <si>
    <t>1748106613</t>
  </si>
  <si>
    <t>417361821</t>
  </si>
  <si>
    <t>Výstuž stužujúcich pásov a vencov z betonárskej ocele 10505</t>
  </si>
  <si>
    <t>999109763</t>
  </si>
  <si>
    <t>3,075*0,150</t>
  </si>
  <si>
    <t>611461131</t>
  </si>
  <si>
    <t>-855461539</t>
  </si>
  <si>
    <t>6,27+7,84+7,89+8,31+7+34,48</t>
  </si>
  <si>
    <t>612464112</t>
  </si>
  <si>
    <t>1520792175</t>
  </si>
  <si>
    <t>14,9*0,600*2</t>
  </si>
  <si>
    <t>6,2*0,600*2</t>
  </si>
  <si>
    <t>612465131</t>
  </si>
  <si>
    <t>-67051474</t>
  </si>
  <si>
    <t>29,08</t>
  </si>
  <si>
    <t>31,46</t>
  </si>
  <si>
    <t>33,99</t>
  </si>
  <si>
    <t>32,34</t>
  </si>
  <si>
    <t>31,32</t>
  </si>
  <si>
    <t>67,23</t>
  </si>
  <si>
    <t>0,42*3,25*2</t>
  </si>
  <si>
    <t>622464224</t>
  </si>
  <si>
    <t>453453144</t>
  </si>
  <si>
    <t>14,9*3,850*2</t>
  </si>
  <si>
    <t>6,2*3,850*2</t>
  </si>
  <si>
    <t>-1,800*1,500</t>
  </si>
  <si>
    <t>-0,800*1,500*4</t>
  </si>
  <si>
    <t>-1,000*2,330*3</t>
  </si>
  <si>
    <t>-1,600*2,330</t>
  </si>
  <si>
    <t>625250084</t>
  </si>
  <si>
    <t>-574096395</t>
  </si>
  <si>
    <t>625250156</t>
  </si>
  <si>
    <t>1422887269</t>
  </si>
  <si>
    <t>14,9*1,200*2</t>
  </si>
  <si>
    <t>6,2*1,200*2</t>
  </si>
  <si>
    <t>631346331</t>
  </si>
  <si>
    <t>Mazanina z betónu ľahkého polystyrénového LC 0,9  D 1,8  (m3) hr.nad 120 do 240 mm</t>
  </si>
  <si>
    <t>-1063136288</t>
  </si>
  <si>
    <t>5,300*14,000</t>
  </si>
  <si>
    <t>631362421</t>
  </si>
  <si>
    <t>Výstuž mazanín z betónov (z kameniva) a z ľahkých betónov zo sietí KARI, priemer drôtu 6/6 mm, veľkosť oka 100x100 mm</t>
  </si>
  <si>
    <t>-1128801941</t>
  </si>
  <si>
    <t>632001011</t>
  </si>
  <si>
    <t>Zhotovenie separačnej fólie v podlahových vrstvách z PE</t>
  </si>
  <si>
    <t>1611466439</t>
  </si>
  <si>
    <t>72,72</t>
  </si>
  <si>
    <t>5858151020</t>
  </si>
  <si>
    <t>116606734</t>
  </si>
  <si>
    <t>632001011,347</t>
  </si>
  <si>
    <t>Zhotovenie separačnej fólie pod polystyrénbetón</t>
  </si>
  <si>
    <t>-324133948</t>
  </si>
  <si>
    <t>1988960312</t>
  </si>
  <si>
    <t>632451055</t>
  </si>
  <si>
    <t>Poter pieskovocementový hr. nad 40 do 50 mm (krycí nášľapný)</t>
  </si>
  <si>
    <t>-1628864441</t>
  </si>
  <si>
    <t>41</t>
  </si>
  <si>
    <t>941941051</t>
  </si>
  <si>
    <t>Montáž lešenia ľahkého pracovného radového s podlahami šírky nad 1,20 m do 1,50 m, výšky do 10 m</t>
  </si>
  <si>
    <t>1073828668</t>
  </si>
  <si>
    <t>14,9*4,100*2</t>
  </si>
  <si>
    <t>6,2*4,100*2</t>
  </si>
  <si>
    <t>42</t>
  </si>
  <si>
    <t>941941391</t>
  </si>
  <si>
    <t>Príplatok za prvý a každý ďalší i začatý mesiac použitia lešenia ľahkého pracovného radového s podlahami šírky nad 1,20 do 1,50 m, výšky do 10 m</t>
  </si>
  <si>
    <t>970065430</t>
  </si>
  <si>
    <t>43</t>
  </si>
  <si>
    <t>941941851</t>
  </si>
  <si>
    <t>Demontáž lešenia ľahkého pracovného radového s podlahami šírky nad 1,20 do 1,50 m, výšky do 10 m</t>
  </si>
  <si>
    <t>566039782</t>
  </si>
  <si>
    <t>44</t>
  </si>
  <si>
    <t>998011001</t>
  </si>
  <si>
    <t>Presun hmôt pre budovy  (801, 803, 812), zvislá konštr. z tehál, tvárnic, z kovu výšky do 6 m</t>
  </si>
  <si>
    <t>347531765</t>
  </si>
  <si>
    <t>45</t>
  </si>
  <si>
    <t>711111001</t>
  </si>
  <si>
    <t>Zhotovenie izolácie proti zemnej vlhkosti vodorovná náterom penetračným za studena</t>
  </si>
  <si>
    <t>-2104652742</t>
  </si>
  <si>
    <t>7,9*14,6</t>
  </si>
  <si>
    <t>46</t>
  </si>
  <si>
    <t>1116315000</t>
  </si>
  <si>
    <t>1393330014</t>
  </si>
  <si>
    <t>47</t>
  </si>
  <si>
    <t>711141559</t>
  </si>
  <si>
    <t>Zhotovenie  izolácie proti zemnej vlhkosti a tlakovej vode vodorovná NAIP pritavením</t>
  </si>
  <si>
    <t>-214052199</t>
  </si>
  <si>
    <t>7,9*14,6*2</t>
  </si>
  <si>
    <t>48</t>
  </si>
  <si>
    <t>6283221000</t>
  </si>
  <si>
    <t>-1970591001</t>
  </si>
  <si>
    <t>49</t>
  </si>
  <si>
    <t>711142559</t>
  </si>
  <si>
    <t>Zhotovenie  izolácie proti zemnej vlhkosti a tlakovej vode zvislá NAIP pritavením</t>
  </si>
  <si>
    <t>-1878110489</t>
  </si>
  <si>
    <t>45*0,150</t>
  </si>
  <si>
    <t>50</t>
  </si>
  <si>
    <t>-132207213</t>
  </si>
  <si>
    <t>51</t>
  </si>
  <si>
    <t>998711201</t>
  </si>
  <si>
    <t>Presun hmôt pre izoláciu proti vode v objektoch výšky do 6 m</t>
  </si>
  <si>
    <t>%</t>
  </si>
  <si>
    <t>1962371078</t>
  </si>
  <si>
    <t>52</t>
  </si>
  <si>
    <t>712370030</t>
  </si>
  <si>
    <t>Zhotovenie povlakovej krytiny striech plochých do 10° PVC-P fóliou prikotvením s lepením spoju</t>
  </si>
  <si>
    <t>-1031528773</t>
  </si>
  <si>
    <t>14*5,3</t>
  </si>
  <si>
    <t>14*0,5*2</t>
  </si>
  <si>
    <t>5,3*0,5*2</t>
  </si>
  <si>
    <t>5,9*0,3*2</t>
  </si>
  <si>
    <t>14,6*0,3*2</t>
  </si>
  <si>
    <t>53</t>
  </si>
  <si>
    <t>2832990650</t>
  </si>
  <si>
    <t>968144390</t>
  </si>
  <si>
    <t>54</t>
  </si>
  <si>
    <t>2833000150</t>
  </si>
  <si>
    <t>-1977853738</t>
  </si>
  <si>
    <t>55</t>
  </si>
  <si>
    <t>712990040</t>
  </si>
  <si>
    <t xml:space="preserve">Položenie geotextílie vodorovne alebo zvislo na strechy ploché do 10° </t>
  </si>
  <si>
    <t>-820870516</t>
  </si>
  <si>
    <t>56</t>
  </si>
  <si>
    <t>6936651400</t>
  </si>
  <si>
    <t>-1174288066</t>
  </si>
  <si>
    <t>57</t>
  </si>
  <si>
    <t>712991040</t>
  </si>
  <si>
    <t>Montáž podkladnej konštrukcie z OSB dosiek atike šírky 411 - 620 mm pod klampiarske konštrukcie</t>
  </si>
  <si>
    <t>1145312868</t>
  </si>
  <si>
    <t>14,6+14,6+5,9+5,9</t>
  </si>
  <si>
    <t>58</t>
  </si>
  <si>
    <t>2832990600</t>
  </si>
  <si>
    <t>Kotviaca technika - rozperný nit do betónu</t>
  </si>
  <si>
    <t>-1953598998</t>
  </si>
  <si>
    <t>59</t>
  </si>
  <si>
    <t>6072624400</t>
  </si>
  <si>
    <t>884522118</t>
  </si>
  <si>
    <t>60</t>
  </si>
  <si>
    <t>998712201</t>
  </si>
  <si>
    <t>Presun hmôt pre izoláciu povlakovej krytiny v objektoch výšky do 6 m</t>
  </si>
  <si>
    <t>416145957</t>
  </si>
  <si>
    <t>61</t>
  </si>
  <si>
    <t>713111111</t>
  </si>
  <si>
    <t>Montáž tepelnej izolácie stropov minerálnou vlnou, vrchom kladenou voľne</t>
  </si>
  <si>
    <t>1976716009</t>
  </si>
  <si>
    <t>5,300*14,000*2</t>
  </si>
  <si>
    <t>62</t>
  </si>
  <si>
    <t>6314151530</t>
  </si>
  <si>
    <t>-2099686496</t>
  </si>
  <si>
    <t>63</t>
  </si>
  <si>
    <t>713122111</t>
  </si>
  <si>
    <t>Montáž tepelnej izolácie podláh polystyrénom, kladeným voľne v jednej vrstve</t>
  </si>
  <si>
    <t>891889836</t>
  </si>
  <si>
    <t>2837600170</t>
  </si>
  <si>
    <t>1531632282</t>
  </si>
  <si>
    <t>65</t>
  </si>
  <si>
    <t>998713201</t>
  </si>
  <si>
    <t>Presun hmôt pre izolácie tepelné v objektoch výšky do 6 m</t>
  </si>
  <si>
    <t>219860075</t>
  </si>
  <si>
    <t>66</t>
  </si>
  <si>
    <t>764359433</t>
  </si>
  <si>
    <t>Kotlík štvorhranný z pozinkovaného farbeného PZf plechu, pre pododkvapové žľaby rozmerov 300x500x700 mm</t>
  </si>
  <si>
    <t>793331396</t>
  </si>
  <si>
    <t>764430461</t>
  </si>
  <si>
    <t>Montáž oplechovania muriva a atík z pozinkovaného farbeného PZf plechu, vrátane rohov r.š. 750 mm</t>
  </si>
  <si>
    <t>2097547531</t>
  </si>
  <si>
    <t>68</t>
  </si>
  <si>
    <t>1381403022</t>
  </si>
  <si>
    <t>Plech hladký pozinkovaný farbený v RAL, hr. 0,6 mm</t>
  </si>
  <si>
    <t>-925286196</t>
  </si>
  <si>
    <t>764451404</t>
  </si>
  <si>
    <t>Zvodové rúry z pozinkovaného farbeného PZf plechu, štvorcové s dĺžkou strany 150 mm</t>
  </si>
  <si>
    <t>590063936</t>
  </si>
  <si>
    <t>70</t>
  </si>
  <si>
    <t>998764201</t>
  </si>
  <si>
    <t>Presun hmôt pre konštrukcie klampiarske v objektoch výšky do 6 m</t>
  </si>
  <si>
    <t>-1743644470</t>
  </si>
  <si>
    <t>766001</t>
  </si>
  <si>
    <t>633106812</t>
  </si>
  <si>
    <t>72</t>
  </si>
  <si>
    <t>766002</t>
  </si>
  <si>
    <t>-353303166</t>
  </si>
  <si>
    <t>766003</t>
  </si>
  <si>
    <t>-1171490510</t>
  </si>
  <si>
    <t>74</t>
  </si>
  <si>
    <t>766004</t>
  </si>
  <si>
    <t>958441389</t>
  </si>
  <si>
    <t>766674651657</t>
  </si>
  <si>
    <t>Dodávka a montáž interiérových dverí HPL 900/1970 vrátane príslušenstva</t>
  </si>
  <si>
    <t>1019914314</t>
  </si>
  <si>
    <t>76</t>
  </si>
  <si>
    <t>766702111</t>
  </si>
  <si>
    <t xml:space="preserve">Montáž zárubní obložkových pre dvere jednokrídlové </t>
  </si>
  <si>
    <t>482324340</t>
  </si>
  <si>
    <t>6117103138</t>
  </si>
  <si>
    <t>-1019054008</t>
  </si>
  <si>
    <t>78</t>
  </si>
  <si>
    <t>998766201</t>
  </si>
  <si>
    <t>Presun hmot pre konštrukcie stolárske v objektoch výšky do 6 m</t>
  </si>
  <si>
    <t>1603092621</t>
  </si>
  <si>
    <t>771411004</t>
  </si>
  <si>
    <t>Montáž soklíkov z obkladačiek do malty veľ. 300 x 80 mm</t>
  </si>
  <si>
    <t>2025610155</t>
  </si>
  <si>
    <t>9,7+9,67+10+22,43</t>
  </si>
  <si>
    <t>80</t>
  </si>
  <si>
    <t>5978650820</t>
  </si>
  <si>
    <t>-313627060</t>
  </si>
  <si>
    <t>771541015</t>
  </si>
  <si>
    <t>Montáž podláh z dlaždíc gres kladených do malty veľ. 300 x 300 mm</t>
  </si>
  <si>
    <t>-225580070</t>
  </si>
  <si>
    <t>6,48+8,02+7,89+8,52+7+34,81</t>
  </si>
  <si>
    <t>82</t>
  </si>
  <si>
    <t>5978651460</t>
  </si>
  <si>
    <t>495135440</t>
  </si>
  <si>
    <t>998771201</t>
  </si>
  <si>
    <t>Presun hmôt pre podlahy z dlaždíc v objektoch výšky do 6m</t>
  </si>
  <si>
    <t>-374271149</t>
  </si>
  <si>
    <t>84</t>
  </si>
  <si>
    <t>781441027</t>
  </si>
  <si>
    <t>Montáž obkladov vnútor. stien z obkladačiek kladených do malty veľ. 300x600 mm</t>
  </si>
  <si>
    <t>-1825452979</t>
  </si>
  <si>
    <t>0,420*2*2</t>
  </si>
  <si>
    <t>5978650140</t>
  </si>
  <si>
    <t>-514134096</t>
  </si>
  <si>
    <t>86</t>
  </si>
  <si>
    <t>784152473</t>
  </si>
  <si>
    <t>-1609338621</t>
  </si>
  <si>
    <t>225,42</t>
  </si>
  <si>
    <t>71,79</t>
  </si>
  <si>
    <t>-65,31</t>
  </si>
  <si>
    <t>0,420*1,250*2</t>
  </si>
  <si>
    <t>SO 03 - 01 - Zdravotechnika</t>
  </si>
  <si>
    <t xml:space="preserve">    8 - Rúrové vedenie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</si>
  <si>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</si>
  <si>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</si>
  <si>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</si>
  <si>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36-M - Montáž prev.,mer. a regul.zariadení</t>
  </si>
  <si>
    <t>Mimostaven. doprava</t>
  </si>
  <si>
    <t>Klimatické vplyvy</t>
  </si>
  <si>
    <t>871161121</t>
  </si>
  <si>
    <t>Montáž potrubia z tlakových rúrok polyetylénových vonkajšieho priemeru 32 mm</t>
  </si>
  <si>
    <t>2861129200</t>
  </si>
  <si>
    <t>HDPE rúra tlaková pre rozvod vody - PE 100 / PN 10 32 x 2 x L</t>
  </si>
  <si>
    <t>938903116</t>
  </si>
  <si>
    <t>Vysekanie škár pri hĺbke škáry do 70mm v murive z tehál -0,01700t</t>
  </si>
  <si>
    <t>7134111111</t>
  </si>
  <si>
    <t>Montáž izolácie tepelnej potrubia D do 76 mm</t>
  </si>
  <si>
    <t>2837741540</t>
  </si>
  <si>
    <t>2837741553</t>
  </si>
  <si>
    <t>2837741542</t>
  </si>
  <si>
    <t>721171109</t>
  </si>
  <si>
    <t>Potrubie z PVC - U odpadové ležaté hrdlové D 110x2, 2</t>
  </si>
  <si>
    <t>721171111</t>
  </si>
  <si>
    <t>Potrubie z PVC - U odpadové ležaté hrdlové D 125x2, 8</t>
  </si>
  <si>
    <t>721171112</t>
  </si>
  <si>
    <t>Potrubie z PVC - U odpadové ležaté hrdlové D 160x3, 9</t>
  </si>
  <si>
    <t>721172109HT</t>
  </si>
  <si>
    <t>Potrubie z HT rúr odpadové zvislé hrdlové D 75x3,0</t>
  </si>
  <si>
    <t>721172110HT</t>
  </si>
  <si>
    <t>Potrubie z HT rúr odpadové zvislé hrdlové D 110x2, 2</t>
  </si>
  <si>
    <t>721173204HT</t>
  </si>
  <si>
    <t>Potrubie z HT rúr pripájacie D 40x1, 8</t>
  </si>
  <si>
    <t>721173207HT</t>
  </si>
  <si>
    <t>Potrubie z HT rúr pripájacie D 110</t>
  </si>
  <si>
    <t>721242115P1</t>
  </si>
  <si>
    <t>D+M Lapač strešných splavenín HL600 DN 100</t>
  </si>
  <si>
    <t>721194104</t>
  </si>
  <si>
    <t>Zriadenie prípojky na potrubí vyvedenie a upevnenie odpadových výpustiek D 40x1, 8</t>
  </si>
  <si>
    <t>721194109</t>
  </si>
  <si>
    <t>Zriadenie prípojky na potrubí vyvedenie a upevnenie odpadových výpustiek D 110x2, 3</t>
  </si>
  <si>
    <t>725869301</t>
  </si>
  <si>
    <t>Montáž zápachovej uzávierky pre zariaďovacie predmety, umývadlová do D 40</t>
  </si>
  <si>
    <t>5514703200</t>
  </si>
  <si>
    <t>Uzávierka zápachová sifón umývadlový HL137/40, biely invalidný DN40</t>
  </si>
  <si>
    <t>721221201P1</t>
  </si>
  <si>
    <t>D+M Privzdušňovací ventil HL900</t>
  </si>
  <si>
    <t>721273145HT</t>
  </si>
  <si>
    <t>D+M Ventilačná hlavica z HT D 110</t>
  </si>
  <si>
    <t>721273148HT</t>
  </si>
  <si>
    <t>D+M Čistiaca tvarovka DN110</t>
  </si>
  <si>
    <t>721290111</t>
  </si>
  <si>
    <t>Ostatné - skúška tesnosti kanalizácie v objektoch vodou do DN 125</t>
  </si>
  <si>
    <t>721290112</t>
  </si>
  <si>
    <t>Ostatné - skúška tesnosti kanalizácie v objektoch vodou DN 150 alebo DN 200</t>
  </si>
  <si>
    <t>998721101</t>
  </si>
  <si>
    <t>Presun hmôt pre vnútornú kanalizáciu v objektoch výšky do 6 m</t>
  </si>
  <si>
    <t>722171123</t>
  </si>
  <si>
    <t>722171124</t>
  </si>
  <si>
    <t>722190401</t>
  </si>
  <si>
    <t>Vyvedenie a upevnenie výpustky DN 15</t>
  </si>
  <si>
    <t>722220111</t>
  </si>
  <si>
    <t>Montáž armatúry závitovej s jedným závitom, nástenka pre výtokový ventil G 1/2</t>
  </si>
  <si>
    <t>2864828700</t>
  </si>
  <si>
    <t>Nástenka 16x1/2"</t>
  </si>
  <si>
    <t>722229101</t>
  </si>
  <si>
    <t>Montáž ventilu výtok., plavák.,vypúšť.,odvodňov.,kohút.plniaceho,vypúšťacieho PN 0.6, ventilov G 1/2</t>
  </si>
  <si>
    <t>5517400560N01</t>
  </si>
  <si>
    <t>5517400470K1</t>
  </si>
  <si>
    <t>Uzatvárací ventil 1/2"s odvodnením K125T</t>
  </si>
  <si>
    <t>722229103</t>
  </si>
  <si>
    <t>Montáž ventilu výtok., plavák.,vypúšť.,odvodňov.,kohút.plniaceho,vypúšťacieho PN 0.6, ventilov G 1</t>
  </si>
  <si>
    <t>5517400470K3</t>
  </si>
  <si>
    <t>Uzatvárací ventil 1"s odvodnením K125T</t>
  </si>
  <si>
    <t>722290226</t>
  </si>
  <si>
    <t>Tlaková skúška vodovodného potrubia závitového do DN 50</t>
  </si>
  <si>
    <t>722290234</t>
  </si>
  <si>
    <t>Prepláchnutie a dezinfekcia vodovodného potrubia do DN 80</t>
  </si>
  <si>
    <t>8912153218</t>
  </si>
  <si>
    <t>D+M Prechod NEREZ DN25/ PE-AL-PE D32x3,0</t>
  </si>
  <si>
    <t>998722101</t>
  </si>
  <si>
    <t>Presun hmôt pre vnútorný vodovod v objektoch výšky do 6 m</t>
  </si>
  <si>
    <t>72511910901P</t>
  </si>
  <si>
    <t xml:space="preserve">Montáž tlačidla WC splachovača </t>
  </si>
  <si>
    <t>5514680019</t>
  </si>
  <si>
    <t>725119410</t>
  </si>
  <si>
    <t>Montáž záchodovej misy zavesenej s rovným odpadom</t>
  </si>
  <si>
    <t>6423003600</t>
  </si>
  <si>
    <t>725119721</t>
  </si>
  <si>
    <t>súb</t>
  </si>
  <si>
    <t>5516423005457</t>
  </si>
  <si>
    <t>725219401</t>
  </si>
  <si>
    <t>Montáž umývadla na skrutky do muriva, bez výtokovej armatúry</t>
  </si>
  <si>
    <t>64214316001</t>
  </si>
  <si>
    <t>725219601</t>
  </si>
  <si>
    <t>Montáž stĺpa umývadla</t>
  </si>
  <si>
    <t>6429125100</t>
  </si>
  <si>
    <t xml:space="preserve">Stĺp biely k umývadlu </t>
  </si>
  <si>
    <t>725291112</t>
  </si>
  <si>
    <t xml:space="preserve">Montáž doplnkov zariadení kúpeľní a záchodov, toaletná doska </t>
  </si>
  <si>
    <t>6429462300</t>
  </si>
  <si>
    <t>7254651657465</t>
  </si>
  <si>
    <t>Pevné madlo, sklopné madlo, polička, vešiak a iné príslušenstvo pre imobilných</t>
  </si>
  <si>
    <t xml:space="preserve">súb. </t>
  </si>
  <si>
    <t>-534305583</t>
  </si>
  <si>
    <t>725539140</t>
  </si>
  <si>
    <t>Montáž elektrického zásobníka malolitrážneho do 5 L</t>
  </si>
  <si>
    <t>5413000110</t>
  </si>
  <si>
    <t>725819401</t>
  </si>
  <si>
    <t>Montáž ventilu rohového s pripojovacou rúrkou G 1/2</t>
  </si>
  <si>
    <t>5514109000</t>
  </si>
  <si>
    <t>Ventil pre hygienické a zdravotnické zariadenia rohový mosadzný T 65 1/2" s rúrkou a ružicou</t>
  </si>
  <si>
    <t>725829601</t>
  </si>
  <si>
    <t>Montáž batérií umývadlových stojankových pákových alebo klasických</t>
  </si>
  <si>
    <t>5514652000</t>
  </si>
  <si>
    <t>Stojanková umývadlová batéria</t>
  </si>
  <si>
    <t>725989101</t>
  </si>
  <si>
    <t>Montáž dvierok kovových lakovaných</t>
  </si>
  <si>
    <t>5516757500</t>
  </si>
  <si>
    <t>Dvierka krycie 30x30 cm komaxit biely</t>
  </si>
  <si>
    <t>998725101</t>
  </si>
  <si>
    <t>Presun hmôt pre zariaďovacie predmety v objektoch výšky do 6 m</t>
  </si>
  <si>
    <t>36202035K1.1</t>
  </si>
  <si>
    <t>Zavesy,konzoly, objimky,pevne body</t>
  </si>
  <si>
    <t>sub</t>
  </si>
  <si>
    <t>SO 03 - 02 - Elektroinštalácia</t>
  </si>
  <si>
    <t xml:space="preserve">    21-M-20 - Elektroinštalácia- Elektromontáže</t>
  </si>
  <si>
    <t xml:space="preserve">    21-M-21 - Elektroinštalácia Dodávka materiálu</t>
  </si>
  <si>
    <t xml:space="preserve">    21-M-22 - Bleskozvod- Elektromontáže</t>
  </si>
  <si>
    <t xml:space="preserve">    21-M-23 - Bleskozvod Dodávka materiálu</t>
  </si>
  <si>
    <t>210010301</t>
  </si>
  <si>
    <t>Krabica prístrojová bez zapojenia (1901, KP 68, KZ 3)</t>
  </si>
  <si>
    <t>210010321</t>
  </si>
  <si>
    <t>Krabica odbočná s viečkom, svorkovnicou vrátane zapojenia (1903, KR 68) kruhová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</si>
  <si>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</si>
  <si>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</si>
  <si>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</si>
  <si>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</t>
  </si>
  <si>
    <t>210111012</t>
  </si>
  <si>
    <t>Domová zásuvka polozapustená alebo zapustená, 10/16 A 250 V 2P + Z 2 x zapojenie</t>
  </si>
  <si>
    <t>210111113</t>
  </si>
  <si>
    <t>Priemyslová zásuvka 400 V, vrátane zapojenia, typ 3f+N+PE 400V/32A,povrchová montáž</t>
  </si>
  <si>
    <t>210221121</t>
  </si>
  <si>
    <t>A-svietidlo žiarivkové 2x36W/840, EP, IP 20</t>
  </si>
  <si>
    <t>210221122</t>
  </si>
  <si>
    <t>B-svietidlo žiarovkové alebo LED nástenné do vonka 60W so senz. pohybu, IP 44</t>
  </si>
  <si>
    <t>210221123</t>
  </si>
  <si>
    <t>S-svietidlo žiarovkové alebo LED do  60W so senzorom pohybu 360°, 230V, IP 20</t>
  </si>
  <si>
    <t>210230211</t>
  </si>
  <si>
    <t>Rozvádzač RD vr.prístrojovej náplne (výkres E-4)</t>
  </si>
  <si>
    <t>230154654</t>
  </si>
  <si>
    <t>HUS Hlavná uzemňovacia svorka-prípojnica</t>
  </si>
  <si>
    <t>210100001</t>
  </si>
  <si>
    <t>Ukončenie vodičov v rozvádzač. vrátane zapojenia a vodičovej koncovky do 2.5 mm2</t>
  </si>
  <si>
    <t>210800105</t>
  </si>
  <si>
    <t>Kábel medený uložený pod omietkou CYKY 3 x 1, 5</t>
  </si>
  <si>
    <t>210800106</t>
  </si>
  <si>
    <t>Kábel medený uložený pod omietkou CYKY 3 x 2, 5</t>
  </si>
  <si>
    <t>210800116</t>
  </si>
  <si>
    <t>Kábel medený uložený pod omietkou CYKY 5 x 2, 5</t>
  </si>
  <si>
    <t>200021544</t>
  </si>
  <si>
    <t>Vodič CY 6žz</t>
  </si>
  <si>
    <t>203254564</t>
  </si>
  <si>
    <t>Svorka ZSA 16</t>
  </si>
  <si>
    <t>210220321</t>
  </si>
  <si>
    <t>Svorka na potrub."Bernard" vrát. pásika(bez vodiča a prípoj. vodiča)</t>
  </si>
  <si>
    <t>210321021</t>
  </si>
  <si>
    <t>Sekanie,prierazy,otvory pre krabice</t>
  </si>
  <si>
    <t>hod</t>
  </si>
  <si>
    <t>230156454</t>
  </si>
  <si>
    <t>Projekt skutočného vyhotovenia</t>
  </si>
  <si>
    <t>kpl</t>
  </si>
  <si>
    <t>203210321</t>
  </si>
  <si>
    <t>Revízna správa</t>
  </si>
  <si>
    <t>PPV</t>
  </si>
  <si>
    <t>Podiel pridružených výkonov</t>
  </si>
  <si>
    <t>3201258745</t>
  </si>
  <si>
    <t>Krabica prístrojová KP 68</t>
  </si>
  <si>
    <t>3201258748</t>
  </si>
  <si>
    <t>Krabica rozvodná KR 68 vr.wago svoriek</t>
  </si>
  <si>
    <t>3201258751</t>
  </si>
  <si>
    <t>3201258754</t>
  </si>
  <si>
    <t>3201258757</t>
  </si>
  <si>
    <t>3201258760</t>
  </si>
  <si>
    <t>zásuvka 3f+N+PE pre nástennú montáž 400V/32A , IP 44</t>
  </si>
  <si>
    <t>3201258763</t>
  </si>
  <si>
    <t>A-svietidlo žiarivkové 2x36W/840, EP, IP 20 vr.zdroja</t>
  </si>
  <si>
    <t>3201258766</t>
  </si>
  <si>
    <t>3201258769</t>
  </si>
  <si>
    <t>3201258772</t>
  </si>
  <si>
    <t>3201258775</t>
  </si>
  <si>
    <t>3201258778</t>
  </si>
  <si>
    <t>Kábel medený CYKY-O 3x1,5</t>
  </si>
  <si>
    <t>3201258781</t>
  </si>
  <si>
    <t>Kábel medený CYKY-J 3x1,5</t>
  </si>
  <si>
    <t>3201258784</t>
  </si>
  <si>
    <t>Kábel medený CYKY-J 3x2,5</t>
  </si>
  <si>
    <t>3201258787</t>
  </si>
  <si>
    <t>Kábel medený CYKY-J 5x2,5</t>
  </si>
  <si>
    <t>3201258790</t>
  </si>
  <si>
    <t>3201258793</t>
  </si>
  <si>
    <t>3201258796</t>
  </si>
  <si>
    <t>PM</t>
  </si>
  <si>
    <t>Podružný materiál</t>
  </si>
  <si>
    <t>210220103</t>
  </si>
  <si>
    <t>Zvodový vodič včítane podpery FeZn do D 10 mm, A1 D 10 mm  AlMgSi  D 8 mm</t>
  </si>
  <si>
    <t>210220022</t>
  </si>
  <si>
    <t>Uzemňovacie vedenie v zemi včít. svoriek, prepojenia, izolácie spojov FeZn D 8 - 10 mm</t>
  </si>
  <si>
    <t>210220021</t>
  </si>
  <si>
    <t>Uzemňovacie vedenie v zemi včít. svoriek, prepojenia, izolácie spojov FeZn do 120 mm2</t>
  </si>
  <si>
    <t>88</t>
  </si>
  <si>
    <t>210220301</t>
  </si>
  <si>
    <t>Bleskozvodová svorka do 2 skrutiek (SS, SR 03)</t>
  </si>
  <si>
    <t>90</t>
  </si>
  <si>
    <t>210220302</t>
  </si>
  <si>
    <t>Bleskozvodová svorka nad 2 skrutky (ST, SJ, SK, SZ, SR 01, 02)</t>
  </si>
  <si>
    <t>92</t>
  </si>
  <si>
    <t>210220401</t>
  </si>
  <si>
    <t>Označenie zvodov štítkami smaltované, z umelej hmoty</t>
  </si>
  <si>
    <t>94</t>
  </si>
  <si>
    <t>210010006</t>
  </si>
  <si>
    <t>Rúrka ohybná elektroinštalačná, uložená pod omietkou D 32mm</t>
  </si>
  <si>
    <t>96</t>
  </si>
  <si>
    <t>210010313</t>
  </si>
  <si>
    <t>Krabica odbočná s viečkom, bez zapojenia (KO 125) štvorcová</t>
  </si>
  <si>
    <t>98</t>
  </si>
  <si>
    <t>100</t>
  </si>
  <si>
    <t>102</t>
  </si>
  <si>
    <t>104</t>
  </si>
  <si>
    <t>3201254895</t>
  </si>
  <si>
    <t>Guľatina FeZn /AlMgSi D8</t>
  </si>
  <si>
    <t>106</t>
  </si>
  <si>
    <t>3201254898</t>
  </si>
  <si>
    <t>Guľatina FeZn D10</t>
  </si>
  <si>
    <t>108</t>
  </si>
  <si>
    <t>3201254901</t>
  </si>
  <si>
    <t>Pásovina FeZn 30/4</t>
  </si>
  <si>
    <t>110</t>
  </si>
  <si>
    <t>3201254904</t>
  </si>
  <si>
    <t>PV-Podpera vedenia</t>
  </si>
  <si>
    <t>112</t>
  </si>
  <si>
    <t>3201254907</t>
  </si>
  <si>
    <t>SK-Hromozvodová svorka krížová</t>
  </si>
  <si>
    <t>114</t>
  </si>
  <si>
    <t>3201254910</t>
  </si>
  <si>
    <t>SS-Hromozvodová svorka spojovacia</t>
  </si>
  <si>
    <t>116</t>
  </si>
  <si>
    <t>3201254913</t>
  </si>
  <si>
    <t>SZ-Hromozvodová svorka skúšobná</t>
  </si>
  <si>
    <t>118</t>
  </si>
  <si>
    <t>3201254916</t>
  </si>
  <si>
    <t>SR 03 Hromozvodová svorka pre spoj. kruh. a pásik</t>
  </si>
  <si>
    <t>120</t>
  </si>
  <si>
    <t>3201254919</t>
  </si>
  <si>
    <t>SR 02 Hromozvodová svorka pre spoj. pásik. a pásik</t>
  </si>
  <si>
    <t>122</t>
  </si>
  <si>
    <t>3201254922</t>
  </si>
  <si>
    <t>Označovací štítok zvodu</t>
  </si>
  <si>
    <t>124</t>
  </si>
  <si>
    <t>3201254925</t>
  </si>
  <si>
    <t>Trubka ochranná FXP 32</t>
  </si>
  <si>
    <t>126</t>
  </si>
  <si>
    <t>3201254928</t>
  </si>
  <si>
    <t>Krabica KO 125</t>
  </si>
  <si>
    <t>128</t>
  </si>
  <si>
    <t>3201254931</t>
  </si>
  <si>
    <t>130</t>
  </si>
  <si>
    <t>Geotextília proti prerastaniu netkaná polypropylénová</t>
  </si>
  <si>
    <t>Zásyp zo štrkopiesku</t>
  </si>
  <si>
    <t>Zásyp substrátom pre ploché strechy</t>
  </si>
  <si>
    <t xml:space="preserve">Položenie rozchodníkovej rohože vodorovne alebo zvislo na strechy ploché do 10° </t>
  </si>
  <si>
    <t xml:space="preserve">Rozchodníková rohož </t>
  </si>
  <si>
    <t>Výsadba rozchodníkov na plochú strechu</t>
  </si>
  <si>
    <t>Zmes rozchodníkov</t>
  </si>
  <si>
    <t>kus</t>
  </si>
  <si>
    <t>766702157</t>
  </si>
  <si>
    <t>Dodávaka a montáž plastového okna 800/1500 vrátane parapetov a príslušenstva "PŠ"</t>
  </si>
  <si>
    <t>Dodávka a montáž plastového okna 1800/1500 vrátane parapetov a príslušenstva "PŠ"</t>
  </si>
  <si>
    <t>Dodávka a montáž dverí plastových - 1000/2330 vrátane príslušenstva "PŠ"</t>
  </si>
  <si>
    <t>Dodávka a montáž dvojkrídlových dverí 1600/2330 vrátane príslušenstva "PŠ"</t>
  </si>
  <si>
    <t>Dodávka a montáž - skrinka s lavičkou z oceľového plechu, 1 kpl zahŕňa 4 skrinky - dve nad sebou (min. 600/1888/500) "PŠ"</t>
  </si>
  <si>
    <t>WC kombi vonkajší rovný odpad "PŠ"</t>
  </si>
  <si>
    <t>Umývadlo "PŠ"</t>
  </si>
  <si>
    <t>Murivo základových pásov (m3) napr. PREMAC alebo ekvivalent 50x30x25 s betónovou výplňou C 16/20 hr. 300 mm</t>
  </si>
  <si>
    <t>Murivo nosné (m3) z tehál pálených napr. POROTHERM 30 Profi P 10 brúsených na pero a drážku, na maltu POROTHERM Profi (300x250x249) alebo ekvivalent "PŠ"</t>
  </si>
  <si>
    <t>Keramický predpätý preklad napr. POROTHERM KPP, šírky 120 mm, výšky 65 mm, dĺžky 1250 mm alebo ekvivalent</t>
  </si>
  <si>
    <t>Keramický preklad napr. POROTHERM 23,8, šírky 70 mm, výšky 238 mm, dĺžky 1250 mm alebo ekvivalent</t>
  </si>
  <si>
    <t>Keramický preklad napr. POROTHERM 23,8, šírky 70 mm, výšky 238 mm, dĺžky 1500 mm alebo ekvivalent</t>
  </si>
  <si>
    <t>Keramický preklad napr. POROTHERM 23,8, šírky 70 mm, výšky 238 mm, dĺžky 2000 mm alebo ekvivalent</t>
  </si>
  <si>
    <t>Keramický preklad napr. POROTHERM 23,8, šírky 70 mm, výšky 238 mm, dĺžky 2250 mm alebo ekvivalent</t>
  </si>
  <si>
    <t>Priečky z tehál pálených napr. POROTHERM 11,5 Profi P 8 brúsených, na maltu POROTHERM Profi (115x500x249) alebo ekvivalent</t>
  </si>
  <si>
    <t>Strop napr. POROTHERM z nosníkov KPSN dĺžky 5750 mm a stropných vložiek KSV 17/45, s podoprením a dobetónovaním medzi vložkami alebo ekvivalent</t>
  </si>
  <si>
    <t>Nadbetonávka stropu betónom C 16/20 hrúbky 60 mm</t>
  </si>
  <si>
    <t>Vnútorná omietka stropov napr. BAUMIT, vápennocementová, strojné nanášanie, Baumit MVS 25 (Baumit MPI 25) hr. 8 mm alebo ekvivalent</t>
  </si>
  <si>
    <t>Vnútorná omietka stien napr. Weber - Terranova, mramorové zrná, weber.pas marmolit, strednozrnná alebo ekvivalent</t>
  </si>
  <si>
    <t>Vnútorná omietka stien napr. BAUMIT, vápennocementová, strojné nanášanie, Baumit MVS 25 (Baumit MPI 25) hr. 10 mm alebo ekvivalent</t>
  </si>
  <si>
    <t>Vonkajšia omietka stien tenkovrstvová napr. BAUMIT, silikátová, Baumit SilikatTop, ryhovaná, hr. 2 mm alebo ekvivalent</t>
  </si>
  <si>
    <t>Kontaktný zatepľovací systém hr. 150 mm napr. PCI MultiTherm NEO - biely EPS, skrutkovacie kotvy alebo ekvivalent "TL"</t>
  </si>
  <si>
    <t>Doteplenie konštrukcie hr. 100 mm, napr. systém XPS STYRODUR 2800 C - PCI, lepený rámovo s prikotvením alebo ekvivalent</t>
  </si>
  <si>
    <t>Separačná fólia FE, 1,3x100 m napr. Baumit alebo ekvivalent</t>
  </si>
  <si>
    <t>Lak asfaltový napr. ALP-PENETRAL v sudoch alebo ekvivalent</t>
  </si>
  <si>
    <t>Asfaltovaný pás pre spodné vrstvy hydroizolačných systémov napr. HYDROBIT V 60 S 35 alebo ekvivalent</t>
  </si>
  <si>
    <t>Asfaltovaný pás pre spodné vrstvy hydroizolačných systémov napr.  HYDROBIT V 60 S 35 alebo ekvivalent</t>
  </si>
  <si>
    <t>Kotviaca technika - vrut napr. SK-RB Power alebo ekvivalent</t>
  </si>
  <si>
    <t>Hydroizolačná fólia hr.1,50 mm, š.1,3m šedá napr. FATRAFOL-S 810 alebo ekvivalent "PŠ"</t>
  </si>
  <si>
    <t>Geotextília netkaná polypropylénová napr. Tatratex PP 400 alebo ekvivalent</t>
  </si>
  <si>
    <t>Doska drevoštiepková napr. OSB 3 SE 2500x1250x18 mm alebo ekvivalent</t>
  </si>
  <si>
    <t>Tepelná izolácia pre plochú strechu napr. NOBASIL DDP-RT (SPE), čadičová minerálna izolácia - doska, 50 kPa, 120x1200x2000 mm alebo ekvivalent "PŠ"</t>
  </si>
  <si>
    <t>Penový polystyrén sivý hrúbka 100 mm napr. EPS Neofloor 150 alebo ekvivalent</t>
  </si>
  <si>
    <t>Zárubňa vnútorná obložková napr. PRAKTIK, DTD doska, povrch fólia, rozmer 600-900/1970 mm, pre stenu hrúbky 60-170 mm, pre jednokrídlové dvere alebo ekvivalent</t>
  </si>
  <si>
    <t>Sokel napr. ANTIK, rozmer 298x80x8 mm, farba hnedá alebo ekvivalent</t>
  </si>
  <si>
    <t>Dlaždice - leštené napr. TAURUS GRANIT, rozmer 295x295x8 mm, farba 61 SL Tunis alebo ekvivalent</t>
  </si>
  <si>
    <t>Obkladačka napr. CONCEPT, rozmer 298x598x10 mm, farba svetlo - béžová alebo ekvivalent</t>
  </si>
  <si>
    <t>Maľby z maliarskych zmesí napr. Primalex, Farmal, strojne nanášané dvojnásobné, tónované s bielym stropom na hrubozrnný podklad výšky do 3,80 m alebo ekvivalent</t>
  </si>
  <si>
    <t>Izolácia - trubica napr. TUBOLIT 22/13-DG (120)  ARC-0031  Armacell  AZ FLEX alebo ekvivalent</t>
  </si>
  <si>
    <t>Izolácia - trubica napr.  TUBOLIT 28/13-DG (98)  ARC-0032  Armacell  AZ FLEX alebo ekvivalent</t>
  </si>
  <si>
    <t xml:space="preserve"> Izolácia - trubica napr. TUBOLIT   22/20-DG (72)  ARC-0051  Armacell  AZ FLEX alebo ekvivalent</t>
  </si>
  <si>
    <t>Potrubie plasthliníkové napr. ALPEX - DUO 20x2 mm v tyčiach alebo ekvivalent</t>
  </si>
  <si>
    <t>Potrubie plasthliníkové napr. ALPEX - DUO 26x3 mm v tyčiach alebo ekvivalent</t>
  </si>
  <si>
    <t>Ventil mosadzný priamy K-83 T 1/2"</t>
  </si>
  <si>
    <t>Ovládacie tlačidlo napr. Sigma 01, biela alebo ekvivalent</t>
  </si>
  <si>
    <t>Montáž predstenového systému záchodov do ľahkých stien s kovovou konštrukciou (napr. GEBERIT, AlcaPlast alebo ekvivalent)</t>
  </si>
  <si>
    <t>Predstenový systém napr. GEBERIT Duofix pre WC s variabilnou výškou UP320 1.138x 187x 452 alebo ekvivalent</t>
  </si>
  <si>
    <t>Doska keramická toaletná napr. VIOLA 7712.9 biela alebo ekvivalent</t>
  </si>
  <si>
    <t>Malolitrážny elektrický prepadový ohrievač pod umývadlo s batériou s objemom  5L napr. Tatramat "PŠ"</t>
  </si>
  <si>
    <t>Spínač č.1 10A/230V,IP20 zapustená montáž typ napr. Tango biela alebo ekvivalent</t>
  </si>
  <si>
    <t>Spínač č.5 10A/230V,IP20 zapustená montáž typ: napr. Tango biela alebo ekvivalent</t>
  </si>
  <si>
    <t>zásuvka dvojnásobná s natočenou dutinou ABB pre zapustenú montáž  typ: napr. TANGO biela 230V/16A, IP 20 alebo ekvivalent</t>
  </si>
  <si>
    <t>Svorka napr. Bernard alebo ekvivalent + CU pásik</t>
  </si>
  <si>
    <t>Dodávka a montáž informačnej tabule, vrátane kotvenia na fasáadu objektu, rozmery tabule 2000 x 1500 mm z ľahko udržiavateľného materiálu (plast/ nerezová oceľ  bez sklennej výplne)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</si>
</sst>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i/>
      <sz val="8"/>
      <color rgb="FF0000FF"/>
      <name val="Trebuchet MS"/>
      <family val="2"/>
      <charset val="238"/>
    </font>
    <font>
      <sz val="8"/>
      <color theme="1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9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3" fillId="0" borderId="10" xfId="0" applyNumberFormat="1" applyFont="1" applyBorder="1" applyAlignment="1"/>
    <xf numFmtId="166" fontId="23" fillId="0" borderId="11" xfId="0" applyNumberFormat="1" applyFont="1" applyBorder="1" applyAlignment="1"/>
    <xf numFmtId="167" fontId="2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4" borderId="23" xfId="0" applyNumberFormat="1" applyFont="1" applyFill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center"/>
    </xf>
    <xf numFmtId="0" fontId="28" fillId="0" borderId="24" xfId="0" applyFont="1" applyBorder="1" applyAlignment="1">
      <alignment horizontal="left" vertical="center"/>
    </xf>
    <xf numFmtId="167" fontId="28" fillId="0" borderId="2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0" fillId="5" borderId="0" xfId="0" applyNumberFormat="1" applyFont="1" applyFill="1" applyBorder="1" applyAlignment="1">
      <alignment vertical="center"/>
    </xf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>
      <alignment vertical="center"/>
    </xf>
    <xf numFmtId="0" fontId="12" fillId="2" borderId="0" xfId="1" applyFont="1" applyFill="1" applyAlignment="1" applyProtection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7" fontId="20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0" fillId="0" borderId="0" xfId="0" applyBorder="1"/>
    <xf numFmtId="4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167" fontId="25" fillId="4" borderId="23" xfId="0" applyNumberFormat="1" applyFont="1" applyFill="1" applyBorder="1" applyAlignment="1" applyProtection="1">
      <alignment vertical="center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0" fontId="27" fillId="6" borderId="23" xfId="0" applyFont="1" applyFill="1" applyBorder="1" applyAlignment="1" applyProtection="1">
      <alignment horizontal="left" vertical="center" wrapText="1"/>
      <protection locked="0"/>
    </xf>
    <xf numFmtId="0" fontId="25" fillId="6" borderId="23" xfId="0" applyFont="1" applyFill="1" applyBorder="1" applyAlignment="1" applyProtection="1">
      <alignment horizontal="left" vertical="center" wrapText="1"/>
      <protection locked="0"/>
    </xf>
    <xf numFmtId="0" fontId="0" fillId="7" borderId="23" xfId="0" applyFont="1" applyFill="1" applyBorder="1" applyAlignment="1" applyProtection="1">
      <alignment horizontal="left" vertical="center" wrapText="1"/>
      <protection locked="0"/>
    </xf>
    <xf numFmtId="0" fontId="28" fillId="6" borderId="25" xfId="0" applyFont="1" applyFill="1" applyBorder="1" applyAlignment="1">
      <alignment horizontal="left" vertical="center" wrapText="1"/>
    </xf>
    <xf numFmtId="0" fontId="28" fillId="6" borderId="26" xfId="0" applyFont="1" applyFill="1" applyBorder="1" applyAlignment="1">
      <alignment horizontal="left" vertical="center" wrapText="1"/>
    </xf>
    <xf numFmtId="0" fontId="28" fillId="6" borderId="27" xfId="0" applyFont="1" applyFill="1" applyBorder="1" applyAlignment="1">
      <alignment horizontal="left" vertical="center" wrapText="1"/>
    </xf>
    <xf numFmtId="168" fontId="28" fillId="0" borderId="25" xfId="0" applyNumberFormat="1" applyFont="1" applyBorder="1" applyAlignment="1">
      <alignment horizontal="right" vertical="center"/>
    </xf>
    <xf numFmtId="168" fontId="28" fillId="0" borderId="27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167" fontId="5" fillId="0" borderId="21" xfId="0" applyNumberFormat="1" applyFont="1" applyBorder="1" applyAlignment="1"/>
    <xf numFmtId="167" fontId="5" fillId="0" borderId="21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123"/>
  <sheetViews>
    <sheetView showGridLines="0" workbookViewId="0">
      <pane ySplit="1" topLeftCell="A7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9"/>
      <c r="B1" s="9"/>
      <c r="C1" s="9"/>
      <c r="D1" s="10" t="s">
        <v>0</v>
      </c>
      <c r="E1" s="9"/>
      <c r="F1" s="11" t="s">
        <v>49</v>
      </c>
      <c r="G1" s="11"/>
      <c r="H1" s="187" t="s">
        <v>50</v>
      </c>
      <c r="I1" s="187"/>
      <c r="J1" s="187"/>
      <c r="K1" s="187"/>
      <c r="L1" s="11" t="s">
        <v>51</v>
      </c>
      <c r="M1" s="9"/>
      <c r="N1" s="9"/>
      <c r="O1" s="10" t="s">
        <v>52</v>
      </c>
      <c r="P1" s="9"/>
      <c r="Q1" s="9"/>
      <c r="R1" s="9"/>
      <c r="S1" s="11" t="s">
        <v>53</v>
      </c>
      <c r="T1" s="11"/>
      <c r="U1" s="59"/>
      <c r="V1" s="59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152" t="s">
        <v>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S2" s="188" t="s">
        <v>4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14" t="s">
        <v>42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40</v>
      </c>
    </row>
    <row r="4" spans="1:66" ht="36.950000000000003" customHeight="1" x14ac:dyDescent="0.3">
      <c r="B4" s="18"/>
      <c r="C4" s="154" t="s">
        <v>54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9"/>
      <c r="T4" s="13" t="s">
        <v>6</v>
      </c>
      <c r="AT4" s="14" t="s">
        <v>2</v>
      </c>
    </row>
    <row r="5" spans="1:66" ht="6.95" customHeight="1" x14ac:dyDescent="0.3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66" ht="25.35" customHeight="1" x14ac:dyDescent="0.3">
      <c r="B6" s="18"/>
      <c r="C6" s="20"/>
      <c r="D6" s="23" t="s">
        <v>7</v>
      </c>
      <c r="E6" s="20"/>
      <c r="F6" s="156" t="e">
        <f>#REF!</f>
        <v>#REF!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20"/>
      <c r="R6" s="19"/>
    </row>
    <row r="7" spans="1:66" s="1" customFormat="1" ht="32.85" customHeight="1" x14ac:dyDescent="0.3">
      <c r="B7" s="25"/>
      <c r="C7" s="26"/>
      <c r="D7" s="22" t="s">
        <v>88</v>
      </c>
      <c r="E7" s="26"/>
      <c r="F7" s="158" t="s">
        <v>154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26"/>
      <c r="R7" s="27"/>
    </row>
    <row r="8" spans="1:66" s="1" customFormat="1" ht="14.45" customHeight="1" x14ac:dyDescent="0.3">
      <c r="B8" s="25"/>
      <c r="C8" s="26"/>
      <c r="D8" s="23" t="s">
        <v>8</v>
      </c>
      <c r="E8" s="26"/>
      <c r="F8" s="21" t="s">
        <v>1</v>
      </c>
      <c r="G8" s="26"/>
      <c r="H8" s="26"/>
      <c r="I8" s="26"/>
      <c r="J8" s="26"/>
      <c r="K8" s="26"/>
      <c r="L8" s="26"/>
      <c r="M8" s="23" t="s">
        <v>9</v>
      </c>
      <c r="N8" s="26"/>
      <c r="O8" s="21" t="s">
        <v>1</v>
      </c>
      <c r="P8" s="26"/>
      <c r="Q8" s="26"/>
      <c r="R8" s="27"/>
    </row>
    <row r="9" spans="1:66" s="1" customFormat="1" ht="14.45" customHeight="1" x14ac:dyDescent="0.3">
      <c r="B9" s="25"/>
      <c r="C9" s="26"/>
      <c r="D9" s="23" t="s">
        <v>10</v>
      </c>
      <c r="E9" s="26"/>
      <c r="F9" s="21" t="s">
        <v>11</v>
      </c>
      <c r="G9" s="26"/>
      <c r="H9" s="26"/>
      <c r="I9" s="26"/>
      <c r="J9" s="26"/>
      <c r="K9" s="26"/>
      <c r="L9" s="26"/>
      <c r="M9" s="23" t="s">
        <v>12</v>
      </c>
      <c r="N9" s="26"/>
      <c r="O9" s="160" t="e">
        <f>#REF!</f>
        <v>#REF!</v>
      </c>
      <c r="P9" s="161"/>
      <c r="Q9" s="26"/>
      <c r="R9" s="27"/>
    </row>
    <row r="10" spans="1:66" s="1" customFormat="1" ht="10.9" customHeight="1" x14ac:dyDescent="0.3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66" s="1" customFormat="1" ht="14.45" customHeight="1" x14ac:dyDescent="0.3">
      <c r="B11" s="25"/>
      <c r="C11" s="26"/>
      <c r="D11" s="23" t="s">
        <v>13</v>
      </c>
      <c r="E11" s="26"/>
      <c r="F11" s="26"/>
      <c r="G11" s="26"/>
      <c r="H11" s="26"/>
      <c r="I11" s="26"/>
      <c r="J11" s="26"/>
      <c r="K11" s="26"/>
      <c r="L11" s="26"/>
      <c r="M11" s="23" t="s">
        <v>14</v>
      </c>
      <c r="N11" s="26"/>
      <c r="O11" s="162" t="e">
        <f>IF(#REF!="","",#REF!)</f>
        <v>#REF!</v>
      </c>
      <c r="P11" s="162"/>
      <c r="Q11" s="26"/>
      <c r="R11" s="27"/>
    </row>
    <row r="12" spans="1:66" s="1" customFormat="1" ht="18" customHeight="1" x14ac:dyDescent="0.3">
      <c r="B12" s="25"/>
      <c r="C12" s="26"/>
      <c r="D12" s="26"/>
      <c r="E12" s="21" t="e">
        <f>IF(#REF!="","",#REF!)</f>
        <v>#REF!</v>
      </c>
      <c r="F12" s="26"/>
      <c r="G12" s="26"/>
      <c r="H12" s="26"/>
      <c r="I12" s="26"/>
      <c r="J12" s="26"/>
      <c r="K12" s="26"/>
      <c r="L12" s="26"/>
      <c r="M12" s="23" t="s">
        <v>15</v>
      </c>
      <c r="N12" s="26"/>
      <c r="O12" s="162" t="e">
        <f>IF(#REF!="","",#REF!)</f>
        <v>#REF!</v>
      </c>
      <c r="P12" s="162"/>
      <c r="Q12" s="26"/>
      <c r="R12" s="27"/>
    </row>
    <row r="13" spans="1:66" s="1" customFormat="1" ht="6.95" customHeight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66" s="1" customFormat="1" ht="14.45" customHeight="1" x14ac:dyDescent="0.3">
      <c r="B14" s="25"/>
      <c r="C14" s="26"/>
      <c r="D14" s="23" t="s">
        <v>16</v>
      </c>
      <c r="E14" s="26"/>
      <c r="F14" s="26"/>
      <c r="G14" s="26"/>
      <c r="H14" s="26"/>
      <c r="I14" s="26"/>
      <c r="J14" s="26"/>
      <c r="K14" s="26"/>
      <c r="L14" s="26"/>
      <c r="M14" s="23" t="s">
        <v>14</v>
      </c>
      <c r="N14" s="26"/>
      <c r="O14" s="163" t="e">
        <f>IF(#REF!="","",#REF!)</f>
        <v>#REF!</v>
      </c>
      <c r="P14" s="162"/>
      <c r="Q14" s="26"/>
      <c r="R14" s="27"/>
    </row>
    <row r="15" spans="1:66" s="1" customFormat="1" ht="18" customHeight="1" x14ac:dyDescent="0.3">
      <c r="B15" s="25"/>
      <c r="C15" s="26"/>
      <c r="D15" s="26"/>
      <c r="E15" s="163" t="e">
        <f>IF(#REF!="","",#REF!)</f>
        <v>#REF!</v>
      </c>
      <c r="F15" s="164"/>
      <c r="G15" s="164"/>
      <c r="H15" s="164"/>
      <c r="I15" s="164"/>
      <c r="J15" s="164"/>
      <c r="K15" s="164"/>
      <c r="L15" s="164"/>
      <c r="M15" s="23" t="s">
        <v>15</v>
      </c>
      <c r="N15" s="26"/>
      <c r="O15" s="163" t="e">
        <f>IF(#REF!="","",#REF!)</f>
        <v>#REF!</v>
      </c>
      <c r="P15" s="162"/>
      <c r="Q15" s="26"/>
      <c r="R15" s="27"/>
    </row>
    <row r="16" spans="1:66" s="1" customFormat="1" ht="6.95" customHeight="1" x14ac:dyDescent="0.3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</row>
    <row r="17" spans="2:18" s="1" customFormat="1" ht="14.45" customHeight="1" x14ac:dyDescent="0.3">
      <c r="B17" s="25"/>
      <c r="C17" s="26"/>
      <c r="D17" s="23" t="s">
        <v>17</v>
      </c>
      <c r="E17" s="26"/>
      <c r="F17" s="26"/>
      <c r="G17" s="26"/>
      <c r="H17" s="26"/>
      <c r="I17" s="26"/>
      <c r="J17" s="26"/>
      <c r="K17" s="26"/>
      <c r="L17" s="26"/>
      <c r="M17" s="23" t="s">
        <v>14</v>
      </c>
      <c r="N17" s="26"/>
      <c r="O17" s="162" t="e">
        <f>IF(#REF!="","",#REF!)</f>
        <v>#REF!</v>
      </c>
      <c r="P17" s="162"/>
      <c r="Q17" s="26"/>
      <c r="R17" s="27"/>
    </row>
    <row r="18" spans="2:18" s="1" customFormat="1" ht="18" customHeight="1" x14ac:dyDescent="0.3">
      <c r="B18" s="25"/>
      <c r="C18" s="26"/>
      <c r="D18" s="26"/>
      <c r="E18" s="21" t="e">
        <f>IF(#REF!="","",#REF!)</f>
        <v>#REF!</v>
      </c>
      <c r="F18" s="26"/>
      <c r="G18" s="26"/>
      <c r="H18" s="26"/>
      <c r="I18" s="26"/>
      <c r="J18" s="26"/>
      <c r="K18" s="26"/>
      <c r="L18" s="26"/>
      <c r="M18" s="23" t="s">
        <v>15</v>
      </c>
      <c r="N18" s="26"/>
      <c r="O18" s="162" t="e">
        <f>IF(#REF!="","",#REF!)</f>
        <v>#REF!</v>
      </c>
      <c r="P18" s="162"/>
      <c r="Q18" s="26"/>
      <c r="R18" s="27"/>
    </row>
    <row r="19" spans="2:18" s="1" customFormat="1" ht="6.95" customHeight="1" x14ac:dyDescent="0.3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</row>
    <row r="20" spans="2:18" s="1" customFormat="1" ht="14.45" customHeight="1" x14ac:dyDescent="0.3">
      <c r="B20" s="25"/>
      <c r="C20" s="26"/>
      <c r="D20" s="23" t="s">
        <v>19</v>
      </c>
      <c r="E20" s="26"/>
      <c r="F20" s="26"/>
      <c r="G20" s="26"/>
      <c r="H20" s="26"/>
      <c r="I20" s="26"/>
      <c r="J20" s="26"/>
      <c r="K20" s="26"/>
      <c r="L20" s="26"/>
      <c r="M20" s="23" t="s">
        <v>14</v>
      </c>
      <c r="N20" s="26"/>
      <c r="O20" s="162" t="e">
        <f>IF(#REF!="","",#REF!)</f>
        <v>#REF!</v>
      </c>
      <c r="P20" s="162"/>
      <c r="Q20" s="26"/>
      <c r="R20" s="27"/>
    </row>
    <row r="21" spans="2:18" s="1" customFormat="1" ht="18" customHeight="1" x14ac:dyDescent="0.3">
      <c r="B21" s="25"/>
      <c r="C21" s="26"/>
      <c r="D21" s="26"/>
      <c r="E21" s="21" t="e">
        <f>IF(#REF!="","",#REF!)</f>
        <v>#REF!</v>
      </c>
      <c r="F21" s="26"/>
      <c r="G21" s="26"/>
      <c r="H21" s="26"/>
      <c r="I21" s="26"/>
      <c r="J21" s="26"/>
      <c r="K21" s="26"/>
      <c r="L21" s="26"/>
      <c r="M21" s="23" t="s">
        <v>15</v>
      </c>
      <c r="N21" s="26"/>
      <c r="O21" s="162" t="e">
        <f>IF(#REF!="","",#REF!)</f>
        <v>#REF!</v>
      </c>
      <c r="P21" s="162"/>
      <c r="Q21" s="26"/>
      <c r="R21" s="27"/>
    </row>
    <row r="22" spans="2:18" s="1" customFormat="1" ht="6.95" customHeight="1" x14ac:dyDescent="0.3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</row>
    <row r="23" spans="2:18" s="1" customFormat="1" ht="14.45" customHeight="1" x14ac:dyDescent="0.3">
      <c r="B23" s="25"/>
      <c r="C23" s="26"/>
      <c r="D23" s="23" t="s">
        <v>20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1" customFormat="1" ht="16.5" customHeight="1" x14ac:dyDescent="0.3">
      <c r="B24" s="25"/>
      <c r="C24" s="26"/>
      <c r="D24" s="26"/>
      <c r="E24" s="165" t="s">
        <v>1</v>
      </c>
      <c r="F24" s="165"/>
      <c r="G24" s="165"/>
      <c r="H24" s="165"/>
      <c r="I24" s="165"/>
      <c r="J24" s="165"/>
      <c r="K24" s="165"/>
      <c r="L24" s="165"/>
      <c r="M24" s="26"/>
      <c r="N24" s="26"/>
      <c r="O24" s="26"/>
      <c r="P24" s="26"/>
      <c r="Q24" s="26"/>
      <c r="R24" s="27"/>
    </row>
    <row r="25" spans="2:18" s="1" customFormat="1" ht="6.95" customHeight="1" x14ac:dyDescent="0.3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</row>
    <row r="26" spans="2:18" s="1" customFormat="1" ht="6.95" customHeight="1" x14ac:dyDescent="0.3">
      <c r="B26" s="25"/>
      <c r="C26" s="2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6"/>
      <c r="R26" s="27"/>
    </row>
    <row r="27" spans="2:18" s="1" customFormat="1" ht="14.45" customHeight="1" x14ac:dyDescent="0.3">
      <c r="B27" s="25"/>
      <c r="C27" s="26"/>
      <c r="D27" s="60" t="s">
        <v>55</v>
      </c>
      <c r="E27" s="26"/>
      <c r="F27" s="26"/>
      <c r="G27" s="26"/>
      <c r="H27" s="26"/>
      <c r="I27" s="26"/>
      <c r="J27" s="26"/>
      <c r="K27" s="26"/>
      <c r="L27" s="26"/>
      <c r="M27" s="166">
        <f>N88</f>
        <v>0</v>
      </c>
      <c r="N27" s="166"/>
      <c r="O27" s="166"/>
      <c r="P27" s="166"/>
      <c r="Q27" s="26"/>
      <c r="R27" s="27"/>
    </row>
    <row r="28" spans="2:18" s="1" customFormat="1" ht="14.45" customHeight="1" x14ac:dyDescent="0.3">
      <c r="B28" s="25"/>
      <c r="C28" s="26"/>
      <c r="D28" s="24" t="s">
        <v>47</v>
      </c>
      <c r="E28" s="26"/>
      <c r="F28" s="26"/>
      <c r="G28" s="26"/>
      <c r="H28" s="26"/>
      <c r="I28" s="26"/>
      <c r="J28" s="26"/>
      <c r="K28" s="26"/>
      <c r="L28" s="26"/>
      <c r="M28" s="166">
        <f>N91</f>
        <v>0</v>
      </c>
      <c r="N28" s="166"/>
      <c r="O28" s="166"/>
      <c r="P28" s="166"/>
      <c r="Q28" s="26"/>
      <c r="R28" s="27"/>
    </row>
    <row r="29" spans="2:18" s="1" customFormat="1" ht="6.95" customHeight="1" x14ac:dyDescent="0.3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</row>
    <row r="30" spans="2:18" s="1" customFormat="1" ht="25.35" customHeight="1" x14ac:dyDescent="0.3">
      <c r="B30" s="25"/>
      <c r="C30" s="26"/>
      <c r="D30" s="61" t="s">
        <v>21</v>
      </c>
      <c r="E30" s="26"/>
      <c r="F30" s="26"/>
      <c r="G30" s="26"/>
      <c r="H30" s="26"/>
      <c r="I30" s="26"/>
      <c r="J30" s="26"/>
      <c r="K30" s="26"/>
      <c r="L30" s="26"/>
      <c r="M30" s="167">
        <f>ROUND(M27+M28,2)</f>
        <v>0</v>
      </c>
      <c r="N30" s="159"/>
      <c r="O30" s="159"/>
      <c r="P30" s="159"/>
      <c r="Q30" s="26"/>
      <c r="R30" s="27"/>
    </row>
    <row r="31" spans="2:18" s="1" customFormat="1" ht="6.95" customHeight="1" x14ac:dyDescent="0.3">
      <c r="B31" s="25"/>
      <c r="C31" s="26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6"/>
      <c r="R31" s="27"/>
    </row>
    <row r="32" spans="2:18" s="1" customFormat="1" ht="14.45" customHeight="1" x14ac:dyDescent="0.3">
      <c r="B32" s="25"/>
      <c r="C32" s="26"/>
      <c r="D32" s="28" t="s">
        <v>22</v>
      </c>
      <c r="E32" s="28" t="s">
        <v>23</v>
      </c>
      <c r="F32" s="29">
        <v>0.2</v>
      </c>
      <c r="G32" s="62" t="s">
        <v>24</v>
      </c>
      <c r="H32" s="168">
        <f>ROUND((((SUM(BE91:BE98)+SUM(BE116))+SUM(BE118:BE122))),2)</f>
        <v>0</v>
      </c>
      <c r="I32" s="159"/>
      <c r="J32" s="159"/>
      <c r="K32" s="26"/>
      <c r="L32" s="26"/>
      <c r="M32" s="168">
        <f>ROUND(((ROUND((SUM(BE91:BE98)+SUM(BE116)), 2)*F32)+SUM(BE118:BE122)*F32),2)</f>
        <v>0</v>
      </c>
      <c r="N32" s="159"/>
      <c r="O32" s="159"/>
      <c r="P32" s="159"/>
      <c r="Q32" s="26"/>
      <c r="R32" s="27"/>
    </row>
    <row r="33" spans="2:18" s="1" customFormat="1" ht="14.45" customHeight="1" x14ac:dyDescent="0.3">
      <c r="B33" s="25"/>
      <c r="C33" s="26"/>
      <c r="D33" s="26"/>
      <c r="E33" s="28" t="s">
        <v>25</v>
      </c>
      <c r="F33" s="29">
        <v>0.2</v>
      </c>
      <c r="G33" s="62" t="s">
        <v>24</v>
      </c>
      <c r="H33" s="168">
        <f>ROUND((((SUM(BF91:BF98)+SUM(BF116))+SUM(BF118:BF122))),2)</f>
        <v>0</v>
      </c>
      <c r="I33" s="159"/>
      <c r="J33" s="159"/>
      <c r="K33" s="26"/>
      <c r="L33" s="26"/>
      <c r="M33" s="168">
        <f>ROUND(((ROUND((SUM(BF91:BF98)+SUM(BF116)), 2)*F33)+SUM(BF118:BF122)*F33),2)</f>
        <v>0</v>
      </c>
      <c r="N33" s="159"/>
      <c r="O33" s="159"/>
      <c r="P33" s="159"/>
      <c r="Q33" s="26"/>
      <c r="R33" s="27"/>
    </row>
    <row r="34" spans="2:18" s="1" customFormat="1" ht="14.45" hidden="1" customHeight="1" x14ac:dyDescent="0.3">
      <c r="B34" s="25"/>
      <c r="C34" s="26"/>
      <c r="D34" s="26"/>
      <c r="E34" s="28" t="s">
        <v>26</v>
      </c>
      <c r="F34" s="29">
        <v>0.2</v>
      </c>
      <c r="G34" s="62" t="s">
        <v>24</v>
      </c>
      <c r="H34" s="168">
        <f>ROUND((((SUM(BG91:BG98)+SUM(BG116))+SUM(BG118:BG122))),2)</f>
        <v>0</v>
      </c>
      <c r="I34" s="159"/>
      <c r="J34" s="159"/>
      <c r="K34" s="26"/>
      <c r="L34" s="26"/>
      <c r="M34" s="168">
        <v>0</v>
      </c>
      <c r="N34" s="159"/>
      <c r="O34" s="159"/>
      <c r="P34" s="159"/>
      <c r="Q34" s="26"/>
      <c r="R34" s="27"/>
    </row>
    <row r="35" spans="2:18" s="1" customFormat="1" ht="14.45" hidden="1" customHeight="1" x14ac:dyDescent="0.3">
      <c r="B35" s="25"/>
      <c r="C35" s="26"/>
      <c r="D35" s="26"/>
      <c r="E35" s="28" t="s">
        <v>27</v>
      </c>
      <c r="F35" s="29">
        <v>0.2</v>
      </c>
      <c r="G35" s="62" t="s">
        <v>24</v>
      </c>
      <c r="H35" s="168">
        <f>ROUND((((SUM(BH91:BH98)+SUM(BH116))+SUM(BH118:BH122))),2)</f>
        <v>0</v>
      </c>
      <c r="I35" s="159"/>
      <c r="J35" s="159"/>
      <c r="K35" s="26"/>
      <c r="L35" s="26"/>
      <c r="M35" s="168">
        <v>0</v>
      </c>
      <c r="N35" s="159"/>
      <c r="O35" s="159"/>
      <c r="P35" s="159"/>
      <c r="Q35" s="26"/>
      <c r="R35" s="27"/>
    </row>
    <row r="36" spans="2:18" s="1" customFormat="1" ht="14.45" hidden="1" customHeight="1" x14ac:dyDescent="0.3">
      <c r="B36" s="25"/>
      <c r="C36" s="26"/>
      <c r="D36" s="26"/>
      <c r="E36" s="28" t="s">
        <v>28</v>
      </c>
      <c r="F36" s="29">
        <v>0</v>
      </c>
      <c r="G36" s="62" t="s">
        <v>24</v>
      </c>
      <c r="H36" s="168">
        <f>ROUND((((SUM(BI91:BI98)+SUM(BI116))+SUM(BI118:BI122))),2)</f>
        <v>0</v>
      </c>
      <c r="I36" s="159"/>
      <c r="J36" s="159"/>
      <c r="K36" s="26"/>
      <c r="L36" s="26"/>
      <c r="M36" s="168">
        <v>0</v>
      </c>
      <c r="N36" s="159"/>
      <c r="O36" s="159"/>
      <c r="P36" s="159"/>
      <c r="Q36" s="26"/>
      <c r="R36" s="27"/>
    </row>
    <row r="37" spans="2:18" s="1" customFormat="1" ht="6.95" customHeight="1" x14ac:dyDescent="0.3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</row>
    <row r="38" spans="2:18" s="1" customFormat="1" ht="25.35" customHeight="1" x14ac:dyDescent="0.3">
      <c r="B38" s="25"/>
      <c r="C38" s="58"/>
      <c r="D38" s="63" t="s">
        <v>29</v>
      </c>
      <c r="E38" s="48"/>
      <c r="F38" s="48"/>
      <c r="G38" s="64" t="s">
        <v>30</v>
      </c>
      <c r="H38" s="65" t="s">
        <v>31</v>
      </c>
      <c r="I38" s="48"/>
      <c r="J38" s="48"/>
      <c r="K38" s="48"/>
      <c r="L38" s="169">
        <f>SUM(M30:M36)</f>
        <v>0</v>
      </c>
      <c r="M38" s="169"/>
      <c r="N38" s="169"/>
      <c r="O38" s="169"/>
      <c r="P38" s="170"/>
      <c r="Q38" s="58"/>
      <c r="R38" s="27"/>
    </row>
    <row r="39" spans="2:18" s="1" customFormat="1" ht="14.45" customHeight="1" x14ac:dyDescent="0.3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</row>
    <row r="40" spans="2:18" s="1" customFormat="1" ht="14.45" customHeight="1" x14ac:dyDescent="0.3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</row>
    <row r="41" spans="2:18" x14ac:dyDescent="0.3">
      <c r="B41" s="1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19"/>
    </row>
    <row r="42" spans="2:18" x14ac:dyDescent="0.3"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9"/>
    </row>
    <row r="43" spans="2:18" x14ac:dyDescent="0.3"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9"/>
    </row>
    <row r="44" spans="2:18" x14ac:dyDescent="0.3"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9"/>
    </row>
    <row r="45" spans="2:18" x14ac:dyDescent="0.3"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9"/>
    </row>
    <row r="46" spans="2:18" x14ac:dyDescent="0.3"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9"/>
    </row>
    <row r="47" spans="2:18" x14ac:dyDescent="0.3"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9"/>
    </row>
    <row r="48" spans="2:18" x14ac:dyDescent="0.3">
      <c r="B48" s="1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9"/>
    </row>
    <row r="49" spans="2:18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9"/>
    </row>
    <row r="50" spans="2:18" s="1" customFormat="1" ht="15" x14ac:dyDescent="0.3">
      <c r="B50" s="25"/>
      <c r="C50" s="26"/>
      <c r="D50" s="31" t="s">
        <v>32</v>
      </c>
      <c r="E50" s="32"/>
      <c r="F50" s="32"/>
      <c r="G50" s="32"/>
      <c r="H50" s="33"/>
      <c r="I50" s="26"/>
      <c r="J50" s="31" t="s">
        <v>33</v>
      </c>
      <c r="K50" s="32"/>
      <c r="L50" s="32"/>
      <c r="M50" s="32"/>
      <c r="N50" s="32"/>
      <c r="O50" s="32"/>
      <c r="P50" s="33"/>
      <c r="Q50" s="26"/>
      <c r="R50" s="27"/>
    </row>
    <row r="51" spans="2:18" x14ac:dyDescent="0.3">
      <c r="B51" s="18"/>
      <c r="C51" s="20"/>
      <c r="D51" s="34"/>
      <c r="E51" s="20"/>
      <c r="F51" s="20"/>
      <c r="G51" s="20"/>
      <c r="H51" s="35"/>
      <c r="I51" s="20"/>
      <c r="J51" s="34"/>
      <c r="K51" s="20"/>
      <c r="L51" s="20"/>
      <c r="M51" s="20"/>
      <c r="N51" s="20"/>
      <c r="O51" s="20"/>
      <c r="P51" s="35"/>
      <c r="Q51" s="20"/>
      <c r="R51" s="19"/>
    </row>
    <row r="52" spans="2:18" x14ac:dyDescent="0.3">
      <c r="B52" s="18"/>
      <c r="C52" s="20"/>
      <c r="D52" s="34"/>
      <c r="E52" s="20"/>
      <c r="F52" s="20"/>
      <c r="G52" s="20"/>
      <c r="H52" s="35"/>
      <c r="I52" s="20"/>
      <c r="J52" s="34"/>
      <c r="K52" s="20"/>
      <c r="L52" s="20"/>
      <c r="M52" s="20"/>
      <c r="N52" s="20"/>
      <c r="O52" s="20"/>
      <c r="P52" s="35"/>
      <c r="Q52" s="20"/>
      <c r="R52" s="19"/>
    </row>
    <row r="53" spans="2:18" x14ac:dyDescent="0.3">
      <c r="B53" s="18"/>
      <c r="C53" s="20"/>
      <c r="D53" s="34"/>
      <c r="E53" s="20"/>
      <c r="F53" s="20"/>
      <c r="G53" s="20"/>
      <c r="H53" s="35"/>
      <c r="I53" s="20"/>
      <c r="J53" s="34"/>
      <c r="K53" s="20"/>
      <c r="L53" s="20"/>
      <c r="M53" s="20"/>
      <c r="N53" s="20"/>
      <c r="O53" s="20"/>
      <c r="P53" s="35"/>
      <c r="Q53" s="20"/>
      <c r="R53" s="19"/>
    </row>
    <row r="54" spans="2:18" x14ac:dyDescent="0.3">
      <c r="B54" s="18"/>
      <c r="C54" s="20"/>
      <c r="D54" s="34"/>
      <c r="E54" s="20"/>
      <c r="F54" s="20"/>
      <c r="G54" s="20"/>
      <c r="H54" s="35"/>
      <c r="I54" s="20"/>
      <c r="J54" s="34"/>
      <c r="K54" s="20"/>
      <c r="L54" s="20"/>
      <c r="M54" s="20"/>
      <c r="N54" s="20"/>
      <c r="O54" s="20"/>
      <c r="P54" s="35"/>
      <c r="Q54" s="20"/>
      <c r="R54" s="19"/>
    </row>
    <row r="55" spans="2:18" x14ac:dyDescent="0.3">
      <c r="B55" s="18"/>
      <c r="C55" s="20"/>
      <c r="D55" s="34"/>
      <c r="E55" s="20"/>
      <c r="F55" s="20"/>
      <c r="G55" s="20"/>
      <c r="H55" s="35"/>
      <c r="I55" s="20"/>
      <c r="J55" s="34"/>
      <c r="K55" s="20"/>
      <c r="L55" s="20"/>
      <c r="M55" s="20"/>
      <c r="N55" s="20"/>
      <c r="O55" s="20"/>
      <c r="P55" s="35"/>
      <c r="Q55" s="20"/>
      <c r="R55" s="19"/>
    </row>
    <row r="56" spans="2:18" x14ac:dyDescent="0.3">
      <c r="B56" s="18"/>
      <c r="C56" s="20"/>
      <c r="D56" s="34"/>
      <c r="E56" s="20"/>
      <c r="F56" s="20"/>
      <c r="G56" s="20"/>
      <c r="H56" s="35"/>
      <c r="I56" s="20"/>
      <c r="J56" s="34"/>
      <c r="K56" s="20"/>
      <c r="L56" s="20"/>
      <c r="M56" s="20"/>
      <c r="N56" s="20"/>
      <c r="O56" s="20"/>
      <c r="P56" s="35"/>
      <c r="Q56" s="20"/>
      <c r="R56" s="19"/>
    </row>
    <row r="57" spans="2:18" x14ac:dyDescent="0.3">
      <c r="B57" s="18"/>
      <c r="C57" s="20"/>
      <c r="D57" s="34"/>
      <c r="E57" s="20"/>
      <c r="F57" s="20"/>
      <c r="G57" s="20"/>
      <c r="H57" s="35"/>
      <c r="I57" s="20"/>
      <c r="J57" s="34"/>
      <c r="K57" s="20"/>
      <c r="L57" s="20"/>
      <c r="M57" s="20"/>
      <c r="N57" s="20"/>
      <c r="O57" s="20"/>
      <c r="P57" s="35"/>
      <c r="Q57" s="20"/>
      <c r="R57" s="19"/>
    </row>
    <row r="58" spans="2:18" x14ac:dyDescent="0.3">
      <c r="B58" s="18"/>
      <c r="C58" s="20"/>
      <c r="D58" s="34"/>
      <c r="E58" s="20"/>
      <c r="F58" s="20"/>
      <c r="G58" s="20"/>
      <c r="H58" s="35"/>
      <c r="I58" s="20"/>
      <c r="J58" s="34"/>
      <c r="K58" s="20"/>
      <c r="L58" s="20"/>
      <c r="M58" s="20"/>
      <c r="N58" s="20"/>
      <c r="O58" s="20"/>
      <c r="P58" s="35"/>
      <c r="Q58" s="20"/>
      <c r="R58" s="19"/>
    </row>
    <row r="59" spans="2:18" s="1" customFormat="1" ht="15" x14ac:dyDescent="0.3">
      <c r="B59" s="25"/>
      <c r="C59" s="26"/>
      <c r="D59" s="36" t="s">
        <v>34</v>
      </c>
      <c r="E59" s="37"/>
      <c r="F59" s="37"/>
      <c r="G59" s="38" t="s">
        <v>35</v>
      </c>
      <c r="H59" s="39"/>
      <c r="I59" s="26"/>
      <c r="J59" s="36" t="s">
        <v>34</v>
      </c>
      <c r="K59" s="37"/>
      <c r="L59" s="37"/>
      <c r="M59" s="37"/>
      <c r="N59" s="38" t="s">
        <v>35</v>
      </c>
      <c r="O59" s="37"/>
      <c r="P59" s="39"/>
      <c r="Q59" s="26"/>
      <c r="R59" s="27"/>
    </row>
    <row r="60" spans="2:18" x14ac:dyDescent="0.3">
      <c r="B60" s="1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19"/>
    </row>
    <row r="61" spans="2:18" s="1" customFormat="1" ht="15" x14ac:dyDescent="0.3">
      <c r="B61" s="25"/>
      <c r="C61" s="26"/>
      <c r="D61" s="31" t="s">
        <v>36</v>
      </c>
      <c r="E61" s="32"/>
      <c r="F61" s="32"/>
      <c r="G61" s="32"/>
      <c r="H61" s="33"/>
      <c r="I61" s="26"/>
      <c r="J61" s="31" t="s">
        <v>37</v>
      </c>
      <c r="K61" s="32"/>
      <c r="L61" s="32"/>
      <c r="M61" s="32"/>
      <c r="N61" s="32"/>
      <c r="O61" s="32"/>
      <c r="P61" s="33"/>
      <c r="Q61" s="26"/>
      <c r="R61" s="27"/>
    </row>
    <row r="62" spans="2:18" x14ac:dyDescent="0.3">
      <c r="B62" s="18"/>
      <c r="C62" s="20"/>
      <c r="D62" s="34"/>
      <c r="E62" s="20"/>
      <c r="F62" s="20"/>
      <c r="G62" s="20"/>
      <c r="H62" s="35"/>
      <c r="I62" s="20"/>
      <c r="J62" s="34"/>
      <c r="K62" s="20"/>
      <c r="L62" s="20"/>
      <c r="M62" s="20"/>
      <c r="N62" s="20"/>
      <c r="O62" s="20"/>
      <c r="P62" s="35"/>
      <c r="Q62" s="20"/>
      <c r="R62" s="19"/>
    </row>
    <row r="63" spans="2:18" x14ac:dyDescent="0.3">
      <c r="B63" s="18"/>
      <c r="C63" s="20"/>
      <c r="D63" s="34"/>
      <c r="E63" s="20"/>
      <c r="F63" s="20"/>
      <c r="G63" s="20"/>
      <c r="H63" s="35"/>
      <c r="I63" s="20"/>
      <c r="J63" s="34"/>
      <c r="K63" s="20"/>
      <c r="L63" s="20"/>
      <c r="M63" s="20"/>
      <c r="N63" s="20"/>
      <c r="O63" s="20"/>
      <c r="P63" s="35"/>
      <c r="Q63" s="20"/>
      <c r="R63" s="19"/>
    </row>
    <row r="64" spans="2:18" x14ac:dyDescent="0.3">
      <c r="B64" s="18"/>
      <c r="C64" s="20"/>
      <c r="D64" s="34"/>
      <c r="E64" s="20"/>
      <c r="F64" s="20"/>
      <c r="G64" s="20"/>
      <c r="H64" s="35"/>
      <c r="I64" s="20"/>
      <c r="J64" s="34"/>
      <c r="K64" s="20"/>
      <c r="L64" s="20"/>
      <c r="M64" s="20"/>
      <c r="N64" s="20"/>
      <c r="O64" s="20"/>
      <c r="P64" s="35"/>
      <c r="Q64" s="20"/>
      <c r="R64" s="19"/>
    </row>
    <row r="65" spans="2:18" x14ac:dyDescent="0.3">
      <c r="B65" s="18"/>
      <c r="C65" s="20"/>
      <c r="D65" s="34"/>
      <c r="E65" s="20"/>
      <c r="F65" s="20"/>
      <c r="G65" s="20"/>
      <c r="H65" s="35"/>
      <c r="I65" s="20"/>
      <c r="J65" s="34"/>
      <c r="K65" s="20"/>
      <c r="L65" s="20"/>
      <c r="M65" s="20"/>
      <c r="N65" s="20"/>
      <c r="O65" s="20"/>
      <c r="P65" s="35"/>
      <c r="Q65" s="20"/>
      <c r="R65" s="19"/>
    </row>
    <row r="66" spans="2:18" x14ac:dyDescent="0.3">
      <c r="B66" s="18"/>
      <c r="C66" s="20"/>
      <c r="D66" s="34"/>
      <c r="E66" s="20"/>
      <c r="F66" s="20"/>
      <c r="G66" s="20"/>
      <c r="H66" s="35"/>
      <c r="I66" s="20"/>
      <c r="J66" s="34"/>
      <c r="K66" s="20"/>
      <c r="L66" s="20"/>
      <c r="M66" s="20"/>
      <c r="N66" s="20"/>
      <c r="O66" s="20"/>
      <c r="P66" s="35"/>
      <c r="Q66" s="20"/>
      <c r="R66" s="19"/>
    </row>
    <row r="67" spans="2:18" x14ac:dyDescent="0.3">
      <c r="B67" s="18"/>
      <c r="C67" s="20"/>
      <c r="D67" s="34"/>
      <c r="E67" s="20"/>
      <c r="F67" s="20"/>
      <c r="G67" s="20"/>
      <c r="H67" s="35"/>
      <c r="I67" s="20"/>
      <c r="J67" s="34"/>
      <c r="K67" s="20"/>
      <c r="L67" s="20"/>
      <c r="M67" s="20"/>
      <c r="N67" s="20"/>
      <c r="O67" s="20"/>
      <c r="P67" s="35"/>
      <c r="Q67" s="20"/>
      <c r="R67" s="19"/>
    </row>
    <row r="68" spans="2:18" x14ac:dyDescent="0.3">
      <c r="B68" s="18"/>
      <c r="C68" s="20"/>
      <c r="D68" s="34"/>
      <c r="E68" s="20"/>
      <c r="F68" s="20"/>
      <c r="G68" s="20"/>
      <c r="H68" s="35"/>
      <c r="I68" s="20"/>
      <c r="J68" s="34"/>
      <c r="K68" s="20"/>
      <c r="L68" s="20"/>
      <c r="M68" s="20"/>
      <c r="N68" s="20"/>
      <c r="O68" s="20"/>
      <c r="P68" s="35"/>
      <c r="Q68" s="20"/>
      <c r="R68" s="19"/>
    </row>
    <row r="69" spans="2:18" x14ac:dyDescent="0.3">
      <c r="B69" s="18"/>
      <c r="C69" s="20"/>
      <c r="D69" s="34"/>
      <c r="E69" s="20"/>
      <c r="F69" s="20"/>
      <c r="G69" s="20"/>
      <c r="H69" s="35"/>
      <c r="I69" s="20"/>
      <c r="J69" s="34"/>
      <c r="K69" s="20"/>
      <c r="L69" s="20"/>
      <c r="M69" s="20"/>
      <c r="N69" s="20"/>
      <c r="O69" s="20"/>
      <c r="P69" s="35"/>
      <c r="Q69" s="20"/>
      <c r="R69" s="19"/>
    </row>
    <row r="70" spans="2:18" s="1" customFormat="1" ht="15" x14ac:dyDescent="0.3">
      <c r="B70" s="25"/>
      <c r="C70" s="26"/>
      <c r="D70" s="36" t="s">
        <v>34</v>
      </c>
      <c r="E70" s="37"/>
      <c r="F70" s="37"/>
      <c r="G70" s="38" t="s">
        <v>35</v>
      </c>
      <c r="H70" s="39"/>
      <c r="I70" s="26"/>
      <c r="J70" s="36" t="s">
        <v>34</v>
      </c>
      <c r="K70" s="37"/>
      <c r="L70" s="37"/>
      <c r="M70" s="37"/>
      <c r="N70" s="38" t="s">
        <v>35</v>
      </c>
      <c r="O70" s="37"/>
      <c r="P70" s="39"/>
      <c r="Q70" s="26"/>
      <c r="R70" s="27"/>
    </row>
    <row r="71" spans="2:18" s="1" customFormat="1" ht="14.45" customHeight="1" x14ac:dyDescent="0.3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</row>
    <row r="75" spans="2:18" s="1" customFormat="1" ht="6.95" customHeigh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5"/>
    </row>
    <row r="76" spans="2:18" s="1" customFormat="1" ht="36.950000000000003" customHeight="1" x14ac:dyDescent="0.3">
      <c r="B76" s="25"/>
      <c r="C76" s="154" t="s">
        <v>56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27"/>
    </row>
    <row r="77" spans="2:18" s="1" customFormat="1" ht="6.95" customHeight="1" x14ac:dyDescent="0.3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</row>
    <row r="78" spans="2:18" s="1" customFormat="1" ht="30" customHeight="1" x14ac:dyDescent="0.3">
      <c r="B78" s="25"/>
      <c r="C78" s="23" t="s">
        <v>7</v>
      </c>
      <c r="D78" s="26"/>
      <c r="E78" s="26"/>
      <c r="F78" s="156" t="e">
        <f>F6</f>
        <v>#REF!</v>
      </c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"/>
      <c r="R78" s="27"/>
    </row>
    <row r="79" spans="2:18" s="1" customFormat="1" ht="36.950000000000003" customHeight="1" x14ac:dyDescent="0.3">
      <c r="B79" s="25"/>
      <c r="C79" s="46" t="s">
        <v>88</v>
      </c>
      <c r="D79" s="26"/>
      <c r="E79" s="26"/>
      <c r="F79" s="171" t="str">
        <f>F7</f>
        <v>SO 03 - Objekt dielne</v>
      </c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26"/>
      <c r="R79" s="27"/>
    </row>
    <row r="80" spans="2:18" s="1" customFormat="1" ht="6.95" customHeight="1" x14ac:dyDescent="0.3"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/>
    </row>
    <row r="81" spans="2:65" s="1" customFormat="1" ht="18" customHeight="1" x14ac:dyDescent="0.3">
      <c r="B81" s="25"/>
      <c r="C81" s="23" t="s">
        <v>10</v>
      </c>
      <c r="D81" s="26"/>
      <c r="E81" s="26"/>
      <c r="F81" s="21" t="str">
        <f>F9</f>
        <v xml:space="preserve"> </v>
      </c>
      <c r="G81" s="26"/>
      <c r="H81" s="26"/>
      <c r="I81" s="26"/>
      <c r="J81" s="26"/>
      <c r="K81" s="23" t="s">
        <v>12</v>
      </c>
      <c r="L81" s="26"/>
      <c r="M81" s="161" t="e">
        <f>IF(O9="","",O9)</f>
        <v>#REF!</v>
      </c>
      <c r="N81" s="161"/>
      <c r="O81" s="161"/>
      <c r="P81" s="161"/>
      <c r="Q81" s="26"/>
      <c r="R81" s="27"/>
    </row>
    <row r="82" spans="2:65" s="1" customFormat="1" ht="6.95" customHeight="1" x14ac:dyDescent="0.3"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7"/>
    </row>
    <row r="83" spans="2:65" s="1" customFormat="1" ht="15" x14ac:dyDescent="0.3">
      <c r="B83" s="25"/>
      <c r="C83" s="23" t="s">
        <v>13</v>
      </c>
      <c r="D83" s="26"/>
      <c r="E83" s="26"/>
      <c r="F83" s="21" t="e">
        <f>E12</f>
        <v>#REF!</v>
      </c>
      <c r="G83" s="26"/>
      <c r="H83" s="26"/>
      <c r="I83" s="26"/>
      <c r="J83" s="26"/>
      <c r="K83" s="23" t="s">
        <v>17</v>
      </c>
      <c r="L83" s="26"/>
      <c r="M83" s="162" t="e">
        <f>E18</f>
        <v>#REF!</v>
      </c>
      <c r="N83" s="162"/>
      <c r="O83" s="162"/>
      <c r="P83" s="162"/>
      <c r="Q83" s="162"/>
      <c r="R83" s="27"/>
    </row>
    <row r="84" spans="2:65" s="1" customFormat="1" ht="14.45" customHeight="1" x14ac:dyDescent="0.3">
      <c r="B84" s="25"/>
      <c r="C84" s="23" t="s">
        <v>16</v>
      </c>
      <c r="D84" s="26"/>
      <c r="E84" s="26"/>
      <c r="F84" s="21" t="e">
        <f>IF(E15="","",E15)</f>
        <v>#REF!</v>
      </c>
      <c r="G84" s="26"/>
      <c r="H84" s="26"/>
      <c r="I84" s="26"/>
      <c r="J84" s="26"/>
      <c r="K84" s="23" t="s">
        <v>19</v>
      </c>
      <c r="L84" s="26"/>
      <c r="M84" s="162" t="e">
        <f>E21</f>
        <v>#REF!</v>
      </c>
      <c r="N84" s="162"/>
      <c r="O84" s="162"/>
      <c r="P84" s="162"/>
      <c r="Q84" s="162"/>
      <c r="R84" s="27"/>
    </row>
    <row r="85" spans="2:65" s="1" customFormat="1" ht="10.35" customHeight="1" x14ac:dyDescent="0.3"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7"/>
    </row>
    <row r="86" spans="2:65" s="1" customFormat="1" ht="29.25" customHeight="1" x14ac:dyDescent="0.3">
      <c r="B86" s="25"/>
      <c r="C86" s="172" t="s">
        <v>57</v>
      </c>
      <c r="D86" s="173"/>
      <c r="E86" s="173"/>
      <c r="F86" s="173"/>
      <c r="G86" s="173"/>
      <c r="H86" s="58"/>
      <c r="I86" s="58"/>
      <c r="J86" s="58"/>
      <c r="K86" s="58"/>
      <c r="L86" s="58"/>
      <c r="M86" s="58"/>
      <c r="N86" s="172" t="s">
        <v>58</v>
      </c>
      <c r="O86" s="173"/>
      <c r="P86" s="173"/>
      <c r="Q86" s="173"/>
      <c r="R86" s="27"/>
    </row>
    <row r="87" spans="2:65" s="1" customFormat="1" ht="10.35" customHeight="1" x14ac:dyDescent="0.3"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7"/>
    </row>
    <row r="88" spans="2:65" s="1" customFormat="1" ht="29.25" customHeight="1" x14ac:dyDescent="0.3">
      <c r="B88" s="25"/>
      <c r="C88" s="66" t="s">
        <v>59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174">
        <f>N116</f>
        <v>0</v>
      </c>
      <c r="O88" s="175"/>
      <c r="P88" s="175"/>
      <c r="Q88" s="175"/>
      <c r="R88" s="27"/>
      <c r="AU88" s="14" t="s">
        <v>60</v>
      </c>
    </row>
    <row r="89" spans="2:65" s="2" customFormat="1" ht="21.75" customHeight="1" x14ac:dyDescent="0.35">
      <c r="B89" s="67"/>
      <c r="C89" s="68"/>
      <c r="D89" s="69" t="s">
        <v>61</v>
      </c>
      <c r="E89" s="68"/>
      <c r="F89" s="68"/>
      <c r="G89" s="68"/>
      <c r="H89" s="68"/>
      <c r="I89" s="68"/>
      <c r="J89" s="68"/>
      <c r="K89" s="68"/>
      <c r="L89" s="68"/>
      <c r="M89" s="68"/>
      <c r="N89" s="176">
        <f>N117</f>
        <v>0</v>
      </c>
      <c r="O89" s="177"/>
      <c r="P89" s="177"/>
      <c r="Q89" s="177"/>
      <c r="R89" s="70"/>
    </row>
    <row r="90" spans="2:65" s="1" customFormat="1" ht="21.75" customHeight="1" x14ac:dyDescent="0.3"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7"/>
    </row>
    <row r="91" spans="2:65" s="1" customFormat="1" ht="29.25" customHeight="1" x14ac:dyDescent="0.3">
      <c r="B91" s="25"/>
      <c r="C91" s="66" t="s">
        <v>62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175">
        <f>ROUND(N92+N93+N94+N95+N96+N97,2)</f>
        <v>0</v>
      </c>
      <c r="O91" s="178"/>
      <c r="P91" s="178"/>
      <c r="Q91" s="178"/>
      <c r="R91" s="27"/>
      <c r="T91" s="71"/>
      <c r="U91" s="72" t="s">
        <v>22</v>
      </c>
    </row>
    <row r="92" spans="2:65" s="1" customFormat="1" ht="18" customHeight="1" x14ac:dyDescent="0.3">
      <c r="B92" s="73"/>
      <c r="C92" s="74"/>
      <c r="D92" s="179" t="s">
        <v>63</v>
      </c>
      <c r="E92" s="180"/>
      <c r="F92" s="180"/>
      <c r="G92" s="180"/>
      <c r="H92" s="180"/>
      <c r="I92" s="74"/>
      <c r="J92" s="74"/>
      <c r="K92" s="74"/>
      <c r="L92" s="74"/>
      <c r="M92" s="74"/>
      <c r="N92" s="181">
        <f>ROUND(N88*T92,2)</f>
        <v>0</v>
      </c>
      <c r="O92" s="182"/>
      <c r="P92" s="182"/>
      <c r="Q92" s="182"/>
      <c r="R92" s="76"/>
      <c r="S92" s="77"/>
      <c r="T92" s="78"/>
      <c r="U92" s="79" t="s">
        <v>25</v>
      </c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80" t="s">
        <v>64</v>
      </c>
      <c r="AZ92" s="77"/>
      <c r="BA92" s="77"/>
      <c r="BB92" s="77"/>
      <c r="BC92" s="77"/>
      <c r="BD92" s="77"/>
      <c r="BE92" s="81">
        <f t="shared" ref="BE92:BE97" si="0">IF(U92="základná",N92,0)</f>
        <v>0</v>
      </c>
      <c r="BF92" s="81">
        <f t="shared" ref="BF92:BF97" si="1">IF(U92="znížená",N92,0)</f>
        <v>0</v>
      </c>
      <c r="BG92" s="81">
        <f t="shared" ref="BG92:BG97" si="2">IF(U92="zákl. prenesená",N92,0)</f>
        <v>0</v>
      </c>
      <c r="BH92" s="81">
        <f t="shared" ref="BH92:BH97" si="3">IF(U92="zníž. prenesená",N92,0)</f>
        <v>0</v>
      </c>
      <c r="BI92" s="81">
        <f t="shared" ref="BI92:BI97" si="4">IF(U92="nulová",N92,0)</f>
        <v>0</v>
      </c>
      <c r="BJ92" s="80" t="s">
        <v>43</v>
      </c>
      <c r="BK92" s="77"/>
      <c r="BL92" s="77"/>
      <c r="BM92" s="77"/>
    </row>
    <row r="93" spans="2:65" s="1" customFormat="1" ht="18" customHeight="1" x14ac:dyDescent="0.3">
      <c r="B93" s="73"/>
      <c r="C93" s="74"/>
      <c r="D93" s="179" t="s">
        <v>65</v>
      </c>
      <c r="E93" s="180"/>
      <c r="F93" s="180"/>
      <c r="G93" s="180"/>
      <c r="H93" s="180"/>
      <c r="I93" s="74"/>
      <c r="J93" s="74"/>
      <c r="K93" s="74"/>
      <c r="L93" s="74"/>
      <c r="M93" s="74"/>
      <c r="N93" s="181">
        <f>ROUND(N88*T93,2)</f>
        <v>0</v>
      </c>
      <c r="O93" s="182"/>
      <c r="P93" s="182"/>
      <c r="Q93" s="182"/>
      <c r="R93" s="76"/>
      <c r="S93" s="77"/>
      <c r="T93" s="78"/>
      <c r="U93" s="79" t="s">
        <v>25</v>
      </c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80" t="s">
        <v>64</v>
      </c>
      <c r="AZ93" s="77"/>
      <c r="BA93" s="77"/>
      <c r="BB93" s="77"/>
      <c r="BC93" s="77"/>
      <c r="BD93" s="77"/>
      <c r="BE93" s="81">
        <f t="shared" si="0"/>
        <v>0</v>
      </c>
      <c r="BF93" s="81">
        <f t="shared" si="1"/>
        <v>0</v>
      </c>
      <c r="BG93" s="81">
        <f t="shared" si="2"/>
        <v>0</v>
      </c>
      <c r="BH93" s="81">
        <f t="shared" si="3"/>
        <v>0</v>
      </c>
      <c r="BI93" s="81">
        <f t="shared" si="4"/>
        <v>0</v>
      </c>
      <c r="BJ93" s="80" t="s">
        <v>43</v>
      </c>
      <c r="BK93" s="77"/>
      <c r="BL93" s="77"/>
      <c r="BM93" s="77"/>
    </row>
    <row r="94" spans="2:65" s="1" customFormat="1" ht="18" customHeight="1" x14ac:dyDescent="0.3">
      <c r="B94" s="73"/>
      <c r="C94" s="74"/>
      <c r="D94" s="179" t="s">
        <v>66</v>
      </c>
      <c r="E94" s="180"/>
      <c r="F94" s="180"/>
      <c r="G94" s="180"/>
      <c r="H94" s="180"/>
      <c r="I94" s="74"/>
      <c r="J94" s="74"/>
      <c r="K94" s="74"/>
      <c r="L94" s="74"/>
      <c r="M94" s="74"/>
      <c r="N94" s="181">
        <f>ROUND(N88*T94,2)</f>
        <v>0</v>
      </c>
      <c r="O94" s="182"/>
      <c r="P94" s="182"/>
      <c r="Q94" s="182"/>
      <c r="R94" s="76"/>
      <c r="S94" s="77"/>
      <c r="T94" s="78"/>
      <c r="U94" s="79" t="s">
        <v>25</v>
      </c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80" t="s">
        <v>64</v>
      </c>
      <c r="AZ94" s="77"/>
      <c r="BA94" s="77"/>
      <c r="BB94" s="77"/>
      <c r="BC94" s="77"/>
      <c r="BD94" s="77"/>
      <c r="BE94" s="81">
        <f t="shared" si="0"/>
        <v>0</v>
      </c>
      <c r="BF94" s="81">
        <f t="shared" si="1"/>
        <v>0</v>
      </c>
      <c r="BG94" s="81">
        <f t="shared" si="2"/>
        <v>0</v>
      </c>
      <c r="BH94" s="81">
        <f t="shared" si="3"/>
        <v>0</v>
      </c>
      <c r="BI94" s="81">
        <f t="shared" si="4"/>
        <v>0</v>
      </c>
      <c r="BJ94" s="80" t="s">
        <v>43</v>
      </c>
      <c r="BK94" s="77"/>
      <c r="BL94" s="77"/>
      <c r="BM94" s="77"/>
    </row>
    <row r="95" spans="2:65" s="1" customFormat="1" ht="18" customHeight="1" x14ac:dyDescent="0.3">
      <c r="B95" s="73"/>
      <c r="C95" s="74"/>
      <c r="D95" s="179" t="s">
        <v>67</v>
      </c>
      <c r="E95" s="180"/>
      <c r="F95" s="180"/>
      <c r="G95" s="180"/>
      <c r="H95" s="180"/>
      <c r="I95" s="74"/>
      <c r="J95" s="74"/>
      <c r="K95" s="74"/>
      <c r="L95" s="74"/>
      <c r="M95" s="74"/>
      <c r="N95" s="181">
        <f>ROUND(N88*T95,2)</f>
        <v>0</v>
      </c>
      <c r="O95" s="182"/>
      <c r="P95" s="182"/>
      <c r="Q95" s="182"/>
      <c r="R95" s="76"/>
      <c r="S95" s="77"/>
      <c r="T95" s="78"/>
      <c r="U95" s="79" t="s">
        <v>25</v>
      </c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80" t="s">
        <v>64</v>
      </c>
      <c r="AZ95" s="77"/>
      <c r="BA95" s="77"/>
      <c r="BB95" s="77"/>
      <c r="BC95" s="77"/>
      <c r="BD95" s="77"/>
      <c r="BE95" s="81">
        <f t="shared" si="0"/>
        <v>0</v>
      </c>
      <c r="BF95" s="81">
        <f t="shared" si="1"/>
        <v>0</v>
      </c>
      <c r="BG95" s="81">
        <f t="shared" si="2"/>
        <v>0</v>
      </c>
      <c r="BH95" s="81">
        <f t="shared" si="3"/>
        <v>0</v>
      </c>
      <c r="BI95" s="81">
        <f t="shared" si="4"/>
        <v>0</v>
      </c>
      <c r="BJ95" s="80" t="s">
        <v>43</v>
      </c>
      <c r="BK95" s="77"/>
      <c r="BL95" s="77"/>
      <c r="BM95" s="77"/>
    </row>
    <row r="96" spans="2:65" s="1" customFormat="1" ht="18" customHeight="1" x14ac:dyDescent="0.3">
      <c r="B96" s="73"/>
      <c r="C96" s="74"/>
      <c r="D96" s="179" t="s">
        <v>68</v>
      </c>
      <c r="E96" s="180"/>
      <c r="F96" s="180"/>
      <c r="G96" s="180"/>
      <c r="H96" s="180"/>
      <c r="I96" s="74"/>
      <c r="J96" s="74"/>
      <c r="K96" s="74"/>
      <c r="L96" s="74"/>
      <c r="M96" s="74"/>
      <c r="N96" s="181">
        <f>ROUND(N88*T96,2)</f>
        <v>0</v>
      </c>
      <c r="O96" s="182"/>
      <c r="P96" s="182"/>
      <c r="Q96" s="182"/>
      <c r="R96" s="76"/>
      <c r="S96" s="77"/>
      <c r="T96" s="78"/>
      <c r="U96" s="79" t="s">
        <v>25</v>
      </c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80" t="s">
        <v>64</v>
      </c>
      <c r="AZ96" s="77"/>
      <c r="BA96" s="77"/>
      <c r="BB96" s="77"/>
      <c r="BC96" s="77"/>
      <c r="BD96" s="77"/>
      <c r="BE96" s="81">
        <f t="shared" si="0"/>
        <v>0</v>
      </c>
      <c r="BF96" s="81">
        <f t="shared" si="1"/>
        <v>0</v>
      </c>
      <c r="BG96" s="81">
        <f t="shared" si="2"/>
        <v>0</v>
      </c>
      <c r="BH96" s="81">
        <f t="shared" si="3"/>
        <v>0</v>
      </c>
      <c r="BI96" s="81">
        <f t="shared" si="4"/>
        <v>0</v>
      </c>
      <c r="BJ96" s="80" t="s">
        <v>43</v>
      </c>
      <c r="BK96" s="77"/>
      <c r="BL96" s="77"/>
      <c r="BM96" s="77"/>
    </row>
    <row r="97" spans="2:65" s="1" customFormat="1" ht="18" customHeight="1" x14ac:dyDescent="0.3">
      <c r="B97" s="73"/>
      <c r="C97" s="74"/>
      <c r="D97" s="75" t="s">
        <v>69</v>
      </c>
      <c r="E97" s="74"/>
      <c r="F97" s="74"/>
      <c r="G97" s="74"/>
      <c r="H97" s="74"/>
      <c r="I97" s="74"/>
      <c r="J97" s="74"/>
      <c r="K97" s="74"/>
      <c r="L97" s="74"/>
      <c r="M97" s="74"/>
      <c r="N97" s="181">
        <f>ROUND(N88*T97,2)</f>
        <v>0</v>
      </c>
      <c r="O97" s="182"/>
      <c r="P97" s="182"/>
      <c r="Q97" s="182"/>
      <c r="R97" s="76"/>
      <c r="S97" s="77"/>
      <c r="T97" s="82"/>
      <c r="U97" s="83" t="s">
        <v>25</v>
      </c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80" t="s">
        <v>70</v>
      </c>
      <c r="AZ97" s="77"/>
      <c r="BA97" s="77"/>
      <c r="BB97" s="77"/>
      <c r="BC97" s="77"/>
      <c r="BD97" s="77"/>
      <c r="BE97" s="81">
        <f t="shared" si="0"/>
        <v>0</v>
      </c>
      <c r="BF97" s="81">
        <f t="shared" si="1"/>
        <v>0</v>
      </c>
      <c r="BG97" s="81">
        <f t="shared" si="2"/>
        <v>0</v>
      </c>
      <c r="BH97" s="81">
        <f t="shared" si="3"/>
        <v>0</v>
      </c>
      <c r="BI97" s="81">
        <f t="shared" si="4"/>
        <v>0</v>
      </c>
      <c r="BJ97" s="80" t="s">
        <v>43</v>
      </c>
      <c r="BK97" s="77"/>
      <c r="BL97" s="77"/>
      <c r="BM97" s="77"/>
    </row>
    <row r="98" spans="2:65" s="1" customFormat="1" x14ac:dyDescent="0.3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7"/>
    </row>
    <row r="99" spans="2:65" s="1" customFormat="1" ht="29.25" customHeight="1" x14ac:dyDescent="0.3">
      <c r="B99" s="25"/>
      <c r="C99" s="57" t="s">
        <v>48</v>
      </c>
      <c r="D99" s="58"/>
      <c r="E99" s="58"/>
      <c r="F99" s="58"/>
      <c r="G99" s="58"/>
      <c r="H99" s="58"/>
      <c r="I99" s="58"/>
      <c r="J99" s="58"/>
      <c r="K99" s="58"/>
      <c r="L99" s="183">
        <f>ROUND(SUM(N88+N91),2)</f>
        <v>0</v>
      </c>
      <c r="M99" s="183"/>
      <c r="N99" s="183"/>
      <c r="O99" s="183"/>
      <c r="P99" s="183"/>
      <c r="Q99" s="183"/>
      <c r="R99" s="27"/>
    </row>
    <row r="100" spans="2:65" s="1" customFormat="1" ht="6.95" customHeight="1" x14ac:dyDescent="0.3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2"/>
    </row>
    <row r="104" spans="2:65" s="1" customFormat="1" ht="6.95" customHeight="1" x14ac:dyDescent="0.3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5"/>
    </row>
    <row r="105" spans="2:65" s="1" customFormat="1" ht="36.950000000000003" customHeight="1" x14ac:dyDescent="0.3">
      <c r="B105" s="25"/>
      <c r="C105" s="154" t="s">
        <v>71</v>
      </c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27"/>
    </row>
    <row r="106" spans="2:65" s="1" customFormat="1" ht="6.95" customHeight="1" x14ac:dyDescent="0.3"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7"/>
    </row>
    <row r="107" spans="2:65" s="1" customFormat="1" ht="30" customHeight="1" x14ac:dyDescent="0.3">
      <c r="B107" s="25"/>
      <c r="C107" s="23" t="s">
        <v>7</v>
      </c>
      <c r="D107" s="26"/>
      <c r="E107" s="26"/>
      <c r="F107" s="156" t="e">
        <f>F6</f>
        <v>#REF!</v>
      </c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26"/>
      <c r="R107" s="27"/>
    </row>
    <row r="108" spans="2:65" s="1" customFormat="1" ht="36.950000000000003" customHeight="1" x14ac:dyDescent="0.3">
      <c r="B108" s="25"/>
      <c r="C108" s="46" t="s">
        <v>88</v>
      </c>
      <c r="D108" s="26"/>
      <c r="E108" s="26"/>
      <c r="F108" s="171" t="str">
        <f>F7</f>
        <v>SO 03 - Objekt dielne</v>
      </c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26"/>
      <c r="R108" s="27"/>
    </row>
    <row r="109" spans="2:65" s="1" customFormat="1" ht="6.95" customHeight="1" x14ac:dyDescent="0.3"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/>
    </row>
    <row r="110" spans="2:65" s="1" customFormat="1" ht="18" customHeight="1" x14ac:dyDescent="0.3">
      <c r="B110" s="25"/>
      <c r="C110" s="23" t="s">
        <v>10</v>
      </c>
      <c r="D110" s="26"/>
      <c r="E110" s="26"/>
      <c r="F110" s="21" t="str">
        <f>F9</f>
        <v xml:space="preserve"> </v>
      </c>
      <c r="G110" s="26"/>
      <c r="H110" s="26"/>
      <c r="I110" s="26"/>
      <c r="J110" s="26"/>
      <c r="K110" s="23" t="s">
        <v>12</v>
      </c>
      <c r="L110" s="26"/>
      <c r="M110" s="161" t="e">
        <f>IF(O9="","",O9)</f>
        <v>#REF!</v>
      </c>
      <c r="N110" s="161"/>
      <c r="O110" s="161"/>
      <c r="P110" s="161"/>
      <c r="Q110" s="26"/>
      <c r="R110" s="27"/>
    </row>
    <row r="111" spans="2:65" s="1" customFormat="1" ht="6.95" customHeight="1" x14ac:dyDescent="0.3"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7"/>
    </row>
    <row r="112" spans="2:65" s="1" customFormat="1" ht="15" x14ac:dyDescent="0.3">
      <c r="B112" s="25"/>
      <c r="C112" s="23" t="s">
        <v>13</v>
      </c>
      <c r="D112" s="26"/>
      <c r="E112" s="26"/>
      <c r="F112" s="21" t="e">
        <f>E12</f>
        <v>#REF!</v>
      </c>
      <c r="G112" s="26"/>
      <c r="H112" s="26"/>
      <c r="I112" s="26"/>
      <c r="J112" s="26"/>
      <c r="K112" s="23" t="s">
        <v>17</v>
      </c>
      <c r="L112" s="26"/>
      <c r="M112" s="162" t="e">
        <f>E18</f>
        <v>#REF!</v>
      </c>
      <c r="N112" s="162"/>
      <c r="O112" s="162"/>
      <c r="P112" s="162"/>
      <c r="Q112" s="162"/>
      <c r="R112" s="27"/>
    </row>
    <row r="113" spans="2:63" s="1" customFormat="1" ht="14.45" customHeight="1" x14ac:dyDescent="0.3">
      <c r="B113" s="25"/>
      <c r="C113" s="23" t="s">
        <v>16</v>
      </c>
      <c r="D113" s="26"/>
      <c r="E113" s="26"/>
      <c r="F113" s="21" t="e">
        <f>IF(E15="","",E15)</f>
        <v>#REF!</v>
      </c>
      <c r="G113" s="26"/>
      <c r="H113" s="26"/>
      <c r="I113" s="26"/>
      <c r="J113" s="26"/>
      <c r="K113" s="23" t="s">
        <v>19</v>
      </c>
      <c r="L113" s="26"/>
      <c r="M113" s="162" t="e">
        <f>E21</f>
        <v>#REF!</v>
      </c>
      <c r="N113" s="162"/>
      <c r="O113" s="162"/>
      <c r="P113" s="162"/>
      <c r="Q113" s="162"/>
      <c r="R113" s="27"/>
    </row>
    <row r="114" spans="2:63" s="1" customFormat="1" ht="10.35" customHeight="1" x14ac:dyDescent="0.3"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7"/>
    </row>
    <row r="115" spans="2:63" s="3" customFormat="1" ht="29.25" customHeight="1" x14ac:dyDescent="0.3">
      <c r="B115" s="84"/>
      <c r="C115" s="85" t="s">
        <v>72</v>
      </c>
      <c r="D115" s="86" t="s">
        <v>73</v>
      </c>
      <c r="E115" s="86" t="s">
        <v>38</v>
      </c>
      <c r="F115" s="190" t="s">
        <v>74</v>
      </c>
      <c r="G115" s="190"/>
      <c r="H115" s="190"/>
      <c r="I115" s="190"/>
      <c r="J115" s="86" t="s">
        <v>75</v>
      </c>
      <c r="K115" s="86" t="s">
        <v>76</v>
      </c>
      <c r="L115" s="190" t="s">
        <v>77</v>
      </c>
      <c r="M115" s="190"/>
      <c r="N115" s="190" t="s">
        <v>58</v>
      </c>
      <c r="O115" s="190"/>
      <c r="P115" s="190"/>
      <c r="Q115" s="191"/>
      <c r="R115" s="87"/>
      <c r="T115" s="49" t="s">
        <v>78</v>
      </c>
      <c r="U115" s="50" t="s">
        <v>22</v>
      </c>
      <c r="V115" s="50" t="s">
        <v>79</v>
      </c>
      <c r="W115" s="50" t="s">
        <v>80</v>
      </c>
      <c r="X115" s="50" t="s">
        <v>81</v>
      </c>
      <c r="Y115" s="50" t="s">
        <v>82</v>
      </c>
      <c r="Z115" s="50" t="s">
        <v>83</v>
      </c>
      <c r="AA115" s="51" t="s">
        <v>84</v>
      </c>
    </row>
    <row r="116" spans="2:63" s="1" customFormat="1" ht="29.25" customHeight="1" x14ac:dyDescent="0.35">
      <c r="B116" s="25"/>
      <c r="C116" s="53" t="s">
        <v>55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192">
        <f t="shared" ref="N116:N122" si="5">BK116</f>
        <v>0</v>
      </c>
      <c r="O116" s="193"/>
      <c r="P116" s="193"/>
      <c r="Q116" s="193"/>
      <c r="R116" s="27"/>
      <c r="T116" s="52"/>
      <c r="U116" s="32"/>
      <c r="V116" s="32"/>
      <c r="W116" s="88">
        <f>W117</f>
        <v>0</v>
      </c>
      <c r="X116" s="32"/>
      <c r="Y116" s="88">
        <f>Y117</f>
        <v>0</v>
      </c>
      <c r="Z116" s="32"/>
      <c r="AA116" s="89">
        <f>AA117</f>
        <v>0</v>
      </c>
      <c r="AT116" s="14" t="s">
        <v>39</v>
      </c>
      <c r="AU116" s="14" t="s">
        <v>60</v>
      </c>
      <c r="BK116" s="90">
        <f>BK117</f>
        <v>0</v>
      </c>
    </row>
    <row r="117" spans="2:63" s="1" customFormat="1" ht="49.9" customHeight="1" x14ac:dyDescent="0.35">
      <c r="B117" s="25"/>
      <c r="C117" s="26"/>
      <c r="D117" s="91" t="s">
        <v>85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194">
        <f t="shared" si="5"/>
        <v>0</v>
      </c>
      <c r="O117" s="195"/>
      <c r="P117" s="195"/>
      <c r="Q117" s="195"/>
      <c r="R117" s="27"/>
      <c r="T117" s="92"/>
      <c r="U117" s="26"/>
      <c r="V117" s="26"/>
      <c r="W117" s="26"/>
      <c r="X117" s="26"/>
      <c r="Y117" s="26"/>
      <c r="Z117" s="26"/>
      <c r="AA117" s="47"/>
      <c r="AT117" s="14" t="s">
        <v>39</v>
      </c>
      <c r="AU117" s="14" t="s">
        <v>40</v>
      </c>
      <c r="AY117" s="14" t="s">
        <v>86</v>
      </c>
      <c r="BK117" s="93">
        <f>SUM(BK118:BK122)</f>
        <v>0</v>
      </c>
    </row>
    <row r="118" spans="2:63" s="1" customFormat="1" ht="22.35" customHeight="1" x14ac:dyDescent="0.3">
      <c r="B118" s="25"/>
      <c r="C118" s="94" t="s">
        <v>1</v>
      </c>
      <c r="D118" s="94" t="s">
        <v>87</v>
      </c>
      <c r="E118" s="95" t="s">
        <v>1</v>
      </c>
      <c r="F118" s="184" t="s">
        <v>1</v>
      </c>
      <c r="G118" s="184"/>
      <c r="H118" s="184"/>
      <c r="I118" s="184"/>
      <c r="J118" s="96" t="s">
        <v>1</v>
      </c>
      <c r="K118" s="97"/>
      <c r="L118" s="185"/>
      <c r="M118" s="186"/>
      <c r="N118" s="186">
        <f t="shared" si="5"/>
        <v>0</v>
      </c>
      <c r="O118" s="186"/>
      <c r="P118" s="186"/>
      <c r="Q118" s="186"/>
      <c r="R118" s="27"/>
      <c r="T118" s="98" t="s">
        <v>1</v>
      </c>
      <c r="U118" s="99" t="s">
        <v>25</v>
      </c>
      <c r="V118" s="26"/>
      <c r="W118" s="26"/>
      <c r="X118" s="26"/>
      <c r="Y118" s="26"/>
      <c r="Z118" s="26"/>
      <c r="AA118" s="47"/>
      <c r="AT118" s="14" t="s">
        <v>86</v>
      </c>
      <c r="AU118" s="14" t="s">
        <v>41</v>
      </c>
      <c r="AY118" s="14" t="s">
        <v>86</v>
      </c>
      <c r="BE118" s="56">
        <f>IF(U118="základná",N118,0)</f>
        <v>0</v>
      </c>
      <c r="BF118" s="56">
        <f>IF(U118="znížená",N118,0)</f>
        <v>0</v>
      </c>
      <c r="BG118" s="56">
        <f>IF(U118="zákl. prenesená",N118,0)</f>
        <v>0</v>
      </c>
      <c r="BH118" s="56">
        <f>IF(U118="zníž. prenesená",N118,0)</f>
        <v>0</v>
      </c>
      <c r="BI118" s="56">
        <f>IF(U118="nulová",N118,0)</f>
        <v>0</v>
      </c>
      <c r="BJ118" s="14" t="s">
        <v>43</v>
      </c>
      <c r="BK118" s="93">
        <f>L118*K118</f>
        <v>0</v>
      </c>
    </row>
    <row r="119" spans="2:63" s="1" customFormat="1" ht="22.35" customHeight="1" x14ac:dyDescent="0.3">
      <c r="B119" s="25"/>
      <c r="C119" s="94" t="s">
        <v>1</v>
      </c>
      <c r="D119" s="94" t="s">
        <v>87</v>
      </c>
      <c r="E119" s="95" t="s">
        <v>1</v>
      </c>
      <c r="F119" s="184" t="s">
        <v>1</v>
      </c>
      <c r="G119" s="184"/>
      <c r="H119" s="184"/>
      <c r="I119" s="184"/>
      <c r="J119" s="96" t="s">
        <v>1</v>
      </c>
      <c r="K119" s="97"/>
      <c r="L119" s="185"/>
      <c r="M119" s="186"/>
      <c r="N119" s="186">
        <f t="shared" si="5"/>
        <v>0</v>
      </c>
      <c r="O119" s="186"/>
      <c r="P119" s="186"/>
      <c r="Q119" s="186"/>
      <c r="R119" s="27"/>
      <c r="T119" s="98" t="s">
        <v>1</v>
      </c>
      <c r="U119" s="99" t="s">
        <v>25</v>
      </c>
      <c r="V119" s="26"/>
      <c r="W119" s="26"/>
      <c r="X119" s="26"/>
      <c r="Y119" s="26"/>
      <c r="Z119" s="26"/>
      <c r="AA119" s="47"/>
      <c r="AT119" s="14" t="s">
        <v>86</v>
      </c>
      <c r="AU119" s="14" t="s">
        <v>41</v>
      </c>
      <c r="AY119" s="14" t="s">
        <v>86</v>
      </c>
      <c r="BE119" s="56">
        <f>IF(U119="základná",N119,0)</f>
        <v>0</v>
      </c>
      <c r="BF119" s="56">
        <f>IF(U119="znížená",N119,0)</f>
        <v>0</v>
      </c>
      <c r="BG119" s="56">
        <f>IF(U119="zákl. prenesená",N119,0)</f>
        <v>0</v>
      </c>
      <c r="BH119" s="56">
        <f>IF(U119="zníž. prenesená",N119,0)</f>
        <v>0</v>
      </c>
      <c r="BI119" s="56">
        <f>IF(U119="nulová",N119,0)</f>
        <v>0</v>
      </c>
      <c r="BJ119" s="14" t="s">
        <v>43</v>
      </c>
      <c r="BK119" s="93">
        <f>L119*K119</f>
        <v>0</v>
      </c>
    </row>
    <row r="120" spans="2:63" s="1" customFormat="1" ht="22.35" customHeight="1" x14ac:dyDescent="0.3">
      <c r="B120" s="25"/>
      <c r="C120" s="94" t="s">
        <v>1</v>
      </c>
      <c r="D120" s="94" t="s">
        <v>87</v>
      </c>
      <c r="E120" s="95" t="s">
        <v>1</v>
      </c>
      <c r="F120" s="184" t="s">
        <v>1</v>
      </c>
      <c r="G120" s="184"/>
      <c r="H120" s="184"/>
      <c r="I120" s="184"/>
      <c r="J120" s="96" t="s">
        <v>1</v>
      </c>
      <c r="K120" s="97"/>
      <c r="L120" s="185"/>
      <c r="M120" s="186"/>
      <c r="N120" s="186">
        <f t="shared" si="5"/>
        <v>0</v>
      </c>
      <c r="O120" s="186"/>
      <c r="P120" s="186"/>
      <c r="Q120" s="186"/>
      <c r="R120" s="27"/>
      <c r="T120" s="98" t="s">
        <v>1</v>
      </c>
      <c r="U120" s="99" t="s">
        <v>25</v>
      </c>
      <c r="V120" s="26"/>
      <c r="W120" s="26"/>
      <c r="X120" s="26"/>
      <c r="Y120" s="26"/>
      <c r="Z120" s="26"/>
      <c r="AA120" s="47"/>
      <c r="AT120" s="14" t="s">
        <v>86</v>
      </c>
      <c r="AU120" s="14" t="s">
        <v>41</v>
      </c>
      <c r="AY120" s="14" t="s">
        <v>86</v>
      </c>
      <c r="BE120" s="56">
        <f>IF(U120="základná",N120,0)</f>
        <v>0</v>
      </c>
      <c r="BF120" s="56">
        <f>IF(U120="znížená",N120,0)</f>
        <v>0</v>
      </c>
      <c r="BG120" s="56">
        <f>IF(U120="zákl. prenesená",N120,0)</f>
        <v>0</v>
      </c>
      <c r="BH120" s="56">
        <f>IF(U120="zníž. prenesená",N120,0)</f>
        <v>0</v>
      </c>
      <c r="BI120" s="56">
        <f>IF(U120="nulová",N120,0)</f>
        <v>0</v>
      </c>
      <c r="BJ120" s="14" t="s">
        <v>43</v>
      </c>
      <c r="BK120" s="93">
        <f>L120*K120</f>
        <v>0</v>
      </c>
    </row>
    <row r="121" spans="2:63" s="1" customFormat="1" ht="22.35" customHeight="1" x14ac:dyDescent="0.3">
      <c r="B121" s="25"/>
      <c r="C121" s="94" t="s">
        <v>1</v>
      </c>
      <c r="D121" s="94" t="s">
        <v>87</v>
      </c>
      <c r="E121" s="95" t="s">
        <v>1</v>
      </c>
      <c r="F121" s="184" t="s">
        <v>1</v>
      </c>
      <c r="G121" s="184"/>
      <c r="H121" s="184"/>
      <c r="I121" s="184"/>
      <c r="J121" s="96" t="s">
        <v>1</v>
      </c>
      <c r="K121" s="97"/>
      <c r="L121" s="185"/>
      <c r="M121" s="186"/>
      <c r="N121" s="186">
        <f t="shared" si="5"/>
        <v>0</v>
      </c>
      <c r="O121" s="186"/>
      <c r="P121" s="186"/>
      <c r="Q121" s="186"/>
      <c r="R121" s="27"/>
      <c r="T121" s="98" t="s">
        <v>1</v>
      </c>
      <c r="U121" s="99" t="s">
        <v>25</v>
      </c>
      <c r="V121" s="26"/>
      <c r="W121" s="26"/>
      <c r="X121" s="26"/>
      <c r="Y121" s="26"/>
      <c r="Z121" s="26"/>
      <c r="AA121" s="47"/>
      <c r="AT121" s="14" t="s">
        <v>86</v>
      </c>
      <c r="AU121" s="14" t="s">
        <v>41</v>
      </c>
      <c r="AY121" s="14" t="s">
        <v>86</v>
      </c>
      <c r="BE121" s="56">
        <f>IF(U121="základná",N121,0)</f>
        <v>0</v>
      </c>
      <c r="BF121" s="56">
        <f>IF(U121="znížená",N121,0)</f>
        <v>0</v>
      </c>
      <c r="BG121" s="56">
        <f>IF(U121="zákl. prenesená",N121,0)</f>
        <v>0</v>
      </c>
      <c r="BH121" s="56">
        <f>IF(U121="zníž. prenesená",N121,0)</f>
        <v>0</v>
      </c>
      <c r="BI121" s="56">
        <f>IF(U121="nulová",N121,0)</f>
        <v>0</v>
      </c>
      <c r="BJ121" s="14" t="s">
        <v>43</v>
      </c>
      <c r="BK121" s="93">
        <f>L121*K121</f>
        <v>0</v>
      </c>
    </row>
    <row r="122" spans="2:63" s="1" customFormat="1" ht="22.35" customHeight="1" x14ac:dyDescent="0.3">
      <c r="B122" s="25"/>
      <c r="C122" s="94" t="s">
        <v>1</v>
      </c>
      <c r="D122" s="94" t="s">
        <v>87</v>
      </c>
      <c r="E122" s="95" t="s">
        <v>1</v>
      </c>
      <c r="F122" s="184" t="s">
        <v>1</v>
      </c>
      <c r="G122" s="184"/>
      <c r="H122" s="184"/>
      <c r="I122" s="184"/>
      <c r="J122" s="96" t="s">
        <v>1</v>
      </c>
      <c r="K122" s="97"/>
      <c r="L122" s="185"/>
      <c r="M122" s="186"/>
      <c r="N122" s="186">
        <f t="shared" si="5"/>
        <v>0</v>
      </c>
      <c r="O122" s="186"/>
      <c r="P122" s="186"/>
      <c r="Q122" s="186"/>
      <c r="R122" s="27"/>
      <c r="T122" s="98" t="s">
        <v>1</v>
      </c>
      <c r="U122" s="99" t="s">
        <v>25</v>
      </c>
      <c r="V122" s="37"/>
      <c r="W122" s="37"/>
      <c r="X122" s="37"/>
      <c r="Y122" s="37"/>
      <c r="Z122" s="37"/>
      <c r="AA122" s="39"/>
      <c r="AT122" s="14" t="s">
        <v>86</v>
      </c>
      <c r="AU122" s="14" t="s">
        <v>41</v>
      </c>
      <c r="AY122" s="14" t="s">
        <v>86</v>
      </c>
      <c r="BE122" s="56">
        <f>IF(U122="základná",N122,0)</f>
        <v>0</v>
      </c>
      <c r="BF122" s="56">
        <f>IF(U122="znížená",N122,0)</f>
        <v>0</v>
      </c>
      <c r="BG122" s="56">
        <f>IF(U122="zákl. prenesená",N122,0)</f>
        <v>0</v>
      </c>
      <c r="BH122" s="56">
        <f>IF(U122="zníž. prenesená",N122,0)</f>
        <v>0</v>
      </c>
      <c r="BI122" s="56">
        <f>IF(U122="nulová",N122,0)</f>
        <v>0</v>
      </c>
      <c r="BJ122" s="14" t="s">
        <v>43</v>
      </c>
      <c r="BK122" s="93">
        <f>L122*K122</f>
        <v>0</v>
      </c>
    </row>
    <row r="123" spans="2:63" s="1" customFormat="1" ht="6.95" customHeight="1" x14ac:dyDescent="0.3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2"/>
    </row>
  </sheetData>
  <mergeCells count="80">
    <mergeCell ref="H1:K1"/>
    <mergeCell ref="S2:AC2"/>
    <mergeCell ref="F121:I121"/>
    <mergeCell ref="L121:M121"/>
    <mergeCell ref="N121:Q121"/>
    <mergeCell ref="F115:I115"/>
    <mergeCell ref="L115:M115"/>
    <mergeCell ref="N115:Q115"/>
    <mergeCell ref="F118:I118"/>
    <mergeCell ref="L118:M118"/>
    <mergeCell ref="N118:Q118"/>
    <mergeCell ref="N116:Q116"/>
    <mergeCell ref="N117:Q117"/>
    <mergeCell ref="F107:P107"/>
    <mergeCell ref="F108:P108"/>
    <mergeCell ref="M110:P110"/>
    <mergeCell ref="F122:I122"/>
    <mergeCell ref="L122:M122"/>
    <mergeCell ref="N122:Q122"/>
    <mergeCell ref="F119:I119"/>
    <mergeCell ref="L119:M119"/>
    <mergeCell ref="N119:Q119"/>
    <mergeCell ref="F120:I120"/>
    <mergeCell ref="L120:M120"/>
    <mergeCell ref="N120:Q120"/>
    <mergeCell ref="M112:Q112"/>
    <mergeCell ref="M113:Q113"/>
    <mergeCell ref="D96:H96"/>
    <mergeCell ref="N96:Q96"/>
    <mergeCell ref="N97:Q97"/>
    <mergeCell ref="L99:Q99"/>
    <mergeCell ref="C105:Q105"/>
    <mergeCell ref="D93:H93"/>
    <mergeCell ref="N93:Q93"/>
    <mergeCell ref="D94:H94"/>
    <mergeCell ref="N94:Q94"/>
    <mergeCell ref="D95:H95"/>
    <mergeCell ref="N95:Q95"/>
    <mergeCell ref="N88:Q88"/>
    <mergeCell ref="N89:Q89"/>
    <mergeCell ref="N91:Q91"/>
    <mergeCell ref="D92:H92"/>
    <mergeCell ref="N92:Q92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F78:P78"/>
    <mergeCell ref="H33:J33"/>
    <mergeCell ref="M33:P33"/>
    <mergeCell ref="H34:J34"/>
    <mergeCell ref="M34:P34"/>
    <mergeCell ref="H35:J35"/>
    <mergeCell ref="M35:P35"/>
    <mergeCell ref="M27:P27"/>
    <mergeCell ref="M28:P28"/>
    <mergeCell ref="M30:P30"/>
    <mergeCell ref="H32:J32"/>
    <mergeCell ref="M32:P32"/>
    <mergeCell ref="O17:P17"/>
    <mergeCell ref="O18:P18"/>
    <mergeCell ref="O20:P20"/>
    <mergeCell ref="O21:P21"/>
    <mergeCell ref="E24:L24"/>
    <mergeCell ref="O11:P11"/>
    <mergeCell ref="O12:P12"/>
    <mergeCell ref="O14:P14"/>
    <mergeCell ref="E15:L15"/>
    <mergeCell ref="O15:P15"/>
    <mergeCell ref="C2:Q2"/>
    <mergeCell ref="C4:Q4"/>
    <mergeCell ref="F6:P6"/>
    <mergeCell ref="F7:P7"/>
    <mergeCell ref="O9:P9"/>
  </mergeCells>
  <dataValidations count="2">
    <dataValidation type="list" allowBlank="1" showInputMessage="1" showErrorMessage="1" error="Povolené sú hodnoty K, M." sqref="D118:D123" xr:uid="{00000000-0002-0000-0400-000000000000}">
      <formula1>"K, M"</formula1>
    </dataValidation>
    <dataValidation type="list" allowBlank="1" showInputMessage="1" showErrorMessage="1" error="Povolené sú hodnoty základná, znížená, nulová." sqref="U118:U123" xr:uid="{00000000-0002-0000-0400-000001000000}">
      <formula1>"základná, znížená, nulová"</formula1>
    </dataValidation>
  </dataValidations>
  <hyperlinks>
    <hyperlink ref="F1:G1" location="C2" display="1) Krycí list rozpočtu" xr:uid="{00000000-0004-0000-0400-000000000000}"/>
    <hyperlink ref="H1:K1" location="C86" display="2) Rekapitulácia rozpočtu" xr:uid="{00000000-0004-0000-0400-000001000000}"/>
    <hyperlink ref="L1" location="C115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422"/>
  <sheetViews>
    <sheetView showGridLines="0" tabSelected="1" workbookViewId="0">
      <pane ySplit="1" topLeftCell="A402" activePane="bottomLeft" state="frozen"/>
      <selection pane="bottomLeft" activeCell="AC414" sqref="AC414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9"/>
      <c r="B1" s="9"/>
      <c r="C1" s="9"/>
      <c r="D1" s="10" t="s">
        <v>0</v>
      </c>
      <c r="E1" s="9"/>
      <c r="F1" s="11" t="s">
        <v>49</v>
      </c>
      <c r="G1" s="11"/>
      <c r="H1" s="187" t="s">
        <v>50</v>
      </c>
      <c r="I1" s="187"/>
      <c r="J1" s="187"/>
      <c r="K1" s="187"/>
      <c r="L1" s="11" t="s">
        <v>51</v>
      </c>
      <c r="M1" s="9"/>
      <c r="N1" s="9"/>
      <c r="O1" s="10" t="s">
        <v>52</v>
      </c>
      <c r="P1" s="9"/>
      <c r="Q1" s="9"/>
      <c r="R1" s="9"/>
      <c r="S1" s="11" t="s">
        <v>53</v>
      </c>
      <c r="T1" s="11"/>
      <c r="U1" s="59"/>
      <c r="V1" s="59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152" t="s">
        <v>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S2" s="188" t="s">
        <v>4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14" t="s">
        <v>44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40</v>
      </c>
    </row>
    <row r="4" spans="1:66" ht="36.950000000000003" customHeight="1" x14ac:dyDescent="0.3">
      <c r="B4" s="18"/>
      <c r="C4" s="154" t="s">
        <v>54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9"/>
      <c r="T4" s="13" t="s">
        <v>6</v>
      </c>
      <c r="AT4" s="14" t="s">
        <v>2</v>
      </c>
    </row>
    <row r="5" spans="1:66" ht="6.95" customHeight="1" x14ac:dyDescent="0.3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66" ht="25.35" customHeight="1" x14ac:dyDescent="0.3">
      <c r="B6" s="18"/>
      <c r="C6" s="20"/>
      <c r="D6" s="23" t="s">
        <v>7</v>
      </c>
      <c r="E6" s="20"/>
      <c r="F6" s="156" t="e">
        <f>#REF!</f>
        <v>#REF!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20"/>
      <c r="R6" s="19"/>
    </row>
    <row r="7" spans="1:66" ht="25.35" customHeight="1" x14ac:dyDescent="0.3">
      <c r="B7" s="18"/>
      <c r="C7" s="20"/>
      <c r="D7" s="23" t="s">
        <v>88</v>
      </c>
      <c r="E7" s="20"/>
      <c r="F7" s="156" t="s">
        <v>154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0"/>
      <c r="R7" s="19"/>
    </row>
    <row r="8" spans="1:66" s="1" customFormat="1" ht="32.85" customHeight="1" x14ac:dyDescent="0.3">
      <c r="B8" s="25"/>
      <c r="C8" s="26"/>
      <c r="D8" s="22" t="s">
        <v>155</v>
      </c>
      <c r="E8" s="26"/>
      <c r="F8" s="158" t="s">
        <v>156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26"/>
      <c r="R8" s="27"/>
    </row>
    <row r="9" spans="1:66" s="1" customFormat="1" ht="14.45" customHeight="1" x14ac:dyDescent="0.3">
      <c r="B9" s="25"/>
      <c r="C9" s="26"/>
      <c r="D9" s="23" t="s">
        <v>8</v>
      </c>
      <c r="E9" s="26"/>
      <c r="F9" s="21" t="s">
        <v>1</v>
      </c>
      <c r="G9" s="26"/>
      <c r="H9" s="26"/>
      <c r="I9" s="26"/>
      <c r="J9" s="26"/>
      <c r="K9" s="26"/>
      <c r="L9" s="26"/>
      <c r="M9" s="23" t="s">
        <v>9</v>
      </c>
      <c r="N9" s="26"/>
      <c r="O9" s="21" t="s">
        <v>1</v>
      </c>
      <c r="P9" s="26"/>
      <c r="Q9" s="26"/>
      <c r="R9" s="27"/>
    </row>
    <row r="10" spans="1:66" s="1" customFormat="1" ht="14.45" customHeight="1" x14ac:dyDescent="0.3">
      <c r="B10" s="25"/>
      <c r="C10" s="26"/>
      <c r="D10" s="23" t="s">
        <v>10</v>
      </c>
      <c r="E10" s="26"/>
      <c r="F10" s="21" t="s">
        <v>11</v>
      </c>
      <c r="G10" s="26"/>
      <c r="H10" s="26"/>
      <c r="I10" s="26"/>
      <c r="J10" s="26"/>
      <c r="K10" s="26"/>
      <c r="L10" s="26"/>
      <c r="M10" s="23" t="s">
        <v>12</v>
      </c>
      <c r="N10" s="26"/>
      <c r="O10" s="160" t="e">
        <f>#REF!</f>
        <v>#REF!</v>
      </c>
      <c r="P10" s="161"/>
      <c r="Q10" s="26"/>
      <c r="R10" s="27"/>
    </row>
    <row r="11" spans="1:66" s="1" customFormat="1" ht="10.9" customHeight="1" x14ac:dyDescent="0.3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66" s="1" customFormat="1" ht="14.45" customHeight="1" x14ac:dyDescent="0.3">
      <c r="B12" s="25"/>
      <c r="C12" s="26"/>
      <c r="D12" s="23" t="s">
        <v>13</v>
      </c>
      <c r="E12" s="26"/>
      <c r="F12" s="26"/>
      <c r="G12" s="26"/>
      <c r="H12" s="26"/>
      <c r="I12" s="26"/>
      <c r="J12" s="26"/>
      <c r="K12" s="26"/>
      <c r="L12" s="26"/>
      <c r="M12" s="23" t="s">
        <v>14</v>
      </c>
      <c r="N12" s="26"/>
      <c r="O12" s="162" t="e">
        <f>IF(#REF!="","",#REF!)</f>
        <v>#REF!</v>
      </c>
      <c r="P12" s="162"/>
      <c r="Q12" s="26"/>
      <c r="R12" s="27"/>
    </row>
    <row r="13" spans="1:66" s="1" customFormat="1" ht="18" customHeight="1" x14ac:dyDescent="0.3">
      <c r="B13" s="25"/>
      <c r="C13" s="26"/>
      <c r="D13" s="26"/>
      <c r="E13" s="21" t="e">
        <f>IF(#REF!="","",#REF!)</f>
        <v>#REF!</v>
      </c>
      <c r="F13" s="26"/>
      <c r="G13" s="26"/>
      <c r="H13" s="26"/>
      <c r="I13" s="26"/>
      <c r="J13" s="26"/>
      <c r="K13" s="26"/>
      <c r="L13" s="26"/>
      <c r="M13" s="23" t="s">
        <v>15</v>
      </c>
      <c r="N13" s="26"/>
      <c r="O13" s="162" t="e">
        <f>IF(#REF!="","",#REF!)</f>
        <v>#REF!</v>
      </c>
      <c r="P13" s="162"/>
      <c r="Q13" s="26"/>
      <c r="R13" s="27"/>
    </row>
    <row r="14" spans="1:66" s="1" customFormat="1" ht="6.95" customHeight="1" x14ac:dyDescent="0.3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66" s="1" customFormat="1" ht="14.45" customHeight="1" x14ac:dyDescent="0.3">
      <c r="B15" s="25"/>
      <c r="C15" s="26"/>
      <c r="D15" s="23" t="s">
        <v>16</v>
      </c>
      <c r="E15" s="26"/>
      <c r="F15" s="26"/>
      <c r="G15" s="26"/>
      <c r="H15" s="26"/>
      <c r="I15" s="26"/>
      <c r="J15" s="26"/>
      <c r="K15" s="26"/>
      <c r="L15" s="26"/>
      <c r="M15" s="23" t="s">
        <v>14</v>
      </c>
      <c r="N15" s="26"/>
      <c r="O15" s="163" t="e">
        <f>IF(#REF!="","",#REF!)</f>
        <v>#REF!</v>
      </c>
      <c r="P15" s="162"/>
      <c r="Q15" s="26"/>
      <c r="R15" s="27"/>
    </row>
    <row r="16" spans="1:66" s="1" customFormat="1" ht="18" customHeight="1" x14ac:dyDescent="0.3">
      <c r="B16" s="25"/>
      <c r="C16" s="26"/>
      <c r="D16" s="26"/>
      <c r="E16" s="163" t="e">
        <f>IF(#REF!="","",#REF!)</f>
        <v>#REF!</v>
      </c>
      <c r="F16" s="164"/>
      <c r="G16" s="164"/>
      <c r="H16" s="164"/>
      <c r="I16" s="164"/>
      <c r="J16" s="164"/>
      <c r="K16" s="164"/>
      <c r="L16" s="164"/>
      <c r="M16" s="23" t="s">
        <v>15</v>
      </c>
      <c r="N16" s="26"/>
      <c r="O16" s="163" t="e">
        <f>IF(#REF!="","",#REF!)</f>
        <v>#REF!</v>
      </c>
      <c r="P16" s="162"/>
      <c r="Q16" s="26"/>
      <c r="R16" s="27"/>
    </row>
    <row r="17" spans="2:18" s="1" customFormat="1" ht="6.95" customHeight="1" x14ac:dyDescent="0.3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2:18" s="1" customFormat="1" ht="14.45" customHeight="1" x14ac:dyDescent="0.3">
      <c r="B18" s="25"/>
      <c r="C18" s="26"/>
      <c r="D18" s="23" t="s">
        <v>17</v>
      </c>
      <c r="E18" s="26"/>
      <c r="F18" s="26"/>
      <c r="G18" s="26"/>
      <c r="H18" s="26"/>
      <c r="I18" s="26"/>
      <c r="J18" s="26"/>
      <c r="K18" s="26"/>
      <c r="L18" s="26"/>
      <c r="M18" s="23" t="s">
        <v>14</v>
      </c>
      <c r="N18" s="26"/>
      <c r="O18" s="162" t="e">
        <f>IF(#REF!="","",#REF!)</f>
        <v>#REF!</v>
      </c>
      <c r="P18" s="162"/>
      <c r="Q18" s="26"/>
      <c r="R18" s="27"/>
    </row>
    <row r="19" spans="2:18" s="1" customFormat="1" ht="18" customHeight="1" x14ac:dyDescent="0.3">
      <c r="B19" s="25"/>
      <c r="C19" s="26"/>
      <c r="D19" s="26"/>
      <c r="E19" s="21" t="e">
        <f>IF(#REF!="","",#REF!)</f>
        <v>#REF!</v>
      </c>
      <c r="F19" s="26"/>
      <c r="G19" s="26"/>
      <c r="H19" s="26"/>
      <c r="I19" s="26"/>
      <c r="J19" s="26"/>
      <c r="K19" s="26"/>
      <c r="L19" s="26"/>
      <c r="M19" s="23" t="s">
        <v>15</v>
      </c>
      <c r="N19" s="26"/>
      <c r="O19" s="162" t="e">
        <f>IF(#REF!="","",#REF!)</f>
        <v>#REF!</v>
      </c>
      <c r="P19" s="162"/>
      <c r="Q19" s="26"/>
      <c r="R19" s="27"/>
    </row>
    <row r="20" spans="2:18" s="1" customFormat="1" ht="6.95" customHeight="1" x14ac:dyDescent="0.3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2:18" s="1" customFormat="1" ht="14.45" customHeight="1" x14ac:dyDescent="0.3">
      <c r="B21" s="25"/>
      <c r="C21" s="26"/>
      <c r="D21" s="23" t="s">
        <v>19</v>
      </c>
      <c r="E21" s="26"/>
      <c r="F21" s="26"/>
      <c r="G21" s="26"/>
      <c r="H21" s="26"/>
      <c r="I21" s="26"/>
      <c r="J21" s="26"/>
      <c r="K21" s="26"/>
      <c r="L21" s="26"/>
      <c r="M21" s="23" t="s">
        <v>14</v>
      </c>
      <c r="N21" s="26"/>
      <c r="O21" s="162" t="e">
        <f>IF(#REF!="","",#REF!)</f>
        <v>#REF!</v>
      </c>
      <c r="P21" s="162"/>
      <c r="Q21" s="26"/>
      <c r="R21" s="27"/>
    </row>
    <row r="22" spans="2:18" s="1" customFormat="1" ht="18" customHeight="1" x14ac:dyDescent="0.3">
      <c r="B22" s="25"/>
      <c r="C22" s="26"/>
      <c r="D22" s="26"/>
      <c r="E22" s="21" t="e">
        <f>IF(#REF!="","",#REF!)</f>
        <v>#REF!</v>
      </c>
      <c r="F22" s="26"/>
      <c r="G22" s="26"/>
      <c r="H22" s="26"/>
      <c r="I22" s="26"/>
      <c r="J22" s="26"/>
      <c r="K22" s="26"/>
      <c r="L22" s="26"/>
      <c r="M22" s="23" t="s">
        <v>15</v>
      </c>
      <c r="N22" s="26"/>
      <c r="O22" s="162" t="e">
        <f>IF(#REF!="","",#REF!)</f>
        <v>#REF!</v>
      </c>
      <c r="P22" s="162"/>
      <c r="Q22" s="26"/>
      <c r="R22" s="27"/>
    </row>
    <row r="23" spans="2:18" s="1" customFormat="1" ht="6.95" customHeight="1" x14ac:dyDescent="0.3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1" customFormat="1" ht="14.45" customHeight="1" x14ac:dyDescent="0.3">
      <c r="B24" s="25"/>
      <c r="C24" s="26"/>
      <c r="D24" s="23" t="s">
        <v>20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</row>
    <row r="25" spans="2:18" s="1" customFormat="1" ht="16.5" customHeight="1" x14ac:dyDescent="0.3">
      <c r="B25" s="25"/>
      <c r="C25" s="26"/>
      <c r="D25" s="26"/>
      <c r="E25" s="165" t="s">
        <v>1</v>
      </c>
      <c r="F25" s="165"/>
      <c r="G25" s="165"/>
      <c r="H25" s="165"/>
      <c r="I25" s="165"/>
      <c r="J25" s="165"/>
      <c r="K25" s="165"/>
      <c r="L25" s="165"/>
      <c r="M25" s="26"/>
      <c r="N25" s="26"/>
      <c r="O25" s="26"/>
      <c r="P25" s="26"/>
      <c r="Q25" s="26"/>
      <c r="R25" s="27"/>
    </row>
    <row r="26" spans="2:18" s="1" customFormat="1" ht="6.95" customHeight="1" x14ac:dyDescent="0.3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2:18" s="1" customFormat="1" ht="6.95" customHeight="1" x14ac:dyDescent="0.3">
      <c r="B27" s="25"/>
      <c r="C27" s="26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26"/>
      <c r="R27" s="27"/>
    </row>
    <row r="28" spans="2:18" s="1" customFormat="1" ht="14.45" customHeight="1" x14ac:dyDescent="0.3">
      <c r="B28" s="25"/>
      <c r="C28" s="26"/>
      <c r="D28" s="60" t="s">
        <v>55</v>
      </c>
      <c r="E28" s="26"/>
      <c r="F28" s="26"/>
      <c r="G28" s="26"/>
      <c r="H28" s="26"/>
      <c r="I28" s="26"/>
      <c r="J28" s="26"/>
      <c r="K28" s="26"/>
      <c r="L28" s="26"/>
      <c r="M28" s="166">
        <f>N89</f>
        <v>0</v>
      </c>
      <c r="N28" s="166"/>
      <c r="O28" s="166"/>
      <c r="P28" s="166"/>
      <c r="Q28" s="26"/>
      <c r="R28" s="27"/>
    </row>
    <row r="29" spans="2:18" s="1" customFormat="1" ht="14.45" customHeight="1" x14ac:dyDescent="0.3">
      <c r="B29" s="25"/>
      <c r="C29" s="26"/>
      <c r="D29" s="24" t="s">
        <v>47</v>
      </c>
      <c r="E29" s="26"/>
      <c r="F29" s="26"/>
      <c r="G29" s="26"/>
      <c r="H29" s="26"/>
      <c r="I29" s="26"/>
      <c r="J29" s="26"/>
      <c r="K29" s="26"/>
      <c r="L29" s="26"/>
      <c r="M29" s="166">
        <f>N109</f>
        <v>0</v>
      </c>
      <c r="N29" s="166"/>
      <c r="O29" s="166"/>
      <c r="P29" s="166"/>
      <c r="Q29" s="26"/>
      <c r="R29" s="27"/>
    </row>
    <row r="30" spans="2:18" s="1" customFormat="1" ht="6.95" customHeight="1" x14ac:dyDescent="0.3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</row>
    <row r="31" spans="2:18" s="1" customFormat="1" ht="25.35" customHeight="1" x14ac:dyDescent="0.3">
      <c r="B31" s="25"/>
      <c r="C31" s="26"/>
      <c r="D31" s="61" t="s">
        <v>21</v>
      </c>
      <c r="E31" s="26"/>
      <c r="F31" s="26"/>
      <c r="G31" s="26"/>
      <c r="H31" s="26"/>
      <c r="I31" s="26"/>
      <c r="J31" s="26"/>
      <c r="K31" s="26"/>
      <c r="L31" s="26"/>
      <c r="M31" s="167">
        <f>ROUND(M28+M29,2)</f>
        <v>0</v>
      </c>
      <c r="N31" s="159"/>
      <c r="O31" s="159"/>
      <c r="P31" s="159"/>
      <c r="Q31" s="26"/>
      <c r="R31" s="27"/>
    </row>
    <row r="32" spans="2:18" s="1" customFormat="1" ht="6.95" customHeight="1" x14ac:dyDescent="0.3">
      <c r="B32" s="25"/>
      <c r="C32" s="2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6"/>
      <c r="R32" s="27"/>
    </row>
    <row r="33" spans="2:18" s="1" customFormat="1" ht="14.45" customHeight="1" x14ac:dyDescent="0.3">
      <c r="B33" s="25"/>
      <c r="C33" s="26"/>
      <c r="D33" s="28" t="s">
        <v>22</v>
      </c>
      <c r="E33" s="28" t="s">
        <v>23</v>
      </c>
      <c r="F33" s="29">
        <v>0.2</v>
      </c>
      <c r="G33" s="62" t="s">
        <v>24</v>
      </c>
      <c r="H33" s="168">
        <f>ROUND((((SUM(BE109:BE116)+SUM(BE135:BE414))+SUM(BE417:BE421))),2)</f>
        <v>0</v>
      </c>
      <c r="I33" s="159"/>
      <c r="J33" s="159"/>
      <c r="K33" s="26"/>
      <c r="L33" s="26"/>
      <c r="M33" s="168">
        <f>ROUND(((ROUND((SUM(BE109:BE116)+SUM(BE135:BE414)), 2)*F33)+SUM(BE417:BE421)*F33),2)</f>
        <v>0</v>
      </c>
      <c r="N33" s="159"/>
      <c r="O33" s="159"/>
      <c r="P33" s="159"/>
      <c r="Q33" s="26"/>
      <c r="R33" s="27"/>
    </row>
    <row r="34" spans="2:18" s="1" customFormat="1" ht="14.45" customHeight="1" x14ac:dyDescent="0.3">
      <c r="B34" s="25"/>
      <c r="C34" s="26"/>
      <c r="D34" s="26"/>
      <c r="E34" s="28" t="s">
        <v>25</v>
      </c>
      <c r="F34" s="29">
        <v>0.2</v>
      </c>
      <c r="G34" s="62" t="s">
        <v>24</v>
      </c>
      <c r="H34" s="168">
        <f>ROUND((((SUM(BF109:BF116)+SUM(BF135:BF414))+SUM(BF417:BF421))),2)</f>
        <v>0</v>
      </c>
      <c r="I34" s="159"/>
      <c r="J34" s="159"/>
      <c r="K34" s="26"/>
      <c r="L34" s="26"/>
      <c r="M34" s="168">
        <f>ROUND(((ROUND((SUM(BF109:BF116)+SUM(BF135:BF414)), 2)*F34)+SUM(BF417:BF421)*F34),2)</f>
        <v>0</v>
      </c>
      <c r="N34" s="159"/>
      <c r="O34" s="159"/>
      <c r="P34" s="159"/>
      <c r="Q34" s="26"/>
      <c r="R34" s="27"/>
    </row>
    <row r="35" spans="2:18" s="1" customFormat="1" ht="14.45" hidden="1" customHeight="1" x14ac:dyDescent="0.3">
      <c r="B35" s="25"/>
      <c r="C35" s="26"/>
      <c r="D35" s="26"/>
      <c r="E35" s="28" t="s">
        <v>26</v>
      </c>
      <c r="F35" s="29">
        <v>0.2</v>
      </c>
      <c r="G35" s="62" t="s">
        <v>24</v>
      </c>
      <c r="H35" s="168">
        <f>ROUND((((SUM(BG109:BG116)+SUM(BG135:BG414))+SUM(BG417:BG421))),2)</f>
        <v>0</v>
      </c>
      <c r="I35" s="159"/>
      <c r="J35" s="159"/>
      <c r="K35" s="26"/>
      <c r="L35" s="26"/>
      <c r="M35" s="168">
        <v>0</v>
      </c>
      <c r="N35" s="159"/>
      <c r="O35" s="159"/>
      <c r="P35" s="159"/>
      <c r="Q35" s="26"/>
      <c r="R35" s="27"/>
    </row>
    <row r="36" spans="2:18" s="1" customFormat="1" ht="14.45" hidden="1" customHeight="1" x14ac:dyDescent="0.3">
      <c r="B36" s="25"/>
      <c r="C36" s="26"/>
      <c r="D36" s="26"/>
      <c r="E36" s="28" t="s">
        <v>27</v>
      </c>
      <c r="F36" s="29">
        <v>0.2</v>
      </c>
      <c r="G36" s="62" t="s">
        <v>24</v>
      </c>
      <c r="H36" s="168">
        <f>ROUND((((SUM(BH109:BH116)+SUM(BH135:BH414))+SUM(BH417:BH421))),2)</f>
        <v>0</v>
      </c>
      <c r="I36" s="159"/>
      <c r="J36" s="159"/>
      <c r="K36" s="26"/>
      <c r="L36" s="26"/>
      <c r="M36" s="168">
        <v>0</v>
      </c>
      <c r="N36" s="159"/>
      <c r="O36" s="159"/>
      <c r="P36" s="159"/>
      <c r="Q36" s="26"/>
      <c r="R36" s="27"/>
    </row>
    <row r="37" spans="2:18" s="1" customFormat="1" ht="14.45" hidden="1" customHeight="1" x14ac:dyDescent="0.3">
      <c r="B37" s="25"/>
      <c r="C37" s="26"/>
      <c r="D37" s="26"/>
      <c r="E37" s="28" t="s">
        <v>28</v>
      </c>
      <c r="F37" s="29">
        <v>0</v>
      </c>
      <c r="G37" s="62" t="s">
        <v>24</v>
      </c>
      <c r="H37" s="168">
        <f>ROUND((((SUM(BI109:BI116)+SUM(BI135:BI414))+SUM(BI417:BI421))),2)</f>
        <v>0</v>
      </c>
      <c r="I37" s="159"/>
      <c r="J37" s="159"/>
      <c r="K37" s="26"/>
      <c r="L37" s="26"/>
      <c r="M37" s="168">
        <v>0</v>
      </c>
      <c r="N37" s="159"/>
      <c r="O37" s="159"/>
      <c r="P37" s="159"/>
      <c r="Q37" s="26"/>
      <c r="R37" s="27"/>
    </row>
    <row r="38" spans="2:18" s="1" customFormat="1" ht="6.95" customHeight="1" x14ac:dyDescent="0.3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</row>
    <row r="39" spans="2:18" s="1" customFormat="1" ht="25.35" customHeight="1" x14ac:dyDescent="0.3">
      <c r="B39" s="25"/>
      <c r="C39" s="58"/>
      <c r="D39" s="63" t="s">
        <v>29</v>
      </c>
      <c r="E39" s="48"/>
      <c r="F39" s="48"/>
      <c r="G39" s="64" t="s">
        <v>30</v>
      </c>
      <c r="H39" s="65" t="s">
        <v>31</v>
      </c>
      <c r="I39" s="48"/>
      <c r="J39" s="48"/>
      <c r="K39" s="48"/>
      <c r="L39" s="169">
        <f>SUM(M31:M37)</f>
        <v>0</v>
      </c>
      <c r="M39" s="169"/>
      <c r="N39" s="169"/>
      <c r="O39" s="169"/>
      <c r="P39" s="170"/>
      <c r="Q39" s="58"/>
      <c r="R39" s="27"/>
    </row>
    <row r="40" spans="2:18" s="1" customFormat="1" ht="14.45" customHeight="1" x14ac:dyDescent="0.3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</row>
    <row r="41" spans="2:18" s="1" customFormat="1" ht="14.45" customHeight="1" x14ac:dyDescent="0.3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</row>
    <row r="42" spans="2:18" x14ac:dyDescent="0.3"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9"/>
    </row>
    <row r="43" spans="2:18" x14ac:dyDescent="0.3"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9"/>
    </row>
    <row r="44" spans="2:18" x14ac:dyDescent="0.3"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9"/>
    </row>
    <row r="45" spans="2:18" x14ac:dyDescent="0.3"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9"/>
    </row>
    <row r="46" spans="2:18" x14ac:dyDescent="0.3"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9"/>
    </row>
    <row r="47" spans="2:18" x14ac:dyDescent="0.3"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9"/>
    </row>
    <row r="48" spans="2:18" x14ac:dyDescent="0.3">
      <c r="B48" s="1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9"/>
    </row>
    <row r="49" spans="2:18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9"/>
    </row>
    <row r="50" spans="2:18" s="1" customFormat="1" ht="15" x14ac:dyDescent="0.3">
      <c r="B50" s="25"/>
      <c r="C50" s="26"/>
      <c r="D50" s="31" t="s">
        <v>32</v>
      </c>
      <c r="E50" s="32"/>
      <c r="F50" s="32"/>
      <c r="G50" s="32"/>
      <c r="H50" s="33"/>
      <c r="I50" s="26"/>
      <c r="J50" s="31" t="s">
        <v>33</v>
      </c>
      <c r="K50" s="32"/>
      <c r="L50" s="32"/>
      <c r="M50" s="32"/>
      <c r="N50" s="32"/>
      <c r="O50" s="32"/>
      <c r="P50" s="33"/>
      <c r="Q50" s="26"/>
      <c r="R50" s="27"/>
    </row>
    <row r="51" spans="2:18" x14ac:dyDescent="0.3">
      <c r="B51" s="18"/>
      <c r="C51" s="20"/>
      <c r="D51" s="34"/>
      <c r="E51" s="20"/>
      <c r="F51" s="20"/>
      <c r="G51" s="20"/>
      <c r="H51" s="35"/>
      <c r="I51" s="20"/>
      <c r="J51" s="34"/>
      <c r="K51" s="20"/>
      <c r="L51" s="20"/>
      <c r="M51" s="20"/>
      <c r="N51" s="20"/>
      <c r="O51" s="20"/>
      <c r="P51" s="35"/>
      <c r="Q51" s="20"/>
      <c r="R51" s="19"/>
    </row>
    <row r="52" spans="2:18" x14ac:dyDescent="0.3">
      <c r="B52" s="18"/>
      <c r="C52" s="20"/>
      <c r="D52" s="34"/>
      <c r="E52" s="20"/>
      <c r="F52" s="20"/>
      <c r="G52" s="20"/>
      <c r="H52" s="35"/>
      <c r="I52" s="20"/>
      <c r="J52" s="34"/>
      <c r="K52" s="20"/>
      <c r="L52" s="20"/>
      <c r="M52" s="20"/>
      <c r="N52" s="20"/>
      <c r="O52" s="20"/>
      <c r="P52" s="35"/>
      <c r="Q52" s="20"/>
      <c r="R52" s="19"/>
    </row>
    <row r="53" spans="2:18" x14ac:dyDescent="0.3">
      <c r="B53" s="18"/>
      <c r="C53" s="20"/>
      <c r="D53" s="34"/>
      <c r="E53" s="20"/>
      <c r="F53" s="20"/>
      <c r="G53" s="20"/>
      <c r="H53" s="35"/>
      <c r="I53" s="20"/>
      <c r="J53" s="34"/>
      <c r="K53" s="20"/>
      <c r="L53" s="20"/>
      <c r="M53" s="20"/>
      <c r="N53" s="20"/>
      <c r="O53" s="20"/>
      <c r="P53" s="35"/>
      <c r="Q53" s="20"/>
      <c r="R53" s="19"/>
    </row>
    <row r="54" spans="2:18" x14ac:dyDescent="0.3">
      <c r="B54" s="18"/>
      <c r="C54" s="20"/>
      <c r="D54" s="34"/>
      <c r="E54" s="20"/>
      <c r="F54" s="20"/>
      <c r="G54" s="20"/>
      <c r="H54" s="35"/>
      <c r="I54" s="20"/>
      <c r="J54" s="34"/>
      <c r="K54" s="20"/>
      <c r="L54" s="20"/>
      <c r="M54" s="20"/>
      <c r="N54" s="20"/>
      <c r="O54" s="20"/>
      <c r="P54" s="35"/>
      <c r="Q54" s="20"/>
      <c r="R54" s="19"/>
    </row>
    <row r="55" spans="2:18" x14ac:dyDescent="0.3">
      <c r="B55" s="18"/>
      <c r="C55" s="20"/>
      <c r="D55" s="34"/>
      <c r="E55" s="20"/>
      <c r="F55" s="20"/>
      <c r="G55" s="20"/>
      <c r="H55" s="35"/>
      <c r="I55" s="20"/>
      <c r="J55" s="34"/>
      <c r="K55" s="20"/>
      <c r="L55" s="20"/>
      <c r="M55" s="20"/>
      <c r="N55" s="20"/>
      <c r="O55" s="20"/>
      <c r="P55" s="35"/>
      <c r="Q55" s="20"/>
      <c r="R55" s="19"/>
    </row>
    <row r="56" spans="2:18" x14ac:dyDescent="0.3">
      <c r="B56" s="18"/>
      <c r="C56" s="20"/>
      <c r="D56" s="34"/>
      <c r="E56" s="20"/>
      <c r="F56" s="20"/>
      <c r="G56" s="20"/>
      <c r="H56" s="35"/>
      <c r="I56" s="20"/>
      <c r="J56" s="34"/>
      <c r="K56" s="20"/>
      <c r="L56" s="20"/>
      <c r="M56" s="20"/>
      <c r="N56" s="20"/>
      <c r="O56" s="20"/>
      <c r="P56" s="35"/>
      <c r="Q56" s="20"/>
      <c r="R56" s="19"/>
    </row>
    <row r="57" spans="2:18" x14ac:dyDescent="0.3">
      <c r="B57" s="18"/>
      <c r="C57" s="20"/>
      <c r="D57" s="34"/>
      <c r="E57" s="20"/>
      <c r="F57" s="20"/>
      <c r="G57" s="20"/>
      <c r="H57" s="35"/>
      <c r="I57" s="20"/>
      <c r="J57" s="34"/>
      <c r="K57" s="20"/>
      <c r="L57" s="20"/>
      <c r="M57" s="20"/>
      <c r="N57" s="20"/>
      <c r="O57" s="20"/>
      <c r="P57" s="35"/>
      <c r="Q57" s="20"/>
      <c r="R57" s="19"/>
    </row>
    <row r="58" spans="2:18" x14ac:dyDescent="0.3">
      <c r="B58" s="18"/>
      <c r="C58" s="20"/>
      <c r="D58" s="34"/>
      <c r="E58" s="20"/>
      <c r="F58" s="20"/>
      <c r="G58" s="20"/>
      <c r="H58" s="35"/>
      <c r="I58" s="20"/>
      <c r="J58" s="34"/>
      <c r="K58" s="20"/>
      <c r="L58" s="20"/>
      <c r="M58" s="20"/>
      <c r="N58" s="20"/>
      <c r="O58" s="20"/>
      <c r="P58" s="35"/>
      <c r="Q58" s="20"/>
      <c r="R58" s="19"/>
    </row>
    <row r="59" spans="2:18" s="1" customFormat="1" ht="15" x14ac:dyDescent="0.3">
      <c r="B59" s="25"/>
      <c r="C59" s="26"/>
      <c r="D59" s="36" t="s">
        <v>34</v>
      </c>
      <c r="E59" s="37"/>
      <c r="F59" s="37"/>
      <c r="G59" s="38" t="s">
        <v>35</v>
      </c>
      <c r="H59" s="39"/>
      <c r="I59" s="26"/>
      <c r="J59" s="36" t="s">
        <v>34</v>
      </c>
      <c r="K59" s="37"/>
      <c r="L59" s="37"/>
      <c r="M59" s="37"/>
      <c r="N59" s="38" t="s">
        <v>35</v>
      </c>
      <c r="O59" s="37"/>
      <c r="P59" s="39"/>
      <c r="Q59" s="26"/>
      <c r="R59" s="27"/>
    </row>
    <row r="60" spans="2:18" x14ac:dyDescent="0.3">
      <c r="B60" s="1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19"/>
    </row>
    <row r="61" spans="2:18" s="1" customFormat="1" ht="15" x14ac:dyDescent="0.3">
      <c r="B61" s="25"/>
      <c r="C61" s="26"/>
      <c r="D61" s="31" t="s">
        <v>36</v>
      </c>
      <c r="E61" s="32"/>
      <c r="F61" s="32"/>
      <c r="G61" s="32"/>
      <c r="H61" s="33"/>
      <c r="I61" s="26"/>
      <c r="J61" s="31" t="s">
        <v>37</v>
      </c>
      <c r="K61" s="32"/>
      <c r="L61" s="32"/>
      <c r="M61" s="32"/>
      <c r="N61" s="32"/>
      <c r="O61" s="32"/>
      <c r="P61" s="33"/>
      <c r="Q61" s="26"/>
      <c r="R61" s="27"/>
    </row>
    <row r="62" spans="2:18" x14ac:dyDescent="0.3">
      <c r="B62" s="18"/>
      <c r="C62" s="20"/>
      <c r="D62" s="34"/>
      <c r="E62" s="20"/>
      <c r="F62" s="20"/>
      <c r="G62" s="20"/>
      <c r="H62" s="35"/>
      <c r="I62" s="20"/>
      <c r="J62" s="34"/>
      <c r="K62" s="20"/>
      <c r="L62" s="20"/>
      <c r="M62" s="20"/>
      <c r="N62" s="20"/>
      <c r="O62" s="20"/>
      <c r="P62" s="35"/>
      <c r="Q62" s="20"/>
      <c r="R62" s="19"/>
    </row>
    <row r="63" spans="2:18" x14ac:dyDescent="0.3">
      <c r="B63" s="18"/>
      <c r="C63" s="20"/>
      <c r="D63" s="34"/>
      <c r="E63" s="20"/>
      <c r="F63" s="20"/>
      <c r="G63" s="20"/>
      <c r="H63" s="35"/>
      <c r="I63" s="20"/>
      <c r="J63" s="34"/>
      <c r="K63" s="20"/>
      <c r="L63" s="20"/>
      <c r="M63" s="20"/>
      <c r="N63" s="20"/>
      <c r="O63" s="20"/>
      <c r="P63" s="35"/>
      <c r="Q63" s="20"/>
      <c r="R63" s="19"/>
    </row>
    <row r="64" spans="2:18" x14ac:dyDescent="0.3">
      <c r="B64" s="18"/>
      <c r="C64" s="20"/>
      <c r="D64" s="34"/>
      <c r="E64" s="20"/>
      <c r="F64" s="20"/>
      <c r="G64" s="20"/>
      <c r="H64" s="35"/>
      <c r="I64" s="20"/>
      <c r="J64" s="34"/>
      <c r="K64" s="20"/>
      <c r="L64" s="20"/>
      <c r="M64" s="20"/>
      <c r="N64" s="20"/>
      <c r="O64" s="20"/>
      <c r="P64" s="35"/>
      <c r="Q64" s="20"/>
      <c r="R64" s="19"/>
    </row>
    <row r="65" spans="2:18" x14ac:dyDescent="0.3">
      <c r="B65" s="18"/>
      <c r="C65" s="20"/>
      <c r="D65" s="34"/>
      <c r="E65" s="20"/>
      <c r="F65" s="20"/>
      <c r="G65" s="20"/>
      <c r="H65" s="35"/>
      <c r="I65" s="20"/>
      <c r="J65" s="34"/>
      <c r="K65" s="20"/>
      <c r="L65" s="20"/>
      <c r="M65" s="20"/>
      <c r="N65" s="20"/>
      <c r="O65" s="20"/>
      <c r="P65" s="35"/>
      <c r="Q65" s="20"/>
      <c r="R65" s="19"/>
    </row>
    <row r="66" spans="2:18" x14ac:dyDescent="0.3">
      <c r="B66" s="18"/>
      <c r="C66" s="20"/>
      <c r="D66" s="34"/>
      <c r="E66" s="20"/>
      <c r="F66" s="20"/>
      <c r="G66" s="20"/>
      <c r="H66" s="35"/>
      <c r="I66" s="20"/>
      <c r="J66" s="34"/>
      <c r="K66" s="20"/>
      <c r="L66" s="20"/>
      <c r="M66" s="20"/>
      <c r="N66" s="20"/>
      <c r="O66" s="20"/>
      <c r="P66" s="35"/>
      <c r="Q66" s="20"/>
      <c r="R66" s="19"/>
    </row>
    <row r="67" spans="2:18" x14ac:dyDescent="0.3">
      <c r="B67" s="18"/>
      <c r="C67" s="20"/>
      <c r="D67" s="34"/>
      <c r="E67" s="20"/>
      <c r="F67" s="20"/>
      <c r="G67" s="20"/>
      <c r="H67" s="35"/>
      <c r="I67" s="20"/>
      <c r="J67" s="34"/>
      <c r="K67" s="20"/>
      <c r="L67" s="20"/>
      <c r="M67" s="20"/>
      <c r="N67" s="20"/>
      <c r="O67" s="20"/>
      <c r="P67" s="35"/>
      <c r="Q67" s="20"/>
      <c r="R67" s="19"/>
    </row>
    <row r="68" spans="2:18" x14ac:dyDescent="0.3">
      <c r="B68" s="18"/>
      <c r="C68" s="20"/>
      <c r="D68" s="34"/>
      <c r="E68" s="20"/>
      <c r="F68" s="20"/>
      <c r="G68" s="20"/>
      <c r="H68" s="35"/>
      <c r="I68" s="20"/>
      <c r="J68" s="34"/>
      <c r="K68" s="20"/>
      <c r="L68" s="20"/>
      <c r="M68" s="20"/>
      <c r="N68" s="20"/>
      <c r="O68" s="20"/>
      <c r="P68" s="35"/>
      <c r="Q68" s="20"/>
      <c r="R68" s="19"/>
    </row>
    <row r="69" spans="2:18" x14ac:dyDescent="0.3">
      <c r="B69" s="18"/>
      <c r="C69" s="20"/>
      <c r="D69" s="34"/>
      <c r="E69" s="20"/>
      <c r="F69" s="20"/>
      <c r="G69" s="20"/>
      <c r="H69" s="35"/>
      <c r="I69" s="20"/>
      <c r="J69" s="34"/>
      <c r="K69" s="20"/>
      <c r="L69" s="20"/>
      <c r="M69" s="20"/>
      <c r="N69" s="20"/>
      <c r="O69" s="20"/>
      <c r="P69" s="35"/>
      <c r="Q69" s="20"/>
      <c r="R69" s="19"/>
    </row>
    <row r="70" spans="2:18" s="1" customFormat="1" ht="15" x14ac:dyDescent="0.3">
      <c r="B70" s="25"/>
      <c r="C70" s="26"/>
      <c r="D70" s="36" t="s">
        <v>34</v>
      </c>
      <c r="E70" s="37"/>
      <c r="F70" s="37"/>
      <c r="G70" s="38" t="s">
        <v>35</v>
      </c>
      <c r="H70" s="39"/>
      <c r="I70" s="26"/>
      <c r="J70" s="36" t="s">
        <v>34</v>
      </c>
      <c r="K70" s="37"/>
      <c r="L70" s="37"/>
      <c r="M70" s="37"/>
      <c r="N70" s="38" t="s">
        <v>35</v>
      </c>
      <c r="O70" s="37"/>
      <c r="P70" s="39"/>
      <c r="Q70" s="26"/>
      <c r="R70" s="27"/>
    </row>
    <row r="71" spans="2:18" s="1" customFormat="1" ht="14.45" customHeight="1" x14ac:dyDescent="0.3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</row>
    <row r="75" spans="2:18" s="1" customFormat="1" ht="6.95" customHeigh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5"/>
    </row>
    <row r="76" spans="2:18" s="1" customFormat="1" ht="36.950000000000003" customHeight="1" x14ac:dyDescent="0.3">
      <c r="B76" s="25"/>
      <c r="C76" s="154" t="s">
        <v>56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27"/>
    </row>
    <row r="77" spans="2:18" s="1" customFormat="1" ht="6.95" customHeight="1" x14ac:dyDescent="0.3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</row>
    <row r="78" spans="2:18" s="1" customFormat="1" ht="30" customHeight="1" x14ac:dyDescent="0.3">
      <c r="B78" s="25"/>
      <c r="C78" s="23" t="s">
        <v>7</v>
      </c>
      <c r="D78" s="26"/>
      <c r="E78" s="26"/>
      <c r="F78" s="156" t="e">
        <f>F6</f>
        <v>#REF!</v>
      </c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"/>
      <c r="R78" s="27"/>
    </row>
    <row r="79" spans="2:18" ht="30" customHeight="1" x14ac:dyDescent="0.3">
      <c r="B79" s="18"/>
      <c r="C79" s="23" t="s">
        <v>88</v>
      </c>
      <c r="D79" s="20"/>
      <c r="E79" s="20"/>
      <c r="F79" s="156" t="s">
        <v>154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0"/>
      <c r="R79" s="19"/>
    </row>
    <row r="80" spans="2:18" s="1" customFormat="1" ht="36.950000000000003" customHeight="1" x14ac:dyDescent="0.3">
      <c r="B80" s="25"/>
      <c r="C80" s="46" t="s">
        <v>155</v>
      </c>
      <c r="D80" s="26"/>
      <c r="E80" s="26"/>
      <c r="F80" s="171" t="str">
        <f>F8</f>
        <v>SO 03 -00 - Objekt dielne</v>
      </c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26"/>
      <c r="R80" s="27"/>
    </row>
    <row r="81" spans="2:47" s="1" customFormat="1" ht="6.95" customHeight="1" x14ac:dyDescent="0.3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/>
    </row>
    <row r="82" spans="2:47" s="1" customFormat="1" ht="18" customHeight="1" x14ac:dyDescent="0.3">
      <c r="B82" s="25"/>
      <c r="C82" s="23" t="s">
        <v>10</v>
      </c>
      <c r="D82" s="26"/>
      <c r="E82" s="26"/>
      <c r="F82" s="21" t="str">
        <f>F10</f>
        <v xml:space="preserve"> </v>
      </c>
      <c r="G82" s="26"/>
      <c r="H82" s="26"/>
      <c r="I82" s="26"/>
      <c r="J82" s="26"/>
      <c r="K82" s="23" t="s">
        <v>12</v>
      </c>
      <c r="L82" s="26"/>
      <c r="M82" s="161" t="e">
        <f>IF(O10="","",O10)</f>
        <v>#REF!</v>
      </c>
      <c r="N82" s="161"/>
      <c r="O82" s="161"/>
      <c r="P82" s="161"/>
      <c r="Q82" s="26"/>
      <c r="R82" s="27"/>
    </row>
    <row r="83" spans="2:47" s="1" customFormat="1" ht="6.95" customHeight="1" x14ac:dyDescent="0.3"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/>
    </row>
    <row r="84" spans="2:47" s="1" customFormat="1" ht="15" x14ac:dyDescent="0.3">
      <c r="B84" s="25"/>
      <c r="C84" s="23" t="s">
        <v>13</v>
      </c>
      <c r="D84" s="26"/>
      <c r="E84" s="26"/>
      <c r="F84" s="21" t="e">
        <f>E13</f>
        <v>#REF!</v>
      </c>
      <c r="G84" s="26"/>
      <c r="H84" s="26"/>
      <c r="I84" s="26"/>
      <c r="J84" s="26"/>
      <c r="K84" s="23" t="s">
        <v>17</v>
      </c>
      <c r="L84" s="26"/>
      <c r="M84" s="162" t="e">
        <f>E19</f>
        <v>#REF!</v>
      </c>
      <c r="N84" s="162"/>
      <c r="O84" s="162"/>
      <c r="P84" s="162"/>
      <c r="Q84" s="162"/>
      <c r="R84" s="27"/>
    </row>
    <row r="85" spans="2:47" s="1" customFormat="1" ht="14.45" customHeight="1" x14ac:dyDescent="0.3">
      <c r="B85" s="25"/>
      <c r="C85" s="23" t="s">
        <v>16</v>
      </c>
      <c r="D85" s="26"/>
      <c r="E85" s="26"/>
      <c r="F85" s="21" t="e">
        <f>IF(E16="","",E16)</f>
        <v>#REF!</v>
      </c>
      <c r="G85" s="26"/>
      <c r="H85" s="26"/>
      <c r="I85" s="26"/>
      <c r="J85" s="26"/>
      <c r="K85" s="23" t="s">
        <v>19</v>
      </c>
      <c r="L85" s="26"/>
      <c r="M85" s="162" t="e">
        <f>E22</f>
        <v>#REF!</v>
      </c>
      <c r="N85" s="162"/>
      <c r="O85" s="162"/>
      <c r="P85" s="162"/>
      <c r="Q85" s="162"/>
      <c r="R85" s="27"/>
    </row>
    <row r="86" spans="2:47" s="1" customFormat="1" ht="10.35" customHeight="1" x14ac:dyDescent="0.3"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</row>
    <row r="87" spans="2:47" s="1" customFormat="1" ht="29.25" customHeight="1" x14ac:dyDescent="0.3">
      <c r="B87" s="25"/>
      <c r="C87" s="172" t="s">
        <v>57</v>
      </c>
      <c r="D87" s="173"/>
      <c r="E87" s="173"/>
      <c r="F87" s="173"/>
      <c r="G87" s="173"/>
      <c r="H87" s="58"/>
      <c r="I87" s="58"/>
      <c r="J87" s="58"/>
      <c r="K87" s="58"/>
      <c r="L87" s="58"/>
      <c r="M87" s="58"/>
      <c r="N87" s="172" t="s">
        <v>58</v>
      </c>
      <c r="O87" s="173"/>
      <c r="P87" s="173"/>
      <c r="Q87" s="173"/>
      <c r="R87" s="27"/>
    </row>
    <row r="88" spans="2:47" s="1" customFormat="1" ht="10.35" customHeight="1" x14ac:dyDescent="0.3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</row>
    <row r="89" spans="2:47" s="1" customFormat="1" ht="29.25" customHeight="1" x14ac:dyDescent="0.3">
      <c r="B89" s="25"/>
      <c r="C89" s="66" t="s">
        <v>59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174">
        <f>N135</f>
        <v>0</v>
      </c>
      <c r="O89" s="175"/>
      <c r="P89" s="175"/>
      <c r="Q89" s="175"/>
      <c r="R89" s="27"/>
      <c r="AU89" s="14" t="s">
        <v>60</v>
      </c>
    </row>
    <row r="90" spans="2:47" s="2" customFormat="1" ht="24.95" customHeight="1" x14ac:dyDescent="0.3">
      <c r="B90" s="67"/>
      <c r="C90" s="68"/>
      <c r="D90" s="69" t="s">
        <v>89</v>
      </c>
      <c r="E90" s="68"/>
      <c r="F90" s="68"/>
      <c r="G90" s="68"/>
      <c r="H90" s="68"/>
      <c r="I90" s="68"/>
      <c r="J90" s="68"/>
      <c r="K90" s="68"/>
      <c r="L90" s="68"/>
      <c r="M90" s="68"/>
      <c r="N90" s="197">
        <f>N136</f>
        <v>0</v>
      </c>
      <c r="O90" s="177"/>
      <c r="P90" s="177"/>
      <c r="Q90" s="177"/>
      <c r="R90" s="70"/>
    </row>
    <row r="91" spans="2:47" s="4" customFormat="1" ht="19.899999999999999" customHeight="1" x14ac:dyDescent="0.3">
      <c r="B91" s="100"/>
      <c r="C91" s="54"/>
      <c r="D91" s="55" t="s">
        <v>90</v>
      </c>
      <c r="E91" s="54"/>
      <c r="F91" s="54"/>
      <c r="G91" s="54"/>
      <c r="H91" s="54"/>
      <c r="I91" s="54"/>
      <c r="J91" s="54"/>
      <c r="K91" s="54"/>
      <c r="L91" s="54"/>
      <c r="M91" s="54"/>
      <c r="N91" s="198">
        <f>N137</f>
        <v>0</v>
      </c>
      <c r="O91" s="199"/>
      <c r="P91" s="199"/>
      <c r="Q91" s="199"/>
      <c r="R91" s="101"/>
    </row>
    <row r="92" spans="2:47" s="4" customFormat="1" ht="19.899999999999999" customHeight="1" x14ac:dyDescent="0.3">
      <c r="B92" s="100"/>
      <c r="C92" s="54"/>
      <c r="D92" s="55" t="s">
        <v>122</v>
      </c>
      <c r="E92" s="54"/>
      <c r="F92" s="54"/>
      <c r="G92" s="54"/>
      <c r="H92" s="54"/>
      <c r="I92" s="54"/>
      <c r="J92" s="54"/>
      <c r="K92" s="54"/>
      <c r="L92" s="54"/>
      <c r="M92" s="54"/>
      <c r="N92" s="198">
        <f>N151</f>
        <v>0</v>
      </c>
      <c r="O92" s="199"/>
      <c r="P92" s="199"/>
      <c r="Q92" s="199"/>
      <c r="R92" s="101"/>
    </row>
    <row r="93" spans="2:47" s="4" customFormat="1" ht="19.899999999999999" customHeight="1" x14ac:dyDescent="0.3">
      <c r="B93" s="100"/>
      <c r="C93" s="54"/>
      <c r="D93" s="55" t="s">
        <v>157</v>
      </c>
      <c r="E93" s="54"/>
      <c r="F93" s="54"/>
      <c r="G93" s="54"/>
      <c r="H93" s="54"/>
      <c r="I93" s="54"/>
      <c r="J93" s="54"/>
      <c r="K93" s="54"/>
      <c r="L93" s="54"/>
      <c r="M93" s="54"/>
      <c r="N93" s="198">
        <f>N182</f>
        <v>0</v>
      </c>
      <c r="O93" s="199"/>
      <c r="P93" s="199"/>
      <c r="Q93" s="199"/>
      <c r="R93" s="101"/>
    </row>
    <row r="94" spans="2:47" s="4" customFormat="1" ht="19.899999999999999" customHeight="1" x14ac:dyDescent="0.3">
      <c r="B94" s="100"/>
      <c r="C94" s="54"/>
      <c r="D94" s="55" t="s">
        <v>158</v>
      </c>
      <c r="E94" s="54"/>
      <c r="F94" s="54"/>
      <c r="G94" s="54"/>
      <c r="H94" s="54"/>
      <c r="I94" s="54"/>
      <c r="J94" s="54"/>
      <c r="K94" s="54"/>
      <c r="L94" s="54"/>
      <c r="M94" s="54"/>
      <c r="N94" s="198">
        <f>N219</f>
        <v>0</v>
      </c>
      <c r="O94" s="199"/>
      <c r="P94" s="199"/>
      <c r="Q94" s="199"/>
      <c r="R94" s="101"/>
    </row>
    <row r="95" spans="2:47" s="4" customFormat="1" ht="19.899999999999999" customHeight="1" x14ac:dyDescent="0.3">
      <c r="B95" s="100"/>
      <c r="C95" s="54"/>
      <c r="D95" s="55" t="s">
        <v>159</v>
      </c>
      <c r="E95" s="54"/>
      <c r="F95" s="54"/>
      <c r="G95" s="54"/>
      <c r="H95" s="54"/>
      <c r="I95" s="54"/>
      <c r="J95" s="54"/>
      <c r="K95" s="54"/>
      <c r="L95" s="54"/>
      <c r="M95" s="54"/>
      <c r="N95" s="198">
        <f>N240</f>
        <v>0</v>
      </c>
      <c r="O95" s="199"/>
      <c r="P95" s="199"/>
      <c r="Q95" s="199"/>
      <c r="R95" s="101"/>
    </row>
    <row r="96" spans="2:47" s="4" customFormat="1" ht="19.899999999999999" customHeight="1" x14ac:dyDescent="0.3">
      <c r="B96" s="100"/>
      <c r="C96" s="54"/>
      <c r="D96" s="55" t="s">
        <v>91</v>
      </c>
      <c r="E96" s="54"/>
      <c r="F96" s="54"/>
      <c r="G96" s="54"/>
      <c r="H96" s="54"/>
      <c r="I96" s="54"/>
      <c r="J96" s="54"/>
      <c r="K96" s="54"/>
      <c r="L96" s="54"/>
      <c r="M96" s="54"/>
      <c r="N96" s="198">
        <f>N299</f>
        <v>0</v>
      </c>
      <c r="O96" s="199"/>
      <c r="P96" s="199"/>
      <c r="Q96" s="199"/>
      <c r="R96" s="101"/>
    </row>
    <row r="97" spans="2:65" s="4" customFormat="1" ht="19.899999999999999" customHeight="1" x14ac:dyDescent="0.3">
      <c r="B97" s="100"/>
      <c r="C97" s="54"/>
      <c r="D97" s="55" t="s">
        <v>123</v>
      </c>
      <c r="E97" s="54"/>
      <c r="F97" s="54"/>
      <c r="G97" s="54"/>
      <c r="H97" s="54"/>
      <c r="I97" s="54"/>
      <c r="J97" s="54"/>
      <c r="K97" s="54"/>
      <c r="L97" s="54"/>
      <c r="M97" s="54"/>
      <c r="N97" s="198">
        <f>N307</f>
        <v>0</v>
      </c>
      <c r="O97" s="199"/>
      <c r="P97" s="199"/>
      <c r="Q97" s="199"/>
      <c r="R97" s="101"/>
    </row>
    <row r="98" spans="2:65" s="2" customFormat="1" ht="24.95" customHeight="1" x14ac:dyDescent="0.3">
      <c r="B98" s="67"/>
      <c r="C98" s="68"/>
      <c r="D98" s="69" t="s">
        <v>92</v>
      </c>
      <c r="E98" s="68"/>
      <c r="F98" s="68"/>
      <c r="G98" s="68"/>
      <c r="H98" s="68"/>
      <c r="I98" s="68"/>
      <c r="J98" s="68"/>
      <c r="K98" s="68"/>
      <c r="L98" s="68"/>
      <c r="M98" s="68"/>
      <c r="N98" s="197">
        <f>N309</f>
        <v>0</v>
      </c>
      <c r="O98" s="177"/>
      <c r="P98" s="177"/>
      <c r="Q98" s="177"/>
      <c r="R98" s="70"/>
    </row>
    <row r="99" spans="2:65" s="4" customFormat="1" ht="19.899999999999999" customHeight="1" x14ac:dyDescent="0.3">
      <c r="B99" s="100"/>
      <c r="C99" s="54"/>
      <c r="D99" s="55" t="s">
        <v>160</v>
      </c>
      <c r="E99" s="54"/>
      <c r="F99" s="54"/>
      <c r="G99" s="54"/>
      <c r="H99" s="54"/>
      <c r="I99" s="54"/>
      <c r="J99" s="54"/>
      <c r="K99" s="54"/>
      <c r="L99" s="54"/>
      <c r="M99" s="54"/>
      <c r="N99" s="198">
        <f>N310</f>
        <v>0</v>
      </c>
      <c r="O99" s="199"/>
      <c r="P99" s="199"/>
      <c r="Q99" s="199"/>
      <c r="R99" s="101"/>
    </row>
    <row r="100" spans="2:65" s="4" customFormat="1" ht="19.899999999999999" customHeight="1" x14ac:dyDescent="0.3">
      <c r="B100" s="100"/>
      <c r="C100" s="54"/>
      <c r="D100" s="55" t="s">
        <v>161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198">
        <f>N327</f>
        <v>0</v>
      </c>
      <c r="O100" s="199"/>
      <c r="P100" s="199"/>
      <c r="Q100" s="199"/>
      <c r="R100" s="101"/>
    </row>
    <row r="101" spans="2:65" s="4" customFormat="1" ht="19.899999999999999" customHeight="1" x14ac:dyDescent="0.3">
      <c r="B101" s="100"/>
      <c r="C101" s="54"/>
      <c r="D101" s="55" t="s">
        <v>162</v>
      </c>
      <c r="E101" s="54"/>
      <c r="F101" s="54"/>
      <c r="G101" s="54"/>
      <c r="H101" s="54"/>
      <c r="I101" s="54"/>
      <c r="J101" s="54"/>
      <c r="K101" s="54"/>
      <c r="L101" s="54"/>
      <c r="M101" s="54"/>
      <c r="N101" s="198">
        <f>N362</f>
        <v>0</v>
      </c>
      <c r="O101" s="199"/>
      <c r="P101" s="199"/>
      <c r="Q101" s="199"/>
      <c r="R101" s="101"/>
    </row>
    <row r="102" spans="2:65" s="4" customFormat="1" ht="19.899999999999999" customHeight="1" x14ac:dyDescent="0.3">
      <c r="B102" s="100"/>
      <c r="C102" s="54"/>
      <c r="D102" s="55" t="s">
        <v>163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198">
        <f>N371</f>
        <v>0</v>
      </c>
      <c r="O102" s="199"/>
      <c r="P102" s="199"/>
      <c r="Q102" s="199"/>
      <c r="R102" s="101"/>
    </row>
    <row r="103" spans="2:65" s="4" customFormat="1" ht="19.899999999999999" customHeight="1" x14ac:dyDescent="0.3">
      <c r="B103" s="100"/>
      <c r="C103" s="54"/>
      <c r="D103" s="55" t="s">
        <v>164</v>
      </c>
      <c r="E103" s="54"/>
      <c r="F103" s="54"/>
      <c r="G103" s="54"/>
      <c r="H103" s="54"/>
      <c r="I103" s="54"/>
      <c r="J103" s="54"/>
      <c r="K103" s="54"/>
      <c r="L103" s="54"/>
      <c r="M103" s="54"/>
      <c r="N103" s="198">
        <f>N377</f>
        <v>0</v>
      </c>
      <c r="O103" s="199"/>
      <c r="P103" s="199"/>
      <c r="Q103" s="199"/>
      <c r="R103" s="101"/>
    </row>
    <row r="104" spans="2:65" s="4" customFormat="1" ht="19.899999999999999" customHeight="1" x14ac:dyDescent="0.3">
      <c r="B104" s="100"/>
      <c r="C104" s="54"/>
      <c r="D104" s="55" t="s">
        <v>165</v>
      </c>
      <c r="E104" s="54"/>
      <c r="F104" s="54"/>
      <c r="G104" s="54"/>
      <c r="H104" s="54"/>
      <c r="I104" s="54"/>
      <c r="J104" s="54"/>
      <c r="K104" s="54"/>
      <c r="L104" s="54"/>
      <c r="M104" s="54"/>
      <c r="N104" s="198">
        <f>N387</f>
        <v>0</v>
      </c>
      <c r="O104" s="199"/>
      <c r="P104" s="199"/>
      <c r="Q104" s="199"/>
      <c r="R104" s="101"/>
    </row>
    <row r="105" spans="2:65" s="4" customFormat="1" ht="19.899999999999999" customHeight="1" x14ac:dyDescent="0.3">
      <c r="B105" s="100"/>
      <c r="C105" s="54"/>
      <c r="D105" s="55" t="s">
        <v>166</v>
      </c>
      <c r="E105" s="54"/>
      <c r="F105" s="54"/>
      <c r="G105" s="54"/>
      <c r="H105" s="54"/>
      <c r="I105" s="54"/>
      <c r="J105" s="54"/>
      <c r="K105" s="54"/>
      <c r="L105" s="54"/>
      <c r="M105" s="54"/>
      <c r="N105" s="198">
        <f>N399</f>
        <v>0</v>
      </c>
      <c r="O105" s="199"/>
      <c r="P105" s="199"/>
      <c r="Q105" s="199"/>
      <c r="R105" s="101"/>
    </row>
    <row r="106" spans="2:65" s="4" customFormat="1" ht="19.899999999999999" customHeight="1" x14ac:dyDescent="0.3">
      <c r="B106" s="100"/>
      <c r="C106" s="54"/>
      <c r="D106" s="55" t="s">
        <v>167</v>
      </c>
      <c r="E106" s="54"/>
      <c r="F106" s="54"/>
      <c r="G106" s="54"/>
      <c r="H106" s="54"/>
      <c r="I106" s="54"/>
      <c r="J106" s="54"/>
      <c r="K106" s="54"/>
      <c r="L106" s="54"/>
      <c r="M106" s="54"/>
      <c r="N106" s="198">
        <f>N407</f>
        <v>0</v>
      </c>
      <c r="O106" s="199"/>
      <c r="P106" s="199"/>
      <c r="Q106" s="199"/>
      <c r="R106" s="101"/>
    </row>
    <row r="107" spans="2:65" s="2" customFormat="1" ht="21.75" customHeight="1" x14ac:dyDescent="0.35">
      <c r="B107" s="67"/>
      <c r="C107" s="68"/>
      <c r="D107" s="69" t="s">
        <v>61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176">
        <f>N416</f>
        <v>0</v>
      </c>
      <c r="O107" s="177"/>
      <c r="P107" s="177"/>
      <c r="Q107" s="177"/>
      <c r="R107" s="70"/>
    </row>
    <row r="108" spans="2:65" s="1" customFormat="1" ht="21.75" customHeight="1" x14ac:dyDescent="0.3"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7"/>
    </row>
    <row r="109" spans="2:65" s="1" customFormat="1" ht="29.25" customHeight="1" x14ac:dyDescent="0.3">
      <c r="B109" s="25"/>
      <c r="C109" s="66" t="s">
        <v>62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175">
        <f>ROUND(N110+N111+N112+N113+N114+N115,2)</f>
        <v>0</v>
      </c>
      <c r="O109" s="178"/>
      <c r="P109" s="178"/>
      <c r="Q109" s="178"/>
      <c r="R109" s="27"/>
      <c r="T109" s="71"/>
      <c r="U109" s="72" t="s">
        <v>22</v>
      </c>
    </row>
    <row r="110" spans="2:65" s="1" customFormat="1" ht="18" customHeight="1" x14ac:dyDescent="0.3">
      <c r="B110" s="73"/>
      <c r="C110" s="74"/>
      <c r="D110" s="179" t="s">
        <v>63</v>
      </c>
      <c r="E110" s="180"/>
      <c r="F110" s="180"/>
      <c r="G110" s="180"/>
      <c r="H110" s="180"/>
      <c r="I110" s="74"/>
      <c r="J110" s="74"/>
      <c r="K110" s="74"/>
      <c r="L110" s="74"/>
      <c r="M110" s="74"/>
      <c r="N110" s="181">
        <f>ROUND(N89*T110,2)</f>
        <v>0</v>
      </c>
      <c r="O110" s="182"/>
      <c r="P110" s="182"/>
      <c r="Q110" s="182"/>
      <c r="R110" s="76"/>
      <c r="S110" s="77"/>
      <c r="T110" s="78"/>
      <c r="U110" s="79" t="s">
        <v>25</v>
      </c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80" t="s">
        <v>64</v>
      </c>
      <c r="AZ110" s="77"/>
      <c r="BA110" s="77"/>
      <c r="BB110" s="77"/>
      <c r="BC110" s="77"/>
      <c r="BD110" s="77"/>
      <c r="BE110" s="81">
        <f t="shared" ref="BE110:BE115" si="0">IF(U110="základná",N110,0)</f>
        <v>0</v>
      </c>
      <c r="BF110" s="81">
        <f t="shared" ref="BF110:BF115" si="1">IF(U110="znížená",N110,0)</f>
        <v>0</v>
      </c>
      <c r="BG110" s="81">
        <f t="shared" ref="BG110:BG115" si="2">IF(U110="zákl. prenesená",N110,0)</f>
        <v>0</v>
      </c>
      <c r="BH110" s="81">
        <f t="shared" ref="BH110:BH115" si="3">IF(U110="zníž. prenesená",N110,0)</f>
        <v>0</v>
      </c>
      <c r="BI110" s="81">
        <f t="shared" ref="BI110:BI115" si="4">IF(U110="nulová",N110,0)</f>
        <v>0</v>
      </c>
      <c r="BJ110" s="80" t="s">
        <v>43</v>
      </c>
      <c r="BK110" s="77"/>
      <c r="BL110" s="77"/>
      <c r="BM110" s="77"/>
    </row>
    <row r="111" spans="2:65" s="1" customFormat="1" ht="18" customHeight="1" x14ac:dyDescent="0.3">
      <c r="B111" s="73"/>
      <c r="C111" s="74"/>
      <c r="D111" s="179" t="s">
        <v>65</v>
      </c>
      <c r="E111" s="180"/>
      <c r="F111" s="180"/>
      <c r="G111" s="180"/>
      <c r="H111" s="180"/>
      <c r="I111" s="74"/>
      <c r="J111" s="74"/>
      <c r="K111" s="74"/>
      <c r="L111" s="74"/>
      <c r="M111" s="74"/>
      <c r="N111" s="181">
        <f>ROUND(N89*T111,2)</f>
        <v>0</v>
      </c>
      <c r="O111" s="182"/>
      <c r="P111" s="182"/>
      <c r="Q111" s="182"/>
      <c r="R111" s="76"/>
      <c r="S111" s="77"/>
      <c r="T111" s="78"/>
      <c r="U111" s="79" t="s">
        <v>25</v>
      </c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80" t="s">
        <v>64</v>
      </c>
      <c r="AZ111" s="77"/>
      <c r="BA111" s="77"/>
      <c r="BB111" s="77"/>
      <c r="BC111" s="77"/>
      <c r="BD111" s="77"/>
      <c r="BE111" s="81">
        <f t="shared" si="0"/>
        <v>0</v>
      </c>
      <c r="BF111" s="81">
        <f t="shared" si="1"/>
        <v>0</v>
      </c>
      <c r="BG111" s="81">
        <f t="shared" si="2"/>
        <v>0</v>
      </c>
      <c r="BH111" s="81">
        <f t="shared" si="3"/>
        <v>0</v>
      </c>
      <c r="BI111" s="81">
        <f t="shared" si="4"/>
        <v>0</v>
      </c>
      <c r="BJ111" s="80" t="s">
        <v>43</v>
      </c>
      <c r="BK111" s="77"/>
      <c r="BL111" s="77"/>
      <c r="BM111" s="77"/>
    </row>
    <row r="112" spans="2:65" s="1" customFormat="1" ht="18" customHeight="1" x14ac:dyDescent="0.3">
      <c r="B112" s="73"/>
      <c r="C112" s="74"/>
      <c r="D112" s="179" t="s">
        <v>66</v>
      </c>
      <c r="E112" s="180"/>
      <c r="F112" s="180"/>
      <c r="G112" s="180"/>
      <c r="H112" s="180"/>
      <c r="I112" s="74"/>
      <c r="J112" s="74"/>
      <c r="K112" s="74"/>
      <c r="L112" s="74"/>
      <c r="M112" s="74"/>
      <c r="N112" s="181">
        <f>ROUND(N89*T112,2)</f>
        <v>0</v>
      </c>
      <c r="O112" s="182"/>
      <c r="P112" s="182"/>
      <c r="Q112" s="182"/>
      <c r="R112" s="76"/>
      <c r="S112" s="77"/>
      <c r="T112" s="78"/>
      <c r="U112" s="79" t="s">
        <v>25</v>
      </c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80" t="s">
        <v>64</v>
      </c>
      <c r="AZ112" s="77"/>
      <c r="BA112" s="77"/>
      <c r="BB112" s="77"/>
      <c r="BC112" s="77"/>
      <c r="BD112" s="77"/>
      <c r="BE112" s="81">
        <f t="shared" si="0"/>
        <v>0</v>
      </c>
      <c r="BF112" s="81">
        <f t="shared" si="1"/>
        <v>0</v>
      </c>
      <c r="BG112" s="81">
        <f t="shared" si="2"/>
        <v>0</v>
      </c>
      <c r="BH112" s="81">
        <f t="shared" si="3"/>
        <v>0</v>
      </c>
      <c r="BI112" s="81">
        <f t="shared" si="4"/>
        <v>0</v>
      </c>
      <c r="BJ112" s="80" t="s">
        <v>43</v>
      </c>
      <c r="BK112" s="77"/>
      <c r="BL112" s="77"/>
      <c r="BM112" s="77"/>
    </row>
    <row r="113" spans="2:65" s="1" customFormat="1" ht="18" customHeight="1" x14ac:dyDescent="0.3">
      <c r="B113" s="73"/>
      <c r="C113" s="74"/>
      <c r="D113" s="179" t="s">
        <v>67</v>
      </c>
      <c r="E113" s="180"/>
      <c r="F113" s="180"/>
      <c r="G113" s="180"/>
      <c r="H113" s="180"/>
      <c r="I113" s="74"/>
      <c r="J113" s="74"/>
      <c r="K113" s="74"/>
      <c r="L113" s="74"/>
      <c r="M113" s="74"/>
      <c r="N113" s="181">
        <f>ROUND(N89*T113,2)</f>
        <v>0</v>
      </c>
      <c r="O113" s="182"/>
      <c r="P113" s="182"/>
      <c r="Q113" s="182"/>
      <c r="R113" s="76"/>
      <c r="S113" s="77"/>
      <c r="T113" s="78"/>
      <c r="U113" s="79" t="s">
        <v>25</v>
      </c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80" t="s">
        <v>64</v>
      </c>
      <c r="AZ113" s="77"/>
      <c r="BA113" s="77"/>
      <c r="BB113" s="77"/>
      <c r="BC113" s="77"/>
      <c r="BD113" s="77"/>
      <c r="BE113" s="81">
        <f t="shared" si="0"/>
        <v>0</v>
      </c>
      <c r="BF113" s="81">
        <f t="shared" si="1"/>
        <v>0</v>
      </c>
      <c r="BG113" s="81">
        <f t="shared" si="2"/>
        <v>0</v>
      </c>
      <c r="BH113" s="81">
        <f t="shared" si="3"/>
        <v>0</v>
      </c>
      <c r="BI113" s="81">
        <f t="shared" si="4"/>
        <v>0</v>
      </c>
      <c r="BJ113" s="80" t="s">
        <v>43</v>
      </c>
      <c r="BK113" s="77"/>
      <c r="BL113" s="77"/>
      <c r="BM113" s="77"/>
    </row>
    <row r="114" spans="2:65" s="1" customFormat="1" ht="18" customHeight="1" x14ac:dyDescent="0.3">
      <c r="B114" s="73"/>
      <c r="C114" s="74"/>
      <c r="D114" s="179" t="s">
        <v>68</v>
      </c>
      <c r="E114" s="180"/>
      <c r="F114" s="180"/>
      <c r="G114" s="180"/>
      <c r="H114" s="180"/>
      <c r="I114" s="74"/>
      <c r="J114" s="74"/>
      <c r="K114" s="74"/>
      <c r="L114" s="74"/>
      <c r="M114" s="74"/>
      <c r="N114" s="181">
        <f>ROUND(N89*T114,2)</f>
        <v>0</v>
      </c>
      <c r="O114" s="182"/>
      <c r="P114" s="182"/>
      <c r="Q114" s="182"/>
      <c r="R114" s="76"/>
      <c r="S114" s="77"/>
      <c r="T114" s="78"/>
      <c r="U114" s="79" t="s">
        <v>25</v>
      </c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80" t="s">
        <v>64</v>
      </c>
      <c r="AZ114" s="77"/>
      <c r="BA114" s="77"/>
      <c r="BB114" s="77"/>
      <c r="BC114" s="77"/>
      <c r="BD114" s="77"/>
      <c r="BE114" s="81">
        <f t="shared" si="0"/>
        <v>0</v>
      </c>
      <c r="BF114" s="81">
        <f t="shared" si="1"/>
        <v>0</v>
      </c>
      <c r="BG114" s="81">
        <f t="shared" si="2"/>
        <v>0</v>
      </c>
      <c r="BH114" s="81">
        <f t="shared" si="3"/>
        <v>0</v>
      </c>
      <c r="BI114" s="81">
        <f t="shared" si="4"/>
        <v>0</v>
      </c>
      <c r="BJ114" s="80" t="s">
        <v>43</v>
      </c>
      <c r="BK114" s="77"/>
      <c r="BL114" s="77"/>
      <c r="BM114" s="77"/>
    </row>
    <row r="115" spans="2:65" s="1" customFormat="1" ht="18" customHeight="1" x14ac:dyDescent="0.3">
      <c r="B115" s="73"/>
      <c r="C115" s="74"/>
      <c r="D115" s="75" t="s">
        <v>69</v>
      </c>
      <c r="E115" s="74"/>
      <c r="F115" s="74"/>
      <c r="G115" s="74"/>
      <c r="H115" s="74"/>
      <c r="I115" s="74"/>
      <c r="J115" s="74"/>
      <c r="K115" s="74"/>
      <c r="L115" s="74"/>
      <c r="M115" s="74"/>
      <c r="N115" s="181">
        <f>ROUND(N89*T115,2)</f>
        <v>0</v>
      </c>
      <c r="O115" s="182"/>
      <c r="P115" s="182"/>
      <c r="Q115" s="182"/>
      <c r="R115" s="76"/>
      <c r="S115" s="77"/>
      <c r="T115" s="82"/>
      <c r="U115" s="83" t="s">
        <v>25</v>
      </c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80" t="s">
        <v>70</v>
      </c>
      <c r="AZ115" s="77"/>
      <c r="BA115" s="77"/>
      <c r="BB115" s="77"/>
      <c r="BC115" s="77"/>
      <c r="BD115" s="77"/>
      <c r="BE115" s="81">
        <f t="shared" si="0"/>
        <v>0</v>
      </c>
      <c r="BF115" s="81">
        <f t="shared" si="1"/>
        <v>0</v>
      </c>
      <c r="BG115" s="81">
        <f t="shared" si="2"/>
        <v>0</v>
      </c>
      <c r="BH115" s="81">
        <f t="shared" si="3"/>
        <v>0</v>
      </c>
      <c r="BI115" s="81">
        <f t="shared" si="4"/>
        <v>0</v>
      </c>
      <c r="BJ115" s="80" t="s">
        <v>43</v>
      </c>
      <c r="BK115" s="77"/>
      <c r="BL115" s="77"/>
      <c r="BM115" s="77"/>
    </row>
    <row r="116" spans="2:65" s="1" customFormat="1" x14ac:dyDescent="0.3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7"/>
    </row>
    <row r="117" spans="2:65" s="1" customFormat="1" ht="29.25" customHeight="1" x14ac:dyDescent="0.3">
      <c r="B117" s="25"/>
      <c r="C117" s="57" t="s">
        <v>48</v>
      </c>
      <c r="D117" s="58"/>
      <c r="E117" s="58"/>
      <c r="F117" s="58"/>
      <c r="G117" s="58"/>
      <c r="H117" s="58"/>
      <c r="I117" s="58"/>
      <c r="J117" s="58"/>
      <c r="K117" s="58"/>
      <c r="L117" s="183">
        <f>ROUND(SUM(N89+N109),2)</f>
        <v>0</v>
      </c>
      <c r="M117" s="183"/>
      <c r="N117" s="183"/>
      <c r="O117" s="183"/>
      <c r="P117" s="183"/>
      <c r="Q117" s="183"/>
      <c r="R117" s="27"/>
    </row>
    <row r="118" spans="2:65" s="1" customFormat="1" ht="6.95" customHeight="1" x14ac:dyDescent="0.3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2"/>
    </row>
    <row r="122" spans="2:65" s="1" customFormat="1" ht="6.95" customHeight="1" x14ac:dyDescent="0.3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5"/>
    </row>
    <row r="123" spans="2:65" s="1" customFormat="1" ht="36.950000000000003" customHeight="1" x14ac:dyDescent="0.3">
      <c r="B123" s="25"/>
      <c r="C123" s="154" t="s">
        <v>71</v>
      </c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27"/>
    </row>
    <row r="124" spans="2:65" s="1" customFormat="1" ht="6.95" customHeight="1" x14ac:dyDescent="0.3"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7"/>
    </row>
    <row r="125" spans="2:65" s="1" customFormat="1" ht="30" customHeight="1" x14ac:dyDescent="0.3">
      <c r="B125" s="25"/>
      <c r="C125" s="23" t="s">
        <v>7</v>
      </c>
      <c r="D125" s="26"/>
      <c r="E125" s="26"/>
      <c r="F125" s="156" t="e">
        <f>F6</f>
        <v>#REF!</v>
      </c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26"/>
      <c r="R125" s="27"/>
    </row>
    <row r="126" spans="2:65" ht="30" customHeight="1" x14ac:dyDescent="0.3">
      <c r="B126" s="18"/>
      <c r="C126" s="23" t="s">
        <v>88</v>
      </c>
      <c r="D126" s="20"/>
      <c r="E126" s="20"/>
      <c r="F126" s="156" t="s">
        <v>154</v>
      </c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20"/>
      <c r="R126" s="19"/>
    </row>
    <row r="127" spans="2:65" s="1" customFormat="1" ht="36.950000000000003" customHeight="1" x14ac:dyDescent="0.3">
      <c r="B127" s="25"/>
      <c r="C127" s="46" t="s">
        <v>155</v>
      </c>
      <c r="D127" s="26"/>
      <c r="E127" s="26"/>
      <c r="F127" s="171" t="str">
        <f>F8</f>
        <v>SO 03 -00 - Objekt dielne</v>
      </c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26"/>
      <c r="R127" s="27"/>
    </row>
    <row r="128" spans="2:65" s="1" customFormat="1" ht="6.95" customHeight="1" x14ac:dyDescent="0.3"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7"/>
    </row>
    <row r="129" spans="2:65" s="1" customFormat="1" ht="18" customHeight="1" x14ac:dyDescent="0.3">
      <c r="B129" s="25"/>
      <c r="C129" s="23" t="s">
        <v>10</v>
      </c>
      <c r="D129" s="26"/>
      <c r="E129" s="26"/>
      <c r="F129" s="21" t="str">
        <f>F10</f>
        <v xml:space="preserve"> </v>
      </c>
      <c r="G129" s="26"/>
      <c r="H129" s="26"/>
      <c r="I129" s="26"/>
      <c r="J129" s="26"/>
      <c r="K129" s="23" t="s">
        <v>12</v>
      </c>
      <c r="L129" s="26"/>
      <c r="M129" s="161" t="e">
        <f>IF(O10="","",O10)</f>
        <v>#REF!</v>
      </c>
      <c r="N129" s="161"/>
      <c r="O129" s="161"/>
      <c r="P129" s="161"/>
      <c r="Q129" s="26"/>
      <c r="R129" s="27"/>
    </row>
    <row r="130" spans="2:65" s="1" customFormat="1" ht="6.95" customHeight="1" x14ac:dyDescent="0.3"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7"/>
    </row>
    <row r="131" spans="2:65" s="1" customFormat="1" ht="15" x14ac:dyDescent="0.3">
      <c r="B131" s="25"/>
      <c r="C131" s="23" t="s">
        <v>13</v>
      </c>
      <c r="D131" s="26"/>
      <c r="E131" s="26"/>
      <c r="F131" s="21" t="e">
        <f>E13</f>
        <v>#REF!</v>
      </c>
      <c r="G131" s="26"/>
      <c r="H131" s="26"/>
      <c r="I131" s="26"/>
      <c r="J131" s="26"/>
      <c r="K131" s="23" t="s">
        <v>17</v>
      </c>
      <c r="L131" s="26"/>
      <c r="M131" s="162" t="e">
        <f>E19</f>
        <v>#REF!</v>
      </c>
      <c r="N131" s="162"/>
      <c r="O131" s="162"/>
      <c r="P131" s="162"/>
      <c r="Q131" s="162"/>
      <c r="R131" s="27"/>
    </row>
    <row r="132" spans="2:65" s="1" customFormat="1" ht="14.45" customHeight="1" x14ac:dyDescent="0.3">
      <c r="B132" s="25"/>
      <c r="C132" s="23" t="s">
        <v>16</v>
      </c>
      <c r="D132" s="26"/>
      <c r="E132" s="26"/>
      <c r="F132" s="21" t="e">
        <f>IF(E16="","",E16)</f>
        <v>#REF!</v>
      </c>
      <c r="G132" s="26"/>
      <c r="H132" s="26"/>
      <c r="I132" s="26"/>
      <c r="J132" s="26"/>
      <c r="K132" s="23" t="s">
        <v>19</v>
      </c>
      <c r="L132" s="26"/>
      <c r="M132" s="162" t="e">
        <f>E22</f>
        <v>#REF!</v>
      </c>
      <c r="N132" s="162"/>
      <c r="O132" s="162"/>
      <c r="P132" s="162"/>
      <c r="Q132" s="162"/>
      <c r="R132" s="27"/>
    </row>
    <row r="133" spans="2:65" s="1" customFormat="1" ht="10.35" customHeight="1" x14ac:dyDescent="0.3"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7"/>
    </row>
    <row r="134" spans="2:65" s="3" customFormat="1" ht="29.25" customHeight="1" x14ac:dyDescent="0.3">
      <c r="B134" s="84"/>
      <c r="C134" s="85" t="s">
        <v>72</v>
      </c>
      <c r="D134" s="86" t="s">
        <v>73</v>
      </c>
      <c r="E134" s="86" t="s">
        <v>38</v>
      </c>
      <c r="F134" s="190" t="s">
        <v>74</v>
      </c>
      <c r="G134" s="190"/>
      <c r="H134" s="190"/>
      <c r="I134" s="190"/>
      <c r="J134" s="86" t="s">
        <v>75</v>
      </c>
      <c r="K134" s="86" t="s">
        <v>76</v>
      </c>
      <c r="L134" s="190" t="s">
        <v>77</v>
      </c>
      <c r="M134" s="190"/>
      <c r="N134" s="190" t="s">
        <v>58</v>
      </c>
      <c r="O134" s="190"/>
      <c r="P134" s="190"/>
      <c r="Q134" s="191"/>
      <c r="R134" s="87"/>
      <c r="T134" s="49" t="s">
        <v>78</v>
      </c>
      <c r="U134" s="50" t="s">
        <v>22</v>
      </c>
      <c r="V134" s="50" t="s">
        <v>79</v>
      </c>
      <c r="W134" s="50" t="s">
        <v>80</v>
      </c>
      <c r="X134" s="50" t="s">
        <v>81</v>
      </c>
      <c r="Y134" s="50" t="s">
        <v>82</v>
      </c>
      <c r="Z134" s="50" t="s">
        <v>83</v>
      </c>
      <c r="AA134" s="51" t="s">
        <v>84</v>
      </c>
    </row>
    <row r="135" spans="2:65" s="1" customFormat="1" ht="29.25" customHeight="1" x14ac:dyDescent="0.35">
      <c r="B135" s="25"/>
      <c r="C135" s="53" t="s">
        <v>55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192">
        <f>BK135</f>
        <v>0</v>
      </c>
      <c r="O135" s="193"/>
      <c r="P135" s="193"/>
      <c r="Q135" s="193"/>
      <c r="R135" s="27"/>
      <c r="T135" s="52"/>
      <c r="U135" s="32"/>
      <c r="V135" s="32"/>
      <c r="W135" s="88">
        <f>W136+W309+W416</f>
        <v>0</v>
      </c>
      <c r="X135" s="32"/>
      <c r="Y135" s="88">
        <f>Y136+Y309+Y416</f>
        <v>327.87748572999999</v>
      </c>
      <c r="Z135" s="32"/>
      <c r="AA135" s="89">
        <f>AA136+AA309+AA416</f>
        <v>0</v>
      </c>
      <c r="AT135" s="14" t="s">
        <v>39</v>
      </c>
      <c r="AU135" s="14" t="s">
        <v>60</v>
      </c>
      <c r="BK135" s="90">
        <f>BK136+BK309+BK416</f>
        <v>0</v>
      </c>
    </row>
    <row r="136" spans="2:65" s="5" customFormat="1" ht="37.35" customHeight="1" x14ac:dyDescent="0.35">
      <c r="B136" s="102"/>
      <c r="C136" s="103"/>
      <c r="D136" s="91" t="s">
        <v>89</v>
      </c>
      <c r="E136" s="91"/>
      <c r="F136" s="91"/>
      <c r="G136" s="91"/>
      <c r="H136" s="91"/>
      <c r="I136" s="91"/>
      <c r="J136" s="91"/>
      <c r="K136" s="91"/>
      <c r="L136" s="91"/>
      <c r="M136" s="91"/>
      <c r="N136" s="176">
        <f>BK136</f>
        <v>0</v>
      </c>
      <c r="O136" s="222"/>
      <c r="P136" s="222"/>
      <c r="Q136" s="222"/>
      <c r="R136" s="104"/>
      <c r="T136" s="105"/>
      <c r="U136" s="103"/>
      <c r="V136" s="103"/>
      <c r="W136" s="106">
        <f>W137+W151+W182+W219+W240+W299+W307</f>
        <v>0</v>
      </c>
      <c r="X136" s="103"/>
      <c r="Y136" s="106">
        <f>Y137+Y151+Y182+Y219+Y240+Y299+Y307</f>
        <v>288.75562585</v>
      </c>
      <c r="Z136" s="103"/>
      <c r="AA136" s="107">
        <f>AA137+AA151+AA182+AA219+AA240+AA299+AA307</f>
        <v>0</v>
      </c>
      <c r="AR136" s="108" t="s">
        <v>41</v>
      </c>
      <c r="AT136" s="109" t="s">
        <v>39</v>
      </c>
      <c r="AU136" s="109" t="s">
        <v>40</v>
      </c>
      <c r="AY136" s="108" t="s">
        <v>94</v>
      </c>
      <c r="BK136" s="110">
        <f>BK137+BK151+BK182+BK219+BK240+BK299+BK307</f>
        <v>0</v>
      </c>
    </row>
    <row r="137" spans="2:65" s="5" customFormat="1" ht="19.899999999999999" customHeight="1" x14ac:dyDescent="0.3">
      <c r="B137" s="102"/>
      <c r="C137" s="103"/>
      <c r="D137" s="111" t="s">
        <v>90</v>
      </c>
      <c r="E137" s="111"/>
      <c r="F137" s="111"/>
      <c r="G137" s="111"/>
      <c r="H137" s="111"/>
      <c r="I137" s="111"/>
      <c r="J137" s="111"/>
      <c r="K137" s="111"/>
      <c r="L137" s="111"/>
      <c r="M137" s="111"/>
      <c r="N137" s="223">
        <f>BK137</f>
        <v>0</v>
      </c>
      <c r="O137" s="224"/>
      <c r="P137" s="224"/>
      <c r="Q137" s="224"/>
      <c r="R137" s="104"/>
      <c r="T137" s="105"/>
      <c r="U137" s="103"/>
      <c r="V137" s="103"/>
      <c r="W137" s="106">
        <f>SUM(W138:W150)</f>
        <v>0</v>
      </c>
      <c r="X137" s="103"/>
      <c r="Y137" s="106">
        <f>SUM(Y138:Y150)</f>
        <v>0</v>
      </c>
      <c r="Z137" s="103"/>
      <c r="AA137" s="107">
        <f>SUM(AA138:AA150)</f>
        <v>0</v>
      </c>
      <c r="AR137" s="108" t="s">
        <v>41</v>
      </c>
      <c r="AT137" s="109" t="s">
        <v>39</v>
      </c>
      <c r="AU137" s="109" t="s">
        <v>41</v>
      </c>
      <c r="AY137" s="108" t="s">
        <v>94</v>
      </c>
      <c r="BK137" s="110">
        <f>SUM(BK138:BK150)</f>
        <v>0</v>
      </c>
    </row>
    <row r="138" spans="2:65" s="1" customFormat="1" ht="38.25" customHeight="1" x14ac:dyDescent="0.3">
      <c r="B138" s="73"/>
      <c r="C138" s="112" t="s">
        <v>41</v>
      </c>
      <c r="D138" s="112" t="s">
        <v>87</v>
      </c>
      <c r="E138" s="113" t="s">
        <v>168</v>
      </c>
      <c r="F138" s="200" t="s">
        <v>169</v>
      </c>
      <c r="G138" s="200"/>
      <c r="H138" s="200"/>
      <c r="I138" s="200"/>
      <c r="J138" s="114" t="s">
        <v>106</v>
      </c>
      <c r="K138" s="97">
        <v>22.4</v>
      </c>
      <c r="L138" s="185">
        <v>0</v>
      </c>
      <c r="M138" s="185"/>
      <c r="N138" s="201">
        <f>ROUND(L138*K138,3)</f>
        <v>0</v>
      </c>
      <c r="O138" s="201"/>
      <c r="P138" s="201"/>
      <c r="Q138" s="201"/>
      <c r="R138" s="76"/>
      <c r="T138" s="98" t="s">
        <v>1</v>
      </c>
      <c r="U138" s="30" t="s">
        <v>25</v>
      </c>
      <c r="V138" s="26"/>
      <c r="W138" s="115">
        <f>V138*K138</f>
        <v>0</v>
      </c>
      <c r="X138" s="115">
        <v>0</v>
      </c>
      <c r="Y138" s="115">
        <f>X138*K138</f>
        <v>0</v>
      </c>
      <c r="Z138" s="115">
        <v>0</v>
      </c>
      <c r="AA138" s="116">
        <f>Z138*K138</f>
        <v>0</v>
      </c>
      <c r="AR138" s="14" t="s">
        <v>96</v>
      </c>
      <c r="AT138" s="14" t="s">
        <v>87</v>
      </c>
      <c r="AU138" s="14" t="s">
        <v>43</v>
      </c>
      <c r="AY138" s="14" t="s">
        <v>94</v>
      </c>
      <c r="BE138" s="56">
        <f>IF(U138="základná",N138,0)</f>
        <v>0</v>
      </c>
      <c r="BF138" s="56">
        <f>IF(U138="znížená",N138,0)</f>
        <v>0</v>
      </c>
      <c r="BG138" s="56">
        <f>IF(U138="zákl. prenesená",N138,0)</f>
        <v>0</v>
      </c>
      <c r="BH138" s="56">
        <f>IF(U138="zníž. prenesená",N138,0)</f>
        <v>0</v>
      </c>
      <c r="BI138" s="56">
        <f>IF(U138="nulová",N138,0)</f>
        <v>0</v>
      </c>
      <c r="BJ138" s="14" t="s">
        <v>43</v>
      </c>
      <c r="BK138" s="93">
        <f>ROUND(L138*K138,3)</f>
        <v>0</v>
      </c>
      <c r="BL138" s="14" t="s">
        <v>96</v>
      </c>
      <c r="BM138" s="14" t="s">
        <v>170</v>
      </c>
    </row>
    <row r="139" spans="2:65" s="6" customFormat="1" ht="16.5" customHeight="1" x14ac:dyDescent="0.3">
      <c r="B139" s="117"/>
      <c r="C139" s="118"/>
      <c r="D139" s="118"/>
      <c r="E139" s="119" t="s">
        <v>1</v>
      </c>
      <c r="F139" s="202" t="s">
        <v>171</v>
      </c>
      <c r="G139" s="203"/>
      <c r="H139" s="203"/>
      <c r="I139" s="203"/>
      <c r="J139" s="118"/>
      <c r="K139" s="120">
        <v>22.4</v>
      </c>
      <c r="L139" s="118"/>
      <c r="M139" s="118"/>
      <c r="N139" s="118"/>
      <c r="O139" s="118"/>
      <c r="P139" s="118"/>
      <c r="Q139" s="118"/>
      <c r="R139" s="121"/>
      <c r="T139" s="122"/>
      <c r="U139" s="118"/>
      <c r="V139" s="118"/>
      <c r="W139" s="118"/>
      <c r="X139" s="118"/>
      <c r="Y139" s="118"/>
      <c r="Z139" s="118"/>
      <c r="AA139" s="123"/>
      <c r="AT139" s="124" t="s">
        <v>100</v>
      </c>
      <c r="AU139" s="124" t="s">
        <v>43</v>
      </c>
      <c r="AV139" s="6" t="s">
        <v>43</v>
      </c>
      <c r="AW139" s="6" t="s">
        <v>18</v>
      </c>
      <c r="AX139" s="6" t="s">
        <v>41</v>
      </c>
      <c r="AY139" s="124" t="s">
        <v>94</v>
      </c>
    </row>
    <row r="140" spans="2:65" s="1" customFormat="1" ht="25.5" customHeight="1" x14ac:dyDescent="0.3">
      <c r="B140" s="73"/>
      <c r="C140" s="112" t="s">
        <v>43</v>
      </c>
      <c r="D140" s="112" t="s">
        <v>87</v>
      </c>
      <c r="E140" s="113" t="s">
        <v>124</v>
      </c>
      <c r="F140" s="200" t="s">
        <v>125</v>
      </c>
      <c r="G140" s="200"/>
      <c r="H140" s="200"/>
      <c r="I140" s="200"/>
      <c r="J140" s="114" t="s">
        <v>106</v>
      </c>
      <c r="K140" s="97">
        <v>13.77</v>
      </c>
      <c r="L140" s="185">
        <v>0</v>
      </c>
      <c r="M140" s="185"/>
      <c r="N140" s="201">
        <f>ROUND(L140*K140,3)</f>
        <v>0</v>
      </c>
      <c r="O140" s="201"/>
      <c r="P140" s="201"/>
      <c r="Q140" s="201"/>
      <c r="R140" s="76"/>
      <c r="T140" s="98" t="s">
        <v>1</v>
      </c>
      <c r="U140" s="30" t="s">
        <v>25</v>
      </c>
      <c r="V140" s="26"/>
      <c r="W140" s="115">
        <f>V140*K140</f>
        <v>0</v>
      </c>
      <c r="X140" s="115">
        <v>0</v>
      </c>
      <c r="Y140" s="115">
        <f>X140*K140</f>
        <v>0</v>
      </c>
      <c r="Z140" s="115">
        <v>0</v>
      </c>
      <c r="AA140" s="116">
        <f>Z140*K140</f>
        <v>0</v>
      </c>
      <c r="AR140" s="14" t="s">
        <v>96</v>
      </c>
      <c r="AT140" s="14" t="s">
        <v>87</v>
      </c>
      <c r="AU140" s="14" t="s">
        <v>43</v>
      </c>
      <c r="AY140" s="14" t="s">
        <v>94</v>
      </c>
      <c r="BE140" s="56">
        <f>IF(U140="základná",N140,0)</f>
        <v>0</v>
      </c>
      <c r="BF140" s="56">
        <f>IF(U140="znížená",N140,0)</f>
        <v>0</v>
      </c>
      <c r="BG140" s="56">
        <f>IF(U140="zákl. prenesená",N140,0)</f>
        <v>0</v>
      </c>
      <c r="BH140" s="56">
        <f>IF(U140="zníž. prenesená",N140,0)</f>
        <v>0</v>
      </c>
      <c r="BI140" s="56">
        <f>IF(U140="nulová",N140,0)</f>
        <v>0</v>
      </c>
      <c r="BJ140" s="14" t="s">
        <v>43</v>
      </c>
      <c r="BK140" s="93">
        <f>ROUND(L140*K140,3)</f>
        <v>0</v>
      </c>
      <c r="BL140" s="14" t="s">
        <v>96</v>
      </c>
      <c r="BM140" s="14" t="s">
        <v>172</v>
      </c>
    </row>
    <row r="141" spans="2:65" s="6" customFormat="1" ht="16.5" customHeight="1" x14ac:dyDescent="0.3">
      <c r="B141" s="117"/>
      <c r="C141" s="118"/>
      <c r="D141" s="118"/>
      <c r="E141" s="119" t="s">
        <v>1</v>
      </c>
      <c r="F141" s="202" t="s">
        <v>173</v>
      </c>
      <c r="G141" s="203"/>
      <c r="H141" s="203"/>
      <c r="I141" s="203"/>
      <c r="J141" s="118"/>
      <c r="K141" s="120">
        <v>13.77</v>
      </c>
      <c r="L141" s="118"/>
      <c r="M141" s="118"/>
      <c r="N141" s="118"/>
      <c r="O141" s="118"/>
      <c r="P141" s="118"/>
      <c r="Q141" s="118"/>
      <c r="R141" s="121"/>
      <c r="T141" s="122"/>
      <c r="U141" s="118"/>
      <c r="V141" s="118"/>
      <c r="W141" s="118"/>
      <c r="X141" s="118"/>
      <c r="Y141" s="118"/>
      <c r="Z141" s="118"/>
      <c r="AA141" s="123"/>
      <c r="AT141" s="124" t="s">
        <v>100</v>
      </c>
      <c r="AU141" s="124" t="s">
        <v>43</v>
      </c>
      <c r="AV141" s="6" t="s">
        <v>43</v>
      </c>
      <c r="AW141" s="6" t="s">
        <v>18</v>
      </c>
      <c r="AX141" s="6" t="s">
        <v>40</v>
      </c>
      <c r="AY141" s="124" t="s">
        <v>94</v>
      </c>
    </row>
    <row r="142" spans="2:65" s="7" customFormat="1" ht="16.5" customHeight="1" x14ac:dyDescent="0.3">
      <c r="B142" s="125"/>
      <c r="C142" s="126"/>
      <c r="D142" s="126"/>
      <c r="E142" s="127" t="s">
        <v>1</v>
      </c>
      <c r="F142" s="204" t="s">
        <v>101</v>
      </c>
      <c r="G142" s="205"/>
      <c r="H142" s="205"/>
      <c r="I142" s="205"/>
      <c r="J142" s="126"/>
      <c r="K142" s="128">
        <v>13.77</v>
      </c>
      <c r="L142" s="126"/>
      <c r="M142" s="126"/>
      <c r="N142" s="126"/>
      <c r="O142" s="126"/>
      <c r="P142" s="126"/>
      <c r="Q142" s="126"/>
      <c r="R142" s="129"/>
      <c r="T142" s="130"/>
      <c r="U142" s="126"/>
      <c r="V142" s="126"/>
      <c r="W142" s="126"/>
      <c r="X142" s="126"/>
      <c r="Y142" s="126"/>
      <c r="Z142" s="126"/>
      <c r="AA142" s="131"/>
      <c r="AT142" s="132" t="s">
        <v>100</v>
      </c>
      <c r="AU142" s="132" t="s">
        <v>43</v>
      </c>
      <c r="AV142" s="7" t="s">
        <v>98</v>
      </c>
      <c r="AW142" s="7" t="s">
        <v>18</v>
      </c>
      <c r="AX142" s="7" t="s">
        <v>40</v>
      </c>
      <c r="AY142" s="132" t="s">
        <v>94</v>
      </c>
    </row>
    <row r="143" spans="2:65" s="8" customFormat="1" ht="16.5" customHeight="1" x14ac:dyDescent="0.3">
      <c r="B143" s="133"/>
      <c r="C143" s="134"/>
      <c r="D143" s="134"/>
      <c r="E143" s="135" t="s">
        <v>1</v>
      </c>
      <c r="F143" s="206" t="s">
        <v>102</v>
      </c>
      <c r="G143" s="207"/>
      <c r="H143" s="207"/>
      <c r="I143" s="207"/>
      <c r="J143" s="134"/>
      <c r="K143" s="136">
        <v>13.77</v>
      </c>
      <c r="L143" s="134"/>
      <c r="M143" s="134"/>
      <c r="N143" s="134"/>
      <c r="O143" s="134"/>
      <c r="P143" s="134"/>
      <c r="Q143" s="134"/>
      <c r="R143" s="137"/>
      <c r="T143" s="138"/>
      <c r="U143" s="134"/>
      <c r="V143" s="134"/>
      <c r="W143" s="134"/>
      <c r="X143" s="134"/>
      <c r="Y143" s="134"/>
      <c r="Z143" s="134"/>
      <c r="AA143" s="139"/>
      <c r="AT143" s="140" t="s">
        <v>100</v>
      </c>
      <c r="AU143" s="140" t="s">
        <v>43</v>
      </c>
      <c r="AV143" s="8" t="s">
        <v>96</v>
      </c>
      <c r="AW143" s="8" t="s">
        <v>18</v>
      </c>
      <c r="AX143" s="8" t="s">
        <v>41</v>
      </c>
      <c r="AY143" s="140" t="s">
        <v>94</v>
      </c>
    </row>
    <row r="144" spans="2:65" s="1" customFormat="1" ht="51" customHeight="1" x14ac:dyDescent="0.3">
      <c r="B144" s="73"/>
      <c r="C144" s="112" t="s">
        <v>98</v>
      </c>
      <c r="D144" s="112" t="s">
        <v>87</v>
      </c>
      <c r="E144" s="113" t="s">
        <v>126</v>
      </c>
      <c r="F144" s="200" t="s">
        <v>127</v>
      </c>
      <c r="G144" s="200"/>
      <c r="H144" s="200"/>
      <c r="I144" s="200"/>
      <c r="J144" s="114" t="s">
        <v>106</v>
      </c>
      <c r="K144" s="97">
        <v>4.1310000000000002</v>
      </c>
      <c r="L144" s="185">
        <v>0</v>
      </c>
      <c r="M144" s="185"/>
      <c r="N144" s="201">
        <f>ROUND(L144*K144,3)</f>
        <v>0</v>
      </c>
      <c r="O144" s="201"/>
      <c r="P144" s="201"/>
      <c r="Q144" s="201"/>
      <c r="R144" s="76"/>
      <c r="T144" s="98" t="s">
        <v>1</v>
      </c>
      <c r="U144" s="30" t="s">
        <v>25</v>
      </c>
      <c r="V144" s="26"/>
      <c r="W144" s="115">
        <f>V144*K144</f>
        <v>0</v>
      </c>
      <c r="X144" s="115">
        <v>0</v>
      </c>
      <c r="Y144" s="115">
        <f>X144*K144</f>
        <v>0</v>
      </c>
      <c r="Z144" s="115">
        <v>0</v>
      </c>
      <c r="AA144" s="116">
        <f>Z144*K144</f>
        <v>0</v>
      </c>
      <c r="AR144" s="14" t="s">
        <v>96</v>
      </c>
      <c r="AT144" s="14" t="s">
        <v>87</v>
      </c>
      <c r="AU144" s="14" t="s">
        <v>43</v>
      </c>
      <c r="AY144" s="14" t="s">
        <v>94</v>
      </c>
      <c r="BE144" s="56">
        <f>IF(U144="základná",N144,0)</f>
        <v>0</v>
      </c>
      <c r="BF144" s="56">
        <f>IF(U144="znížená",N144,0)</f>
        <v>0</v>
      </c>
      <c r="BG144" s="56">
        <f>IF(U144="zákl. prenesená",N144,0)</f>
        <v>0</v>
      </c>
      <c r="BH144" s="56">
        <f>IF(U144="zníž. prenesená",N144,0)</f>
        <v>0</v>
      </c>
      <c r="BI144" s="56">
        <f>IF(U144="nulová",N144,0)</f>
        <v>0</v>
      </c>
      <c r="BJ144" s="14" t="s">
        <v>43</v>
      </c>
      <c r="BK144" s="93">
        <f>ROUND(L144*K144,3)</f>
        <v>0</v>
      </c>
      <c r="BL144" s="14" t="s">
        <v>96</v>
      </c>
      <c r="BM144" s="14" t="s">
        <v>174</v>
      </c>
    </row>
    <row r="145" spans="2:65" s="6" customFormat="1" ht="16.5" customHeight="1" x14ac:dyDescent="0.3">
      <c r="B145" s="117"/>
      <c r="C145" s="118"/>
      <c r="D145" s="118"/>
      <c r="E145" s="119" t="s">
        <v>1</v>
      </c>
      <c r="F145" s="202" t="s">
        <v>175</v>
      </c>
      <c r="G145" s="203"/>
      <c r="H145" s="203"/>
      <c r="I145" s="203"/>
      <c r="J145" s="118"/>
      <c r="K145" s="120">
        <v>4.1310000000000002</v>
      </c>
      <c r="L145" s="118"/>
      <c r="M145" s="118"/>
      <c r="N145" s="118"/>
      <c r="O145" s="118"/>
      <c r="P145" s="118"/>
      <c r="Q145" s="118"/>
      <c r="R145" s="121"/>
      <c r="T145" s="122"/>
      <c r="U145" s="118"/>
      <c r="V145" s="118"/>
      <c r="W145" s="118"/>
      <c r="X145" s="118"/>
      <c r="Y145" s="118"/>
      <c r="Z145" s="118"/>
      <c r="AA145" s="123"/>
      <c r="AT145" s="124" t="s">
        <v>100</v>
      </c>
      <c r="AU145" s="124" t="s">
        <v>43</v>
      </c>
      <c r="AV145" s="6" t="s">
        <v>43</v>
      </c>
      <c r="AW145" s="6" t="s">
        <v>18</v>
      </c>
      <c r="AX145" s="6" t="s">
        <v>40</v>
      </c>
      <c r="AY145" s="124" t="s">
        <v>94</v>
      </c>
    </row>
    <row r="146" spans="2:65" s="7" customFormat="1" ht="16.5" customHeight="1" x14ac:dyDescent="0.3">
      <c r="B146" s="125"/>
      <c r="C146" s="126"/>
      <c r="D146" s="126"/>
      <c r="E146" s="127" t="s">
        <v>1</v>
      </c>
      <c r="F146" s="204" t="s">
        <v>101</v>
      </c>
      <c r="G146" s="205"/>
      <c r="H146" s="205"/>
      <c r="I146" s="205"/>
      <c r="J146" s="126"/>
      <c r="K146" s="128">
        <v>4.1310000000000002</v>
      </c>
      <c r="L146" s="126"/>
      <c r="M146" s="126"/>
      <c r="N146" s="126"/>
      <c r="O146" s="126"/>
      <c r="P146" s="126"/>
      <c r="Q146" s="126"/>
      <c r="R146" s="129"/>
      <c r="T146" s="130"/>
      <c r="U146" s="126"/>
      <c r="V146" s="126"/>
      <c r="W146" s="126"/>
      <c r="X146" s="126"/>
      <c r="Y146" s="126"/>
      <c r="Z146" s="126"/>
      <c r="AA146" s="131"/>
      <c r="AT146" s="132" t="s">
        <v>100</v>
      </c>
      <c r="AU146" s="132" t="s">
        <v>43</v>
      </c>
      <c r="AV146" s="7" t="s">
        <v>98</v>
      </c>
      <c r="AW146" s="7" t="s">
        <v>18</v>
      </c>
      <c r="AX146" s="7" t="s">
        <v>40</v>
      </c>
      <c r="AY146" s="132" t="s">
        <v>94</v>
      </c>
    </row>
    <row r="147" spans="2:65" s="8" customFormat="1" ht="16.5" customHeight="1" x14ac:dyDescent="0.3">
      <c r="B147" s="133"/>
      <c r="C147" s="134"/>
      <c r="D147" s="134"/>
      <c r="E147" s="135" t="s">
        <v>1</v>
      </c>
      <c r="F147" s="206" t="s">
        <v>102</v>
      </c>
      <c r="G147" s="207"/>
      <c r="H147" s="207"/>
      <c r="I147" s="207"/>
      <c r="J147" s="134"/>
      <c r="K147" s="136">
        <v>4.1310000000000002</v>
      </c>
      <c r="L147" s="134"/>
      <c r="M147" s="134"/>
      <c r="N147" s="134"/>
      <c r="O147" s="134"/>
      <c r="P147" s="134"/>
      <c r="Q147" s="134"/>
      <c r="R147" s="137"/>
      <c r="T147" s="138"/>
      <c r="U147" s="134"/>
      <c r="V147" s="134"/>
      <c r="W147" s="134"/>
      <c r="X147" s="134"/>
      <c r="Y147" s="134"/>
      <c r="Z147" s="134"/>
      <c r="AA147" s="139"/>
      <c r="AT147" s="140" t="s">
        <v>100</v>
      </c>
      <c r="AU147" s="140" t="s">
        <v>43</v>
      </c>
      <c r="AV147" s="8" t="s">
        <v>96</v>
      </c>
      <c r="AW147" s="8" t="s">
        <v>18</v>
      </c>
      <c r="AX147" s="8" t="s">
        <v>41</v>
      </c>
      <c r="AY147" s="140" t="s">
        <v>94</v>
      </c>
    </row>
    <row r="148" spans="2:65" s="1" customFormat="1" ht="38.25" customHeight="1" x14ac:dyDescent="0.3">
      <c r="B148" s="73"/>
      <c r="C148" s="112" t="s">
        <v>96</v>
      </c>
      <c r="D148" s="112" t="s">
        <v>87</v>
      </c>
      <c r="E148" s="113" t="s">
        <v>128</v>
      </c>
      <c r="F148" s="200" t="s">
        <v>129</v>
      </c>
      <c r="G148" s="200"/>
      <c r="H148" s="200"/>
      <c r="I148" s="200"/>
      <c r="J148" s="114" t="s">
        <v>106</v>
      </c>
      <c r="K148" s="97">
        <v>13.77</v>
      </c>
      <c r="L148" s="185">
        <v>0</v>
      </c>
      <c r="M148" s="185"/>
      <c r="N148" s="201">
        <f>ROUND(L148*K148,3)</f>
        <v>0</v>
      </c>
      <c r="O148" s="201"/>
      <c r="P148" s="201"/>
      <c r="Q148" s="201"/>
      <c r="R148" s="76"/>
      <c r="T148" s="98" t="s">
        <v>1</v>
      </c>
      <c r="U148" s="30" t="s">
        <v>25</v>
      </c>
      <c r="V148" s="26"/>
      <c r="W148" s="115">
        <f>V148*K148</f>
        <v>0</v>
      </c>
      <c r="X148" s="115">
        <v>0</v>
      </c>
      <c r="Y148" s="115">
        <f>X148*K148</f>
        <v>0</v>
      </c>
      <c r="Z148" s="115">
        <v>0</v>
      </c>
      <c r="AA148" s="116">
        <f>Z148*K148</f>
        <v>0</v>
      </c>
      <c r="AR148" s="14" t="s">
        <v>96</v>
      </c>
      <c r="AT148" s="14" t="s">
        <v>87</v>
      </c>
      <c r="AU148" s="14" t="s">
        <v>43</v>
      </c>
      <c r="AY148" s="14" t="s">
        <v>94</v>
      </c>
      <c r="BE148" s="56">
        <f>IF(U148="základná",N148,0)</f>
        <v>0</v>
      </c>
      <c r="BF148" s="56">
        <f>IF(U148="znížená",N148,0)</f>
        <v>0</v>
      </c>
      <c r="BG148" s="56">
        <f>IF(U148="zákl. prenesená",N148,0)</f>
        <v>0</v>
      </c>
      <c r="BH148" s="56">
        <f>IF(U148="zníž. prenesená",N148,0)</f>
        <v>0</v>
      </c>
      <c r="BI148" s="56">
        <f>IF(U148="nulová",N148,0)</f>
        <v>0</v>
      </c>
      <c r="BJ148" s="14" t="s">
        <v>43</v>
      </c>
      <c r="BK148" s="93">
        <f>ROUND(L148*K148,3)</f>
        <v>0</v>
      </c>
      <c r="BL148" s="14" t="s">
        <v>96</v>
      </c>
      <c r="BM148" s="14" t="s">
        <v>176</v>
      </c>
    </row>
    <row r="149" spans="2:65" s="1" customFormat="1" ht="25.5" customHeight="1" x14ac:dyDescent="0.3">
      <c r="B149" s="73"/>
      <c r="C149" s="112" t="s">
        <v>103</v>
      </c>
      <c r="D149" s="112" t="s">
        <v>87</v>
      </c>
      <c r="E149" s="113" t="s">
        <v>130</v>
      </c>
      <c r="F149" s="200" t="s">
        <v>131</v>
      </c>
      <c r="G149" s="200"/>
      <c r="H149" s="200"/>
      <c r="I149" s="200"/>
      <c r="J149" s="114" t="s">
        <v>106</v>
      </c>
      <c r="K149" s="97">
        <v>13.77</v>
      </c>
      <c r="L149" s="185">
        <v>0</v>
      </c>
      <c r="M149" s="185"/>
      <c r="N149" s="201">
        <f>ROUND(L149*K149,3)</f>
        <v>0</v>
      </c>
      <c r="O149" s="201"/>
      <c r="P149" s="201"/>
      <c r="Q149" s="201"/>
      <c r="R149" s="76"/>
      <c r="T149" s="98" t="s">
        <v>1</v>
      </c>
      <c r="U149" s="30" t="s">
        <v>25</v>
      </c>
      <c r="V149" s="26"/>
      <c r="W149" s="115">
        <f>V149*K149</f>
        <v>0</v>
      </c>
      <c r="X149" s="115">
        <v>0</v>
      </c>
      <c r="Y149" s="115">
        <f>X149*K149</f>
        <v>0</v>
      </c>
      <c r="Z149" s="115">
        <v>0</v>
      </c>
      <c r="AA149" s="116">
        <f>Z149*K149</f>
        <v>0</v>
      </c>
      <c r="AR149" s="14" t="s">
        <v>96</v>
      </c>
      <c r="AT149" s="14" t="s">
        <v>87</v>
      </c>
      <c r="AU149" s="14" t="s">
        <v>43</v>
      </c>
      <c r="AY149" s="14" t="s">
        <v>94</v>
      </c>
      <c r="BE149" s="56">
        <f>IF(U149="základná",N149,0)</f>
        <v>0</v>
      </c>
      <c r="BF149" s="56">
        <f>IF(U149="znížená",N149,0)</f>
        <v>0</v>
      </c>
      <c r="BG149" s="56">
        <f>IF(U149="zákl. prenesená",N149,0)</f>
        <v>0</v>
      </c>
      <c r="BH149" s="56">
        <f>IF(U149="zníž. prenesená",N149,0)</f>
        <v>0</v>
      </c>
      <c r="BI149" s="56">
        <f>IF(U149="nulová",N149,0)</f>
        <v>0</v>
      </c>
      <c r="BJ149" s="14" t="s">
        <v>43</v>
      </c>
      <c r="BK149" s="93">
        <f>ROUND(L149*K149,3)</f>
        <v>0</v>
      </c>
      <c r="BL149" s="14" t="s">
        <v>96</v>
      </c>
      <c r="BM149" s="14" t="s">
        <v>177</v>
      </c>
    </row>
    <row r="150" spans="2:65" s="1" customFormat="1" ht="38.25" customHeight="1" x14ac:dyDescent="0.3">
      <c r="B150" s="73"/>
      <c r="C150" s="112" t="s">
        <v>105</v>
      </c>
      <c r="D150" s="112" t="s">
        <v>87</v>
      </c>
      <c r="E150" s="113" t="s">
        <v>132</v>
      </c>
      <c r="F150" s="200" t="s">
        <v>133</v>
      </c>
      <c r="G150" s="200"/>
      <c r="H150" s="200"/>
      <c r="I150" s="200"/>
      <c r="J150" s="114" t="s">
        <v>106</v>
      </c>
      <c r="K150" s="97">
        <v>13.77</v>
      </c>
      <c r="L150" s="185">
        <v>0</v>
      </c>
      <c r="M150" s="185"/>
      <c r="N150" s="201">
        <f>ROUND(L150*K150,3)</f>
        <v>0</v>
      </c>
      <c r="O150" s="201"/>
      <c r="P150" s="201"/>
      <c r="Q150" s="201"/>
      <c r="R150" s="76"/>
      <c r="T150" s="98" t="s">
        <v>1</v>
      </c>
      <c r="U150" s="30" t="s">
        <v>25</v>
      </c>
      <c r="V150" s="26"/>
      <c r="W150" s="115">
        <f>V150*K150</f>
        <v>0</v>
      </c>
      <c r="X150" s="115">
        <v>0</v>
      </c>
      <c r="Y150" s="115">
        <f>X150*K150</f>
        <v>0</v>
      </c>
      <c r="Z150" s="115">
        <v>0</v>
      </c>
      <c r="AA150" s="116">
        <f>Z150*K150</f>
        <v>0</v>
      </c>
      <c r="AR150" s="14" t="s">
        <v>96</v>
      </c>
      <c r="AT150" s="14" t="s">
        <v>87</v>
      </c>
      <c r="AU150" s="14" t="s">
        <v>43</v>
      </c>
      <c r="AY150" s="14" t="s">
        <v>94</v>
      </c>
      <c r="BE150" s="56">
        <f>IF(U150="základná",N150,0)</f>
        <v>0</v>
      </c>
      <c r="BF150" s="56">
        <f>IF(U150="znížená",N150,0)</f>
        <v>0</v>
      </c>
      <c r="BG150" s="56">
        <f>IF(U150="zákl. prenesená",N150,0)</f>
        <v>0</v>
      </c>
      <c r="BH150" s="56">
        <f>IF(U150="zníž. prenesená",N150,0)</f>
        <v>0</v>
      </c>
      <c r="BI150" s="56">
        <f>IF(U150="nulová",N150,0)</f>
        <v>0</v>
      </c>
      <c r="BJ150" s="14" t="s">
        <v>43</v>
      </c>
      <c r="BK150" s="93">
        <f>ROUND(L150*K150,3)</f>
        <v>0</v>
      </c>
      <c r="BL150" s="14" t="s">
        <v>96</v>
      </c>
      <c r="BM150" s="14" t="s">
        <v>178</v>
      </c>
    </row>
    <row r="151" spans="2:65" s="5" customFormat="1" ht="29.85" customHeight="1" x14ac:dyDescent="0.3">
      <c r="B151" s="102"/>
      <c r="C151" s="103"/>
      <c r="D151" s="111" t="s">
        <v>122</v>
      </c>
      <c r="E151" s="111"/>
      <c r="F151" s="111"/>
      <c r="G151" s="111"/>
      <c r="H151" s="111"/>
      <c r="I151" s="111"/>
      <c r="J151" s="111"/>
      <c r="K151" s="111"/>
      <c r="L151" s="111"/>
      <c r="M151" s="111"/>
      <c r="N151" s="225">
        <f>BK151</f>
        <v>0</v>
      </c>
      <c r="O151" s="226"/>
      <c r="P151" s="226"/>
      <c r="Q151" s="226"/>
      <c r="R151" s="104"/>
      <c r="T151" s="105"/>
      <c r="U151" s="103"/>
      <c r="V151" s="103"/>
      <c r="W151" s="106">
        <f>SUM(W152:W181)</f>
        <v>0</v>
      </c>
      <c r="X151" s="103"/>
      <c r="Y151" s="106">
        <f>SUM(Y152:Y181)</f>
        <v>121.50068524999998</v>
      </c>
      <c r="Z151" s="103"/>
      <c r="AA151" s="107">
        <f>SUM(AA152:AA181)</f>
        <v>0</v>
      </c>
      <c r="AR151" s="108" t="s">
        <v>41</v>
      </c>
      <c r="AT151" s="109" t="s">
        <v>39</v>
      </c>
      <c r="AU151" s="109" t="s">
        <v>41</v>
      </c>
      <c r="AY151" s="108" t="s">
        <v>94</v>
      </c>
      <c r="BK151" s="110">
        <f>SUM(BK152:BK181)</f>
        <v>0</v>
      </c>
    </row>
    <row r="152" spans="2:65" s="1" customFormat="1" ht="25.5" customHeight="1" x14ac:dyDescent="0.3">
      <c r="B152" s="73"/>
      <c r="C152" s="112" t="s">
        <v>107</v>
      </c>
      <c r="D152" s="112" t="s">
        <v>87</v>
      </c>
      <c r="E152" s="113" t="s">
        <v>179</v>
      </c>
      <c r="F152" s="200" t="s">
        <v>180</v>
      </c>
      <c r="G152" s="200"/>
      <c r="H152" s="200"/>
      <c r="I152" s="200"/>
      <c r="J152" s="114" t="s">
        <v>106</v>
      </c>
      <c r="K152" s="97">
        <v>18.152999999999999</v>
      </c>
      <c r="L152" s="185">
        <v>0</v>
      </c>
      <c r="M152" s="185"/>
      <c r="N152" s="201">
        <f>ROUND(L152*K152,3)</f>
        <v>0</v>
      </c>
      <c r="O152" s="201"/>
      <c r="P152" s="201"/>
      <c r="Q152" s="201"/>
      <c r="R152" s="76"/>
      <c r="T152" s="98" t="s">
        <v>1</v>
      </c>
      <c r="U152" s="30" t="s">
        <v>25</v>
      </c>
      <c r="V152" s="26"/>
      <c r="W152" s="115">
        <f>V152*K152</f>
        <v>0</v>
      </c>
      <c r="X152" s="115">
        <v>2.0663999999999998</v>
      </c>
      <c r="Y152" s="115">
        <f>X152*K152</f>
        <v>37.511359199999994</v>
      </c>
      <c r="Z152" s="115">
        <v>0</v>
      </c>
      <c r="AA152" s="116">
        <f>Z152*K152</f>
        <v>0</v>
      </c>
      <c r="AR152" s="14" t="s">
        <v>96</v>
      </c>
      <c r="AT152" s="14" t="s">
        <v>87</v>
      </c>
      <c r="AU152" s="14" t="s">
        <v>43</v>
      </c>
      <c r="AY152" s="14" t="s">
        <v>94</v>
      </c>
      <c r="BE152" s="56">
        <f>IF(U152="základná",N152,0)</f>
        <v>0</v>
      </c>
      <c r="BF152" s="56">
        <f>IF(U152="znížená",N152,0)</f>
        <v>0</v>
      </c>
      <c r="BG152" s="56">
        <f>IF(U152="zákl. prenesená",N152,0)</f>
        <v>0</v>
      </c>
      <c r="BH152" s="56">
        <f>IF(U152="zníž. prenesená",N152,0)</f>
        <v>0</v>
      </c>
      <c r="BI152" s="56">
        <f>IF(U152="nulová",N152,0)</f>
        <v>0</v>
      </c>
      <c r="BJ152" s="14" t="s">
        <v>43</v>
      </c>
      <c r="BK152" s="93">
        <f>ROUND(L152*K152,3)</f>
        <v>0</v>
      </c>
      <c r="BL152" s="14" t="s">
        <v>96</v>
      </c>
      <c r="BM152" s="14" t="s">
        <v>181</v>
      </c>
    </row>
    <row r="153" spans="2:65" s="6" customFormat="1" ht="16.5" customHeight="1" x14ac:dyDescent="0.3">
      <c r="B153" s="117"/>
      <c r="C153" s="118"/>
      <c r="D153" s="118"/>
      <c r="E153" s="119" t="s">
        <v>1</v>
      </c>
      <c r="F153" s="202" t="s">
        <v>182</v>
      </c>
      <c r="G153" s="203"/>
      <c r="H153" s="203"/>
      <c r="I153" s="203"/>
      <c r="J153" s="118"/>
      <c r="K153" s="120">
        <v>9.673</v>
      </c>
      <c r="L153" s="118"/>
      <c r="M153" s="118"/>
      <c r="N153" s="118"/>
      <c r="O153" s="118"/>
      <c r="P153" s="118"/>
      <c r="Q153" s="118"/>
      <c r="R153" s="121"/>
      <c r="T153" s="122"/>
      <c r="U153" s="118"/>
      <c r="V153" s="118"/>
      <c r="W153" s="118"/>
      <c r="X153" s="118"/>
      <c r="Y153" s="118"/>
      <c r="Z153" s="118"/>
      <c r="AA153" s="123"/>
      <c r="AT153" s="124" t="s">
        <v>100</v>
      </c>
      <c r="AU153" s="124" t="s">
        <v>43</v>
      </c>
      <c r="AV153" s="6" t="s">
        <v>43</v>
      </c>
      <c r="AW153" s="6" t="s">
        <v>18</v>
      </c>
      <c r="AX153" s="6" t="s">
        <v>40</v>
      </c>
      <c r="AY153" s="124" t="s">
        <v>94</v>
      </c>
    </row>
    <row r="154" spans="2:65" s="6" customFormat="1" ht="16.5" customHeight="1" x14ac:dyDescent="0.3">
      <c r="B154" s="117"/>
      <c r="C154" s="118"/>
      <c r="D154" s="118"/>
      <c r="E154" s="119" t="s">
        <v>1</v>
      </c>
      <c r="F154" s="208" t="s">
        <v>183</v>
      </c>
      <c r="G154" s="209"/>
      <c r="H154" s="209"/>
      <c r="I154" s="209"/>
      <c r="J154" s="118"/>
      <c r="K154" s="120">
        <v>8.48</v>
      </c>
      <c r="L154" s="118"/>
      <c r="M154" s="118"/>
      <c r="N154" s="118"/>
      <c r="O154" s="118"/>
      <c r="P154" s="118"/>
      <c r="Q154" s="118"/>
      <c r="R154" s="121"/>
      <c r="T154" s="122"/>
      <c r="U154" s="118"/>
      <c r="V154" s="118"/>
      <c r="W154" s="118"/>
      <c r="X154" s="118"/>
      <c r="Y154" s="118"/>
      <c r="Z154" s="118"/>
      <c r="AA154" s="123"/>
      <c r="AT154" s="124" t="s">
        <v>100</v>
      </c>
      <c r="AU154" s="124" t="s">
        <v>43</v>
      </c>
      <c r="AV154" s="6" t="s">
        <v>43</v>
      </c>
      <c r="AW154" s="6" t="s">
        <v>18</v>
      </c>
      <c r="AX154" s="6" t="s">
        <v>40</v>
      </c>
      <c r="AY154" s="124" t="s">
        <v>94</v>
      </c>
    </row>
    <row r="155" spans="2:65" s="7" customFormat="1" ht="16.5" customHeight="1" x14ac:dyDescent="0.3">
      <c r="B155" s="125"/>
      <c r="C155" s="126"/>
      <c r="D155" s="126"/>
      <c r="E155" s="127" t="s">
        <v>1</v>
      </c>
      <c r="F155" s="204" t="s">
        <v>101</v>
      </c>
      <c r="G155" s="205"/>
      <c r="H155" s="205"/>
      <c r="I155" s="205"/>
      <c r="J155" s="126"/>
      <c r="K155" s="128">
        <v>18.152999999999999</v>
      </c>
      <c r="L155" s="126"/>
      <c r="M155" s="126"/>
      <c r="N155" s="126"/>
      <c r="O155" s="126"/>
      <c r="P155" s="126"/>
      <c r="Q155" s="126"/>
      <c r="R155" s="129"/>
      <c r="T155" s="130"/>
      <c r="U155" s="126"/>
      <c r="V155" s="126"/>
      <c r="W155" s="126"/>
      <c r="X155" s="126"/>
      <c r="Y155" s="126"/>
      <c r="Z155" s="126"/>
      <c r="AA155" s="131"/>
      <c r="AT155" s="132" t="s">
        <v>100</v>
      </c>
      <c r="AU155" s="132" t="s">
        <v>43</v>
      </c>
      <c r="AV155" s="7" t="s">
        <v>98</v>
      </c>
      <c r="AW155" s="7" t="s">
        <v>18</v>
      </c>
      <c r="AX155" s="7" t="s">
        <v>40</v>
      </c>
      <c r="AY155" s="132" t="s">
        <v>94</v>
      </c>
    </row>
    <row r="156" spans="2:65" s="8" customFormat="1" ht="16.5" customHeight="1" x14ac:dyDescent="0.3">
      <c r="B156" s="133"/>
      <c r="C156" s="134"/>
      <c r="D156" s="134"/>
      <c r="E156" s="135" t="s">
        <v>1</v>
      </c>
      <c r="F156" s="206" t="s">
        <v>102</v>
      </c>
      <c r="G156" s="207"/>
      <c r="H156" s="207"/>
      <c r="I156" s="207"/>
      <c r="J156" s="134"/>
      <c r="K156" s="136">
        <v>18.152999999999999</v>
      </c>
      <c r="L156" s="134"/>
      <c r="M156" s="134"/>
      <c r="N156" s="134"/>
      <c r="O156" s="134"/>
      <c r="P156" s="134"/>
      <c r="Q156" s="134"/>
      <c r="R156" s="137"/>
      <c r="T156" s="138"/>
      <c r="U156" s="134"/>
      <c r="V156" s="134"/>
      <c r="W156" s="134"/>
      <c r="X156" s="134"/>
      <c r="Y156" s="134"/>
      <c r="Z156" s="134"/>
      <c r="AA156" s="139"/>
      <c r="AT156" s="140" t="s">
        <v>100</v>
      </c>
      <c r="AU156" s="140" t="s">
        <v>43</v>
      </c>
      <c r="AV156" s="8" t="s">
        <v>96</v>
      </c>
      <c r="AW156" s="8" t="s">
        <v>18</v>
      </c>
      <c r="AX156" s="8" t="s">
        <v>41</v>
      </c>
      <c r="AY156" s="140" t="s">
        <v>94</v>
      </c>
    </row>
    <row r="157" spans="2:65" s="1" customFormat="1" ht="25.5" customHeight="1" x14ac:dyDescent="0.3">
      <c r="B157" s="73"/>
      <c r="C157" s="112" t="s">
        <v>108</v>
      </c>
      <c r="D157" s="112" t="s">
        <v>87</v>
      </c>
      <c r="E157" s="113" t="s">
        <v>184</v>
      </c>
      <c r="F157" s="200" t="s">
        <v>185</v>
      </c>
      <c r="G157" s="200"/>
      <c r="H157" s="200"/>
      <c r="I157" s="200"/>
      <c r="J157" s="114" t="s">
        <v>106</v>
      </c>
      <c r="K157" s="97">
        <v>17.300999999999998</v>
      </c>
      <c r="L157" s="185">
        <v>0</v>
      </c>
      <c r="M157" s="185"/>
      <c r="N157" s="201">
        <f>ROUND(L157*K157,3)</f>
        <v>0</v>
      </c>
      <c r="O157" s="201"/>
      <c r="P157" s="201"/>
      <c r="Q157" s="201"/>
      <c r="R157" s="76"/>
      <c r="T157" s="98" t="s">
        <v>1</v>
      </c>
      <c r="U157" s="30" t="s">
        <v>25</v>
      </c>
      <c r="V157" s="26"/>
      <c r="W157" s="115">
        <f>V157*K157</f>
        <v>0</v>
      </c>
      <c r="X157" s="115">
        <v>2.4157199999999999</v>
      </c>
      <c r="Y157" s="115">
        <f>X157*K157</f>
        <v>41.794371719999994</v>
      </c>
      <c r="Z157" s="115">
        <v>0</v>
      </c>
      <c r="AA157" s="116">
        <f>Z157*K157</f>
        <v>0</v>
      </c>
      <c r="AR157" s="14" t="s">
        <v>96</v>
      </c>
      <c r="AT157" s="14" t="s">
        <v>87</v>
      </c>
      <c r="AU157" s="14" t="s">
        <v>43</v>
      </c>
      <c r="AY157" s="14" t="s">
        <v>94</v>
      </c>
      <c r="BE157" s="56">
        <f>IF(U157="základná",N157,0)</f>
        <v>0</v>
      </c>
      <c r="BF157" s="56">
        <f>IF(U157="znížená",N157,0)</f>
        <v>0</v>
      </c>
      <c r="BG157" s="56">
        <f>IF(U157="zákl. prenesená",N157,0)</f>
        <v>0</v>
      </c>
      <c r="BH157" s="56">
        <f>IF(U157="zníž. prenesená",N157,0)</f>
        <v>0</v>
      </c>
      <c r="BI157" s="56">
        <f>IF(U157="nulová",N157,0)</f>
        <v>0</v>
      </c>
      <c r="BJ157" s="14" t="s">
        <v>43</v>
      </c>
      <c r="BK157" s="93">
        <f>ROUND(L157*K157,3)</f>
        <v>0</v>
      </c>
      <c r="BL157" s="14" t="s">
        <v>96</v>
      </c>
      <c r="BM157" s="14" t="s">
        <v>186</v>
      </c>
    </row>
    <row r="158" spans="2:65" s="6" customFormat="1" ht="16.5" customHeight="1" x14ac:dyDescent="0.3">
      <c r="B158" s="117"/>
      <c r="C158" s="118"/>
      <c r="D158" s="118"/>
      <c r="E158" s="119" t="s">
        <v>1</v>
      </c>
      <c r="F158" s="202" t="s">
        <v>187</v>
      </c>
      <c r="G158" s="203"/>
      <c r="H158" s="203"/>
      <c r="I158" s="203"/>
      <c r="J158" s="118"/>
      <c r="K158" s="120">
        <v>17.300999999999998</v>
      </c>
      <c r="L158" s="118"/>
      <c r="M158" s="118"/>
      <c r="N158" s="118"/>
      <c r="O158" s="118"/>
      <c r="P158" s="118"/>
      <c r="Q158" s="118"/>
      <c r="R158" s="121"/>
      <c r="T158" s="122"/>
      <c r="U158" s="118"/>
      <c r="V158" s="118"/>
      <c r="W158" s="118"/>
      <c r="X158" s="118"/>
      <c r="Y158" s="118"/>
      <c r="Z158" s="118"/>
      <c r="AA158" s="123"/>
      <c r="AT158" s="124" t="s">
        <v>100</v>
      </c>
      <c r="AU158" s="124" t="s">
        <v>43</v>
      </c>
      <c r="AV158" s="6" t="s">
        <v>43</v>
      </c>
      <c r="AW158" s="6" t="s">
        <v>18</v>
      </c>
      <c r="AX158" s="6" t="s">
        <v>40</v>
      </c>
      <c r="AY158" s="124" t="s">
        <v>94</v>
      </c>
    </row>
    <row r="159" spans="2:65" s="7" customFormat="1" ht="16.5" customHeight="1" x14ac:dyDescent="0.3">
      <c r="B159" s="125"/>
      <c r="C159" s="126"/>
      <c r="D159" s="126"/>
      <c r="E159" s="127" t="s">
        <v>1</v>
      </c>
      <c r="F159" s="204" t="s">
        <v>101</v>
      </c>
      <c r="G159" s="205"/>
      <c r="H159" s="205"/>
      <c r="I159" s="205"/>
      <c r="J159" s="126"/>
      <c r="K159" s="128">
        <v>17.300999999999998</v>
      </c>
      <c r="L159" s="126"/>
      <c r="M159" s="126"/>
      <c r="N159" s="126"/>
      <c r="O159" s="126"/>
      <c r="P159" s="126"/>
      <c r="Q159" s="126"/>
      <c r="R159" s="129"/>
      <c r="T159" s="130"/>
      <c r="U159" s="126"/>
      <c r="V159" s="126"/>
      <c r="W159" s="126"/>
      <c r="X159" s="126"/>
      <c r="Y159" s="126"/>
      <c r="Z159" s="126"/>
      <c r="AA159" s="131"/>
      <c r="AT159" s="132" t="s">
        <v>100</v>
      </c>
      <c r="AU159" s="132" t="s">
        <v>43</v>
      </c>
      <c r="AV159" s="7" t="s">
        <v>98</v>
      </c>
      <c r="AW159" s="7" t="s">
        <v>18</v>
      </c>
      <c r="AX159" s="7" t="s">
        <v>40</v>
      </c>
      <c r="AY159" s="132" t="s">
        <v>94</v>
      </c>
    </row>
    <row r="160" spans="2:65" s="8" customFormat="1" ht="16.5" customHeight="1" x14ac:dyDescent="0.3">
      <c r="B160" s="133"/>
      <c r="C160" s="134"/>
      <c r="D160" s="134"/>
      <c r="E160" s="135" t="s">
        <v>1</v>
      </c>
      <c r="F160" s="206" t="s">
        <v>102</v>
      </c>
      <c r="G160" s="207"/>
      <c r="H160" s="207"/>
      <c r="I160" s="207"/>
      <c r="J160" s="134"/>
      <c r="K160" s="136">
        <v>17.300999999999998</v>
      </c>
      <c r="L160" s="134"/>
      <c r="M160" s="134"/>
      <c r="N160" s="134"/>
      <c r="O160" s="134"/>
      <c r="P160" s="134"/>
      <c r="Q160" s="134"/>
      <c r="R160" s="137"/>
      <c r="T160" s="138"/>
      <c r="U160" s="134"/>
      <c r="V160" s="134"/>
      <c r="W160" s="134"/>
      <c r="X160" s="134"/>
      <c r="Y160" s="134"/>
      <c r="Z160" s="134"/>
      <c r="AA160" s="139"/>
      <c r="AT160" s="140" t="s">
        <v>100</v>
      </c>
      <c r="AU160" s="140" t="s">
        <v>43</v>
      </c>
      <c r="AV160" s="8" t="s">
        <v>96</v>
      </c>
      <c r="AW160" s="8" t="s">
        <v>18</v>
      </c>
      <c r="AX160" s="8" t="s">
        <v>41</v>
      </c>
      <c r="AY160" s="140" t="s">
        <v>94</v>
      </c>
    </row>
    <row r="161" spans="2:65" s="1" customFormat="1" ht="25.5" customHeight="1" x14ac:dyDescent="0.3">
      <c r="B161" s="73"/>
      <c r="C161" s="112" t="s">
        <v>109</v>
      </c>
      <c r="D161" s="112" t="s">
        <v>87</v>
      </c>
      <c r="E161" s="113" t="s">
        <v>188</v>
      </c>
      <c r="F161" s="200" t="s">
        <v>189</v>
      </c>
      <c r="G161" s="200"/>
      <c r="H161" s="200"/>
      <c r="I161" s="200"/>
      <c r="J161" s="114" t="s">
        <v>104</v>
      </c>
      <c r="K161" s="97">
        <v>6.15</v>
      </c>
      <c r="L161" s="185">
        <v>0</v>
      </c>
      <c r="M161" s="185"/>
      <c r="N161" s="201">
        <f>ROUND(L161*K161,3)</f>
        <v>0</v>
      </c>
      <c r="O161" s="201"/>
      <c r="P161" s="201"/>
      <c r="Q161" s="201"/>
      <c r="R161" s="76"/>
      <c r="T161" s="98" t="s">
        <v>1</v>
      </c>
      <c r="U161" s="30" t="s">
        <v>25</v>
      </c>
      <c r="V161" s="26"/>
      <c r="W161" s="115">
        <f>V161*K161</f>
        <v>0</v>
      </c>
      <c r="X161" s="115">
        <v>6.7000000000000002E-4</v>
      </c>
      <c r="Y161" s="115">
        <f>X161*K161</f>
        <v>4.1205E-3</v>
      </c>
      <c r="Z161" s="115">
        <v>0</v>
      </c>
      <c r="AA161" s="116">
        <f>Z161*K161</f>
        <v>0</v>
      </c>
      <c r="AR161" s="14" t="s">
        <v>96</v>
      </c>
      <c r="AT161" s="14" t="s">
        <v>87</v>
      </c>
      <c r="AU161" s="14" t="s">
        <v>43</v>
      </c>
      <c r="AY161" s="14" t="s">
        <v>94</v>
      </c>
      <c r="BE161" s="56">
        <f>IF(U161="základná",N161,0)</f>
        <v>0</v>
      </c>
      <c r="BF161" s="56">
        <f>IF(U161="znížená",N161,0)</f>
        <v>0</v>
      </c>
      <c r="BG161" s="56">
        <f>IF(U161="zákl. prenesená",N161,0)</f>
        <v>0</v>
      </c>
      <c r="BH161" s="56">
        <f>IF(U161="zníž. prenesená",N161,0)</f>
        <v>0</v>
      </c>
      <c r="BI161" s="56">
        <f>IF(U161="nulová",N161,0)</f>
        <v>0</v>
      </c>
      <c r="BJ161" s="14" t="s">
        <v>43</v>
      </c>
      <c r="BK161" s="93">
        <f>ROUND(L161*K161,3)</f>
        <v>0</v>
      </c>
      <c r="BL161" s="14" t="s">
        <v>96</v>
      </c>
      <c r="BM161" s="14" t="s">
        <v>190</v>
      </c>
    </row>
    <row r="162" spans="2:65" s="6" customFormat="1" ht="16.5" customHeight="1" x14ac:dyDescent="0.3">
      <c r="B162" s="117"/>
      <c r="C162" s="118"/>
      <c r="D162" s="118"/>
      <c r="E162" s="119" t="s">
        <v>1</v>
      </c>
      <c r="F162" s="202" t="s">
        <v>191</v>
      </c>
      <c r="G162" s="203"/>
      <c r="H162" s="203"/>
      <c r="I162" s="203"/>
      <c r="J162" s="118"/>
      <c r="K162" s="120">
        <v>6.15</v>
      </c>
      <c r="L162" s="118"/>
      <c r="M162" s="118"/>
      <c r="N162" s="118"/>
      <c r="O162" s="118"/>
      <c r="P162" s="118"/>
      <c r="Q162" s="118"/>
      <c r="R162" s="121"/>
      <c r="T162" s="122"/>
      <c r="U162" s="118"/>
      <c r="V162" s="118"/>
      <c r="W162" s="118"/>
      <c r="X162" s="118"/>
      <c r="Y162" s="118"/>
      <c r="Z162" s="118"/>
      <c r="AA162" s="123"/>
      <c r="AT162" s="124" t="s">
        <v>100</v>
      </c>
      <c r="AU162" s="124" t="s">
        <v>43</v>
      </c>
      <c r="AV162" s="6" t="s">
        <v>43</v>
      </c>
      <c r="AW162" s="6" t="s">
        <v>18</v>
      </c>
      <c r="AX162" s="6" t="s">
        <v>40</v>
      </c>
      <c r="AY162" s="124" t="s">
        <v>94</v>
      </c>
    </row>
    <row r="163" spans="2:65" s="7" customFormat="1" ht="16.5" customHeight="1" x14ac:dyDescent="0.3">
      <c r="B163" s="125"/>
      <c r="C163" s="126"/>
      <c r="D163" s="126"/>
      <c r="E163" s="127" t="s">
        <v>1</v>
      </c>
      <c r="F163" s="204" t="s">
        <v>101</v>
      </c>
      <c r="G163" s="205"/>
      <c r="H163" s="205"/>
      <c r="I163" s="205"/>
      <c r="J163" s="126"/>
      <c r="K163" s="128">
        <v>6.15</v>
      </c>
      <c r="L163" s="126"/>
      <c r="M163" s="126"/>
      <c r="N163" s="126"/>
      <c r="O163" s="126"/>
      <c r="P163" s="126"/>
      <c r="Q163" s="126"/>
      <c r="R163" s="129"/>
      <c r="T163" s="130"/>
      <c r="U163" s="126"/>
      <c r="V163" s="126"/>
      <c r="W163" s="126"/>
      <c r="X163" s="126"/>
      <c r="Y163" s="126"/>
      <c r="Z163" s="126"/>
      <c r="AA163" s="131"/>
      <c r="AT163" s="132" t="s">
        <v>100</v>
      </c>
      <c r="AU163" s="132" t="s">
        <v>43</v>
      </c>
      <c r="AV163" s="7" t="s">
        <v>98</v>
      </c>
      <c r="AW163" s="7" t="s">
        <v>18</v>
      </c>
      <c r="AX163" s="7" t="s">
        <v>40</v>
      </c>
      <c r="AY163" s="132" t="s">
        <v>94</v>
      </c>
    </row>
    <row r="164" spans="2:65" s="8" customFormat="1" ht="16.5" customHeight="1" x14ac:dyDescent="0.3">
      <c r="B164" s="133"/>
      <c r="C164" s="134"/>
      <c r="D164" s="134"/>
      <c r="E164" s="135" t="s">
        <v>1</v>
      </c>
      <c r="F164" s="206" t="s">
        <v>102</v>
      </c>
      <c r="G164" s="207"/>
      <c r="H164" s="207"/>
      <c r="I164" s="207"/>
      <c r="J164" s="134"/>
      <c r="K164" s="136">
        <v>6.15</v>
      </c>
      <c r="L164" s="134"/>
      <c r="M164" s="134"/>
      <c r="N164" s="134"/>
      <c r="O164" s="134"/>
      <c r="P164" s="134"/>
      <c r="Q164" s="134"/>
      <c r="R164" s="137"/>
      <c r="T164" s="138"/>
      <c r="U164" s="134"/>
      <c r="V164" s="134"/>
      <c r="W164" s="134"/>
      <c r="X164" s="134"/>
      <c r="Y164" s="134"/>
      <c r="Z164" s="134"/>
      <c r="AA164" s="139"/>
      <c r="AT164" s="140" t="s">
        <v>100</v>
      </c>
      <c r="AU164" s="140" t="s">
        <v>43</v>
      </c>
      <c r="AV164" s="8" t="s">
        <v>96</v>
      </c>
      <c r="AW164" s="8" t="s">
        <v>18</v>
      </c>
      <c r="AX164" s="8" t="s">
        <v>41</v>
      </c>
      <c r="AY164" s="140" t="s">
        <v>94</v>
      </c>
    </row>
    <row r="165" spans="2:65" s="1" customFormat="1" ht="25.5" customHeight="1" x14ac:dyDescent="0.3">
      <c r="B165" s="73"/>
      <c r="C165" s="112" t="s">
        <v>110</v>
      </c>
      <c r="D165" s="112" t="s">
        <v>87</v>
      </c>
      <c r="E165" s="113" t="s">
        <v>192</v>
      </c>
      <c r="F165" s="200" t="s">
        <v>193</v>
      </c>
      <c r="G165" s="200"/>
      <c r="H165" s="200"/>
      <c r="I165" s="200"/>
      <c r="J165" s="114" t="s">
        <v>104</v>
      </c>
      <c r="K165" s="97">
        <v>6.15</v>
      </c>
      <c r="L165" s="185">
        <v>0</v>
      </c>
      <c r="M165" s="185"/>
      <c r="N165" s="201">
        <f>ROUND(L165*K165,3)</f>
        <v>0</v>
      </c>
      <c r="O165" s="201"/>
      <c r="P165" s="201"/>
      <c r="Q165" s="201"/>
      <c r="R165" s="76"/>
      <c r="T165" s="98" t="s">
        <v>1</v>
      </c>
      <c r="U165" s="30" t="s">
        <v>25</v>
      </c>
      <c r="V165" s="26"/>
      <c r="W165" s="115">
        <f>V165*K165</f>
        <v>0</v>
      </c>
      <c r="X165" s="115">
        <v>0</v>
      </c>
      <c r="Y165" s="115">
        <f>X165*K165</f>
        <v>0</v>
      </c>
      <c r="Z165" s="115">
        <v>0</v>
      </c>
      <c r="AA165" s="116">
        <f>Z165*K165</f>
        <v>0</v>
      </c>
      <c r="AR165" s="14" t="s">
        <v>96</v>
      </c>
      <c r="AT165" s="14" t="s">
        <v>87</v>
      </c>
      <c r="AU165" s="14" t="s">
        <v>43</v>
      </c>
      <c r="AY165" s="14" t="s">
        <v>94</v>
      </c>
      <c r="BE165" s="56">
        <f>IF(U165="základná",N165,0)</f>
        <v>0</v>
      </c>
      <c r="BF165" s="56">
        <f>IF(U165="znížená",N165,0)</f>
        <v>0</v>
      </c>
      <c r="BG165" s="56">
        <f>IF(U165="zákl. prenesená",N165,0)</f>
        <v>0</v>
      </c>
      <c r="BH165" s="56">
        <f>IF(U165="zníž. prenesená",N165,0)</f>
        <v>0</v>
      </c>
      <c r="BI165" s="56">
        <f>IF(U165="nulová",N165,0)</f>
        <v>0</v>
      </c>
      <c r="BJ165" s="14" t="s">
        <v>43</v>
      </c>
      <c r="BK165" s="93">
        <f>ROUND(L165*K165,3)</f>
        <v>0</v>
      </c>
      <c r="BL165" s="14" t="s">
        <v>96</v>
      </c>
      <c r="BM165" s="14" t="s">
        <v>194</v>
      </c>
    </row>
    <row r="166" spans="2:65" s="1" customFormat="1" ht="25.5" customHeight="1" x14ac:dyDescent="0.3">
      <c r="B166" s="73"/>
      <c r="C166" s="112" t="s">
        <v>112</v>
      </c>
      <c r="D166" s="112" t="s">
        <v>87</v>
      </c>
      <c r="E166" s="113" t="s">
        <v>195</v>
      </c>
      <c r="F166" s="200" t="s">
        <v>196</v>
      </c>
      <c r="G166" s="200"/>
      <c r="H166" s="200"/>
      <c r="I166" s="200"/>
      <c r="J166" s="114" t="s">
        <v>111</v>
      </c>
      <c r="K166" s="97">
        <v>1.361</v>
      </c>
      <c r="L166" s="185">
        <v>0</v>
      </c>
      <c r="M166" s="185"/>
      <c r="N166" s="201">
        <f>ROUND(L166*K166,3)</f>
        <v>0</v>
      </c>
      <c r="O166" s="201"/>
      <c r="P166" s="201"/>
      <c r="Q166" s="201"/>
      <c r="R166" s="76"/>
      <c r="T166" s="98" t="s">
        <v>1</v>
      </c>
      <c r="U166" s="30" t="s">
        <v>25</v>
      </c>
      <c r="V166" s="26"/>
      <c r="W166" s="115">
        <f>V166*K166</f>
        <v>0</v>
      </c>
      <c r="X166" s="115">
        <v>1.20296</v>
      </c>
      <c r="Y166" s="115">
        <f>X166*K166</f>
        <v>1.6372285600000001</v>
      </c>
      <c r="Z166" s="115">
        <v>0</v>
      </c>
      <c r="AA166" s="116">
        <f>Z166*K166</f>
        <v>0</v>
      </c>
      <c r="AR166" s="14" t="s">
        <v>96</v>
      </c>
      <c r="AT166" s="14" t="s">
        <v>87</v>
      </c>
      <c r="AU166" s="14" t="s">
        <v>43</v>
      </c>
      <c r="AY166" s="14" t="s">
        <v>94</v>
      </c>
      <c r="BE166" s="56">
        <f>IF(U166="základná",N166,0)</f>
        <v>0</v>
      </c>
      <c r="BF166" s="56">
        <f>IF(U166="znížená",N166,0)</f>
        <v>0</v>
      </c>
      <c r="BG166" s="56">
        <f>IF(U166="zákl. prenesená",N166,0)</f>
        <v>0</v>
      </c>
      <c r="BH166" s="56">
        <f>IF(U166="zníž. prenesená",N166,0)</f>
        <v>0</v>
      </c>
      <c r="BI166" s="56">
        <f>IF(U166="nulová",N166,0)</f>
        <v>0</v>
      </c>
      <c r="BJ166" s="14" t="s">
        <v>43</v>
      </c>
      <c r="BK166" s="93">
        <f>ROUND(L166*K166,3)</f>
        <v>0</v>
      </c>
      <c r="BL166" s="14" t="s">
        <v>96</v>
      </c>
      <c r="BM166" s="14" t="s">
        <v>197</v>
      </c>
    </row>
    <row r="167" spans="2:65" s="6" customFormat="1" ht="16.5" customHeight="1" x14ac:dyDescent="0.3">
      <c r="B167" s="117"/>
      <c r="C167" s="118"/>
      <c r="D167" s="118"/>
      <c r="E167" s="119" t="s">
        <v>1</v>
      </c>
      <c r="F167" s="202" t="s">
        <v>198</v>
      </c>
      <c r="G167" s="203"/>
      <c r="H167" s="203"/>
      <c r="I167" s="203"/>
      <c r="J167" s="118"/>
      <c r="K167" s="120">
        <v>1.361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100</v>
      </c>
      <c r="AU167" s="124" t="s">
        <v>43</v>
      </c>
      <c r="AV167" s="6" t="s">
        <v>43</v>
      </c>
      <c r="AW167" s="6" t="s">
        <v>18</v>
      </c>
      <c r="AX167" s="6" t="s">
        <v>40</v>
      </c>
      <c r="AY167" s="124" t="s">
        <v>94</v>
      </c>
    </row>
    <row r="168" spans="2:65" s="7" customFormat="1" ht="16.5" customHeight="1" x14ac:dyDescent="0.3">
      <c r="B168" s="125"/>
      <c r="C168" s="126"/>
      <c r="D168" s="126"/>
      <c r="E168" s="127" t="s">
        <v>1</v>
      </c>
      <c r="F168" s="204" t="s">
        <v>101</v>
      </c>
      <c r="G168" s="205"/>
      <c r="H168" s="205"/>
      <c r="I168" s="205"/>
      <c r="J168" s="126"/>
      <c r="K168" s="128">
        <v>1.361</v>
      </c>
      <c r="L168" s="126"/>
      <c r="M168" s="126"/>
      <c r="N168" s="126"/>
      <c r="O168" s="126"/>
      <c r="P168" s="126"/>
      <c r="Q168" s="126"/>
      <c r="R168" s="129"/>
      <c r="T168" s="130"/>
      <c r="U168" s="126"/>
      <c r="V168" s="126"/>
      <c r="W168" s="126"/>
      <c r="X168" s="126"/>
      <c r="Y168" s="126"/>
      <c r="Z168" s="126"/>
      <c r="AA168" s="131"/>
      <c r="AT168" s="132" t="s">
        <v>100</v>
      </c>
      <c r="AU168" s="132" t="s">
        <v>43</v>
      </c>
      <c r="AV168" s="7" t="s">
        <v>98</v>
      </c>
      <c r="AW168" s="7" t="s">
        <v>18</v>
      </c>
      <c r="AX168" s="7" t="s">
        <v>40</v>
      </c>
      <c r="AY168" s="132" t="s">
        <v>94</v>
      </c>
    </row>
    <row r="169" spans="2:65" s="8" customFormat="1" ht="16.5" customHeight="1" x14ac:dyDescent="0.3">
      <c r="B169" s="133"/>
      <c r="C169" s="134"/>
      <c r="D169" s="134"/>
      <c r="E169" s="135" t="s">
        <v>1</v>
      </c>
      <c r="F169" s="206" t="s">
        <v>102</v>
      </c>
      <c r="G169" s="207"/>
      <c r="H169" s="207"/>
      <c r="I169" s="207"/>
      <c r="J169" s="134"/>
      <c r="K169" s="136">
        <v>1.361</v>
      </c>
      <c r="L169" s="134"/>
      <c r="M169" s="134"/>
      <c r="N169" s="134"/>
      <c r="O169" s="134"/>
      <c r="P169" s="134"/>
      <c r="Q169" s="134"/>
      <c r="R169" s="137"/>
      <c r="T169" s="138"/>
      <c r="U169" s="134"/>
      <c r="V169" s="134"/>
      <c r="W169" s="134"/>
      <c r="X169" s="134"/>
      <c r="Y169" s="134"/>
      <c r="Z169" s="134"/>
      <c r="AA169" s="139"/>
      <c r="AT169" s="140" t="s">
        <v>100</v>
      </c>
      <c r="AU169" s="140" t="s">
        <v>43</v>
      </c>
      <c r="AV169" s="8" t="s">
        <v>96</v>
      </c>
      <c r="AW169" s="8" t="s">
        <v>18</v>
      </c>
      <c r="AX169" s="8" t="s">
        <v>41</v>
      </c>
      <c r="AY169" s="140" t="s">
        <v>94</v>
      </c>
    </row>
    <row r="170" spans="2:65" s="1" customFormat="1" ht="38.25" customHeight="1" x14ac:dyDescent="0.3">
      <c r="B170" s="73"/>
      <c r="C170" s="112" t="s">
        <v>113</v>
      </c>
      <c r="D170" s="112" t="s">
        <v>87</v>
      </c>
      <c r="E170" s="113" t="s">
        <v>199</v>
      </c>
      <c r="F170" s="200" t="s">
        <v>771</v>
      </c>
      <c r="G170" s="200"/>
      <c r="H170" s="200"/>
      <c r="I170" s="200"/>
      <c r="J170" s="114" t="s">
        <v>106</v>
      </c>
      <c r="K170" s="97">
        <v>3.4430000000000001</v>
      </c>
      <c r="L170" s="185">
        <v>0</v>
      </c>
      <c r="M170" s="185"/>
      <c r="N170" s="201">
        <f>ROUND(L170*K170,3)</f>
        <v>0</v>
      </c>
      <c r="O170" s="201"/>
      <c r="P170" s="201"/>
      <c r="Q170" s="201"/>
      <c r="R170" s="76"/>
      <c r="T170" s="98" t="s">
        <v>1</v>
      </c>
      <c r="U170" s="30" t="s">
        <v>25</v>
      </c>
      <c r="V170" s="26"/>
      <c r="W170" s="115">
        <f>V170*K170</f>
        <v>0</v>
      </c>
      <c r="X170" s="115">
        <v>2.1170900000000001</v>
      </c>
      <c r="Y170" s="115">
        <f>X170*K170</f>
        <v>7.2891408700000007</v>
      </c>
      <c r="Z170" s="115">
        <v>0</v>
      </c>
      <c r="AA170" s="116">
        <f>Z170*K170</f>
        <v>0</v>
      </c>
      <c r="AR170" s="14" t="s">
        <v>96</v>
      </c>
      <c r="AT170" s="14" t="s">
        <v>87</v>
      </c>
      <c r="AU170" s="14" t="s">
        <v>43</v>
      </c>
      <c r="AY170" s="14" t="s">
        <v>94</v>
      </c>
      <c r="BE170" s="56">
        <f>IF(U170="základná",N170,0)</f>
        <v>0</v>
      </c>
      <c r="BF170" s="56">
        <f>IF(U170="znížená",N170,0)</f>
        <v>0</v>
      </c>
      <c r="BG170" s="56">
        <f>IF(U170="zákl. prenesená",N170,0)</f>
        <v>0</v>
      </c>
      <c r="BH170" s="56">
        <f>IF(U170="zníž. prenesená",N170,0)</f>
        <v>0</v>
      </c>
      <c r="BI170" s="56">
        <f>IF(U170="nulová",N170,0)</f>
        <v>0</v>
      </c>
      <c r="BJ170" s="14" t="s">
        <v>43</v>
      </c>
      <c r="BK170" s="93">
        <f>ROUND(L170*K170,3)</f>
        <v>0</v>
      </c>
      <c r="BL170" s="14" t="s">
        <v>96</v>
      </c>
      <c r="BM170" s="14" t="s">
        <v>200</v>
      </c>
    </row>
    <row r="171" spans="2:65" s="6" customFormat="1" ht="16.5" customHeight="1" x14ac:dyDescent="0.3">
      <c r="B171" s="117"/>
      <c r="C171" s="118"/>
      <c r="D171" s="118"/>
      <c r="E171" s="119" t="s">
        <v>1</v>
      </c>
      <c r="F171" s="202" t="s">
        <v>201</v>
      </c>
      <c r="G171" s="203"/>
      <c r="H171" s="203"/>
      <c r="I171" s="203"/>
      <c r="J171" s="118"/>
      <c r="K171" s="120">
        <v>0.88500000000000001</v>
      </c>
      <c r="L171" s="118"/>
      <c r="M171" s="118"/>
      <c r="N171" s="118"/>
      <c r="O171" s="118"/>
      <c r="P171" s="118"/>
      <c r="Q171" s="118"/>
      <c r="R171" s="121"/>
      <c r="T171" s="122"/>
      <c r="U171" s="118"/>
      <c r="V171" s="118"/>
      <c r="W171" s="118"/>
      <c r="X171" s="118"/>
      <c r="Y171" s="118"/>
      <c r="Z171" s="118"/>
      <c r="AA171" s="123"/>
      <c r="AT171" s="124" t="s">
        <v>100</v>
      </c>
      <c r="AU171" s="124" t="s">
        <v>43</v>
      </c>
      <c r="AV171" s="6" t="s">
        <v>43</v>
      </c>
      <c r="AW171" s="6" t="s">
        <v>18</v>
      </c>
      <c r="AX171" s="6" t="s">
        <v>40</v>
      </c>
      <c r="AY171" s="124" t="s">
        <v>94</v>
      </c>
    </row>
    <row r="172" spans="2:65" s="6" customFormat="1" ht="16.5" customHeight="1" x14ac:dyDescent="0.3">
      <c r="B172" s="117"/>
      <c r="C172" s="118"/>
      <c r="D172" s="118"/>
      <c r="E172" s="119" t="s">
        <v>1</v>
      </c>
      <c r="F172" s="208" t="s">
        <v>202</v>
      </c>
      <c r="G172" s="209"/>
      <c r="H172" s="209"/>
      <c r="I172" s="209"/>
      <c r="J172" s="118"/>
      <c r="K172" s="120">
        <v>2.19</v>
      </c>
      <c r="L172" s="118"/>
      <c r="M172" s="118"/>
      <c r="N172" s="118"/>
      <c r="O172" s="118"/>
      <c r="P172" s="118"/>
      <c r="Q172" s="118"/>
      <c r="R172" s="121"/>
      <c r="T172" s="122"/>
      <c r="U172" s="118"/>
      <c r="V172" s="118"/>
      <c r="W172" s="118"/>
      <c r="X172" s="118"/>
      <c r="Y172" s="118"/>
      <c r="Z172" s="118"/>
      <c r="AA172" s="123"/>
      <c r="AT172" s="124" t="s">
        <v>100</v>
      </c>
      <c r="AU172" s="124" t="s">
        <v>43</v>
      </c>
      <c r="AV172" s="6" t="s">
        <v>43</v>
      </c>
      <c r="AW172" s="6" t="s">
        <v>18</v>
      </c>
      <c r="AX172" s="6" t="s">
        <v>40</v>
      </c>
      <c r="AY172" s="124" t="s">
        <v>94</v>
      </c>
    </row>
    <row r="173" spans="2:65" s="6" customFormat="1" ht="16.5" customHeight="1" x14ac:dyDescent="0.3">
      <c r="B173" s="117"/>
      <c r="C173" s="118"/>
      <c r="D173" s="118"/>
      <c r="E173" s="119" t="s">
        <v>1</v>
      </c>
      <c r="F173" s="208" t="s">
        <v>203</v>
      </c>
      <c r="G173" s="209"/>
      <c r="H173" s="209"/>
      <c r="I173" s="209"/>
      <c r="J173" s="118"/>
      <c r="K173" s="120">
        <v>0.36799999999999999</v>
      </c>
      <c r="L173" s="118"/>
      <c r="M173" s="118"/>
      <c r="N173" s="118"/>
      <c r="O173" s="118"/>
      <c r="P173" s="118"/>
      <c r="Q173" s="118"/>
      <c r="R173" s="121"/>
      <c r="T173" s="122"/>
      <c r="U173" s="118"/>
      <c r="V173" s="118"/>
      <c r="W173" s="118"/>
      <c r="X173" s="118"/>
      <c r="Y173" s="118"/>
      <c r="Z173" s="118"/>
      <c r="AA173" s="123"/>
      <c r="AT173" s="124" t="s">
        <v>100</v>
      </c>
      <c r="AU173" s="124" t="s">
        <v>43</v>
      </c>
      <c r="AV173" s="6" t="s">
        <v>43</v>
      </c>
      <c r="AW173" s="6" t="s">
        <v>18</v>
      </c>
      <c r="AX173" s="6" t="s">
        <v>40</v>
      </c>
      <c r="AY173" s="124" t="s">
        <v>94</v>
      </c>
    </row>
    <row r="174" spans="2:65" s="7" customFormat="1" ht="16.5" customHeight="1" x14ac:dyDescent="0.3">
      <c r="B174" s="125"/>
      <c r="C174" s="126"/>
      <c r="D174" s="126"/>
      <c r="E174" s="127" t="s">
        <v>1</v>
      </c>
      <c r="F174" s="204" t="s">
        <v>101</v>
      </c>
      <c r="G174" s="205"/>
      <c r="H174" s="205"/>
      <c r="I174" s="205"/>
      <c r="J174" s="126"/>
      <c r="K174" s="128">
        <v>3.4430000000000001</v>
      </c>
      <c r="L174" s="126"/>
      <c r="M174" s="126"/>
      <c r="N174" s="126"/>
      <c r="O174" s="126"/>
      <c r="P174" s="126"/>
      <c r="Q174" s="126"/>
      <c r="R174" s="129"/>
      <c r="T174" s="130"/>
      <c r="U174" s="126"/>
      <c r="V174" s="126"/>
      <c r="W174" s="126"/>
      <c r="X174" s="126"/>
      <c r="Y174" s="126"/>
      <c r="Z174" s="126"/>
      <c r="AA174" s="131"/>
      <c r="AT174" s="132" t="s">
        <v>100</v>
      </c>
      <c r="AU174" s="132" t="s">
        <v>43</v>
      </c>
      <c r="AV174" s="7" t="s">
        <v>98</v>
      </c>
      <c r="AW174" s="7" t="s">
        <v>18</v>
      </c>
      <c r="AX174" s="7" t="s">
        <v>40</v>
      </c>
      <c r="AY174" s="132" t="s">
        <v>94</v>
      </c>
    </row>
    <row r="175" spans="2:65" s="8" customFormat="1" ht="16.5" customHeight="1" x14ac:dyDescent="0.3">
      <c r="B175" s="133"/>
      <c r="C175" s="134"/>
      <c r="D175" s="134"/>
      <c r="E175" s="135" t="s">
        <v>1</v>
      </c>
      <c r="F175" s="206" t="s">
        <v>102</v>
      </c>
      <c r="G175" s="207"/>
      <c r="H175" s="207"/>
      <c r="I175" s="207"/>
      <c r="J175" s="134"/>
      <c r="K175" s="136">
        <v>3.4430000000000001</v>
      </c>
      <c r="L175" s="134"/>
      <c r="M175" s="134"/>
      <c r="N175" s="134"/>
      <c r="O175" s="134"/>
      <c r="P175" s="134"/>
      <c r="Q175" s="134"/>
      <c r="R175" s="137"/>
      <c r="T175" s="138"/>
      <c r="U175" s="134"/>
      <c r="V175" s="134"/>
      <c r="W175" s="134"/>
      <c r="X175" s="134"/>
      <c r="Y175" s="134"/>
      <c r="Z175" s="134"/>
      <c r="AA175" s="139"/>
      <c r="AT175" s="140" t="s">
        <v>100</v>
      </c>
      <c r="AU175" s="140" t="s">
        <v>43</v>
      </c>
      <c r="AV175" s="8" t="s">
        <v>96</v>
      </c>
      <c r="AW175" s="8" t="s">
        <v>18</v>
      </c>
      <c r="AX175" s="8" t="s">
        <v>41</v>
      </c>
      <c r="AY175" s="140" t="s">
        <v>94</v>
      </c>
    </row>
    <row r="176" spans="2:65" s="1" customFormat="1" ht="25.5" customHeight="1" x14ac:dyDescent="0.3">
      <c r="B176" s="73"/>
      <c r="C176" s="112" t="s">
        <v>114</v>
      </c>
      <c r="D176" s="112" t="s">
        <v>87</v>
      </c>
      <c r="E176" s="113" t="s">
        <v>204</v>
      </c>
      <c r="F176" s="200" t="s">
        <v>205</v>
      </c>
      <c r="G176" s="200"/>
      <c r="H176" s="200"/>
      <c r="I176" s="200"/>
      <c r="J176" s="114" t="s">
        <v>106</v>
      </c>
      <c r="K176" s="97">
        <v>13.77</v>
      </c>
      <c r="L176" s="185">
        <v>0</v>
      </c>
      <c r="M176" s="185"/>
      <c r="N176" s="201">
        <f>ROUND(L176*K176,3)</f>
        <v>0</v>
      </c>
      <c r="O176" s="201"/>
      <c r="P176" s="201"/>
      <c r="Q176" s="201"/>
      <c r="R176" s="76"/>
      <c r="T176" s="98" t="s">
        <v>1</v>
      </c>
      <c r="U176" s="30" t="s">
        <v>25</v>
      </c>
      <c r="V176" s="26"/>
      <c r="W176" s="115">
        <f>V176*K176</f>
        <v>0</v>
      </c>
      <c r="X176" s="115">
        <v>2.4157199999999999</v>
      </c>
      <c r="Y176" s="115">
        <f>X176*K176</f>
        <v>33.264464399999994</v>
      </c>
      <c r="Z176" s="115">
        <v>0</v>
      </c>
      <c r="AA176" s="116">
        <f>Z176*K176</f>
        <v>0</v>
      </c>
      <c r="AR176" s="14" t="s">
        <v>96</v>
      </c>
      <c r="AT176" s="14" t="s">
        <v>87</v>
      </c>
      <c r="AU176" s="14" t="s">
        <v>43</v>
      </c>
      <c r="AY176" s="14" t="s">
        <v>94</v>
      </c>
      <c r="BE176" s="56">
        <f>IF(U176="základná",N176,0)</f>
        <v>0</v>
      </c>
      <c r="BF176" s="56">
        <f>IF(U176="znížená",N176,0)</f>
        <v>0</v>
      </c>
      <c r="BG176" s="56">
        <f>IF(U176="zákl. prenesená",N176,0)</f>
        <v>0</v>
      </c>
      <c r="BH176" s="56">
        <f>IF(U176="zníž. prenesená",N176,0)</f>
        <v>0</v>
      </c>
      <c r="BI176" s="56">
        <f>IF(U176="nulová",N176,0)</f>
        <v>0</v>
      </c>
      <c r="BJ176" s="14" t="s">
        <v>43</v>
      </c>
      <c r="BK176" s="93">
        <f>ROUND(L176*K176,3)</f>
        <v>0</v>
      </c>
      <c r="BL176" s="14" t="s">
        <v>96</v>
      </c>
      <c r="BM176" s="14" t="s">
        <v>206</v>
      </c>
    </row>
    <row r="177" spans="2:65" s="6" customFormat="1" ht="16.5" customHeight="1" x14ac:dyDescent="0.3">
      <c r="B177" s="117"/>
      <c r="C177" s="118"/>
      <c r="D177" s="118"/>
      <c r="E177" s="119" t="s">
        <v>1</v>
      </c>
      <c r="F177" s="202" t="s">
        <v>207</v>
      </c>
      <c r="G177" s="203"/>
      <c r="H177" s="203"/>
      <c r="I177" s="203"/>
      <c r="J177" s="118"/>
      <c r="K177" s="120">
        <v>3.54</v>
      </c>
      <c r="L177" s="118"/>
      <c r="M177" s="118"/>
      <c r="N177" s="118"/>
      <c r="O177" s="118"/>
      <c r="P177" s="118"/>
      <c r="Q177" s="118"/>
      <c r="R177" s="121"/>
      <c r="T177" s="122"/>
      <c r="U177" s="118"/>
      <c r="V177" s="118"/>
      <c r="W177" s="118"/>
      <c r="X177" s="118"/>
      <c r="Y177" s="118"/>
      <c r="Z177" s="118"/>
      <c r="AA177" s="123"/>
      <c r="AT177" s="124" t="s">
        <v>100</v>
      </c>
      <c r="AU177" s="124" t="s">
        <v>43</v>
      </c>
      <c r="AV177" s="6" t="s">
        <v>43</v>
      </c>
      <c r="AW177" s="6" t="s">
        <v>18</v>
      </c>
      <c r="AX177" s="6" t="s">
        <v>40</v>
      </c>
      <c r="AY177" s="124" t="s">
        <v>94</v>
      </c>
    </row>
    <row r="178" spans="2:65" s="6" customFormat="1" ht="16.5" customHeight="1" x14ac:dyDescent="0.3">
      <c r="B178" s="117"/>
      <c r="C178" s="118"/>
      <c r="D178" s="118"/>
      <c r="E178" s="119" t="s">
        <v>1</v>
      </c>
      <c r="F178" s="208" t="s">
        <v>208</v>
      </c>
      <c r="G178" s="209"/>
      <c r="H178" s="209"/>
      <c r="I178" s="209"/>
      <c r="J178" s="118"/>
      <c r="K178" s="120">
        <v>8.76</v>
      </c>
      <c r="L178" s="118"/>
      <c r="M178" s="118"/>
      <c r="N178" s="118"/>
      <c r="O178" s="118"/>
      <c r="P178" s="118"/>
      <c r="Q178" s="118"/>
      <c r="R178" s="121"/>
      <c r="T178" s="122"/>
      <c r="U178" s="118"/>
      <c r="V178" s="118"/>
      <c r="W178" s="118"/>
      <c r="X178" s="118"/>
      <c r="Y178" s="118"/>
      <c r="Z178" s="118"/>
      <c r="AA178" s="123"/>
      <c r="AT178" s="124" t="s">
        <v>100</v>
      </c>
      <c r="AU178" s="124" t="s">
        <v>43</v>
      </c>
      <c r="AV178" s="6" t="s">
        <v>43</v>
      </c>
      <c r="AW178" s="6" t="s">
        <v>18</v>
      </c>
      <c r="AX178" s="6" t="s">
        <v>40</v>
      </c>
      <c r="AY178" s="124" t="s">
        <v>94</v>
      </c>
    </row>
    <row r="179" spans="2:65" s="6" customFormat="1" ht="16.5" customHeight="1" x14ac:dyDescent="0.3">
      <c r="B179" s="117"/>
      <c r="C179" s="118"/>
      <c r="D179" s="118"/>
      <c r="E179" s="119" t="s">
        <v>1</v>
      </c>
      <c r="F179" s="208" t="s">
        <v>209</v>
      </c>
      <c r="G179" s="209"/>
      <c r="H179" s="209"/>
      <c r="I179" s="209"/>
      <c r="J179" s="118"/>
      <c r="K179" s="120">
        <v>1.47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100</v>
      </c>
      <c r="AU179" s="124" t="s">
        <v>43</v>
      </c>
      <c r="AV179" s="6" t="s">
        <v>43</v>
      </c>
      <c r="AW179" s="6" t="s">
        <v>18</v>
      </c>
      <c r="AX179" s="6" t="s">
        <v>40</v>
      </c>
      <c r="AY179" s="124" t="s">
        <v>94</v>
      </c>
    </row>
    <row r="180" spans="2:65" s="7" customFormat="1" ht="16.5" customHeight="1" x14ac:dyDescent="0.3">
      <c r="B180" s="125"/>
      <c r="C180" s="126"/>
      <c r="D180" s="126"/>
      <c r="E180" s="127" t="s">
        <v>1</v>
      </c>
      <c r="F180" s="204" t="s">
        <v>101</v>
      </c>
      <c r="G180" s="205"/>
      <c r="H180" s="205"/>
      <c r="I180" s="205"/>
      <c r="J180" s="126"/>
      <c r="K180" s="128">
        <v>13.77</v>
      </c>
      <c r="L180" s="126"/>
      <c r="M180" s="126"/>
      <c r="N180" s="126"/>
      <c r="O180" s="126"/>
      <c r="P180" s="126"/>
      <c r="Q180" s="126"/>
      <c r="R180" s="129"/>
      <c r="T180" s="130"/>
      <c r="U180" s="126"/>
      <c r="V180" s="126"/>
      <c r="W180" s="126"/>
      <c r="X180" s="126"/>
      <c r="Y180" s="126"/>
      <c r="Z180" s="126"/>
      <c r="AA180" s="131"/>
      <c r="AT180" s="132" t="s">
        <v>100</v>
      </c>
      <c r="AU180" s="132" t="s">
        <v>43</v>
      </c>
      <c r="AV180" s="7" t="s">
        <v>98</v>
      </c>
      <c r="AW180" s="7" t="s">
        <v>18</v>
      </c>
      <c r="AX180" s="7" t="s">
        <v>40</v>
      </c>
      <c r="AY180" s="132" t="s">
        <v>94</v>
      </c>
    </row>
    <row r="181" spans="2:65" s="8" customFormat="1" ht="16.5" customHeight="1" x14ac:dyDescent="0.3">
      <c r="B181" s="133"/>
      <c r="C181" s="134"/>
      <c r="D181" s="134"/>
      <c r="E181" s="135" t="s">
        <v>1</v>
      </c>
      <c r="F181" s="206" t="s">
        <v>102</v>
      </c>
      <c r="G181" s="207"/>
      <c r="H181" s="207"/>
      <c r="I181" s="207"/>
      <c r="J181" s="134"/>
      <c r="K181" s="136">
        <v>13.77</v>
      </c>
      <c r="L181" s="134"/>
      <c r="M181" s="134"/>
      <c r="N181" s="134"/>
      <c r="O181" s="134"/>
      <c r="P181" s="134"/>
      <c r="Q181" s="134"/>
      <c r="R181" s="137"/>
      <c r="T181" s="138"/>
      <c r="U181" s="134"/>
      <c r="V181" s="134"/>
      <c r="W181" s="134"/>
      <c r="X181" s="134"/>
      <c r="Y181" s="134"/>
      <c r="Z181" s="134"/>
      <c r="AA181" s="139"/>
      <c r="AT181" s="140" t="s">
        <v>100</v>
      </c>
      <c r="AU181" s="140" t="s">
        <v>43</v>
      </c>
      <c r="AV181" s="8" t="s">
        <v>96</v>
      </c>
      <c r="AW181" s="8" t="s">
        <v>18</v>
      </c>
      <c r="AX181" s="8" t="s">
        <v>41</v>
      </c>
      <c r="AY181" s="140" t="s">
        <v>94</v>
      </c>
    </row>
    <row r="182" spans="2:65" s="5" customFormat="1" ht="29.85" customHeight="1" x14ac:dyDescent="0.3">
      <c r="B182" s="102"/>
      <c r="C182" s="103"/>
      <c r="D182" s="111" t="s">
        <v>157</v>
      </c>
      <c r="E182" s="111"/>
      <c r="F182" s="111"/>
      <c r="G182" s="111"/>
      <c r="H182" s="111"/>
      <c r="I182" s="111"/>
      <c r="J182" s="111"/>
      <c r="K182" s="111"/>
      <c r="L182" s="111"/>
      <c r="M182" s="111"/>
      <c r="N182" s="223">
        <f>BK182</f>
        <v>0</v>
      </c>
      <c r="O182" s="224"/>
      <c r="P182" s="224"/>
      <c r="Q182" s="224"/>
      <c r="R182" s="104"/>
      <c r="T182" s="105"/>
      <c r="U182" s="103"/>
      <c r="V182" s="103"/>
      <c r="W182" s="106">
        <f>SUM(W183:W218)</f>
        <v>0</v>
      </c>
      <c r="X182" s="103"/>
      <c r="Y182" s="106">
        <f>SUM(Y183:Y218)</f>
        <v>48.910466459999995</v>
      </c>
      <c r="Z182" s="103"/>
      <c r="AA182" s="107">
        <f>SUM(AA183:AA218)</f>
        <v>0</v>
      </c>
      <c r="AR182" s="108" t="s">
        <v>41</v>
      </c>
      <c r="AT182" s="109" t="s">
        <v>39</v>
      </c>
      <c r="AU182" s="109" t="s">
        <v>41</v>
      </c>
      <c r="AY182" s="108" t="s">
        <v>94</v>
      </c>
      <c r="BK182" s="110">
        <f>SUM(BK183:BK218)</f>
        <v>0</v>
      </c>
    </row>
    <row r="183" spans="2:65" s="1" customFormat="1" ht="51" customHeight="1" x14ac:dyDescent="0.3">
      <c r="B183" s="73"/>
      <c r="C183" s="112" t="s">
        <v>115</v>
      </c>
      <c r="D183" s="112" t="s">
        <v>87</v>
      </c>
      <c r="E183" s="113" t="s">
        <v>210</v>
      </c>
      <c r="F183" s="210" t="s">
        <v>772</v>
      </c>
      <c r="G183" s="210"/>
      <c r="H183" s="210"/>
      <c r="I183" s="210"/>
      <c r="J183" s="114" t="s">
        <v>106</v>
      </c>
      <c r="K183" s="97">
        <v>42.058999999999997</v>
      </c>
      <c r="L183" s="185">
        <v>0</v>
      </c>
      <c r="M183" s="185"/>
      <c r="N183" s="201">
        <f>ROUND(L183*K183,3)</f>
        <v>0</v>
      </c>
      <c r="O183" s="201"/>
      <c r="P183" s="201"/>
      <c r="Q183" s="201"/>
      <c r="R183" s="76"/>
      <c r="T183" s="98" t="s">
        <v>1</v>
      </c>
      <c r="U183" s="30" t="s">
        <v>25</v>
      </c>
      <c r="V183" s="26"/>
      <c r="W183" s="115">
        <f>V183*K183</f>
        <v>0</v>
      </c>
      <c r="X183" s="115">
        <v>0.93381999999999998</v>
      </c>
      <c r="Y183" s="115">
        <f>X183*K183</f>
        <v>39.275535379999994</v>
      </c>
      <c r="Z183" s="115">
        <v>0</v>
      </c>
      <c r="AA183" s="116">
        <f>Z183*K183</f>
        <v>0</v>
      </c>
      <c r="AR183" s="14" t="s">
        <v>96</v>
      </c>
      <c r="AT183" s="14" t="s">
        <v>87</v>
      </c>
      <c r="AU183" s="14" t="s">
        <v>43</v>
      </c>
      <c r="AY183" s="14" t="s">
        <v>94</v>
      </c>
      <c r="BE183" s="56">
        <f>IF(U183="základná",N183,0)</f>
        <v>0</v>
      </c>
      <c r="BF183" s="56">
        <f>IF(U183="znížená",N183,0)</f>
        <v>0</v>
      </c>
      <c r="BG183" s="56">
        <f>IF(U183="zákl. prenesená",N183,0)</f>
        <v>0</v>
      </c>
      <c r="BH183" s="56">
        <f>IF(U183="zníž. prenesená",N183,0)</f>
        <v>0</v>
      </c>
      <c r="BI183" s="56">
        <f>IF(U183="nulová",N183,0)</f>
        <v>0</v>
      </c>
      <c r="BJ183" s="14" t="s">
        <v>43</v>
      </c>
      <c r="BK183" s="93">
        <f>ROUND(L183*K183,3)</f>
        <v>0</v>
      </c>
      <c r="BL183" s="14" t="s">
        <v>96</v>
      </c>
      <c r="BM183" s="14" t="s">
        <v>211</v>
      </c>
    </row>
    <row r="184" spans="2:65" s="6" customFormat="1" ht="16.5" customHeight="1" x14ac:dyDescent="0.3">
      <c r="B184" s="117"/>
      <c r="C184" s="118"/>
      <c r="D184" s="118"/>
      <c r="E184" s="119" t="s">
        <v>1</v>
      </c>
      <c r="F184" s="202" t="s">
        <v>212</v>
      </c>
      <c r="G184" s="203"/>
      <c r="H184" s="203"/>
      <c r="I184" s="203"/>
      <c r="J184" s="118"/>
      <c r="K184" s="120">
        <v>14.234999999999999</v>
      </c>
      <c r="L184" s="118"/>
      <c r="M184" s="118"/>
      <c r="N184" s="118"/>
      <c r="O184" s="118"/>
      <c r="P184" s="118"/>
      <c r="Q184" s="118"/>
      <c r="R184" s="121"/>
      <c r="T184" s="122"/>
      <c r="U184" s="118"/>
      <c r="V184" s="118"/>
      <c r="W184" s="118"/>
      <c r="X184" s="118"/>
      <c r="Y184" s="118"/>
      <c r="Z184" s="118"/>
      <c r="AA184" s="123"/>
      <c r="AT184" s="124" t="s">
        <v>100</v>
      </c>
      <c r="AU184" s="124" t="s">
        <v>43</v>
      </c>
      <c r="AV184" s="6" t="s">
        <v>43</v>
      </c>
      <c r="AW184" s="6" t="s">
        <v>18</v>
      </c>
      <c r="AX184" s="6" t="s">
        <v>40</v>
      </c>
      <c r="AY184" s="124" t="s">
        <v>94</v>
      </c>
    </row>
    <row r="185" spans="2:65" s="6" customFormat="1" ht="16.5" customHeight="1" x14ac:dyDescent="0.3">
      <c r="B185" s="117"/>
      <c r="C185" s="118"/>
      <c r="D185" s="118"/>
      <c r="E185" s="119" t="s">
        <v>1</v>
      </c>
      <c r="F185" s="208" t="s">
        <v>212</v>
      </c>
      <c r="G185" s="209"/>
      <c r="H185" s="209"/>
      <c r="I185" s="209"/>
      <c r="J185" s="118"/>
      <c r="K185" s="120">
        <v>14.234999999999999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100</v>
      </c>
      <c r="AU185" s="124" t="s">
        <v>43</v>
      </c>
      <c r="AV185" s="6" t="s">
        <v>43</v>
      </c>
      <c r="AW185" s="6" t="s">
        <v>18</v>
      </c>
      <c r="AX185" s="6" t="s">
        <v>40</v>
      </c>
      <c r="AY185" s="124" t="s">
        <v>94</v>
      </c>
    </row>
    <row r="186" spans="2:65" s="6" customFormat="1" ht="16.5" customHeight="1" x14ac:dyDescent="0.3">
      <c r="B186" s="117"/>
      <c r="C186" s="118"/>
      <c r="D186" s="118"/>
      <c r="E186" s="119" t="s">
        <v>1</v>
      </c>
      <c r="F186" s="208" t="s">
        <v>213</v>
      </c>
      <c r="G186" s="209"/>
      <c r="H186" s="209"/>
      <c r="I186" s="209"/>
      <c r="J186" s="118"/>
      <c r="K186" s="120">
        <v>5.7530000000000001</v>
      </c>
      <c r="L186" s="118"/>
      <c r="M186" s="118"/>
      <c r="N186" s="118"/>
      <c r="O186" s="118"/>
      <c r="P186" s="118"/>
      <c r="Q186" s="118"/>
      <c r="R186" s="121"/>
      <c r="T186" s="122"/>
      <c r="U186" s="118"/>
      <c r="V186" s="118"/>
      <c r="W186" s="118"/>
      <c r="X186" s="118"/>
      <c r="Y186" s="118"/>
      <c r="Z186" s="118"/>
      <c r="AA186" s="123"/>
      <c r="AT186" s="124" t="s">
        <v>100</v>
      </c>
      <c r="AU186" s="124" t="s">
        <v>43</v>
      </c>
      <c r="AV186" s="6" t="s">
        <v>43</v>
      </c>
      <c r="AW186" s="6" t="s">
        <v>18</v>
      </c>
      <c r="AX186" s="6" t="s">
        <v>40</v>
      </c>
      <c r="AY186" s="124" t="s">
        <v>94</v>
      </c>
    </row>
    <row r="187" spans="2:65" s="6" customFormat="1" ht="16.5" customHeight="1" x14ac:dyDescent="0.3">
      <c r="B187" s="117"/>
      <c r="C187" s="118"/>
      <c r="D187" s="118"/>
      <c r="E187" s="119" t="s">
        <v>1</v>
      </c>
      <c r="F187" s="208" t="s">
        <v>213</v>
      </c>
      <c r="G187" s="209"/>
      <c r="H187" s="209"/>
      <c r="I187" s="209"/>
      <c r="J187" s="118"/>
      <c r="K187" s="120">
        <v>5.7530000000000001</v>
      </c>
      <c r="L187" s="118"/>
      <c r="M187" s="118"/>
      <c r="N187" s="118"/>
      <c r="O187" s="118"/>
      <c r="P187" s="118"/>
      <c r="Q187" s="118"/>
      <c r="R187" s="121"/>
      <c r="T187" s="122"/>
      <c r="U187" s="118"/>
      <c r="V187" s="118"/>
      <c r="W187" s="118"/>
      <c r="X187" s="118"/>
      <c r="Y187" s="118"/>
      <c r="Z187" s="118"/>
      <c r="AA187" s="123"/>
      <c r="AT187" s="124" t="s">
        <v>100</v>
      </c>
      <c r="AU187" s="124" t="s">
        <v>43</v>
      </c>
      <c r="AV187" s="6" t="s">
        <v>43</v>
      </c>
      <c r="AW187" s="6" t="s">
        <v>18</v>
      </c>
      <c r="AX187" s="6" t="s">
        <v>40</v>
      </c>
      <c r="AY187" s="124" t="s">
        <v>94</v>
      </c>
    </row>
    <row r="188" spans="2:65" s="7" customFormat="1" ht="16.5" customHeight="1" x14ac:dyDescent="0.3">
      <c r="B188" s="125"/>
      <c r="C188" s="126"/>
      <c r="D188" s="126"/>
      <c r="E188" s="127" t="s">
        <v>1</v>
      </c>
      <c r="F188" s="204" t="s">
        <v>101</v>
      </c>
      <c r="G188" s="205"/>
      <c r="H188" s="205"/>
      <c r="I188" s="205"/>
      <c r="J188" s="126"/>
      <c r="K188" s="128">
        <v>39.975999999999999</v>
      </c>
      <c r="L188" s="126"/>
      <c r="M188" s="126"/>
      <c r="N188" s="126"/>
      <c r="O188" s="126"/>
      <c r="P188" s="126"/>
      <c r="Q188" s="126"/>
      <c r="R188" s="129"/>
      <c r="T188" s="130"/>
      <c r="U188" s="126"/>
      <c r="V188" s="126"/>
      <c r="W188" s="126"/>
      <c r="X188" s="126"/>
      <c r="Y188" s="126"/>
      <c r="Z188" s="126"/>
      <c r="AA188" s="131"/>
      <c r="AT188" s="132" t="s">
        <v>100</v>
      </c>
      <c r="AU188" s="132" t="s">
        <v>43</v>
      </c>
      <c r="AV188" s="7" t="s">
        <v>98</v>
      </c>
      <c r="AW188" s="7" t="s">
        <v>18</v>
      </c>
      <c r="AX188" s="7" t="s">
        <v>40</v>
      </c>
      <c r="AY188" s="132" t="s">
        <v>94</v>
      </c>
    </row>
    <row r="189" spans="2:65" s="6" customFormat="1" ht="16.5" customHeight="1" x14ac:dyDescent="0.3">
      <c r="B189" s="117"/>
      <c r="C189" s="118"/>
      <c r="D189" s="118"/>
      <c r="E189" s="119" t="s">
        <v>1</v>
      </c>
      <c r="F189" s="208" t="s">
        <v>214</v>
      </c>
      <c r="G189" s="209"/>
      <c r="H189" s="209"/>
      <c r="I189" s="209"/>
      <c r="J189" s="118"/>
      <c r="K189" s="120">
        <v>-1.44</v>
      </c>
      <c r="L189" s="118"/>
      <c r="M189" s="118"/>
      <c r="N189" s="118"/>
      <c r="O189" s="118"/>
      <c r="P189" s="118"/>
      <c r="Q189" s="118"/>
      <c r="R189" s="121"/>
      <c r="T189" s="122"/>
      <c r="U189" s="118"/>
      <c r="V189" s="118"/>
      <c r="W189" s="118"/>
      <c r="X189" s="118"/>
      <c r="Y189" s="118"/>
      <c r="Z189" s="118"/>
      <c r="AA189" s="123"/>
      <c r="AT189" s="124" t="s">
        <v>100</v>
      </c>
      <c r="AU189" s="124" t="s">
        <v>43</v>
      </c>
      <c r="AV189" s="6" t="s">
        <v>43</v>
      </c>
      <c r="AW189" s="6" t="s">
        <v>18</v>
      </c>
      <c r="AX189" s="6" t="s">
        <v>40</v>
      </c>
      <c r="AY189" s="124" t="s">
        <v>94</v>
      </c>
    </row>
    <row r="190" spans="2:65" s="6" customFormat="1" ht="16.5" customHeight="1" x14ac:dyDescent="0.3">
      <c r="B190" s="117"/>
      <c r="C190" s="118"/>
      <c r="D190" s="118"/>
      <c r="E190" s="119" t="s">
        <v>1</v>
      </c>
      <c r="F190" s="208" t="s">
        <v>215</v>
      </c>
      <c r="G190" s="209"/>
      <c r="H190" s="209"/>
      <c r="I190" s="209"/>
      <c r="J190" s="118"/>
      <c r="K190" s="120">
        <v>-0.81</v>
      </c>
      <c r="L190" s="118"/>
      <c r="M190" s="118"/>
      <c r="N190" s="118"/>
      <c r="O190" s="118"/>
      <c r="P190" s="118"/>
      <c r="Q190" s="118"/>
      <c r="R190" s="121"/>
      <c r="T190" s="122"/>
      <c r="U190" s="118"/>
      <c r="V190" s="118"/>
      <c r="W190" s="118"/>
      <c r="X190" s="118"/>
      <c r="Y190" s="118"/>
      <c r="Z190" s="118"/>
      <c r="AA190" s="123"/>
      <c r="AT190" s="124" t="s">
        <v>100</v>
      </c>
      <c r="AU190" s="124" t="s">
        <v>43</v>
      </c>
      <c r="AV190" s="6" t="s">
        <v>43</v>
      </c>
      <c r="AW190" s="6" t="s">
        <v>18</v>
      </c>
      <c r="AX190" s="6" t="s">
        <v>40</v>
      </c>
      <c r="AY190" s="124" t="s">
        <v>94</v>
      </c>
    </row>
    <row r="191" spans="2:65" s="6" customFormat="1" ht="16.5" customHeight="1" x14ac:dyDescent="0.3">
      <c r="B191" s="117"/>
      <c r="C191" s="118"/>
      <c r="D191" s="118"/>
      <c r="E191" s="119" t="s">
        <v>1</v>
      </c>
      <c r="F191" s="208" t="s">
        <v>216</v>
      </c>
      <c r="G191" s="209"/>
      <c r="H191" s="209"/>
      <c r="I191" s="209"/>
      <c r="J191" s="118"/>
      <c r="K191" s="120">
        <v>-1.1180000000000001</v>
      </c>
      <c r="L191" s="118"/>
      <c r="M191" s="118"/>
      <c r="N191" s="118"/>
      <c r="O191" s="118"/>
      <c r="P191" s="118"/>
      <c r="Q191" s="118"/>
      <c r="R191" s="121"/>
      <c r="T191" s="122"/>
      <c r="U191" s="118"/>
      <c r="V191" s="118"/>
      <c r="W191" s="118"/>
      <c r="X191" s="118"/>
      <c r="Y191" s="118"/>
      <c r="Z191" s="118"/>
      <c r="AA191" s="123"/>
      <c r="AT191" s="124" t="s">
        <v>100</v>
      </c>
      <c r="AU191" s="124" t="s">
        <v>43</v>
      </c>
      <c r="AV191" s="6" t="s">
        <v>43</v>
      </c>
      <c r="AW191" s="6" t="s">
        <v>18</v>
      </c>
      <c r="AX191" s="6" t="s">
        <v>40</v>
      </c>
      <c r="AY191" s="124" t="s">
        <v>94</v>
      </c>
    </row>
    <row r="192" spans="2:65" s="6" customFormat="1" ht="16.5" customHeight="1" x14ac:dyDescent="0.3">
      <c r="B192" s="117"/>
      <c r="C192" s="118"/>
      <c r="D192" s="118"/>
      <c r="E192" s="119" t="s">
        <v>1</v>
      </c>
      <c r="F192" s="208" t="s">
        <v>217</v>
      </c>
      <c r="G192" s="209"/>
      <c r="H192" s="209"/>
      <c r="I192" s="209"/>
      <c r="J192" s="118"/>
      <c r="K192" s="120">
        <v>-0.69899999999999995</v>
      </c>
      <c r="L192" s="118"/>
      <c r="M192" s="118"/>
      <c r="N192" s="118"/>
      <c r="O192" s="118"/>
      <c r="P192" s="118"/>
      <c r="Q192" s="118"/>
      <c r="R192" s="121"/>
      <c r="T192" s="122"/>
      <c r="U192" s="118"/>
      <c r="V192" s="118"/>
      <c r="W192" s="118"/>
      <c r="X192" s="118"/>
      <c r="Y192" s="118"/>
      <c r="Z192" s="118"/>
      <c r="AA192" s="123"/>
      <c r="AT192" s="124" t="s">
        <v>100</v>
      </c>
      <c r="AU192" s="124" t="s">
        <v>43</v>
      </c>
      <c r="AV192" s="6" t="s">
        <v>43</v>
      </c>
      <c r="AW192" s="6" t="s">
        <v>18</v>
      </c>
      <c r="AX192" s="6" t="s">
        <v>40</v>
      </c>
      <c r="AY192" s="124" t="s">
        <v>94</v>
      </c>
    </row>
    <row r="193" spans="2:65" s="7" customFormat="1" ht="16.5" customHeight="1" x14ac:dyDescent="0.3">
      <c r="B193" s="125"/>
      <c r="C193" s="126"/>
      <c r="D193" s="126"/>
      <c r="E193" s="127" t="s">
        <v>1</v>
      </c>
      <c r="F193" s="204" t="s">
        <v>101</v>
      </c>
      <c r="G193" s="205"/>
      <c r="H193" s="205"/>
      <c r="I193" s="205"/>
      <c r="J193" s="126"/>
      <c r="K193" s="128">
        <v>-4.0670000000000002</v>
      </c>
      <c r="L193" s="126"/>
      <c r="M193" s="126"/>
      <c r="N193" s="126"/>
      <c r="O193" s="126"/>
      <c r="P193" s="126"/>
      <c r="Q193" s="126"/>
      <c r="R193" s="129"/>
      <c r="T193" s="130"/>
      <c r="U193" s="126"/>
      <c r="V193" s="126"/>
      <c r="W193" s="126"/>
      <c r="X193" s="126"/>
      <c r="Y193" s="126"/>
      <c r="Z193" s="126"/>
      <c r="AA193" s="131"/>
      <c r="AT193" s="132" t="s">
        <v>100</v>
      </c>
      <c r="AU193" s="132" t="s">
        <v>43</v>
      </c>
      <c r="AV193" s="7" t="s">
        <v>98</v>
      </c>
      <c r="AW193" s="7" t="s">
        <v>18</v>
      </c>
      <c r="AX193" s="7" t="s">
        <v>40</v>
      </c>
      <c r="AY193" s="132" t="s">
        <v>94</v>
      </c>
    </row>
    <row r="194" spans="2:65" s="6" customFormat="1" ht="16.5" customHeight="1" x14ac:dyDescent="0.3">
      <c r="B194" s="117"/>
      <c r="C194" s="118"/>
      <c r="D194" s="118"/>
      <c r="E194" s="119" t="s">
        <v>1</v>
      </c>
      <c r="F194" s="208" t="s">
        <v>218</v>
      </c>
      <c r="G194" s="209"/>
      <c r="H194" s="209"/>
      <c r="I194" s="209"/>
      <c r="J194" s="118"/>
      <c r="K194" s="120">
        <v>4.38</v>
      </c>
      <c r="L194" s="118"/>
      <c r="M194" s="118"/>
      <c r="N194" s="118"/>
      <c r="O194" s="118"/>
      <c r="P194" s="118"/>
      <c r="Q194" s="118"/>
      <c r="R194" s="121"/>
      <c r="T194" s="122"/>
      <c r="U194" s="118"/>
      <c r="V194" s="118"/>
      <c r="W194" s="118"/>
      <c r="X194" s="118"/>
      <c r="Y194" s="118"/>
      <c r="Z194" s="118"/>
      <c r="AA194" s="123"/>
      <c r="AT194" s="124" t="s">
        <v>100</v>
      </c>
      <c r="AU194" s="124" t="s">
        <v>43</v>
      </c>
      <c r="AV194" s="6" t="s">
        <v>43</v>
      </c>
      <c r="AW194" s="6" t="s">
        <v>18</v>
      </c>
      <c r="AX194" s="6" t="s">
        <v>40</v>
      </c>
      <c r="AY194" s="124" t="s">
        <v>94</v>
      </c>
    </row>
    <row r="195" spans="2:65" s="6" customFormat="1" ht="16.5" customHeight="1" x14ac:dyDescent="0.3">
      <c r="B195" s="117"/>
      <c r="C195" s="118"/>
      <c r="D195" s="118"/>
      <c r="E195" s="119" t="s">
        <v>1</v>
      </c>
      <c r="F195" s="208" t="s">
        <v>219</v>
      </c>
      <c r="G195" s="209"/>
      <c r="H195" s="209"/>
      <c r="I195" s="209"/>
      <c r="J195" s="118"/>
      <c r="K195" s="120">
        <v>1.77</v>
      </c>
      <c r="L195" s="118"/>
      <c r="M195" s="118"/>
      <c r="N195" s="118"/>
      <c r="O195" s="118"/>
      <c r="P195" s="118"/>
      <c r="Q195" s="118"/>
      <c r="R195" s="121"/>
      <c r="T195" s="122"/>
      <c r="U195" s="118"/>
      <c r="V195" s="118"/>
      <c r="W195" s="118"/>
      <c r="X195" s="118"/>
      <c r="Y195" s="118"/>
      <c r="Z195" s="118"/>
      <c r="AA195" s="123"/>
      <c r="AT195" s="124" t="s">
        <v>100</v>
      </c>
      <c r="AU195" s="124" t="s">
        <v>43</v>
      </c>
      <c r="AV195" s="6" t="s">
        <v>43</v>
      </c>
      <c r="AW195" s="6" t="s">
        <v>18</v>
      </c>
      <c r="AX195" s="6" t="s">
        <v>40</v>
      </c>
      <c r="AY195" s="124" t="s">
        <v>94</v>
      </c>
    </row>
    <row r="196" spans="2:65" s="7" customFormat="1" ht="16.5" customHeight="1" x14ac:dyDescent="0.3">
      <c r="B196" s="125"/>
      <c r="C196" s="126"/>
      <c r="D196" s="126"/>
      <c r="E196" s="127" t="s">
        <v>1</v>
      </c>
      <c r="F196" s="204" t="s">
        <v>101</v>
      </c>
      <c r="G196" s="205"/>
      <c r="H196" s="205"/>
      <c r="I196" s="205"/>
      <c r="J196" s="126"/>
      <c r="K196" s="128">
        <v>6.15</v>
      </c>
      <c r="L196" s="126"/>
      <c r="M196" s="126"/>
      <c r="N196" s="126"/>
      <c r="O196" s="126"/>
      <c r="P196" s="126"/>
      <c r="Q196" s="126"/>
      <c r="R196" s="129"/>
      <c r="T196" s="130"/>
      <c r="U196" s="126"/>
      <c r="V196" s="126"/>
      <c r="W196" s="126"/>
      <c r="X196" s="126"/>
      <c r="Y196" s="126"/>
      <c r="Z196" s="126"/>
      <c r="AA196" s="131"/>
      <c r="AT196" s="132" t="s">
        <v>100</v>
      </c>
      <c r="AU196" s="132" t="s">
        <v>43</v>
      </c>
      <c r="AV196" s="7" t="s">
        <v>98</v>
      </c>
      <c r="AW196" s="7" t="s">
        <v>18</v>
      </c>
      <c r="AX196" s="7" t="s">
        <v>40</v>
      </c>
      <c r="AY196" s="132" t="s">
        <v>94</v>
      </c>
    </row>
    <row r="197" spans="2:65" s="8" customFormat="1" ht="16.5" customHeight="1" x14ac:dyDescent="0.3">
      <c r="B197" s="133"/>
      <c r="C197" s="134"/>
      <c r="D197" s="134"/>
      <c r="E197" s="135" t="s">
        <v>1</v>
      </c>
      <c r="F197" s="206" t="s">
        <v>102</v>
      </c>
      <c r="G197" s="207"/>
      <c r="H197" s="207"/>
      <c r="I197" s="207"/>
      <c r="J197" s="134"/>
      <c r="K197" s="136">
        <v>42.058999999999997</v>
      </c>
      <c r="L197" s="134"/>
      <c r="M197" s="134"/>
      <c r="N197" s="134"/>
      <c r="O197" s="134"/>
      <c r="P197" s="134"/>
      <c r="Q197" s="134"/>
      <c r="R197" s="137"/>
      <c r="T197" s="138"/>
      <c r="U197" s="134"/>
      <c r="V197" s="134"/>
      <c r="W197" s="134"/>
      <c r="X197" s="134"/>
      <c r="Y197" s="134"/>
      <c r="Z197" s="134"/>
      <c r="AA197" s="139"/>
      <c r="AT197" s="140" t="s">
        <v>100</v>
      </c>
      <c r="AU197" s="140" t="s">
        <v>43</v>
      </c>
      <c r="AV197" s="8" t="s">
        <v>96</v>
      </c>
      <c r="AW197" s="8" t="s">
        <v>18</v>
      </c>
      <c r="AX197" s="8" t="s">
        <v>41</v>
      </c>
      <c r="AY197" s="140" t="s">
        <v>94</v>
      </c>
    </row>
    <row r="198" spans="2:65" s="1" customFormat="1" ht="38.25" customHeight="1" x14ac:dyDescent="0.3">
      <c r="B198" s="73"/>
      <c r="C198" s="112" t="s">
        <v>116</v>
      </c>
      <c r="D198" s="112" t="s">
        <v>87</v>
      </c>
      <c r="E198" s="113" t="s">
        <v>220</v>
      </c>
      <c r="F198" s="200" t="s">
        <v>773</v>
      </c>
      <c r="G198" s="200"/>
      <c r="H198" s="200"/>
      <c r="I198" s="200"/>
      <c r="J198" s="114" t="s">
        <v>95</v>
      </c>
      <c r="K198" s="97">
        <v>2</v>
      </c>
      <c r="L198" s="185">
        <v>0</v>
      </c>
      <c r="M198" s="185"/>
      <c r="N198" s="201">
        <f>ROUND(L198*K198,3)</f>
        <v>0</v>
      </c>
      <c r="O198" s="201"/>
      <c r="P198" s="201"/>
      <c r="Q198" s="201"/>
      <c r="R198" s="76"/>
      <c r="T198" s="98" t="s">
        <v>1</v>
      </c>
      <c r="U198" s="30" t="s">
        <v>25</v>
      </c>
      <c r="V198" s="26"/>
      <c r="W198" s="115">
        <f>V198*K198</f>
        <v>0</v>
      </c>
      <c r="X198" s="115">
        <v>1.9089999999999999E-2</v>
      </c>
      <c r="Y198" s="115">
        <f>X198*K198</f>
        <v>3.8179999999999999E-2</v>
      </c>
      <c r="Z198" s="115">
        <v>0</v>
      </c>
      <c r="AA198" s="116">
        <f>Z198*K198</f>
        <v>0</v>
      </c>
      <c r="AR198" s="14" t="s">
        <v>96</v>
      </c>
      <c r="AT198" s="14" t="s">
        <v>87</v>
      </c>
      <c r="AU198" s="14" t="s">
        <v>43</v>
      </c>
      <c r="AY198" s="14" t="s">
        <v>94</v>
      </c>
      <c r="BE198" s="56">
        <f>IF(U198="základná",N198,0)</f>
        <v>0</v>
      </c>
      <c r="BF198" s="56">
        <f>IF(U198="znížená",N198,0)</f>
        <v>0</v>
      </c>
      <c r="BG198" s="56">
        <f>IF(U198="zákl. prenesená",N198,0)</f>
        <v>0</v>
      </c>
      <c r="BH198" s="56">
        <f>IF(U198="zníž. prenesená",N198,0)</f>
        <v>0</v>
      </c>
      <c r="BI198" s="56">
        <f>IF(U198="nulová",N198,0)</f>
        <v>0</v>
      </c>
      <c r="BJ198" s="14" t="s">
        <v>43</v>
      </c>
      <c r="BK198" s="93">
        <f>ROUND(L198*K198,3)</f>
        <v>0</v>
      </c>
      <c r="BL198" s="14" t="s">
        <v>96</v>
      </c>
      <c r="BM198" s="14" t="s">
        <v>221</v>
      </c>
    </row>
    <row r="199" spans="2:65" s="1" customFormat="1" ht="39" customHeight="1" x14ac:dyDescent="0.3">
      <c r="B199" s="73"/>
      <c r="C199" s="112" t="s">
        <v>97</v>
      </c>
      <c r="D199" s="112" t="s">
        <v>87</v>
      </c>
      <c r="E199" s="113" t="s">
        <v>222</v>
      </c>
      <c r="F199" s="200" t="s">
        <v>774</v>
      </c>
      <c r="G199" s="200"/>
      <c r="H199" s="200"/>
      <c r="I199" s="200"/>
      <c r="J199" s="114" t="s">
        <v>95</v>
      </c>
      <c r="K199" s="97">
        <v>12</v>
      </c>
      <c r="L199" s="185">
        <v>0</v>
      </c>
      <c r="M199" s="185"/>
      <c r="N199" s="201">
        <f>ROUND(L199*K199,3)</f>
        <v>0</v>
      </c>
      <c r="O199" s="201"/>
      <c r="P199" s="201"/>
      <c r="Q199" s="201"/>
      <c r="R199" s="76"/>
      <c r="T199" s="98" t="s">
        <v>1</v>
      </c>
      <c r="U199" s="30" t="s">
        <v>25</v>
      </c>
      <c r="V199" s="26"/>
      <c r="W199" s="115">
        <f>V199*K199</f>
        <v>0</v>
      </c>
      <c r="X199" s="115">
        <v>4.8840000000000001E-2</v>
      </c>
      <c r="Y199" s="115">
        <f>X199*K199</f>
        <v>0.58608000000000005</v>
      </c>
      <c r="Z199" s="115">
        <v>0</v>
      </c>
      <c r="AA199" s="116">
        <f>Z199*K199</f>
        <v>0</v>
      </c>
      <c r="AR199" s="14" t="s">
        <v>96</v>
      </c>
      <c r="AT199" s="14" t="s">
        <v>87</v>
      </c>
      <c r="AU199" s="14" t="s">
        <v>43</v>
      </c>
      <c r="AY199" s="14" t="s">
        <v>94</v>
      </c>
      <c r="BE199" s="56">
        <f>IF(U199="základná",N199,0)</f>
        <v>0</v>
      </c>
      <c r="BF199" s="56">
        <f>IF(U199="znížená",N199,0)</f>
        <v>0</v>
      </c>
      <c r="BG199" s="56">
        <f>IF(U199="zákl. prenesená",N199,0)</f>
        <v>0</v>
      </c>
      <c r="BH199" s="56">
        <f>IF(U199="zníž. prenesená",N199,0)</f>
        <v>0</v>
      </c>
      <c r="BI199" s="56">
        <f>IF(U199="nulová",N199,0)</f>
        <v>0</v>
      </c>
      <c r="BJ199" s="14" t="s">
        <v>43</v>
      </c>
      <c r="BK199" s="93">
        <f>ROUND(L199*K199,3)</f>
        <v>0</v>
      </c>
      <c r="BL199" s="14" t="s">
        <v>96</v>
      </c>
      <c r="BM199" s="14" t="s">
        <v>223</v>
      </c>
    </row>
    <row r="200" spans="2:65" s="6" customFormat="1" ht="16.5" customHeight="1" x14ac:dyDescent="0.3">
      <c r="B200" s="117"/>
      <c r="C200" s="118"/>
      <c r="D200" s="118"/>
      <c r="E200" s="119" t="s">
        <v>1</v>
      </c>
      <c r="F200" s="202" t="s">
        <v>224</v>
      </c>
      <c r="G200" s="203"/>
      <c r="H200" s="203"/>
      <c r="I200" s="203"/>
      <c r="J200" s="118"/>
      <c r="K200" s="120">
        <v>12</v>
      </c>
      <c r="L200" s="118"/>
      <c r="M200" s="118"/>
      <c r="N200" s="118"/>
      <c r="O200" s="118"/>
      <c r="P200" s="118"/>
      <c r="Q200" s="118"/>
      <c r="R200" s="121"/>
      <c r="T200" s="122"/>
      <c r="U200" s="118"/>
      <c r="V200" s="118"/>
      <c r="W200" s="118"/>
      <c r="X200" s="118"/>
      <c r="Y200" s="118"/>
      <c r="Z200" s="118"/>
      <c r="AA200" s="123"/>
      <c r="AT200" s="124" t="s">
        <v>100</v>
      </c>
      <c r="AU200" s="124" t="s">
        <v>43</v>
      </c>
      <c r="AV200" s="6" t="s">
        <v>43</v>
      </c>
      <c r="AW200" s="6" t="s">
        <v>18</v>
      </c>
      <c r="AX200" s="6" t="s">
        <v>41</v>
      </c>
      <c r="AY200" s="124" t="s">
        <v>94</v>
      </c>
    </row>
    <row r="201" spans="2:65" s="1" customFormat="1" ht="42.75" customHeight="1" x14ac:dyDescent="0.3">
      <c r="B201" s="73"/>
      <c r="C201" s="112" t="s">
        <v>117</v>
      </c>
      <c r="D201" s="112" t="s">
        <v>87</v>
      </c>
      <c r="E201" s="113" t="s">
        <v>225</v>
      </c>
      <c r="F201" s="200" t="s">
        <v>775</v>
      </c>
      <c r="G201" s="200"/>
      <c r="H201" s="200"/>
      <c r="I201" s="200"/>
      <c r="J201" s="114" t="s">
        <v>95</v>
      </c>
      <c r="K201" s="97">
        <v>9</v>
      </c>
      <c r="L201" s="185">
        <v>0</v>
      </c>
      <c r="M201" s="185"/>
      <c r="N201" s="201">
        <f>ROUND(L201*K201,3)</f>
        <v>0</v>
      </c>
      <c r="O201" s="201"/>
      <c r="P201" s="201"/>
      <c r="Q201" s="201"/>
      <c r="R201" s="76"/>
      <c r="T201" s="98" t="s">
        <v>1</v>
      </c>
      <c r="U201" s="30" t="s">
        <v>25</v>
      </c>
      <c r="V201" s="26"/>
      <c r="W201" s="115">
        <f>V201*K201</f>
        <v>0</v>
      </c>
      <c r="X201" s="115">
        <v>5.8529999999999999E-2</v>
      </c>
      <c r="Y201" s="115">
        <f>X201*K201</f>
        <v>0.52676999999999996</v>
      </c>
      <c r="Z201" s="115">
        <v>0</v>
      </c>
      <c r="AA201" s="116">
        <f>Z201*K201</f>
        <v>0</v>
      </c>
      <c r="AR201" s="14" t="s">
        <v>96</v>
      </c>
      <c r="AT201" s="14" t="s">
        <v>87</v>
      </c>
      <c r="AU201" s="14" t="s">
        <v>43</v>
      </c>
      <c r="AY201" s="14" t="s">
        <v>94</v>
      </c>
      <c r="BE201" s="56">
        <f>IF(U201="základná",N201,0)</f>
        <v>0</v>
      </c>
      <c r="BF201" s="56">
        <f>IF(U201="znížená",N201,0)</f>
        <v>0</v>
      </c>
      <c r="BG201" s="56">
        <f>IF(U201="zákl. prenesená",N201,0)</f>
        <v>0</v>
      </c>
      <c r="BH201" s="56">
        <f>IF(U201="zníž. prenesená",N201,0)</f>
        <v>0</v>
      </c>
      <c r="BI201" s="56">
        <f>IF(U201="nulová",N201,0)</f>
        <v>0</v>
      </c>
      <c r="BJ201" s="14" t="s">
        <v>43</v>
      </c>
      <c r="BK201" s="93">
        <f>ROUND(L201*K201,3)</f>
        <v>0</v>
      </c>
      <c r="BL201" s="14" t="s">
        <v>96</v>
      </c>
      <c r="BM201" s="14" t="s">
        <v>226</v>
      </c>
    </row>
    <row r="202" spans="2:65" s="6" customFormat="1" ht="16.5" customHeight="1" x14ac:dyDescent="0.3">
      <c r="B202" s="117"/>
      <c r="C202" s="118"/>
      <c r="D202" s="118"/>
      <c r="E202" s="119" t="s">
        <v>1</v>
      </c>
      <c r="F202" s="202" t="s">
        <v>227</v>
      </c>
      <c r="G202" s="203"/>
      <c r="H202" s="203"/>
      <c r="I202" s="203"/>
      <c r="J202" s="118"/>
      <c r="K202" s="120">
        <v>9</v>
      </c>
      <c r="L202" s="118"/>
      <c r="M202" s="118"/>
      <c r="N202" s="118"/>
      <c r="O202" s="118"/>
      <c r="P202" s="118"/>
      <c r="Q202" s="118"/>
      <c r="R202" s="121"/>
      <c r="T202" s="122"/>
      <c r="U202" s="118"/>
      <c r="V202" s="118"/>
      <c r="W202" s="118"/>
      <c r="X202" s="118"/>
      <c r="Y202" s="118"/>
      <c r="Z202" s="118"/>
      <c r="AA202" s="123"/>
      <c r="AT202" s="124" t="s">
        <v>100</v>
      </c>
      <c r="AU202" s="124" t="s">
        <v>43</v>
      </c>
      <c r="AV202" s="6" t="s">
        <v>43</v>
      </c>
      <c r="AW202" s="6" t="s">
        <v>18</v>
      </c>
      <c r="AX202" s="6" t="s">
        <v>41</v>
      </c>
      <c r="AY202" s="124" t="s">
        <v>94</v>
      </c>
    </row>
    <row r="203" spans="2:65" s="1" customFormat="1" ht="42" customHeight="1" x14ac:dyDescent="0.3">
      <c r="B203" s="73"/>
      <c r="C203" s="112" t="s">
        <v>118</v>
      </c>
      <c r="D203" s="112" t="s">
        <v>87</v>
      </c>
      <c r="E203" s="113" t="s">
        <v>228</v>
      </c>
      <c r="F203" s="200" t="s">
        <v>776</v>
      </c>
      <c r="G203" s="200"/>
      <c r="H203" s="200"/>
      <c r="I203" s="200"/>
      <c r="J203" s="114" t="s">
        <v>95</v>
      </c>
      <c r="K203" s="97">
        <v>3</v>
      </c>
      <c r="L203" s="185">
        <v>0</v>
      </c>
      <c r="M203" s="185"/>
      <c r="N203" s="201">
        <f>ROUND(L203*K203,3)</f>
        <v>0</v>
      </c>
      <c r="O203" s="201"/>
      <c r="P203" s="201"/>
      <c r="Q203" s="201"/>
      <c r="R203" s="76"/>
      <c r="T203" s="98" t="s">
        <v>1</v>
      </c>
      <c r="U203" s="30" t="s">
        <v>25</v>
      </c>
      <c r="V203" s="26"/>
      <c r="W203" s="115">
        <f>V203*K203</f>
        <v>0</v>
      </c>
      <c r="X203" s="115">
        <v>7.8119999999999995E-2</v>
      </c>
      <c r="Y203" s="115">
        <f>X203*K203</f>
        <v>0.23435999999999998</v>
      </c>
      <c r="Z203" s="115">
        <v>0</v>
      </c>
      <c r="AA203" s="116">
        <f>Z203*K203</f>
        <v>0</v>
      </c>
      <c r="AR203" s="14" t="s">
        <v>96</v>
      </c>
      <c r="AT203" s="14" t="s">
        <v>87</v>
      </c>
      <c r="AU203" s="14" t="s">
        <v>43</v>
      </c>
      <c r="AY203" s="14" t="s">
        <v>94</v>
      </c>
      <c r="BE203" s="56">
        <f>IF(U203="základná",N203,0)</f>
        <v>0</v>
      </c>
      <c r="BF203" s="56">
        <f>IF(U203="znížená",N203,0)</f>
        <v>0</v>
      </c>
      <c r="BG203" s="56">
        <f>IF(U203="zákl. prenesená",N203,0)</f>
        <v>0</v>
      </c>
      <c r="BH203" s="56">
        <f>IF(U203="zníž. prenesená",N203,0)</f>
        <v>0</v>
      </c>
      <c r="BI203" s="56">
        <f>IF(U203="nulová",N203,0)</f>
        <v>0</v>
      </c>
      <c r="BJ203" s="14" t="s">
        <v>43</v>
      </c>
      <c r="BK203" s="93">
        <f>ROUND(L203*K203,3)</f>
        <v>0</v>
      </c>
      <c r="BL203" s="14" t="s">
        <v>96</v>
      </c>
      <c r="BM203" s="14" t="s">
        <v>229</v>
      </c>
    </row>
    <row r="204" spans="2:65" s="1" customFormat="1" ht="43.5" customHeight="1" x14ac:dyDescent="0.3">
      <c r="B204" s="73"/>
      <c r="C204" s="112" t="s">
        <v>119</v>
      </c>
      <c r="D204" s="112" t="s">
        <v>87</v>
      </c>
      <c r="E204" s="113" t="s">
        <v>230</v>
      </c>
      <c r="F204" s="200" t="s">
        <v>777</v>
      </c>
      <c r="G204" s="200"/>
      <c r="H204" s="200"/>
      <c r="I204" s="200"/>
      <c r="J204" s="114" t="s">
        <v>95</v>
      </c>
      <c r="K204" s="97">
        <v>3</v>
      </c>
      <c r="L204" s="185">
        <v>0</v>
      </c>
      <c r="M204" s="185"/>
      <c r="N204" s="201">
        <f>ROUND(L204*K204,3)</f>
        <v>0</v>
      </c>
      <c r="O204" s="201"/>
      <c r="P204" s="201"/>
      <c r="Q204" s="201"/>
      <c r="R204" s="76"/>
      <c r="T204" s="98" t="s">
        <v>1</v>
      </c>
      <c r="U204" s="30" t="s">
        <v>25</v>
      </c>
      <c r="V204" s="26"/>
      <c r="W204" s="115">
        <f>V204*K204</f>
        <v>0</v>
      </c>
      <c r="X204" s="115">
        <v>8.7809999999999999E-2</v>
      </c>
      <c r="Y204" s="115">
        <f>X204*K204</f>
        <v>0.26343</v>
      </c>
      <c r="Z204" s="115">
        <v>0</v>
      </c>
      <c r="AA204" s="116">
        <f>Z204*K204</f>
        <v>0</v>
      </c>
      <c r="AR204" s="14" t="s">
        <v>96</v>
      </c>
      <c r="AT204" s="14" t="s">
        <v>87</v>
      </c>
      <c r="AU204" s="14" t="s">
        <v>43</v>
      </c>
      <c r="AY204" s="14" t="s">
        <v>94</v>
      </c>
      <c r="BE204" s="56">
        <f>IF(U204="základná",N204,0)</f>
        <v>0</v>
      </c>
      <c r="BF204" s="56">
        <f>IF(U204="znížená",N204,0)</f>
        <v>0</v>
      </c>
      <c r="BG204" s="56">
        <f>IF(U204="zákl. prenesená",N204,0)</f>
        <v>0</v>
      </c>
      <c r="BH204" s="56">
        <f>IF(U204="zníž. prenesená",N204,0)</f>
        <v>0</v>
      </c>
      <c r="BI204" s="56">
        <f>IF(U204="nulová",N204,0)</f>
        <v>0</v>
      </c>
      <c r="BJ204" s="14" t="s">
        <v>43</v>
      </c>
      <c r="BK204" s="93">
        <f>ROUND(L204*K204,3)</f>
        <v>0</v>
      </c>
      <c r="BL204" s="14" t="s">
        <v>96</v>
      </c>
      <c r="BM204" s="14" t="s">
        <v>231</v>
      </c>
    </row>
    <row r="205" spans="2:65" s="1" customFormat="1" ht="38.25" customHeight="1" x14ac:dyDescent="0.3">
      <c r="B205" s="73"/>
      <c r="C205" s="112" t="s">
        <v>5</v>
      </c>
      <c r="D205" s="112" t="s">
        <v>87</v>
      </c>
      <c r="E205" s="113" t="s">
        <v>232</v>
      </c>
      <c r="F205" s="200" t="s">
        <v>778</v>
      </c>
      <c r="G205" s="200"/>
      <c r="H205" s="200"/>
      <c r="I205" s="200"/>
      <c r="J205" s="114" t="s">
        <v>104</v>
      </c>
      <c r="K205" s="97">
        <v>65.516000000000005</v>
      </c>
      <c r="L205" s="185">
        <v>0</v>
      </c>
      <c r="M205" s="185"/>
      <c r="N205" s="201">
        <f>ROUND(L205*K205,3)</f>
        <v>0</v>
      </c>
      <c r="O205" s="201"/>
      <c r="P205" s="201"/>
      <c r="Q205" s="201"/>
      <c r="R205" s="76"/>
      <c r="T205" s="98" t="s">
        <v>1</v>
      </c>
      <c r="U205" s="30" t="s">
        <v>25</v>
      </c>
      <c r="V205" s="26"/>
      <c r="W205" s="115">
        <f>V205*K205</f>
        <v>0</v>
      </c>
      <c r="X205" s="115">
        <v>9.5630000000000007E-2</v>
      </c>
      <c r="Y205" s="115">
        <f>X205*K205</f>
        <v>6.2652950800000013</v>
      </c>
      <c r="Z205" s="115">
        <v>0</v>
      </c>
      <c r="AA205" s="116">
        <f>Z205*K205</f>
        <v>0</v>
      </c>
      <c r="AR205" s="14" t="s">
        <v>96</v>
      </c>
      <c r="AT205" s="14" t="s">
        <v>87</v>
      </c>
      <c r="AU205" s="14" t="s">
        <v>43</v>
      </c>
      <c r="AY205" s="14" t="s">
        <v>94</v>
      </c>
      <c r="BE205" s="56">
        <f>IF(U205="základná",N205,0)</f>
        <v>0</v>
      </c>
      <c r="BF205" s="56">
        <f>IF(U205="znížená",N205,0)</f>
        <v>0</v>
      </c>
      <c r="BG205" s="56">
        <f>IF(U205="zákl. prenesená",N205,0)</f>
        <v>0</v>
      </c>
      <c r="BH205" s="56">
        <f>IF(U205="zníž. prenesená",N205,0)</f>
        <v>0</v>
      </c>
      <c r="BI205" s="56">
        <f>IF(U205="nulová",N205,0)</f>
        <v>0</v>
      </c>
      <c r="BJ205" s="14" t="s">
        <v>43</v>
      </c>
      <c r="BK205" s="93">
        <f>ROUND(L205*K205,3)</f>
        <v>0</v>
      </c>
      <c r="BL205" s="14" t="s">
        <v>96</v>
      </c>
      <c r="BM205" s="14" t="s">
        <v>233</v>
      </c>
    </row>
    <row r="206" spans="2:65" s="6" customFormat="1" ht="16.5" customHeight="1" x14ac:dyDescent="0.3">
      <c r="B206" s="117"/>
      <c r="C206" s="118"/>
      <c r="D206" s="118"/>
      <c r="E206" s="119" t="s">
        <v>1</v>
      </c>
      <c r="F206" s="202" t="s">
        <v>234</v>
      </c>
      <c r="G206" s="203"/>
      <c r="H206" s="203"/>
      <c r="I206" s="203"/>
      <c r="J206" s="118"/>
      <c r="K206" s="120">
        <v>20.378</v>
      </c>
      <c r="L206" s="118"/>
      <c r="M206" s="118"/>
      <c r="N206" s="118"/>
      <c r="O206" s="118"/>
      <c r="P206" s="118"/>
      <c r="Q206" s="118"/>
      <c r="R206" s="121"/>
      <c r="T206" s="122"/>
      <c r="U206" s="118"/>
      <c r="V206" s="118"/>
      <c r="W206" s="118"/>
      <c r="X206" s="118"/>
      <c r="Y206" s="118"/>
      <c r="Z206" s="118"/>
      <c r="AA206" s="123"/>
      <c r="AT206" s="124" t="s">
        <v>100</v>
      </c>
      <c r="AU206" s="124" t="s">
        <v>43</v>
      </c>
      <c r="AV206" s="6" t="s">
        <v>43</v>
      </c>
      <c r="AW206" s="6" t="s">
        <v>18</v>
      </c>
      <c r="AX206" s="6" t="s">
        <v>40</v>
      </c>
      <c r="AY206" s="124" t="s">
        <v>94</v>
      </c>
    </row>
    <row r="207" spans="2:65" s="6" customFormat="1" ht="16.5" customHeight="1" x14ac:dyDescent="0.3">
      <c r="B207" s="117"/>
      <c r="C207" s="118"/>
      <c r="D207" s="118"/>
      <c r="E207" s="119" t="s">
        <v>1</v>
      </c>
      <c r="F207" s="208" t="s">
        <v>235</v>
      </c>
      <c r="G207" s="209"/>
      <c r="H207" s="209"/>
      <c r="I207" s="209"/>
      <c r="J207" s="118"/>
      <c r="K207" s="120">
        <v>17.225000000000001</v>
      </c>
      <c r="L207" s="118"/>
      <c r="M207" s="118"/>
      <c r="N207" s="118"/>
      <c r="O207" s="118"/>
      <c r="P207" s="118"/>
      <c r="Q207" s="118"/>
      <c r="R207" s="121"/>
      <c r="T207" s="122"/>
      <c r="U207" s="118"/>
      <c r="V207" s="118"/>
      <c r="W207" s="118"/>
      <c r="X207" s="118"/>
      <c r="Y207" s="118"/>
      <c r="Z207" s="118"/>
      <c r="AA207" s="123"/>
      <c r="AT207" s="124" t="s">
        <v>100</v>
      </c>
      <c r="AU207" s="124" t="s">
        <v>43</v>
      </c>
      <c r="AV207" s="6" t="s">
        <v>43</v>
      </c>
      <c r="AW207" s="6" t="s">
        <v>18</v>
      </c>
      <c r="AX207" s="6" t="s">
        <v>40</v>
      </c>
      <c r="AY207" s="124" t="s">
        <v>94</v>
      </c>
    </row>
    <row r="208" spans="2:65" s="6" customFormat="1" ht="16.5" customHeight="1" x14ac:dyDescent="0.3">
      <c r="B208" s="117"/>
      <c r="C208" s="118"/>
      <c r="D208" s="118"/>
      <c r="E208" s="119" t="s">
        <v>1</v>
      </c>
      <c r="F208" s="208" t="s">
        <v>236</v>
      </c>
      <c r="G208" s="209"/>
      <c r="H208" s="209"/>
      <c r="I208" s="209"/>
      <c r="J208" s="118"/>
      <c r="K208" s="120">
        <v>6.6630000000000003</v>
      </c>
      <c r="L208" s="118"/>
      <c r="M208" s="118"/>
      <c r="N208" s="118"/>
      <c r="O208" s="118"/>
      <c r="P208" s="118"/>
      <c r="Q208" s="118"/>
      <c r="R208" s="121"/>
      <c r="T208" s="122"/>
      <c r="U208" s="118"/>
      <c r="V208" s="118"/>
      <c r="W208" s="118"/>
      <c r="X208" s="118"/>
      <c r="Y208" s="118"/>
      <c r="Z208" s="118"/>
      <c r="AA208" s="123"/>
      <c r="AT208" s="124" t="s">
        <v>100</v>
      </c>
      <c r="AU208" s="124" t="s">
        <v>43</v>
      </c>
      <c r="AV208" s="6" t="s">
        <v>43</v>
      </c>
      <c r="AW208" s="6" t="s">
        <v>18</v>
      </c>
      <c r="AX208" s="6" t="s">
        <v>40</v>
      </c>
      <c r="AY208" s="124" t="s">
        <v>94</v>
      </c>
    </row>
    <row r="209" spans="2:65" s="6" customFormat="1" ht="16.5" customHeight="1" x14ac:dyDescent="0.3">
      <c r="B209" s="117"/>
      <c r="C209" s="118"/>
      <c r="D209" s="118"/>
      <c r="E209" s="119" t="s">
        <v>1</v>
      </c>
      <c r="F209" s="208" t="s">
        <v>237</v>
      </c>
      <c r="G209" s="209"/>
      <c r="H209" s="209"/>
      <c r="I209" s="209"/>
      <c r="J209" s="118"/>
      <c r="K209" s="120">
        <v>23.984999999999999</v>
      </c>
      <c r="L209" s="118"/>
      <c r="M209" s="118"/>
      <c r="N209" s="118"/>
      <c r="O209" s="118"/>
      <c r="P209" s="118"/>
      <c r="Q209" s="118"/>
      <c r="R209" s="121"/>
      <c r="T209" s="122"/>
      <c r="U209" s="118"/>
      <c r="V209" s="118"/>
      <c r="W209" s="118"/>
      <c r="X209" s="118"/>
      <c r="Y209" s="118"/>
      <c r="Z209" s="118"/>
      <c r="AA209" s="123"/>
      <c r="AT209" s="124" t="s">
        <v>100</v>
      </c>
      <c r="AU209" s="124" t="s">
        <v>43</v>
      </c>
      <c r="AV209" s="6" t="s">
        <v>43</v>
      </c>
      <c r="AW209" s="6" t="s">
        <v>18</v>
      </c>
      <c r="AX209" s="6" t="s">
        <v>40</v>
      </c>
      <c r="AY209" s="124" t="s">
        <v>94</v>
      </c>
    </row>
    <row r="210" spans="2:65" s="6" customFormat="1" ht="16.5" customHeight="1" x14ac:dyDescent="0.3">
      <c r="B210" s="117"/>
      <c r="C210" s="118"/>
      <c r="D210" s="118"/>
      <c r="E210" s="119" t="s">
        <v>1</v>
      </c>
      <c r="F210" s="208" t="s">
        <v>238</v>
      </c>
      <c r="G210" s="209"/>
      <c r="H210" s="209"/>
      <c r="I210" s="209"/>
      <c r="J210" s="118"/>
      <c r="K210" s="120">
        <v>-4.0999999999999996</v>
      </c>
      <c r="L210" s="118"/>
      <c r="M210" s="118"/>
      <c r="N210" s="118"/>
      <c r="O210" s="118"/>
      <c r="P210" s="118"/>
      <c r="Q210" s="118"/>
      <c r="R210" s="121"/>
      <c r="T210" s="122"/>
      <c r="U210" s="118"/>
      <c r="V210" s="118"/>
      <c r="W210" s="118"/>
      <c r="X210" s="118"/>
      <c r="Y210" s="118"/>
      <c r="Z210" s="118"/>
      <c r="AA210" s="123"/>
      <c r="AT210" s="124" t="s">
        <v>100</v>
      </c>
      <c r="AU210" s="124" t="s">
        <v>43</v>
      </c>
      <c r="AV210" s="6" t="s">
        <v>43</v>
      </c>
      <c r="AW210" s="6" t="s">
        <v>18</v>
      </c>
      <c r="AX210" s="6" t="s">
        <v>40</v>
      </c>
      <c r="AY210" s="124" t="s">
        <v>94</v>
      </c>
    </row>
    <row r="211" spans="2:65" s="6" customFormat="1" ht="16.5" customHeight="1" x14ac:dyDescent="0.3">
      <c r="B211" s="117"/>
      <c r="C211" s="118"/>
      <c r="D211" s="118"/>
      <c r="E211" s="119" t="s">
        <v>1</v>
      </c>
      <c r="F211" s="208" t="s">
        <v>239</v>
      </c>
      <c r="G211" s="209"/>
      <c r="H211" s="209"/>
      <c r="I211" s="209"/>
      <c r="J211" s="118"/>
      <c r="K211" s="120">
        <v>1.365</v>
      </c>
      <c r="L211" s="118"/>
      <c r="M211" s="118"/>
      <c r="N211" s="118"/>
      <c r="O211" s="118"/>
      <c r="P211" s="118"/>
      <c r="Q211" s="118"/>
      <c r="R211" s="121"/>
      <c r="T211" s="122"/>
      <c r="U211" s="118"/>
      <c r="V211" s="118"/>
      <c r="W211" s="118"/>
      <c r="X211" s="118"/>
      <c r="Y211" s="118"/>
      <c r="Z211" s="118"/>
      <c r="AA211" s="123"/>
      <c r="AT211" s="124" t="s">
        <v>100</v>
      </c>
      <c r="AU211" s="124" t="s">
        <v>43</v>
      </c>
      <c r="AV211" s="6" t="s">
        <v>43</v>
      </c>
      <c r="AW211" s="6" t="s">
        <v>18</v>
      </c>
      <c r="AX211" s="6" t="s">
        <v>40</v>
      </c>
      <c r="AY211" s="124" t="s">
        <v>94</v>
      </c>
    </row>
    <row r="212" spans="2:65" s="7" customFormat="1" ht="16.5" customHeight="1" x14ac:dyDescent="0.3">
      <c r="B212" s="125"/>
      <c r="C212" s="126"/>
      <c r="D212" s="126"/>
      <c r="E212" s="127" t="s">
        <v>1</v>
      </c>
      <c r="F212" s="204" t="s">
        <v>101</v>
      </c>
      <c r="G212" s="205"/>
      <c r="H212" s="205"/>
      <c r="I212" s="205"/>
      <c r="J212" s="126"/>
      <c r="K212" s="128">
        <v>65.516000000000005</v>
      </c>
      <c r="L212" s="126"/>
      <c r="M212" s="126"/>
      <c r="N212" s="126"/>
      <c r="O212" s="126"/>
      <c r="P212" s="126"/>
      <c r="Q212" s="126"/>
      <c r="R212" s="129"/>
      <c r="T212" s="130"/>
      <c r="U212" s="126"/>
      <c r="V212" s="126"/>
      <c r="W212" s="126"/>
      <c r="X212" s="126"/>
      <c r="Y212" s="126"/>
      <c r="Z212" s="126"/>
      <c r="AA212" s="131"/>
      <c r="AT212" s="132" t="s">
        <v>100</v>
      </c>
      <c r="AU212" s="132" t="s">
        <v>43</v>
      </c>
      <c r="AV212" s="7" t="s">
        <v>98</v>
      </c>
      <c r="AW212" s="7" t="s">
        <v>18</v>
      </c>
      <c r="AX212" s="7" t="s">
        <v>40</v>
      </c>
      <c r="AY212" s="132" t="s">
        <v>94</v>
      </c>
    </row>
    <row r="213" spans="2:65" s="8" customFormat="1" ht="16.5" customHeight="1" x14ac:dyDescent="0.3">
      <c r="B213" s="133"/>
      <c r="C213" s="134"/>
      <c r="D213" s="134"/>
      <c r="E213" s="135" t="s">
        <v>1</v>
      </c>
      <c r="F213" s="206" t="s">
        <v>102</v>
      </c>
      <c r="G213" s="207"/>
      <c r="H213" s="207"/>
      <c r="I213" s="207"/>
      <c r="J213" s="134"/>
      <c r="K213" s="136">
        <v>65.516000000000005</v>
      </c>
      <c r="L213" s="134"/>
      <c r="M213" s="134"/>
      <c r="N213" s="134"/>
      <c r="O213" s="134"/>
      <c r="P213" s="134"/>
      <c r="Q213" s="134"/>
      <c r="R213" s="137"/>
      <c r="T213" s="138"/>
      <c r="U213" s="134"/>
      <c r="V213" s="134"/>
      <c r="W213" s="134"/>
      <c r="X213" s="134"/>
      <c r="Y213" s="134"/>
      <c r="Z213" s="134"/>
      <c r="AA213" s="139"/>
      <c r="AT213" s="140" t="s">
        <v>100</v>
      </c>
      <c r="AU213" s="140" t="s">
        <v>43</v>
      </c>
      <c r="AV213" s="8" t="s">
        <v>96</v>
      </c>
      <c r="AW213" s="8" t="s">
        <v>18</v>
      </c>
      <c r="AX213" s="8" t="s">
        <v>41</v>
      </c>
      <c r="AY213" s="140" t="s">
        <v>94</v>
      </c>
    </row>
    <row r="214" spans="2:65" s="1" customFormat="1" ht="16.5" customHeight="1" x14ac:dyDescent="0.3">
      <c r="B214" s="73"/>
      <c r="C214" s="112" t="s">
        <v>120</v>
      </c>
      <c r="D214" s="112" t="s">
        <v>87</v>
      </c>
      <c r="E214" s="113" t="s">
        <v>240</v>
      </c>
      <c r="F214" s="200" t="s">
        <v>241</v>
      </c>
      <c r="G214" s="200"/>
      <c r="H214" s="200"/>
      <c r="I214" s="200"/>
      <c r="J214" s="114" t="s">
        <v>104</v>
      </c>
      <c r="K214" s="97">
        <v>16.420000000000002</v>
      </c>
      <c r="L214" s="185">
        <v>0</v>
      </c>
      <c r="M214" s="185"/>
      <c r="N214" s="201">
        <f>ROUND(L214*K214,3)</f>
        <v>0</v>
      </c>
      <c r="O214" s="201"/>
      <c r="P214" s="201"/>
      <c r="Q214" s="201"/>
      <c r="R214" s="76"/>
      <c r="T214" s="98" t="s">
        <v>1</v>
      </c>
      <c r="U214" s="30" t="s">
        <v>25</v>
      </c>
      <c r="V214" s="26"/>
      <c r="W214" s="115">
        <f>V214*K214</f>
        <v>0</v>
      </c>
      <c r="X214" s="115">
        <v>0.1048</v>
      </c>
      <c r="Y214" s="115">
        <f>X214*K214</f>
        <v>1.7208160000000003</v>
      </c>
      <c r="Z214" s="115">
        <v>0</v>
      </c>
      <c r="AA214" s="116">
        <f>Z214*K214</f>
        <v>0</v>
      </c>
      <c r="AR214" s="14" t="s">
        <v>96</v>
      </c>
      <c r="AT214" s="14" t="s">
        <v>87</v>
      </c>
      <c r="AU214" s="14" t="s">
        <v>43</v>
      </c>
      <c r="AY214" s="14" t="s">
        <v>94</v>
      </c>
      <c r="BE214" s="56">
        <f>IF(U214="základná",N214,0)</f>
        <v>0</v>
      </c>
      <c r="BF214" s="56">
        <f>IF(U214="znížená",N214,0)</f>
        <v>0</v>
      </c>
      <c r="BG214" s="56">
        <f>IF(U214="zákl. prenesená",N214,0)</f>
        <v>0</v>
      </c>
      <c r="BH214" s="56">
        <f>IF(U214="zníž. prenesená",N214,0)</f>
        <v>0</v>
      </c>
      <c r="BI214" s="56">
        <f>IF(U214="nulová",N214,0)</f>
        <v>0</v>
      </c>
      <c r="BJ214" s="14" t="s">
        <v>43</v>
      </c>
      <c r="BK214" s="93">
        <f>ROUND(L214*K214,3)</f>
        <v>0</v>
      </c>
      <c r="BL214" s="14" t="s">
        <v>96</v>
      </c>
      <c r="BM214" s="14" t="s">
        <v>242</v>
      </c>
    </row>
    <row r="215" spans="2:65" s="6" customFormat="1" ht="16.5" customHeight="1" x14ac:dyDescent="0.3">
      <c r="B215" s="117"/>
      <c r="C215" s="118"/>
      <c r="D215" s="118"/>
      <c r="E215" s="119" t="s">
        <v>1</v>
      </c>
      <c r="F215" s="202" t="s">
        <v>243</v>
      </c>
      <c r="G215" s="203"/>
      <c r="H215" s="203"/>
      <c r="I215" s="203"/>
      <c r="J215" s="118"/>
      <c r="K215" s="120">
        <v>13.32</v>
      </c>
      <c r="L215" s="118"/>
      <c r="M215" s="118"/>
      <c r="N215" s="118"/>
      <c r="O215" s="118"/>
      <c r="P215" s="118"/>
      <c r="Q215" s="118"/>
      <c r="R215" s="121"/>
      <c r="T215" s="122"/>
      <c r="U215" s="118"/>
      <c r="V215" s="118"/>
      <c r="W215" s="118"/>
      <c r="X215" s="118"/>
      <c r="Y215" s="118"/>
      <c r="Z215" s="118"/>
      <c r="AA215" s="123"/>
      <c r="AT215" s="124" t="s">
        <v>100</v>
      </c>
      <c r="AU215" s="124" t="s">
        <v>43</v>
      </c>
      <c r="AV215" s="6" t="s">
        <v>43</v>
      </c>
      <c r="AW215" s="6" t="s">
        <v>18</v>
      </c>
      <c r="AX215" s="6" t="s">
        <v>40</v>
      </c>
      <c r="AY215" s="124" t="s">
        <v>94</v>
      </c>
    </row>
    <row r="216" spans="2:65" s="6" customFormat="1" ht="16.5" customHeight="1" x14ac:dyDescent="0.3">
      <c r="B216" s="117"/>
      <c r="C216" s="118"/>
      <c r="D216" s="118"/>
      <c r="E216" s="119" t="s">
        <v>1</v>
      </c>
      <c r="F216" s="208" t="s">
        <v>244</v>
      </c>
      <c r="G216" s="209"/>
      <c r="H216" s="209"/>
      <c r="I216" s="209"/>
      <c r="J216" s="118"/>
      <c r="K216" s="120">
        <v>3.1</v>
      </c>
      <c r="L216" s="118"/>
      <c r="M216" s="118"/>
      <c r="N216" s="118"/>
      <c r="O216" s="118"/>
      <c r="P216" s="118"/>
      <c r="Q216" s="118"/>
      <c r="R216" s="121"/>
      <c r="T216" s="122"/>
      <c r="U216" s="118"/>
      <c r="V216" s="118"/>
      <c r="W216" s="118"/>
      <c r="X216" s="118"/>
      <c r="Y216" s="118"/>
      <c r="Z216" s="118"/>
      <c r="AA216" s="123"/>
      <c r="AT216" s="124" t="s">
        <v>100</v>
      </c>
      <c r="AU216" s="124" t="s">
        <v>43</v>
      </c>
      <c r="AV216" s="6" t="s">
        <v>43</v>
      </c>
      <c r="AW216" s="6" t="s">
        <v>18</v>
      </c>
      <c r="AX216" s="6" t="s">
        <v>40</v>
      </c>
      <c r="AY216" s="124" t="s">
        <v>94</v>
      </c>
    </row>
    <row r="217" spans="2:65" s="7" customFormat="1" ht="16.5" customHeight="1" x14ac:dyDescent="0.3">
      <c r="B217" s="125"/>
      <c r="C217" s="126"/>
      <c r="D217" s="126"/>
      <c r="E217" s="127" t="s">
        <v>1</v>
      </c>
      <c r="F217" s="204" t="s">
        <v>101</v>
      </c>
      <c r="G217" s="205"/>
      <c r="H217" s="205"/>
      <c r="I217" s="205"/>
      <c r="J217" s="126"/>
      <c r="K217" s="128">
        <v>16.420000000000002</v>
      </c>
      <c r="L217" s="126"/>
      <c r="M217" s="126"/>
      <c r="N217" s="126"/>
      <c r="O217" s="126"/>
      <c r="P217" s="126"/>
      <c r="Q217" s="126"/>
      <c r="R217" s="129"/>
      <c r="T217" s="130"/>
      <c r="U217" s="126"/>
      <c r="V217" s="126"/>
      <c r="W217" s="126"/>
      <c r="X217" s="126"/>
      <c r="Y217" s="126"/>
      <c r="Z217" s="126"/>
      <c r="AA217" s="131"/>
      <c r="AT217" s="132" t="s">
        <v>100</v>
      </c>
      <c r="AU217" s="132" t="s">
        <v>43</v>
      </c>
      <c r="AV217" s="7" t="s">
        <v>98</v>
      </c>
      <c r="AW217" s="7" t="s">
        <v>18</v>
      </c>
      <c r="AX217" s="7" t="s">
        <v>40</v>
      </c>
      <c r="AY217" s="132" t="s">
        <v>94</v>
      </c>
    </row>
    <row r="218" spans="2:65" s="8" customFormat="1" ht="16.5" customHeight="1" x14ac:dyDescent="0.3">
      <c r="B218" s="133"/>
      <c r="C218" s="134"/>
      <c r="D218" s="134"/>
      <c r="E218" s="135" t="s">
        <v>1</v>
      </c>
      <c r="F218" s="206" t="s">
        <v>102</v>
      </c>
      <c r="G218" s="207"/>
      <c r="H218" s="207"/>
      <c r="I218" s="207"/>
      <c r="J218" s="134"/>
      <c r="K218" s="136">
        <v>16.420000000000002</v>
      </c>
      <c r="L218" s="134"/>
      <c r="M218" s="134"/>
      <c r="N218" s="134"/>
      <c r="O218" s="134"/>
      <c r="P218" s="134"/>
      <c r="Q218" s="134"/>
      <c r="R218" s="137"/>
      <c r="T218" s="138"/>
      <c r="U218" s="134"/>
      <c r="V218" s="134"/>
      <c r="W218" s="134"/>
      <c r="X218" s="134"/>
      <c r="Y218" s="134"/>
      <c r="Z218" s="134"/>
      <c r="AA218" s="139"/>
      <c r="AT218" s="140" t="s">
        <v>100</v>
      </c>
      <c r="AU218" s="140" t="s">
        <v>43</v>
      </c>
      <c r="AV218" s="8" t="s">
        <v>96</v>
      </c>
      <c r="AW218" s="8" t="s">
        <v>18</v>
      </c>
      <c r="AX218" s="8" t="s">
        <v>41</v>
      </c>
      <c r="AY218" s="140" t="s">
        <v>94</v>
      </c>
    </row>
    <row r="219" spans="2:65" s="5" customFormat="1" ht="29.85" customHeight="1" x14ac:dyDescent="0.3">
      <c r="B219" s="102"/>
      <c r="C219" s="103"/>
      <c r="D219" s="111" t="s">
        <v>158</v>
      </c>
      <c r="E219" s="111"/>
      <c r="F219" s="111"/>
      <c r="G219" s="111"/>
      <c r="H219" s="111"/>
      <c r="I219" s="111"/>
      <c r="J219" s="111"/>
      <c r="K219" s="111"/>
      <c r="L219" s="111"/>
      <c r="M219" s="111"/>
      <c r="N219" s="223">
        <f>BK219</f>
        <v>0</v>
      </c>
      <c r="O219" s="224"/>
      <c r="P219" s="224"/>
      <c r="Q219" s="224"/>
      <c r="R219" s="104"/>
      <c r="T219" s="105"/>
      <c r="U219" s="103"/>
      <c r="V219" s="103"/>
      <c r="W219" s="106">
        <f>SUM(W220:W239)</f>
        <v>0</v>
      </c>
      <c r="X219" s="103"/>
      <c r="Y219" s="106">
        <f>SUM(Y220:Y239)</f>
        <v>35.405521299999997</v>
      </c>
      <c r="Z219" s="103"/>
      <c r="AA219" s="107">
        <f>SUM(AA220:AA239)</f>
        <v>0</v>
      </c>
      <c r="AR219" s="108" t="s">
        <v>41</v>
      </c>
      <c r="AT219" s="109" t="s">
        <v>39</v>
      </c>
      <c r="AU219" s="109" t="s">
        <v>41</v>
      </c>
      <c r="AY219" s="108" t="s">
        <v>94</v>
      </c>
      <c r="BK219" s="110">
        <f>SUM(BK220:BK239)</f>
        <v>0</v>
      </c>
    </row>
    <row r="220" spans="2:65" s="1" customFormat="1" ht="51" customHeight="1" x14ac:dyDescent="0.3">
      <c r="B220" s="73"/>
      <c r="C220" s="112" t="s">
        <v>135</v>
      </c>
      <c r="D220" s="112" t="s">
        <v>87</v>
      </c>
      <c r="E220" s="113" t="s">
        <v>245</v>
      </c>
      <c r="F220" s="200" t="s">
        <v>779</v>
      </c>
      <c r="G220" s="200"/>
      <c r="H220" s="200"/>
      <c r="I220" s="200"/>
      <c r="J220" s="114" t="s">
        <v>104</v>
      </c>
      <c r="K220" s="97">
        <v>86.14</v>
      </c>
      <c r="L220" s="185">
        <v>0</v>
      </c>
      <c r="M220" s="185"/>
      <c r="N220" s="201">
        <f>ROUND(L220*K220,3)</f>
        <v>0</v>
      </c>
      <c r="O220" s="201"/>
      <c r="P220" s="201"/>
      <c r="Q220" s="201"/>
      <c r="R220" s="76"/>
      <c r="T220" s="98" t="s">
        <v>1</v>
      </c>
      <c r="U220" s="30" t="s">
        <v>25</v>
      </c>
      <c r="V220" s="26"/>
      <c r="W220" s="115">
        <f>V220*K220</f>
        <v>0</v>
      </c>
      <c r="X220" s="115">
        <v>0.18701000000000001</v>
      </c>
      <c r="Y220" s="115">
        <f>X220*K220</f>
        <v>16.109041400000002</v>
      </c>
      <c r="Z220" s="115">
        <v>0</v>
      </c>
      <c r="AA220" s="116">
        <f>Z220*K220</f>
        <v>0</v>
      </c>
      <c r="AR220" s="14" t="s">
        <v>96</v>
      </c>
      <c r="AT220" s="14" t="s">
        <v>87</v>
      </c>
      <c r="AU220" s="14" t="s">
        <v>43</v>
      </c>
      <c r="AY220" s="14" t="s">
        <v>94</v>
      </c>
      <c r="BE220" s="56">
        <f>IF(U220="základná",N220,0)</f>
        <v>0</v>
      </c>
      <c r="BF220" s="56">
        <f>IF(U220="znížená",N220,0)</f>
        <v>0</v>
      </c>
      <c r="BG220" s="56">
        <f>IF(U220="zákl. prenesená",N220,0)</f>
        <v>0</v>
      </c>
      <c r="BH220" s="56">
        <f>IF(U220="zníž. prenesená",N220,0)</f>
        <v>0</v>
      </c>
      <c r="BI220" s="56">
        <f>IF(U220="nulová",N220,0)</f>
        <v>0</v>
      </c>
      <c r="BJ220" s="14" t="s">
        <v>43</v>
      </c>
      <c r="BK220" s="93">
        <f>ROUND(L220*K220,3)</f>
        <v>0</v>
      </c>
      <c r="BL220" s="14" t="s">
        <v>96</v>
      </c>
      <c r="BM220" s="14" t="s">
        <v>246</v>
      </c>
    </row>
    <row r="221" spans="2:65" s="6" customFormat="1" ht="16.5" customHeight="1" x14ac:dyDescent="0.3">
      <c r="B221" s="117"/>
      <c r="C221" s="118"/>
      <c r="D221" s="118"/>
      <c r="E221" s="119" t="s">
        <v>1</v>
      </c>
      <c r="F221" s="202" t="s">
        <v>247</v>
      </c>
      <c r="G221" s="203"/>
      <c r="H221" s="203"/>
      <c r="I221" s="203"/>
      <c r="J221" s="118"/>
      <c r="K221" s="120">
        <v>86.14</v>
      </c>
      <c r="L221" s="118"/>
      <c r="M221" s="118"/>
      <c r="N221" s="118"/>
      <c r="O221" s="118"/>
      <c r="P221" s="118"/>
      <c r="Q221" s="118"/>
      <c r="R221" s="121"/>
      <c r="T221" s="122"/>
      <c r="U221" s="118"/>
      <c r="V221" s="118"/>
      <c r="W221" s="118"/>
      <c r="X221" s="118"/>
      <c r="Y221" s="118"/>
      <c r="Z221" s="118"/>
      <c r="AA221" s="123"/>
      <c r="AT221" s="124" t="s">
        <v>100</v>
      </c>
      <c r="AU221" s="124" t="s">
        <v>43</v>
      </c>
      <c r="AV221" s="6" t="s">
        <v>43</v>
      </c>
      <c r="AW221" s="6" t="s">
        <v>18</v>
      </c>
      <c r="AX221" s="6" t="s">
        <v>40</v>
      </c>
      <c r="AY221" s="124" t="s">
        <v>94</v>
      </c>
    </row>
    <row r="222" spans="2:65" s="7" customFormat="1" ht="16.5" customHeight="1" x14ac:dyDescent="0.3">
      <c r="B222" s="125"/>
      <c r="C222" s="126"/>
      <c r="D222" s="126"/>
      <c r="E222" s="127" t="s">
        <v>1</v>
      </c>
      <c r="F222" s="204" t="s">
        <v>101</v>
      </c>
      <c r="G222" s="205"/>
      <c r="H222" s="205"/>
      <c r="I222" s="205"/>
      <c r="J222" s="126"/>
      <c r="K222" s="128">
        <v>86.14</v>
      </c>
      <c r="L222" s="126"/>
      <c r="M222" s="126"/>
      <c r="N222" s="126"/>
      <c r="O222" s="126"/>
      <c r="P222" s="126"/>
      <c r="Q222" s="126"/>
      <c r="R222" s="129"/>
      <c r="T222" s="130"/>
      <c r="U222" s="126"/>
      <c r="V222" s="126"/>
      <c r="W222" s="126"/>
      <c r="X222" s="126"/>
      <c r="Y222" s="126"/>
      <c r="Z222" s="126"/>
      <c r="AA222" s="131"/>
      <c r="AT222" s="132" t="s">
        <v>100</v>
      </c>
      <c r="AU222" s="132" t="s">
        <v>43</v>
      </c>
      <c r="AV222" s="7" t="s">
        <v>98</v>
      </c>
      <c r="AW222" s="7" t="s">
        <v>18</v>
      </c>
      <c r="AX222" s="7" t="s">
        <v>40</v>
      </c>
      <c r="AY222" s="132" t="s">
        <v>94</v>
      </c>
    </row>
    <row r="223" spans="2:65" s="8" customFormat="1" ht="16.5" customHeight="1" x14ac:dyDescent="0.3">
      <c r="B223" s="133"/>
      <c r="C223" s="134"/>
      <c r="D223" s="134"/>
      <c r="E223" s="135" t="s">
        <v>1</v>
      </c>
      <c r="F223" s="206" t="s">
        <v>102</v>
      </c>
      <c r="G223" s="207"/>
      <c r="H223" s="207"/>
      <c r="I223" s="207"/>
      <c r="J223" s="134"/>
      <c r="K223" s="136">
        <v>86.14</v>
      </c>
      <c r="L223" s="134"/>
      <c r="M223" s="134"/>
      <c r="N223" s="134"/>
      <c r="O223" s="134"/>
      <c r="P223" s="134"/>
      <c r="Q223" s="134"/>
      <c r="R223" s="137"/>
      <c r="T223" s="138"/>
      <c r="U223" s="134"/>
      <c r="V223" s="134"/>
      <c r="W223" s="134"/>
      <c r="X223" s="134"/>
      <c r="Y223" s="134"/>
      <c r="Z223" s="134"/>
      <c r="AA223" s="139"/>
      <c r="AT223" s="140" t="s">
        <v>100</v>
      </c>
      <c r="AU223" s="140" t="s">
        <v>43</v>
      </c>
      <c r="AV223" s="8" t="s">
        <v>96</v>
      </c>
      <c r="AW223" s="8" t="s">
        <v>18</v>
      </c>
      <c r="AX223" s="8" t="s">
        <v>41</v>
      </c>
      <c r="AY223" s="140" t="s">
        <v>94</v>
      </c>
    </row>
    <row r="224" spans="2:65" s="1" customFormat="1" ht="25.5" customHeight="1" x14ac:dyDescent="0.3">
      <c r="B224" s="73"/>
      <c r="C224" s="112" t="s">
        <v>136</v>
      </c>
      <c r="D224" s="112" t="s">
        <v>87</v>
      </c>
      <c r="E224" s="113" t="s">
        <v>248</v>
      </c>
      <c r="F224" s="200" t="s">
        <v>780</v>
      </c>
      <c r="G224" s="200"/>
      <c r="H224" s="200"/>
      <c r="I224" s="200"/>
      <c r="J224" s="114" t="s">
        <v>104</v>
      </c>
      <c r="K224" s="97">
        <v>86.14</v>
      </c>
      <c r="L224" s="185">
        <v>0</v>
      </c>
      <c r="M224" s="185"/>
      <c r="N224" s="201">
        <f>ROUND(L224*K224,3)</f>
        <v>0</v>
      </c>
      <c r="O224" s="201"/>
      <c r="P224" s="201"/>
      <c r="Q224" s="201"/>
      <c r="R224" s="76"/>
      <c r="T224" s="98" t="s">
        <v>1</v>
      </c>
      <c r="U224" s="30" t="s">
        <v>25</v>
      </c>
      <c r="V224" s="26"/>
      <c r="W224" s="115">
        <f>V224*K224</f>
        <v>0</v>
      </c>
      <c r="X224" s="115">
        <v>0.13202</v>
      </c>
      <c r="Y224" s="115">
        <f>X224*K224</f>
        <v>11.3722028</v>
      </c>
      <c r="Z224" s="115">
        <v>0</v>
      </c>
      <c r="AA224" s="116">
        <f>Z224*K224</f>
        <v>0</v>
      </c>
      <c r="AR224" s="14" t="s">
        <v>96</v>
      </c>
      <c r="AT224" s="14" t="s">
        <v>87</v>
      </c>
      <c r="AU224" s="14" t="s">
        <v>43</v>
      </c>
      <c r="AY224" s="14" t="s">
        <v>94</v>
      </c>
      <c r="BE224" s="56">
        <f>IF(U224="základná",N224,0)</f>
        <v>0</v>
      </c>
      <c r="BF224" s="56">
        <f>IF(U224="znížená",N224,0)</f>
        <v>0</v>
      </c>
      <c r="BG224" s="56">
        <f>IF(U224="zákl. prenesená",N224,0)</f>
        <v>0</v>
      </c>
      <c r="BH224" s="56">
        <f>IF(U224="zníž. prenesená",N224,0)</f>
        <v>0</v>
      </c>
      <c r="BI224" s="56">
        <f>IF(U224="nulová",N224,0)</f>
        <v>0</v>
      </c>
      <c r="BJ224" s="14" t="s">
        <v>43</v>
      </c>
      <c r="BK224" s="93">
        <f>ROUND(L224*K224,3)</f>
        <v>0</v>
      </c>
      <c r="BL224" s="14" t="s">
        <v>96</v>
      </c>
      <c r="BM224" s="14" t="s">
        <v>249</v>
      </c>
    </row>
    <row r="225" spans="2:65" s="1" customFormat="1" ht="25.5" customHeight="1" x14ac:dyDescent="0.3">
      <c r="B225" s="73"/>
      <c r="C225" s="112" t="s">
        <v>137</v>
      </c>
      <c r="D225" s="112" t="s">
        <v>87</v>
      </c>
      <c r="E225" s="113" t="s">
        <v>250</v>
      </c>
      <c r="F225" s="200" t="s">
        <v>251</v>
      </c>
      <c r="G225" s="200"/>
      <c r="H225" s="200"/>
      <c r="I225" s="200"/>
      <c r="J225" s="114" t="s">
        <v>106</v>
      </c>
      <c r="K225" s="97">
        <v>3.0750000000000002</v>
      </c>
      <c r="L225" s="185">
        <v>0</v>
      </c>
      <c r="M225" s="185"/>
      <c r="N225" s="201">
        <f>ROUND(L225*K225,3)</f>
        <v>0</v>
      </c>
      <c r="O225" s="201"/>
      <c r="P225" s="201"/>
      <c r="Q225" s="201"/>
      <c r="R225" s="76"/>
      <c r="T225" s="98" t="s">
        <v>1</v>
      </c>
      <c r="U225" s="30" t="s">
        <v>25</v>
      </c>
      <c r="V225" s="26"/>
      <c r="W225" s="115">
        <f>V225*K225</f>
        <v>0</v>
      </c>
      <c r="X225" s="115">
        <v>2.4018600000000001</v>
      </c>
      <c r="Y225" s="115">
        <f>X225*K225</f>
        <v>7.3857195000000004</v>
      </c>
      <c r="Z225" s="115">
        <v>0</v>
      </c>
      <c r="AA225" s="116">
        <f>Z225*K225</f>
        <v>0</v>
      </c>
      <c r="AR225" s="14" t="s">
        <v>96</v>
      </c>
      <c r="AT225" s="14" t="s">
        <v>87</v>
      </c>
      <c r="AU225" s="14" t="s">
        <v>43</v>
      </c>
      <c r="AY225" s="14" t="s">
        <v>94</v>
      </c>
      <c r="BE225" s="56">
        <f>IF(U225="základná",N225,0)</f>
        <v>0</v>
      </c>
      <c r="BF225" s="56">
        <f>IF(U225="znížená",N225,0)</f>
        <v>0</v>
      </c>
      <c r="BG225" s="56">
        <f>IF(U225="zákl. prenesená",N225,0)</f>
        <v>0</v>
      </c>
      <c r="BH225" s="56">
        <f>IF(U225="zníž. prenesená",N225,0)</f>
        <v>0</v>
      </c>
      <c r="BI225" s="56">
        <f>IF(U225="nulová",N225,0)</f>
        <v>0</v>
      </c>
      <c r="BJ225" s="14" t="s">
        <v>43</v>
      </c>
      <c r="BK225" s="93">
        <f>ROUND(L225*K225,3)</f>
        <v>0</v>
      </c>
      <c r="BL225" s="14" t="s">
        <v>96</v>
      </c>
      <c r="BM225" s="14" t="s">
        <v>252</v>
      </c>
    </row>
    <row r="226" spans="2:65" s="6" customFormat="1" ht="16.5" customHeight="1" x14ac:dyDescent="0.3">
      <c r="B226" s="117"/>
      <c r="C226" s="118"/>
      <c r="D226" s="118"/>
      <c r="E226" s="119" t="s">
        <v>1</v>
      </c>
      <c r="F226" s="202" t="s">
        <v>253</v>
      </c>
      <c r="G226" s="203"/>
      <c r="H226" s="203"/>
      <c r="I226" s="203"/>
      <c r="J226" s="118"/>
      <c r="K226" s="120">
        <v>2.19</v>
      </c>
      <c r="L226" s="118"/>
      <c r="M226" s="118"/>
      <c r="N226" s="118"/>
      <c r="O226" s="118"/>
      <c r="P226" s="118"/>
      <c r="Q226" s="118"/>
      <c r="R226" s="121"/>
      <c r="T226" s="122"/>
      <c r="U226" s="118"/>
      <c r="V226" s="118"/>
      <c r="W226" s="118"/>
      <c r="X226" s="118"/>
      <c r="Y226" s="118"/>
      <c r="Z226" s="118"/>
      <c r="AA226" s="123"/>
      <c r="AT226" s="124" t="s">
        <v>100</v>
      </c>
      <c r="AU226" s="124" t="s">
        <v>43</v>
      </c>
      <c r="AV226" s="6" t="s">
        <v>43</v>
      </c>
      <c r="AW226" s="6" t="s">
        <v>18</v>
      </c>
      <c r="AX226" s="6" t="s">
        <v>40</v>
      </c>
      <c r="AY226" s="124" t="s">
        <v>94</v>
      </c>
    </row>
    <row r="227" spans="2:65" s="6" customFormat="1" ht="16.5" customHeight="1" x14ac:dyDescent="0.3">
      <c r="B227" s="117"/>
      <c r="C227" s="118"/>
      <c r="D227" s="118"/>
      <c r="E227" s="119" t="s">
        <v>1</v>
      </c>
      <c r="F227" s="208" t="s">
        <v>201</v>
      </c>
      <c r="G227" s="209"/>
      <c r="H227" s="209"/>
      <c r="I227" s="209"/>
      <c r="J227" s="118"/>
      <c r="K227" s="120">
        <v>0.88500000000000001</v>
      </c>
      <c r="L227" s="118"/>
      <c r="M227" s="118"/>
      <c r="N227" s="118"/>
      <c r="O227" s="118"/>
      <c r="P227" s="118"/>
      <c r="Q227" s="118"/>
      <c r="R227" s="121"/>
      <c r="T227" s="122"/>
      <c r="U227" s="118"/>
      <c r="V227" s="118"/>
      <c r="W227" s="118"/>
      <c r="X227" s="118"/>
      <c r="Y227" s="118"/>
      <c r="Z227" s="118"/>
      <c r="AA227" s="123"/>
      <c r="AT227" s="124" t="s">
        <v>100</v>
      </c>
      <c r="AU227" s="124" t="s">
        <v>43</v>
      </c>
      <c r="AV227" s="6" t="s">
        <v>43</v>
      </c>
      <c r="AW227" s="6" t="s">
        <v>18</v>
      </c>
      <c r="AX227" s="6" t="s">
        <v>40</v>
      </c>
      <c r="AY227" s="124" t="s">
        <v>94</v>
      </c>
    </row>
    <row r="228" spans="2:65" s="7" customFormat="1" ht="16.5" customHeight="1" x14ac:dyDescent="0.3">
      <c r="B228" s="125"/>
      <c r="C228" s="126"/>
      <c r="D228" s="126"/>
      <c r="E228" s="127" t="s">
        <v>1</v>
      </c>
      <c r="F228" s="204" t="s">
        <v>101</v>
      </c>
      <c r="G228" s="205"/>
      <c r="H228" s="205"/>
      <c r="I228" s="205"/>
      <c r="J228" s="126"/>
      <c r="K228" s="128">
        <v>3.0750000000000002</v>
      </c>
      <c r="L228" s="126"/>
      <c r="M228" s="126"/>
      <c r="N228" s="126"/>
      <c r="O228" s="126"/>
      <c r="P228" s="126"/>
      <c r="Q228" s="126"/>
      <c r="R228" s="129"/>
      <c r="T228" s="130"/>
      <c r="U228" s="126"/>
      <c r="V228" s="126"/>
      <c r="W228" s="126"/>
      <c r="X228" s="126"/>
      <c r="Y228" s="126"/>
      <c r="Z228" s="126"/>
      <c r="AA228" s="131"/>
      <c r="AT228" s="132" t="s">
        <v>100</v>
      </c>
      <c r="AU228" s="132" t="s">
        <v>43</v>
      </c>
      <c r="AV228" s="7" t="s">
        <v>98</v>
      </c>
      <c r="AW228" s="7" t="s">
        <v>18</v>
      </c>
      <c r="AX228" s="7" t="s">
        <v>40</v>
      </c>
      <c r="AY228" s="132" t="s">
        <v>94</v>
      </c>
    </row>
    <row r="229" spans="2:65" s="8" customFormat="1" ht="16.5" customHeight="1" x14ac:dyDescent="0.3">
      <c r="B229" s="133"/>
      <c r="C229" s="134"/>
      <c r="D229" s="134"/>
      <c r="E229" s="135" t="s">
        <v>1</v>
      </c>
      <c r="F229" s="206" t="s">
        <v>102</v>
      </c>
      <c r="G229" s="207"/>
      <c r="H229" s="207"/>
      <c r="I229" s="207"/>
      <c r="J229" s="134"/>
      <c r="K229" s="136">
        <v>3.0750000000000002</v>
      </c>
      <c r="L229" s="134"/>
      <c r="M229" s="134"/>
      <c r="N229" s="134"/>
      <c r="O229" s="134"/>
      <c r="P229" s="134"/>
      <c r="Q229" s="134"/>
      <c r="R229" s="137"/>
      <c r="T229" s="138"/>
      <c r="U229" s="134"/>
      <c r="V229" s="134"/>
      <c r="W229" s="134"/>
      <c r="X229" s="134"/>
      <c r="Y229" s="134"/>
      <c r="Z229" s="134"/>
      <c r="AA229" s="139"/>
      <c r="AT229" s="140" t="s">
        <v>100</v>
      </c>
      <c r="AU229" s="140" t="s">
        <v>43</v>
      </c>
      <c r="AV229" s="8" t="s">
        <v>96</v>
      </c>
      <c r="AW229" s="8" t="s">
        <v>18</v>
      </c>
      <c r="AX229" s="8" t="s">
        <v>41</v>
      </c>
      <c r="AY229" s="140" t="s">
        <v>94</v>
      </c>
    </row>
    <row r="230" spans="2:65" s="1" customFormat="1" ht="25.5" customHeight="1" x14ac:dyDescent="0.3">
      <c r="B230" s="73"/>
      <c r="C230" s="112" t="s">
        <v>138</v>
      </c>
      <c r="D230" s="112" t="s">
        <v>87</v>
      </c>
      <c r="E230" s="113" t="s">
        <v>254</v>
      </c>
      <c r="F230" s="200" t="s">
        <v>255</v>
      </c>
      <c r="G230" s="200"/>
      <c r="H230" s="200"/>
      <c r="I230" s="200"/>
      <c r="J230" s="114" t="s">
        <v>104</v>
      </c>
      <c r="K230" s="97">
        <v>20.5</v>
      </c>
      <c r="L230" s="185">
        <v>0</v>
      </c>
      <c r="M230" s="185"/>
      <c r="N230" s="201">
        <f>ROUND(L230*K230,3)</f>
        <v>0</v>
      </c>
      <c r="O230" s="201"/>
      <c r="P230" s="201"/>
      <c r="Q230" s="201"/>
      <c r="R230" s="76"/>
      <c r="T230" s="98" t="s">
        <v>1</v>
      </c>
      <c r="U230" s="30" t="s">
        <v>25</v>
      </c>
      <c r="V230" s="26"/>
      <c r="W230" s="115">
        <f>V230*K230</f>
        <v>0</v>
      </c>
      <c r="X230" s="115">
        <v>3.4099999999999998E-3</v>
      </c>
      <c r="Y230" s="115">
        <f>X230*K230</f>
        <v>6.9904999999999995E-2</v>
      </c>
      <c r="Z230" s="115">
        <v>0</v>
      </c>
      <c r="AA230" s="116">
        <f>Z230*K230</f>
        <v>0</v>
      </c>
      <c r="AR230" s="14" t="s">
        <v>96</v>
      </c>
      <c r="AT230" s="14" t="s">
        <v>87</v>
      </c>
      <c r="AU230" s="14" t="s">
        <v>43</v>
      </c>
      <c r="AY230" s="14" t="s">
        <v>94</v>
      </c>
      <c r="BE230" s="56">
        <f>IF(U230="základná",N230,0)</f>
        <v>0</v>
      </c>
      <c r="BF230" s="56">
        <f>IF(U230="znížená",N230,0)</f>
        <v>0</v>
      </c>
      <c r="BG230" s="56">
        <f>IF(U230="zákl. prenesená",N230,0)</f>
        <v>0</v>
      </c>
      <c r="BH230" s="56">
        <f>IF(U230="zníž. prenesená",N230,0)</f>
        <v>0</v>
      </c>
      <c r="BI230" s="56">
        <f>IF(U230="nulová",N230,0)</f>
        <v>0</v>
      </c>
      <c r="BJ230" s="14" t="s">
        <v>43</v>
      </c>
      <c r="BK230" s="93">
        <f>ROUND(L230*K230,3)</f>
        <v>0</v>
      </c>
      <c r="BL230" s="14" t="s">
        <v>96</v>
      </c>
      <c r="BM230" s="14" t="s">
        <v>256</v>
      </c>
    </row>
    <row r="231" spans="2:65" s="6" customFormat="1" ht="16.5" customHeight="1" x14ac:dyDescent="0.3">
      <c r="B231" s="117"/>
      <c r="C231" s="118"/>
      <c r="D231" s="118"/>
      <c r="E231" s="119" t="s">
        <v>1</v>
      </c>
      <c r="F231" s="202" t="s">
        <v>257</v>
      </c>
      <c r="G231" s="203"/>
      <c r="H231" s="203"/>
      <c r="I231" s="203"/>
      <c r="J231" s="118"/>
      <c r="K231" s="120">
        <v>14.6</v>
      </c>
      <c r="L231" s="118"/>
      <c r="M231" s="118"/>
      <c r="N231" s="118"/>
      <c r="O231" s="118"/>
      <c r="P231" s="118"/>
      <c r="Q231" s="118"/>
      <c r="R231" s="121"/>
      <c r="T231" s="122"/>
      <c r="U231" s="118"/>
      <c r="V231" s="118"/>
      <c r="W231" s="118"/>
      <c r="X231" s="118"/>
      <c r="Y231" s="118"/>
      <c r="Z231" s="118"/>
      <c r="AA231" s="123"/>
      <c r="AT231" s="124" t="s">
        <v>100</v>
      </c>
      <c r="AU231" s="124" t="s">
        <v>43</v>
      </c>
      <c r="AV231" s="6" t="s">
        <v>43</v>
      </c>
      <c r="AW231" s="6" t="s">
        <v>18</v>
      </c>
      <c r="AX231" s="6" t="s">
        <v>40</v>
      </c>
      <c r="AY231" s="124" t="s">
        <v>94</v>
      </c>
    </row>
    <row r="232" spans="2:65" s="6" customFormat="1" ht="16.5" customHeight="1" x14ac:dyDescent="0.3">
      <c r="B232" s="117"/>
      <c r="C232" s="118"/>
      <c r="D232" s="118"/>
      <c r="E232" s="119" t="s">
        <v>1</v>
      </c>
      <c r="F232" s="208" t="s">
        <v>258</v>
      </c>
      <c r="G232" s="209"/>
      <c r="H232" s="209"/>
      <c r="I232" s="209"/>
      <c r="J232" s="118"/>
      <c r="K232" s="120">
        <v>5.9</v>
      </c>
      <c r="L232" s="118"/>
      <c r="M232" s="118"/>
      <c r="N232" s="118"/>
      <c r="O232" s="118"/>
      <c r="P232" s="118"/>
      <c r="Q232" s="118"/>
      <c r="R232" s="121"/>
      <c r="T232" s="122"/>
      <c r="U232" s="118"/>
      <c r="V232" s="118"/>
      <c r="W232" s="118"/>
      <c r="X232" s="118"/>
      <c r="Y232" s="118"/>
      <c r="Z232" s="118"/>
      <c r="AA232" s="123"/>
      <c r="AT232" s="124" t="s">
        <v>100</v>
      </c>
      <c r="AU232" s="124" t="s">
        <v>43</v>
      </c>
      <c r="AV232" s="6" t="s">
        <v>43</v>
      </c>
      <c r="AW232" s="6" t="s">
        <v>18</v>
      </c>
      <c r="AX232" s="6" t="s">
        <v>40</v>
      </c>
      <c r="AY232" s="124" t="s">
        <v>94</v>
      </c>
    </row>
    <row r="233" spans="2:65" s="7" customFormat="1" ht="16.5" customHeight="1" x14ac:dyDescent="0.3">
      <c r="B233" s="125"/>
      <c r="C233" s="126"/>
      <c r="D233" s="126"/>
      <c r="E233" s="127" t="s">
        <v>1</v>
      </c>
      <c r="F233" s="204" t="s">
        <v>101</v>
      </c>
      <c r="G233" s="205"/>
      <c r="H233" s="205"/>
      <c r="I233" s="205"/>
      <c r="J233" s="126"/>
      <c r="K233" s="128">
        <v>20.5</v>
      </c>
      <c r="L233" s="126"/>
      <c r="M233" s="126"/>
      <c r="N233" s="126"/>
      <c r="O233" s="126"/>
      <c r="P233" s="126"/>
      <c r="Q233" s="126"/>
      <c r="R233" s="129"/>
      <c r="T233" s="130"/>
      <c r="U233" s="126"/>
      <c r="V233" s="126"/>
      <c r="W233" s="126"/>
      <c r="X233" s="126"/>
      <c r="Y233" s="126"/>
      <c r="Z233" s="126"/>
      <c r="AA233" s="131"/>
      <c r="AT233" s="132" t="s">
        <v>100</v>
      </c>
      <c r="AU233" s="132" t="s">
        <v>43</v>
      </c>
      <c r="AV233" s="7" t="s">
        <v>98</v>
      </c>
      <c r="AW233" s="7" t="s">
        <v>18</v>
      </c>
      <c r="AX233" s="7" t="s">
        <v>40</v>
      </c>
      <c r="AY233" s="132" t="s">
        <v>94</v>
      </c>
    </row>
    <row r="234" spans="2:65" s="8" customFormat="1" ht="16.5" customHeight="1" x14ac:dyDescent="0.3">
      <c r="B234" s="133"/>
      <c r="C234" s="134"/>
      <c r="D234" s="134"/>
      <c r="E234" s="135" t="s">
        <v>1</v>
      </c>
      <c r="F234" s="206" t="s">
        <v>102</v>
      </c>
      <c r="G234" s="207"/>
      <c r="H234" s="207"/>
      <c r="I234" s="207"/>
      <c r="J234" s="134"/>
      <c r="K234" s="136">
        <v>20.5</v>
      </c>
      <c r="L234" s="134"/>
      <c r="M234" s="134"/>
      <c r="N234" s="134"/>
      <c r="O234" s="134"/>
      <c r="P234" s="134"/>
      <c r="Q234" s="134"/>
      <c r="R234" s="137"/>
      <c r="T234" s="138"/>
      <c r="U234" s="134"/>
      <c r="V234" s="134"/>
      <c r="W234" s="134"/>
      <c r="X234" s="134"/>
      <c r="Y234" s="134"/>
      <c r="Z234" s="134"/>
      <c r="AA234" s="139"/>
      <c r="AT234" s="140" t="s">
        <v>100</v>
      </c>
      <c r="AU234" s="140" t="s">
        <v>43</v>
      </c>
      <c r="AV234" s="8" t="s">
        <v>96</v>
      </c>
      <c r="AW234" s="8" t="s">
        <v>18</v>
      </c>
      <c r="AX234" s="8" t="s">
        <v>41</v>
      </c>
      <c r="AY234" s="140" t="s">
        <v>94</v>
      </c>
    </row>
    <row r="235" spans="2:65" s="1" customFormat="1" ht="25.5" customHeight="1" x14ac:dyDescent="0.3">
      <c r="B235" s="73"/>
      <c r="C235" s="112" t="s">
        <v>139</v>
      </c>
      <c r="D235" s="112" t="s">
        <v>87</v>
      </c>
      <c r="E235" s="113" t="s">
        <v>259</v>
      </c>
      <c r="F235" s="200" t="s">
        <v>260</v>
      </c>
      <c r="G235" s="200"/>
      <c r="H235" s="200"/>
      <c r="I235" s="200"/>
      <c r="J235" s="114" t="s">
        <v>104</v>
      </c>
      <c r="K235" s="97">
        <v>20.5</v>
      </c>
      <c r="L235" s="185">
        <v>0</v>
      </c>
      <c r="M235" s="185"/>
      <c r="N235" s="201">
        <f>ROUND(L235*K235,3)</f>
        <v>0</v>
      </c>
      <c r="O235" s="201"/>
      <c r="P235" s="201"/>
      <c r="Q235" s="201"/>
      <c r="R235" s="76"/>
      <c r="T235" s="98" t="s">
        <v>1</v>
      </c>
      <c r="U235" s="30" t="s">
        <v>25</v>
      </c>
      <c r="V235" s="26"/>
      <c r="W235" s="115">
        <f>V235*K235</f>
        <v>0</v>
      </c>
      <c r="X235" s="115">
        <v>0</v>
      </c>
      <c r="Y235" s="115">
        <f>X235*K235</f>
        <v>0</v>
      </c>
      <c r="Z235" s="115">
        <v>0</v>
      </c>
      <c r="AA235" s="116">
        <f>Z235*K235</f>
        <v>0</v>
      </c>
      <c r="AR235" s="14" t="s">
        <v>96</v>
      </c>
      <c r="AT235" s="14" t="s">
        <v>87</v>
      </c>
      <c r="AU235" s="14" t="s">
        <v>43</v>
      </c>
      <c r="AY235" s="14" t="s">
        <v>94</v>
      </c>
      <c r="BE235" s="56">
        <f>IF(U235="základná",N235,0)</f>
        <v>0</v>
      </c>
      <c r="BF235" s="56">
        <f>IF(U235="znížená",N235,0)</f>
        <v>0</v>
      </c>
      <c r="BG235" s="56">
        <f>IF(U235="zákl. prenesená",N235,0)</f>
        <v>0</v>
      </c>
      <c r="BH235" s="56">
        <f>IF(U235="zníž. prenesená",N235,0)</f>
        <v>0</v>
      </c>
      <c r="BI235" s="56">
        <f>IF(U235="nulová",N235,0)</f>
        <v>0</v>
      </c>
      <c r="BJ235" s="14" t="s">
        <v>43</v>
      </c>
      <c r="BK235" s="93">
        <f>ROUND(L235*K235,3)</f>
        <v>0</v>
      </c>
      <c r="BL235" s="14" t="s">
        <v>96</v>
      </c>
      <c r="BM235" s="14" t="s">
        <v>261</v>
      </c>
    </row>
    <row r="236" spans="2:65" s="1" customFormat="1" ht="25.5" customHeight="1" x14ac:dyDescent="0.3">
      <c r="B236" s="73"/>
      <c r="C236" s="112" t="s">
        <v>140</v>
      </c>
      <c r="D236" s="112" t="s">
        <v>87</v>
      </c>
      <c r="E236" s="113" t="s">
        <v>262</v>
      </c>
      <c r="F236" s="200" t="s">
        <v>263</v>
      </c>
      <c r="G236" s="200"/>
      <c r="H236" s="200"/>
      <c r="I236" s="200"/>
      <c r="J236" s="114" t="s">
        <v>111</v>
      </c>
      <c r="K236" s="97">
        <v>0.46100000000000002</v>
      </c>
      <c r="L236" s="185">
        <v>0</v>
      </c>
      <c r="M236" s="185"/>
      <c r="N236" s="201">
        <f>ROUND(L236*K236,3)</f>
        <v>0</v>
      </c>
      <c r="O236" s="201"/>
      <c r="P236" s="201"/>
      <c r="Q236" s="201"/>
      <c r="R236" s="76"/>
      <c r="T236" s="98" t="s">
        <v>1</v>
      </c>
      <c r="U236" s="30" t="s">
        <v>25</v>
      </c>
      <c r="V236" s="26"/>
      <c r="W236" s="115">
        <f>V236*K236</f>
        <v>0</v>
      </c>
      <c r="X236" s="115">
        <v>1.0165999999999999</v>
      </c>
      <c r="Y236" s="115">
        <f>X236*K236</f>
        <v>0.46865259999999997</v>
      </c>
      <c r="Z236" s="115">
        <v>0</v>
      </c>
      <c r="AA236" s="116">
        <f>Z236*K236</f>
        <v>0</v>
      </c>
      <c r="AR236" s="14" t="s">
        <v>96</v>
      </c>
      <c r="AT236" s="14" t="s">
        <v>87</v>
      </c>
      <c r="AU236" s="14" t="s">
        <v>43</v>
      </c>
      <c r="AY236" s="14" t="s">
        <v>94</v>
      </c>
      <c r="BE236" s="56">
        <f>IF(U236="základná",N236,0)</f>
        <v>0</v>
      </c>
      <c r="BF236" s="56">
        <f>IF(U236="znížená",N236,0)</f>
        <v>0</v>
      </c>
      <c r="BG236" s="56">
        <f>IF(U236="zákl. prenesená",N236,0)</f>
        <v>0</v>
      </c>
      <c r="BH236" s="56">
        <f>IF(U236="zníž. prenesená",N236,0)</f>
        <v>0</v>
      </c>
      <c r="BI236" s="56">
        <f>IF(U236="nulová",N236,0)</f>
        <v>0</v>
      </c>
      <c r="BJ236" s="14" t="s">
        <v>43</v>
      </c>
      <c r="BK236" s="93">
        <f>ROUND(L236*K236,3)</f>
        <v>0</v>
      </c>
      <c r="BL236" s="14" t="s">
        <v>96</v>
      </c>
      <c r="BM236" s="14" t="s">
        <v>264</v>
      </c>
    </row>
    <row r="237" spans="2:65" s="6" customFormat="1" ht="16.5" customHeight="1" x14ac:dyDescent="0.3">
      <c r="B237" s="117"/>
      <c r="C237" s="118"/>
      <c r="D237" s="118"/>
      <c r="E237" s="119" t="s">
        <v>1</v>
      </c>
      <c r="F237" s="202" t="s">
        <v>265</v>
      </c>
      <c r="G237" s="203"/>
      <c r="H237" s="203"/>
      <c r="I237" s="203"/>
      <c r="J237" s="118"/>
      <c r="K237" s="120">
        <v>0.46100000000000002</v>
      </c>
      <c r="L237" s="118"/>
      <c r="M237" s="118"/>
      <c r="N237" s="118"/>
      <c r="O237" s="118"/>
      <c r="P237" s="118"/>
      <c r="Q237" s="118"/>
      <c r="R237" s="121"/>
      <c r="T237" s="122"/>
      <c r="U237" s="118"/>
      <c r="V237" s="118"/>
      <c r="W237" s="118"/>
      <c r="X237" s="118"/>
      <c r="Y237" s="118"/>
      <c r="Z237" s="118"/>
      <c r="AA237" s="123"/>
      <c r="AT237" s="124" t="s">
        <v>100</v>
      </c>
      <c r="AU237" s="124" t="s">
        <v>43</v>
      </c>
      <c r="AV237" s="6" t="s">
        <v>43</v>
      </c>
      <c r="AW237" s="6" t="s">
        <v>18</v>
      </c>
      <c r="AX237" s="6" t="s">
        <v>40</v>
      </c>
      <c r="AY237" s="124" t="s">
        <v>94</v>
      </c>
    </row>
    <row r="238" spans="2:65" s="7" customFormat="1" ht="16.5" customHeight="1" x14ac:dyDescent="0.3">
      <c r="B238" s="125"/>
      <c r="C238" s="126"/>
      <c r="D238" s="126"/>
      <c r="E238" s="127" t="s">
        <v>1</v>
      </c>
      <c r="F238" s="204" t="s">
        <v>101</v>
      </c>
      <c r="G238" s="205"/>
      <c r="H238" s="205"/>
      <c r="I238" s="205"/>
      <c r="J238" s="126"/>
      <c r="K238" s="128">
        <v>0.46100000000000002</v>
      </c>
      <c r="L238" s="126"/>
      <c r="M238" s="126"/>
      <c r="N238" s="126"/>
      <c r="O238" s="126"/>
      <c r="P238" s="126"/>
      <c r="Q238" s="126"/>
      <c r="R238" s="129"/>
      <c r="T238" s="130"/>
      <c r="U238" s="126"/>
      <c r="V238" s="126"/>
      <c r="W238" s="126"/>
      <c r="X238" s="126"/>
      <c r="Y238" s="126"/>
      <c r="Z238" s="126"/>
      <c r="AA238" s="131"/>
      <c r="AT238" s="132" t="s">
        <v>100</v>
      </c>
      <c r="AU238" s="132" t="s">
        <v>43</v>
      </c>
      <c r="AV238" s="7" t="s">
        <v>98</v>
      </c>
      <c r="AW238" s="7" t="s">
        <v>18</v>
      </c>
      <c r="AX238" s="7" t="s">
        <v>40</v>
      </c>
      <c r="AY238" s="132" t="s">
        <v>94</v>
      </c>
    </row>
    <row r="239" spans="2:65" s="8" customFormat="1" ht="16.5" customHeight="1" x14ac:dyDescent="0.3">
      <c r="B239" s="133"/>
      <c r="C239" s="134"/>
      <c r="D239" s="134"/>
      <c r="E239" s="135" t="s">
        <v>1</v>
      </c>
      <c r="F239" s="206" t="s">
        <v>102</v>
      </c>
      <c r="G239" s="207"/>
      <c r="H239" s="207"/>
      <c r="I239" s="207"/>
      <c r="J239" s="134"/>
      <c r="K239" s="136">
        <v>0.46100000000000002</v>
      </c>
      <c r="L239" s="134"/>
      <c r="M239" s="134"/>
      <c r="N239" s="134"/>
      <c r="O239" s="134"/>
      <c r="P239" s="134"/>
      <c r="Q239" s="134"/>
      <c r="R239" s="137"/>
      <c r="T239" s="138"/>
      <c r="U239" s="134"/>
      <c r="V239" s="134"/>
      <c r="W239" s="134"/>
      <c r="X239" s="134"/>
      <c r="Y239" s="134"/>
      <c r="Z239" s="134"/>
      <c r="AA239" s="139"/>
      <c r="AT239" s="140" t="s">
        <v>100</v>
      </c>
      <c r="AU239" s="140" t="s">
        <v>43</v>
      </c>
      <c r="AV239" s="8" t="s">
        <v>96</v>
      </c>
      <c r="AW239" s="8" t="s">
        <v>18</v>
      </c>
      <c r="AX239" s="8" t="s">
        <v>41</v>
      </c>
      <c r="AY239" s="140" t="s">
        <v>94</v>
      </c>
    </row>
    <row r="240" spans="2:65" s="5" customFormat="1" ht="29.85" customHeight="1" x14ac:dyDescent="0.3">
      <c r="B240" s="102"/>
      <c r="C240" s="103"/>
      <c r="D240" s="111" t="s">
        <v>159</v>
      </c>
      <c r="E240" s="111"/>
      <c r="F240" s="111"/>
      <c r="G240" s="111"/>
      <c r="H240" s="111"/>
      <c r="I240" s="111"/>
      <c r="J240" s="111"/>
      <c r="K240" s="111"/>
      <c r="L240" s="111"/>
      <c r="M240" s="111"/>
      <c r="N240" s="223">
        <f>BK240</f>
        <v>0</v>
      </c>
      <c r="O240" s="224"/>
      <c r="P240" s="224"/>
      <c r="Q240" s="224"/>
      <c r="R240" s="104"/>
      <c r="T240" s="105"/>
      <c r="U240" s="103"/>
      <c r="V240" s="103"/>
      <c r="W240" s="106">
        <f>SUM(W241:W298)</f>
        <v>0</v>
      </c>
      <c r="X240" s="103"/>
      <c r="Y240" s="106">
        <f>SUM(Y241:Y298)</f>
        <v>74.038804040000016</v>
      </c>
      <c r="Z240" s="103"/>
      <c r="AA240" s="107">
        <f>SUM(AA241:AA298)</f>
        <v>0</v>
      </c>
      <c r="AR240" s="108" t="s">
        <v>41</v>
      </c>
      <c r="AT240" s="109" t="s">
        <v>39</v>
      </c>
      <c r="AU240" s="109" t="s">
        <v>41</v>
      </c>
      <c r="AY240" s="108" t="s">
        <v>94</v>
      </c>
      <c r="BK240" s="110">
        <f>SUM(BK241:BK298)</f>
        <v>0</v>
      </c>
    </row>
    <row r="241" spans="2:65" s="1" customFormat="1" ht="51" customHeight="1" x14ac:dyDescent="0.3">
      <c r="B241" s="73"/>
      <c r="C241" s="112" t="s">
        <v>141</v>
      </c>
      <c r="D241" s="112" t="s">
        <v>87</v>
      </c>
      <c r="E241" s="113" t="s">
        <v>266</v>
      </c>
      <c r="F241" s="200" t="s">
        <v>781</v>
      </c>
      <c r="G241" s="200"/>
      <c r="H241" s="200"/>
      <c r="I241" s="200"/>
      <c r="J241" s="114" t="s">
        <v>104</v>
      </c>
      <c r="K241" s="97">
        <v>71.790000000000006</v>
      </c>
      <c r="L241" s="185">
        <v>0</v>
      </c>
      <c r="M241" s="185"/>
      <c r="N241" s="201">
        <f>ROUND(L241*K241,3)</f>
        <v>0</v>
      </c>
      <c r="O241" s="201"/>
      <c r="P241" s="201"/>
      <c r="Q241" s="201"/>
      <c r="R241" s="76"/>
      <c r="T241" s="98" t="s">
        <v>1</v>
      </c>
      <c r="U241" s="30" t="s">
        <v>25</v>
      </c>
      <c r="V241" s="26"/>
      <c r="W241" s="115">
        <f>V241*K241</f>
        <v>0</v>
      </c>
      <c r="X241" s="115">
        <v>1.2319999999999999E-2</v>
      </c>
      <c r="Y241" s="115">
        <f>X241*K241</f>
        <v>0.88445280000000004</v>
      </c>
      <c r="Z241" s="115">
        <v>0</v>
      </c>
      <c r="AA241" s="116">
        <f>Z241*K241</f>
        <v>0</v>
      </c>
      <c r="AR241" s="14" t="s">
        <v>96</v>
      </c>
      <c r="AT241" s="14" t="s">
        <v>87</v>
      </c>
      <c r="AU241" s="14" t="s">
        <v>43</v>
      </c>
      <c r="AY241" s="14" t="s">
        <v>94</v>
      </c>
      <c r="BE241" s="56">
        <f>IF(U241="základná",N241,0)</f>
        <v>0</v>
      </c>
      <c r="BF241" s="56">
        <f>IF(U241="znížená",N241,0)</f>
        <v>0</v>
      </c>
      <c r="BG241" s="56">
        <f>IF(U241="zákl. prenesená",N241,0)</f>
        <v>0</v>
      </c>
      <c r="BH241" s="56">
        <f>IF(U241="zníž. prenesená",N241,0)</f>
        <v>0</v>
      </c>
      <c r="BI241" s="56">
        <f>IF(U241="nulová",N241,0)</f>
        <v>0</v>
      </c>
      <c r="BJ241" s="14" t="s">
        <v>43</v>
      </c>
      <c r="BK241" s="93">
        <f>ROUND(L241*K241,3)</f>
        <v>0</v>
      </c>
      <c r="BL241" s="14" t="s">
        <v>96</v>
      </c>
      <c r="BM241" s="14" t="s">
        <v>267</v>
      </c>
    </row>
    <row r="242" spans="2:65" s="6" customFormat="1" ht="16.5" customHeight="1" x14ac:dyDescent="0.3">
      <c r="B242" s="117"/>
      <c r="C242" s="118"/>
      <c r="D242" s="118"/>
      <c r="E242" s="119" t="s">
        <v>1</v>
      </c>
      <c r="F242" s="202" t="s">
        <v>268</v>
      </c>
      <c r="G242" s="203"/>
      <c r="H242" s="203"/>
      <c r="I242" s="203"/>
      <c r="J242" s="118"/>
      <c r="K242" s="120">
        <v>71.790000000000006</v>
      </c>
      <c r="L242" s="118"/>
      <c r="M242" s="118"/>
      <c r="N242" s="118"/>
      <c r="O242" s="118"/>
      <c r="P242" s="118"/>
      <c r="Q242" s="118"/>
      <c r="R242" s="121"/>
      <c r="T242" s="122"/>
      <c r="U242" s="118"/>
      <c r="V242" s="118"/>
      <c r="W242" s="118"/>
      <c r="X242" s="118"/>
      <c r="Y242" s="118"/>
      <c r="Z242" s="118"/>
      <c r="AA242" s="123"/>
      <c r="AT242" s="124" t="s">
        <v>100</v>
      </c>
      <c r="AU242" s="124" t="s">
        <v>43</v>
      </c>
      <c r="AV242" s="6" t="s">
        <v>43</v>
      </c>
      <c r="AW242" s="6" t="s">
        <v>18</v>
      </c>
      <c r="AX242" s="6" t="s">
        <v>40</v>
      </c>
      <c r="AY242" s="124" t="s">
        <v>94</v>
      </c>
    </row>
    <row r="243" spans="2:65" s="7" customFormat="1" ht="16.5" customHeight="1" x14ac:dyDescent="0.3">
      <c r="B243" s="125"/>
      <c r="C243" s="126"/>
      <c r="D243" s="126"/>
      <c r="E243" s="127" t="s">
        <v>1</v>
      </c>
      <c r="F243" s="204" t="s">
        <v>101</v>
      </c>
      <c r="G243" s="205"/>
      <c r="H243" s="205"/>
      <c r="I243" s="205"/>
      <c r="J243" s="126"/>
      <c r="K243" s="128">
        <v>71.790000000000006</v>
      </c>
      <c r="L243" s="126"/>
      <c r="M243" s="126"/>
      <c r="N243" s="126"/>
      <c r="O243" s="126"/>
      <c r="P243" s="126"/>
      <c r="Q243" s="126"/>
      <c r="R243" s="129"/>
      <c r="T243" s="130"/>
      <c r="U243" s="126"/>
      <c r="V243" s="126"/>
      <c r="W243" s="126"/>
      <c r="X243" s="126"/>
      <c r="Y243" s="126"/>
      <c r="Z243" s="126"/>
      <c r="AA243" s="131"/>
      <c r="AT243" s="132" t="s">
        <v>100</v>
      </c>
      <c r="AU243" s="132" t="s">
        <v>43</v>
      </c>
      <c r="AV243" s="7" t="s">
        <v>98</v>
      </c>
      <c r="AW243" s="7" t="s">
        <v>18</v>
      </c>
      <c r="AX243" s="7" t="s">
        <v>40</v>
      </c>
      <c r="AY243" s="132" t="s">
        <v>94</v>
      </c>
    </row>
    <row r="244" spans="2:65" s="8" customFormat="1" ht="16.5" customHeight="1" x14ac:dyDescent="0.3">
      <c r="B244" s="133"/>
      <c r="C244" s="134"/>
      <c r="D244" s="134"/>
      <c r="E244" s="135" t="s">
        <v>1</v>
      </c>
      <c r="F244" s="206" t="s">
        <v>102</v>
      </c>
      <c r="G244" s="207"/>
      <c r="H244" s="207"/>
      <c r="I244" s="207"/>
      <c r="J244" s="134"/>
      <c r="K244" s="136">
        <v>71.790000000000006</v>
      </c>
      <c r="L244" s="134"/>
      <c r="M244" s="134"/>
      <c r="N244" s="134"/>
      <c r="O244" s="134"/>
      <c r="P244" s="134"/>
      <c r="Q244" s="134"/>
      <c r="R244" s="137"/>
      <c r="T244" s="138"/>
      <c r="U244" s="134"/>
      <c r="V244" s="134"/>
      <c r="W244" s="134"/>
      <c r="X244" s="134"/>
      <c r="Y244" s="134"/>
      <c r="Z244" s="134"/>
      <c r="AA244" s="139"/>
      <c r="AT244" s="140" t="s">
        <v>100</v>
      </c>
      <c r="AU244" s="140" t="s">
        <v>43</v>
      </c>
      <c r="AV244" s="8" t="s">
        <v>96</v>
      </c>
      <c r="AW244" s="8" t="s">
        <v>18</v>
      </c>
      <c r="AX244" s="8" t="s">
        <v>41</v>
      </c>
      <c r="AY244" s="140" t="s">
        <v>94</v>
      </c>
    </row>
    <row r="245" spans="2:65" s="1" customFormat="1" ht="38.25" customHeight="1" x14ac:dyDescent="0.3">
      <c r="B245" s="73"/>
      <c r="C245" s="112" t="s">
        <v>142</v>
      </c>
      <c r="D245" s="112" t="s">
        <v>87</v>
      </c>
      <c r="E245" s="113" t="s">
        <v>269</v>
      </c>
      <c r="F245" s="200" t="s">
        <v>782</v>
      </c>
      <c r="G245" s="200"/>
      <c r="H245" s="200"/>
      <c r="I245" s="200"/>
      <c r="J245" s="114" t="s">
        <v>104</v>
      </c>
      <c r="K245" s="97">
        <v>25.32</v>
      </c>
      <c r="L245" s="185">
        <v>0</v>
      </c>
      <c r="M245" s="185"/>
      <c r="N245" s="201">
        <f>ROUND(L245*K245,3)</f>
        <v>0</v>
      </c>
      <c r="O245" s="201"/>
      <c r="P245" s="201"/>
      <c r="Q245" s="201"/>
      <c r="R245" s="76"/>
      <c r="T245" s="98" t="s">
        <v>1</v>
      </c>
      <c r="U245" s="30" t="s">
        <v>25</v>
      </c>
      <c r="V245" s="26"/>
      <c r="W245" s="115">
        <f>V245*K245</f>
        <v>0</v>
      </c>
      <c r="X245" s="115">
        <v>6.1799999999999997E-3</v>
      </c>
      <c r="Y245" s="115">
        <f>X245*K245</f>
        <v>0.15647759999999999</v>
      </c>
      <c r="Z245" s="115">
        <v>0</v>
      </c>
      <c r="AA245" s="116">
        <f>Z245*K245</f>
        <v>0</v>
      </c>
      <c r="AR245" s="14" t="s">
        <v>96</v>
      </c>
      <c r="AT245" s="14" t="s">
        <v>87</v>
      </c>
      <c r="AU245" s="14" t="s">
        <v>43</v>
      </c>
      <c r="AY245" s="14" t="s">
        <v>94</v>
      </c>
      <c r="BE245" s="56">
        <f>IF(U245="základná",N245,0)</f>
        <v>0</v>
      </c>
      <c r="BF245" s="56">
        <f>IF(U245="znížená",N245,0)</f>
        <v>0</v>
      </c>
      <c r="BG245" s="56">
        <f>IF(U245="zákl. prenesená",N245,0)</f>
        <v>0</v>
      </c>
      <c r="BH245" s="56">
        <f>IF(U245="zníž. prenesená",N245,0)</f>
        <v>0</v>
      </c>
      <c r="BI245" s="56">
        <f>IF(U245="nulová",N245,0)</f>
        <v>0</v>
      </c>
      <c r="BJ245" s="14" t="s">
        <v>43</v>
      </c>
      <c r="BK245" s="93">
        <f>ROUND(L245*K245,3)</f>
        <v>0</v>
      </c>
      <c r="BL245" s="14" t="s">
        <v>96</v>
      </c>
      <c r="BM245" s="14" t="s">
        <v>270</v>
      </c>
    </row>
    <row r="246" spans="2:65" s="6" customFormat="1" ht="16.5" customHeight="1" x14ac:dyDescent="0.3">
      <c r="B246" s="117"/>
      <c r="C246" s="118"/>
      <c r="D246" s="118"/>
      <c r="E246" s="119" t="s">
        <v>1</v>
      </c>
      <c r="F246" s="202" t="s">
        <v>271</v>
      </c>
      <c r="G246" s="203"/>
      <c r="H246" s="203"/>
      <c r="I246" s="203"/>
      <c r="J246" s="118"/>
      <c r="K246" s="120">
        <v>17.88</v>
      </c>
      <c r="L246" s="118"/>
      <c r="M246" s="118"/>
      <c r="N246" s="118"/>
      <c r="O246" s="118"/>
      <c r="P246" s="118"/>
      <c r="Q246" s="118"/>
      <c r="R246" s="121"/>
      <c r="T246" s="122"/>
      <c r="U246" s="118"/>
      <c r="V246" s="118"/>
      <c r="W246" s="118"/>
      <c r="X246" s="118"/>
      <c r="Y246" s="118"/>
      <c r="Z246" s="118"/>
      <c r="AA246" s="123"/>
      <c r="AT246" s="124" t="s">
        <v>100</v>
      </c>
      <c r="AU246" s="124" t="s">
        <v>43</v>
      </c>
      <c r="AV246" s="6" t="s">
        <v>43</v>
      </c>
      <c r="AW246" s="6" t="s">
        <v>18</v>
      </c>
      <c r="AX246" s="6" t="s">
        <v>40</v>
      </c>
      <c r="AY246" s="124" t="s">
        <v>94</v>
      </c>
    </row>
    <row r="247" spans="2:65" s="6" customFormat="1" ht="16.5" customHeight="1" x14ac:dyDescent="0.3">
      <c r="B247" s="117"/>
      <c r="C247" s="118"/>
      <c r="D247" s="118"/>
      <c r="E247" s="119" t="s">
        <v>1</v>
      </c>
      <c r="F247" s="208" t="s">
        <v>272</v>
      </c>
      <c r="G247" s="209"/>
      <c r="H247" s="209"/>
      <c r="I247" s="209"/>
      <c r="J247" s="118"/>
      <c r="K247" s="120">
        <v>7.44</v>
      </c>
      <c r="L247" s="118"/>
      <c r="M247" s="118"/>
      <c r="N247" s="118"/>
      <c r="O247" s="118"/>
      <c r="P247" s="118"/>
      <c r="Q247" s="118"/>
      <c r="R247" s="121"/>
      <c r="T247" s="122"/>
      <c r="U247" s="118"/>
      <c r="V247" s="118"/>
      <c r="W247" s="118"/>
      <c r="X247" s="118"/>
      <c r="Y247" s="118"/>
      <c r="Z247" s="118"/>
      <c r="AA247" s="123"/>
      <c r="AT247" s="124" t="s">
        <v>100</v>
      </c>
      <c r="AU247" s="124" t="s">
        <v>43</v>
      </c>
      <c r="AV247" s="6" t="s">
        <v>43</v>
      </c>
      <c r="AW247" s="6" t="s">
        <v>18</v>
      </c>
      <c r="AX247" s="6" t="s">
        <v>40</v>
      </c>
      <c r="AY247" s="124" t="s">
        <v>94</v>
      </c>
    </row>
    <row r="248" spans="2:65" s="7" customFormat="1" ht="16.5" customHeight="1" x14ac:dyDescent="0.3">
      <c r="B248" s="125"/>
      <c r="C248" s="126"/>
      <c r="D248" s="126"/>
      <c r="E248" s="127" t="s">
        <v>1</v>
      </c>
      <c r="F248" s="204" t="s">
        <v>101</v>
      </c>
      <c r="G248" s="205"/>
      <c r="H248" s="205"/>
      <c r="I248" s="205"/>
      <c r="J248" s="126"/>
      <c r="K248" s="128">
        <v>25.32</v>
      </c>
      <c r="L248" s="126"/>
      <c r="M248" s="126"/>
      <c r="N248" s="126"/>
      <c r="O248" s="126"/>
      <c r="P248" s="126"/>
      <c r="Q248" s="126"/>
      <c r="R248" s="129"/>
      <c r="T248" s="130"/>
      <c r="U248" s="126"/>
      <c r="V248" s="126"/>
      <c r="W248" s="126"/>
      <c r="X248" s="126"/>
      <c r="Y248" s="126"/>
      <c r="Z248" s="126"/>
      <c r="AA248" s="131"/>
      <c r="AT248" s="132" t="s">
        <v>100</v>
      </c>
      <c r="AU248" s="132" t="s">
        <v>43</v>
      </c>
      <c r="AV248" s="7" t="s">
        <v>98</v>
      </c>
      <c r="AW248" s="7" t="s">
        <v>18</v>
      </c>
      <c r="AX248" s="7" t="s">
        <v>40</v>
      </c>
      <c r="AY248" s="132" t="s">
        <v>94</v>
      </c>
    </row>
    <row r="249" spans="2:65" s="8" customFormat="1" ht="16.5" customHeight="1" x14ac:dyDescent="0.3">
      <c r="B249" s="133"/>
      <c r="C249" s="134"/>
      <c r="D249" s="134"/>
      <c r="E249" s="135" t="s">
        <v>1</v>
      </c>
      <c r="F249" s="206" t="s">
        <v>102</v>
      </c>
      <c r="G249" s="207"/>
      <c r="H249" s="207"/>
      <c r="I249" s="207"/>
      <c r="J249" s="134"/>
      <c r="K249" s="136">
        <v>25.32</v>
      </c>
      <c r="L249" s="134"/>
      <c r="M249" s="134"/>
      <c r="N249" s="134"/>
      <c r="O249" s="134"/>
      <c r="P249" s="134"/>
      <c r="Q249" s="134"/>
      <c r="R249" s="137"/>
      <c r="T249" s="138"/>
      <c r="U249" s="134"/>
      <c r="V249" s="134"/>
      <c r="W249" s="134"/>
      <c r="X249" s="134"/>
      <c r="Y249" s="134"/>
      <c r="Z249" s="134"/>
      <c r="AA249" s="139"/>
      <c r="AT249" s="140" t="s">
        <v>100</v>
      </c>
      <c r="AU249" s="140" t="s">
        <v>43</v>
      </c>
      <c r="AV249" s="8" t="s">
        <v>96</v>
      </c>
      <c r="AW249" s="8" t="s">
        <v>18</v>
      </c>
      <c r="AX249" s="8" t="s">
        <v>41</v>
      </c>
      <c r="AY249" s="140" t="s">
        <v>94</v>
      </c>
    </row>
    <row r="250" spans="2:65" s="1" customFormat="1" ht="51" customHeight="1" x14ac:dyDescent="0.3">
      <c r="B250" s="73"/>
      <c r="C250" s="112" t="s">
        <v>143</v>
      </c>
      <c r="D250" s="112" t="s">
        <v>87</v>
      </c>
      <c r="E250" s="113" t="s">
        <v>273</v>
      </c>
      <c r="F250" s="200" t="s">
        <v>783</v>
      </c>
      <c r="G250" s="200"/>
      <c r="H250" s="200"/>
      <c r="I250" s="200"/>
      <c r="J250" s="114" t="s">
        <v>104</v>
      </c>
      <c r="K250" s="97">
        <v>228.15</v>
      </c>
      <c r="L250" s="185">
        <v>0</v>
      </c>
      <c r="M250" s="185"/>
      <c r="N250" s="201">
        <f>ROUND(L250*K250,3)</f>
        <v>0</v>
      </c>
      <c r="O250" s="201"/>
      <c r="P250" s="201"/>
      <c r="Q250" s="201"/>
      <c r="R250" s="76"/>
      <c r="T250" s="98" t="s">
        <v>1</v>
      </c>
      <c r="U250" s="30" t="s">
        <v>25</v>
      </c>
      <c r="V250" s="26"/>
      <c r="W250" s="115">
        <f>V250*K250</f>
        <v>0</v>
      </c>
      <c r="X250" s="115">
        <v>1.47E-2</v>
      </c>
      <c r="Y250" s="115">
        <f>X250*K250</f>
        <v>3.3538049999999999</v>
      </c>
      <c r="Z250" s="115">
        <v>0</v>
      </c>
      <c r="AA250" s="116">
        <f>Z250*K250</f>
        <v>0</v>
      </c>
      <c r="AR250" s="14" t="s">
        <v>96</v>
      </c>
      <c r="AT250" s="14" t="s">
        <v>87</v>
      </c>
      <c r="AU250" s="14" t="s">
        <v>43</v>
      </c>
      <c r="AY250" s="14" t="s">
        <v>94</v>
      </c>
      <c r="BE250" s="56">
        <f>IF(U250="základná",N250,0)</f>
        <v>0</v>
      </c>
      <c r="BF250" s="56">
        <f>IF(U250="znížená",N250,0)</f>
        <v>0</v>
      </c>
      <c r="BG250" s="56">
        <f>IF(U250="zákl. prenesená",N250,0)</f>
        <v>0</v>
      </c>
      <c r="BH250" s="56">
        <f>IF(U250="zníž. prenesená",N250,0)</f>
        <v>0</v>
      </c>
      <c r="BI250" s="56">
        <f>IF(U250="nulová",N250,0)</f>
        <v>0</v>
      </c>
      <c r="BJ250" s="14" t="s">
        <v>43</v>
      </c>
      <c r="BK250" s="93">
        <f>ROUND(L250*K250,3)</f>
        <v>0</v>
      </c>
      <c r="BL250" s="14" t="s">
        <v>96</v>
      </c>
      <c r="BM250" s="14" t="s">
        <v>274</v>
      </c>
    </row>
    <row r="251" spans="2:65" s="6" customFormat="1" ht="16.5" customHeight="1" x14ac:dyDescent="0.3">
      <c r="B251" s="117"/>
      <c r="C251" s="118"/>
      <c r="D251" s="118"/>
      <c r="E251" s="119" t="s">
        <v>1</v>
      </c>
      <c r="F251" s="202" t="s">
        <v>275</v>
      </c>
      <c r="G251" s="203"/>
      <c r="H251" s="203"/>
      <c r="I251" s="203"/>
      <c r="J251" s="118"/>
      <c r="K251" s="120">
        <v>29.08</v>
      </c>
      <c r="L251" s="118"/>
      <c r="M251" s="118"/>
      <c r="N251" s="118"/>
      <c r="O251" s="118"/>
      <c r="P251" s="118"/>
      <c r="Q251" s="118"/>
      <c r="R251" s="121"/>
      <c r="T251" s="122"/>
      <c r="U251" s="118"/>
      <c r="V251" s="118"/>
      <c r="W251" s="118"/>
      <c r="X251" s="118"/>
      <c r="Y251" s="118"/>
      <c r="Z251" s="118"/>
      <c r="AA251" s="123"/>
      <c r="AT251" s="124" t="s">
        <v>100</v>
      </c>
      <c r="AU251" s="124" t="s">
        <v>43</v>
      </c>
      <c r="AV251" s="6" t="s">
        <v>43</v>
      </c>
      <c r="AW251" s="6" t="s">
        <v>18</v>
      </c>
      <c r="AX251" s="6" t="s">
        <v>40</v>
      </c>
      <c r="AY251" s="124" t="s">
        <v>94</v>
      </c>
    </row>
    <row r="252" spans="2:65" s="6" customFormat="1" ht="16.5" customHeight="1" x14ac:dyDescent="0.3">
      <c r="B252" s="117"/>
      <c r="C252" s="118"/>
      <c r="D252" s="118"/>
      <c r="E252" s="119" t="s">
        <v>1</v>
      </c>
      <c r="F252" s="208" t="s">
        <v>276</v>
      </c>
      <c r="G252" s="209"/>
      <c r="H252" s="209"/>
      <c r="I252" s="209"/>
      <c r="J252" s="118"/>
      <c r="K252" s="120">
        <v>31.46</v>
      </c>
      <c r="L252" s="118"/>
      <c r="M252" s="118"/>
      <c r="N252" s="118"/>
      <c r="O252" s="118"/>
      <c r="P252" s="118"/>
      <c r="Q252" s="118"/>
      <c r="R252" s="121"/>
      <c r="T252" s="122"/>
      <c r="U252" s="118"/>
      <c r="V252" s="118"/>
      <c r="W252" s="118"/>
      <c r="X252" s="118"/>
      <c r="Y252" s="118"/>
      <c r="Z252" s="118"/>
      <c r="AA252" s="123"/>
      <c r="AT252" s="124" t="s">
        <v>100</v>
      </c>
      <c r="AU252" s="124" t="s">
        <v>43</v>
      </c>
      <c r="AV252" s="6" t="s">
        <v>43</v>
      </c>
      <c r="AW252" s="6" t="s">
        <v>18</v>
      </c>
      <c r="AX252" s="6" t="s">
        <v>40</v>
      </c>
      <c r="AY252" s="124" t="s">
        <v>94</v>
      </c>
    </row>
    <row r="253" spans="2:65" s="6" customFormat="1" ht="16.5" customHeight="1" x14ac:dyDescent="0.3">
      <c r="B253" s="117"/>
      <c r="C253" s="118"/>
      <c r="D253" s="118"/>
      <c r="E253" s="119" t="s">
        <v>1</v>
      </c>
      <c r="F253" s="208" t="s">
        <v>277</v>
      </c>
      <c r="G253" s="209"/>
      <c r="H253" s="209"/>
      <c r="I253" s="209"/>
      <c r="J253" s="118"/>
      <c r="K253" s="120">
        <v>33.99</v>
      </c>
      <c r="L253" s="118"/>
      <c r="M253" s="118"/>
      <c r="N253" s="118"/>
      <c r="O253" s="118"/>
      <c r="P253" s="118"/>
      <c r="Q253" s="118"/>
      <c r="R253" s="121"/>
      <c r="T253" s="122"/>
      <c r="U253" s="118"/>
      <c r="V253" s="118"/>
      <c r="W253" s="118"/>
      <c r="X253" s="118"/>
      <c r="Y253" s="118"/>
      <c r="Z253" s="118"/>
      <c r="AA253" s="123"/>
      <c r="AT253" s="124" t="s">
        <v>100</v>
      </c>
      <c r="AU253" s="124" t="s">
        <v>43</v>
      </c>
      <c r="AV253" s="6" t="s">
        <v>43</v>
      </c>
      <c r="AW253" s="6" t="s">
        <v>18</v>
      </c>
      <c r="AX253" s="6" t="s">
        <v>40</v>
      </c>
      <c r="AY253" s="124" t="s">
        <v>94</v>
      </c>
    </row>
    <row r="254" spans="2:65" s="6" customFormat="1" ht="16.5" customHeight="1" x14ac:dyDescent="0.3">
      <c r="B254" s="117"/>
      <c r="C254" s="118"/>
      <c r="D254" s="118"/>
      <c r="E254" s="119" t="s">
        <v>1</v>
      </c>
      <c r="F254" s="208" t="s">
        <v>278</v>
      </c>
      <c r="G254" s="209"/>
      <c r="H254" s="209"/>
      <c r="I254" s="209"/>
      <c r="J254" s="118"/>
      <c r="K254" s="120">
        <v>32.340000000000003</v>
      </c>
      <c r="L254" s="118"/>
      <c r="M254" s="118"/>
      <c r="N254" s="118"/>
      <c r="O254" s="118"/>
      <c r="P254" s="118"/>
      <c r="Q254" s="118"/>
      <c r="R254" s="121"/>
      <c r="T254" s="122"/>
      <c r="U254" s="118"/>
      <c r="V254" s="118"/>
      <c r="W254" s="118"/>
      <c r="X254" s="118"/>
      <c r="Y254" s="118"/>
      <c r="Z254" s="118"/>
      <c r="AA254" s="123"/>
      <c r="AT254" s="124" t="s">
        <v>100</v>
      </c>
      <c r="AU254" s="124" t="s">
        <v>43</v>
      </c>
      <c r="AV254" s="6" t="s">
        <v>43</v>
      </c>
      <c r="AW254" s="6" t="s">
        <v>18</v>
      </c>
      <c r="AX254" s="6" t="s">
        <v>40</v>
      </c>
      <c r="AY254" s="124" t="s">
        <v>94</v>
      </c>
    </row>
    <row r="255" spans="2:65" s="6" customFormat="1" ht="16.5" customHeight="1" x14ac:dyDescent="0.3">
      <c r="B255" s="117"/>
      <c r="C255" s="118"/>
      <c r="D255" s="118"/>
      <c r="E255" s="119" t="s">
        <v>1</v>
      </c>
      <c r="F255" s="208" t="s">
        <v>279</v>
      </c>
      <c r="G255" s="209"/>
      <c r="H255" s="209"/>
      <c r="I255" s="209"/>
      <c r="J255" s="118"/>
      <c r="K255" s="120">
        <v>31.32</v>
      </c>
      <c r="L255" s="118"/>
      <c r="M255" s="118"/>
      <c r="N255" s="118"/>
      <c r="O255" s="118"/>
      <c r="P255" s="118"/>
      <c r="Q255" s="118"/>
      <c r="R255" s="121"/>
      <c r="T255" s="122"/>
      <c r="U255" s="118"/>
      <c r="V255" s="118"/>
      <c r="W255" s="118"/>
      <c r="X255" s="118"/>
      <c r="Y255" s="118"/>
      <c r="Z255" s="118"/>
      <c r="AA255" s="123"/>
      <c r="AT255" s="124" t="s">
        <v>100</v>
      </c>
      <c r="AU255" s="124" t="s">
        <v>43</v>
      </c>
      <c r="AV255" s="6" t="s">
        <v>43</v>
      </c>
      <c r="AW255" s="6" t="s">
        <v>18</v>
      </c>
      <c r="AX255" s="6" t="s">
        <v>40</v>
      </c>
      <c r="AY255" s="124" t="s">
        <v>94</v>
      </c>
    </row>
    <row r="256" spans="2:65" s="6" customFormat="1" ht="16.5" customHeight="1" x14ac:dyDescent="0.3">
      <c r="B256" s="117"/>
      <c r="C256" s="118"/>
      <c r="D256" s="118"/>
      <c r="E256" s="119" t="s">
        <v>1</v>
      </c>
      <c r="F256" s="208" t="s">
        <v>280</v>
      </c>
      <c r="G256" s="209"/>
      <c r="H256" s="209"/>
      <c r="I256" s="209"/>
      <c r="J256" s="118"/>
      <c r="K256" s="120">
        <v>67.23</v>
      </c>
      <c r="L256" s="118"/>
      <c r="M256" s="118"/>
      <c r="N256" s="118"/>
      <c r="O256" s="118"/>
      <c r="P256" s="118"/>
      <c r="Q256" s="118"/>
      <c r="R256" s="121"/>
      <c r="T256" s="122"/>
      <c r="U256" s="118"/>
      <c r="V256" s="118"/>
      <c r="W256" s="118"/>
      <c r="X256" s="118"/>
      <c r="Y256" s="118"/>
      <c r="Z256" s="118"/>
      <c r="AA256" s="123"/>
      <c r="AT256" s="124" t="s">
        <v>100</v>
      </c>
      <c r="AU256" s="124" t="s">
        <v>43</v>
      </c>
      <c r="AV256" s="6" t="s">
        <v>43</v>
      </c>
      <c r="AW256" s="6" t="s">
        <v>18</v>
      </c>
      <c r="AX256" s="6" t="s">
        <v>40</v>
      </c>
      <c r="AY256" s="124" t="s">
        <v>94</v>
      </c>
    </row>
    <row r="257" spans="2:65" s="6" customFormat="1" ht="16.5" customHeight="1" x14ac:dyDescent="0.3">
      <c r="B257" s="117"/>
      <c r="C257" s="118"/>
      <c r="D257" s="118"/>
      <c r="E257" s="119" t="s">
        <v>1</v>
      </c>
      <c r="F257" s="208" t="s">
        <v>281</v>
      </c>
      <c r="G257" s="209"/>
      <c r="H257" s="209"/>
      <c r="I257" s="209"/>
      <c r="J257" s="118"/>
      <c r="K257" s="120">
        <v>2.73</v>
      </c>
      <c r="L257" s="118"/>
      <c r="M257" s="118"/>
      <c r="N257" s="118"/>
      <c r="O257" s="118"/>
      <c r="P257" s="118"/>
      <c r="Q257" s="118"/>
      <c r="R257" s="121"/>
      <c r="T257" s="122"/>
      <c r="U257" s="118"/>
      <c r="V257" s="118"/>
      <c r="W257" s="118"/>
      <c r="X257" s="118"/>
      <c r="Y257" s="118"/>
      <c r="Z257" s="118"/>
      <c r="AA257" s="123"/>
      <c r="AT257" s="124" t="s">
        <v>100</v>
      </c>
      <c r="AU257" s="124" t="s">
        <v>43</v>
      </c>
      <c r="AV257" s="6" t="s">
        <v>43</v>
      </c>
      <c r="AW257" s="6" t="s">
        <v>18</v>
      </c>
      <c r="AX257" s="6" t="s">
        <v>40</v>
      </c>
      <c r="AY257" s="124" t="s">
        <v>94</v>
      </c>
    </row>
    <row r="258" spans="2:65" s="7" customFormat="1" ht="16.5" customHeight="1" x14ac:dyDescent="0.3">
      <c r="B258" s="125"/>
      <c r="C258" s="126"/>
      <c r="D258" s="126"/>
      <c r="E258" s="127" t="s">
        <v>1</v>
      </c>
      <c r="F258" s="204" t="s">
        <v>101</v>
      </c>
      <c r="G258" s="205"/>
      <c r="H258" s="205"/>
      <c r="I258" s="205"/>
      <c r="J258" s="126"/>
      <c r="K258" s="128">
        <v>228.15</v>
      </c>
      <c r="L258" s="126"/>
      <c r="M258" s="126"/>
      <c r="N258" s="126"/>
      <c r="O258" s="126"/>
      <c r="P258" s="126"/>
      <c r="Q258" s="126"/>
      <c r="R258" s="129"/>
      <c r="T258" s="130"/>
      <c r="U258" s="126"/>
      <c r="V258" s="126"/>
      <c r="W258" s="126"/>
      <c r="X258" s="126"/>
      <c r="Y258" s="126"/>
      <c r="Z258" s="126"/>
      <c r="AA258" s="131"/>
      <c r="AT258" s="132" t="s">
        <v>100</v>
      </c>
      <c r="AU258" s="132" t="s">
        <v>43</v>
      </c>
      <c r="AV258" s="7" t="s">
        <v>98</v>
      </c>
      <c r="AW258" s="7" t="s">
        <v>18</v>
      </c>
      <c r="AX258" s="7" t="s">
        <v>40</v>
      </c>
      <c r="AY258" s="132" t="s">
        <v>94</v>
      </c>
    </row>
    <row r="259" spans="2:65" s="8" customFormat="1" ht="16.5" customHeight="1" x14ac:dyDescent="0.3">
      <c r="B259" s="133"/>
      <c r="C259" s="134"/>
      <c r="D259" s="134"/>
      <c r="E259" s="135" t="s">
        <v>1</v>
      </c>
      <c r="F259" s="206" t="s">
        <v>102</v>
      </c>
      <c r="G259" s="207"/>
      <c r="H259" s="207"/>
      <c r="I259" s="207"/>
      <c r="J259" s="134"/>
      <c r="K259" s="136">
        <v>228.15</v>
      </c>
      <c r="L259" s="134"/>
      <c r="M259" s="134"/>
      <c r="N259" s="134"/>
      <c r="O259" s="134"/>
      <c r="P259" s="134"/>
      <c r="Q259" s="134"/>
      <c r="R259" s="137"/>
      <c r="T259" s="138"/>
      <c r="U259" s="134"/>
      <c r="V259" s="134"/>
      <c r="W259" s="134"/>
      <c r="X259" s="134"/>
      <c r="Y259" s="134"/>
      <c r="Z259" s="134"/>
      <c r="AA259" s="139"/>
      <c r="AT259" s="140" t="s">
        <v>100</v>
      </c>
      <c r="AU259" s="140" t="s">
        <v>43</v>
      </c>
      <c r="AV259" s="8" t="s">
        <v>96</v>
      </c>
      <c r="AW259" s="8" t="s">
        <v>18</v>
      </c>
      <c r="AX259" s="8" t="s">
        <v>41</v>
      </c>
      <c r="AY259" s="140" t="s">
        <v>94</v>
      </c>
    </row>
    <row r="260" spans="2:65" s="1" customFormat="1" ht="38.25" customHeight="1" x14ac:dyDescent="0.3">
      <c r="B260" s="73"/>
      <c r="C260" s="112" t="s">
        <v>144</v>
      </c>
      <c r="D260" s="112" t="s">
        <v>87</v>
      </c>
      <c r="E260" s="113" t="s">
        <v>282</v>
      </c>
      <c r="F260" s="200" t="s">
        <v>784</v>
      </c>
      <c r="G260" s="200"/>
      <c r="H260" s="200"/>
      <c r="I260" s="200"/>
      <c r="J260" s="114" t="s">
        <v>104</v>
      </c>
      <c r="K260" s="97">
        <v>144.25200000000001</v>
      </c>
      <c r="L260" s="185">
        <v>0</v>
      </c>
      <c r="M260" s="185"/>
      <c r="N260" s="201">
        <f>ROUND(L260*K260,3)</f>
        <v>0</v>
      </c>
      <c r="O260" s="201"/>
      <c r="P260" s="201"/>
      <c r="Q260" s="201"/>
      <c r="R260" s="76"/>
      <c r="T260" s="98" t="s">
        <v>1</v>
      </c>
      <c r="U260" s="30" t="s">
        <v>25</v>
      </c>
      <c r="V260" s="26"/>
      <c r="W260" s="115">
        <f>V260*K260</f>
        <v>0</v>
      </c>
      <c r="X260" s="115">
        <v>3.2000000000000002E-3</v>
      </c>
      <c r="Y260" s="115">
        <f>X260*K260</f>
        <v>0.46160640000000003</v>
      </c>
      <c r="Z260" s="115">
        <v>0</v>
      </c>
      <c r="AA260" s="116">
        <f>Z260*K260</f>
        <v>0</v>
      </c>
      <c r="AR260" s="14" t="s">
        <v>96</v>
      </c>
      <c r="AT260" s="14" t="s">
        <v>87</v>
      </c>
      <c r="AU260" s="14" t="s">
        <v>43</v>
      </c>
      <c r="AY260" s="14" t="s">
        <v>94</v>
      </c>
      <c r="BE260" s="56">
        <f>IF(U260="základná",N260,0)</f>
        <v>0</v>
      </c>
      <c r="BF260" s="56">
        <f>IF(U260="znížená",N260,0)</f>
        <v>0</v>
      </c>
      <c r="BG260" s="56">
        <f>IF(U260="zákl. prenesená",N260,0)</f>
        <v>0</v>
      </c>
      <c r="BH260" s="56">
        <f>IF(U260="zníž. prenesená",N260,0)</f>
        <v>0</v>
      </c>
      <c r="BI260" s="56">
        <f>IF(U260="nulová",N260,0)</f>
        <v>0</v>
      </c>
      <c r="BJ260" s="14" t="s">
        <v>43</v>
      </c>
      <c r="BK260" s="93">
        <f>ROUND(L260*K260,3)</f>
        <v>0</v>
      </c>
      <c r="BL260" s="14" t="s">
        <v>96</v>
      </c>
      <c r="BM260" s="14" t="s">
        <v>283</v>
      </c>
    </row>
    <row r="261" spans="2:65" s="6" customFormat="1" ht="16.5" customHeight="1" x14ac:dyDescent="0.3">
      <c r="B261" s="117"/>
      <c r="C261" s="118"/>
      <c r="D261" s="118"/>
      <c r="E261" s="119" t="s">
        <v>1</v>
      </c>
      <c r="F261" s="202" t="s">
        <v>284</v>
      </c>
      <c r="G261" s="203"/>
      <c r="H261" s="203"/>
      <c r="I261" s="203"/>
      <c r="J261" s="118"/>
      <c r="K261" s="120">
        <v>114.73</v>
      </c>
      <c r="L261" s="118"/>
      <c r="M261" s="118"/>
      <c r="N261" s="118"/>
      <c r="O261" s="118"/>
      <c r="P261" s="118"/>
      <c r="Q261" s="118"/>
      <c r="R261" s="121"/>
      <c r="T261" s="122"/>
      <c r="U261" s="118"/>
      <c r="V261" s="118"/>
      <c r="W261" s="118"/>
      <c r="X261" s="118"/>
      <c r="Y261" s="118"/>
      <c r="Z261" s="118"/>
      <c r="AA261" s="123"/>
      <c r="AT261" s="124" t="s">
        <v>100</v>
      </c>
      <c r="AU261" s="124" t="s">
        <v>43</v>
      </c>
      <c r="AV261" s="6" t="s">
        <v>43</v>
      </c>
      <c r="AW261" s="6" t="s">
        <v>18</v>
      </c>
      <c r="AX261" s="6" t="s">
        <v>40</v>
      </c>
      <c r="AY261" s="124" t="s">
        <v>94</v>
      </c>
    </row>
    <row r="262" spans="2:65" s="6" customFormat="1" ht="16.5" customHeight="1" x14ac:dyDescent="0.3">
      <c r="B262" s="117"/>
      <c r="C262" s="118"/>
      <c r="D262" s="118"/>
      <c r="E262" s="119" t="s">
        <v>1</v>
      </c>
      <c r="F262" s="208" t="s">
        <v>285</v>
      </c>
      <c r="G262" s="209"/>
      <c r="H262" s="209"/>
      <c r="I262" s="209"/>
      <c r="J262" s="118"/>
      <c r="K262" s="120">
        <v>47.74</v>
      </c>
      <c r="L262" s="118"/>
      <c r="M262" s="118"/>
      <c r="N262" s="118"/>
      <c r="O262" s="118"/>
      <c r="P262" s="118"/>
      <c r="Q262" s="118"/>
      <c r="R262" s="121"/>
      <c r="T262" s="122"/>
      <c r="U262" s="118"/>
      <c r="V262" s="118"/>
      <c r="W262" s="118"/>
      <c r="X262" s="118"/>
      <c r="Y262" s="118"/>
      <c r="Z262" s="118"/>
      <c r="AA262" s="123"/>
      <c r="AT262" s="124" t="s">
        <v>100</v>
      </c>
      <c r="AU262" s="124" t="s">
        <v>43</v>
      </c>
      <c r="AV262" s="6" t="s">
        <v>43</v>
      </c>
      <c r="AW262" s="6" t="s">
        <v>18</v>
      </c>
      <c r="AX262" s="6" t="s">
        <v>40</v>
      </c>
      <c r="AY262" s="124" t="s">
        <v>94</v>
      </c>
    </row>
    <row r="263" spans="2:65" s="6" customFormat="1" ht="16.5" customHeight="1" x14ac:dyDescent="0.3">
      <c r="B263" s="117"/>
      <c r="C263" s="118"/>
      <c r="D263" s="118"/>
      <c r="E263" s="119" t="s">
        <v>1</v>
      </c>
      <c r="F263" s="208" t="s">
        <v>286</v>
      </c>
      <c r="G263" s="209"/>
      <c r="H263" s="209"/>
      <c r="I263" s="209"/>
      <c r="J263" s="118"/>
      <c r="K263" s="120">
        <v>-2.7</v>
      </c>
      <c r="L263" s="118"/>
      <c r="M263" s="118"/>
      <c r="N263" s="118"/>
      <c r="O263" s="118"/>
      <c r="P263" s="118"/>
      <c r="Q263" s="118"/>
      <c r="R263" s="121"/>
      <c r="T263" s="122"/>
      <c r="U263" s="118"/>
      <c r="V263" s="118"/>
      <c r="W263" s="118"/>
      <c r="X263" s="118"/>
      <c r="Y263" s="118"/>
      <c r="Z263" s="118"/>
      <c r="AA263" s="123"/>
      <c r="AT263" s="124" t="s">
        <v>100</v>
      </c>
      <c r="AU263" s="124" t="s">
        <v>43</v>
      </c>
      <c r="AV263" s="6" t="s">
        <v>43</v>
      </c>
      <c r="AW263" s="6" t="s">
        <v>18</v>
      </c>
      <c r="AX263" s="6" t="s">
        <v>40</v>
      </c>
      <c r="AY263" s="124" t="s">
        <v>94</v>
      </c>
    </row>
    <row r="264" spans="2:65" s="6" customFormat="1" ht="16.5" customHeight="1" x14ac:dyDescent="0.3">
      <c r="B264" s="117"/>
      <c r="C264" s="118"/>
      <c r="D264" s="118"/>
      <c r="E264" s="119" t="s">
        <v>1</v>
      </c>
      <c r="F264" s="208" t="s">
        <v>287</v>
      </c>
      <c r="G264" s="209"/>
      <c r="H264" s="209"/>
      <c r="I264" s="209"/>
      <c r="J264" s="118"/>
      <c r="K264" s="120">
        <v>-4.8</v>
      </c>
      <c r="L264" s="118"/>
      <c r="M264" s="118"/>
      <c r="N264" s="118"/>
      <c r="O264" s="118"/>
      <c r="P264" s="118"/>
      <c r="Q264" s="118"/>
      <c r="R264" s="121"/>
      <c r="T264" s="122"/>
      <c r="U264" s="118"/>
      <c r="V264" s="118"/>
      <c r="W264" s="118"/>
      <c r="X264" s="118"/>
      <c r="Y264" s="118"/>
      <c r="Z264" s="118"/>
      <c r="AA264" s="123"/>
      <c r="AT264" s="124" t="s">
        <v>100</v>
      </c>
      <c r="AU264" s="124" t="s">
        <v>43</v>
      </c>
      <c r="AV264" s="6" t="s">
        <v>43</v>
      </c>
      <c r="AW264" s="6" t="s">
        <v>18</v>
      </c>
      <c r="AX264" s="6" t="s">
        <v>40</v>
      </c>
      <c r="AY264" s="124" t="s">
        <v>94</v>
      </c>
    </row>
    <row r="265" spans="2:65" s="6" customFormat="1" ht="16.5" customHeight="1" x14ac:dyDescent="0.3">
      <c r="B265" s="117"/>
      <c r="C265" s="118"/>
      <c r="D265" s="118"/>
      <c r="E265" s="119" t="s">
        <v>1</v>
      </c>
      <c r="F265" s="208" t="s">
        <v>288</v>
      </c>
      <c r="G265" s="209"/>
      <c r="H265" s="209"/>
      <c r="I265" s="209"/>
      <c r="J265" s="118"/>
      <c r="K265" s="120">
        <v>-6.99</v>
      </c>
      <c r="L265" s="118"/>
      <c r="M265" s="118"/>
      <c r="N265" s="118"/>
      <c r="O265" s="118"/>
      <c r="P265" s="118"/>
      <c r="Q265" s="118"/>
      <c r="R265" s="121"/>
      <c r="T265" s="122"/>
      <c r="U265" s="118"/>
      <c r="V265" s="118"/>
      <c r="W265" s="118"/>
      <c r="X265" s="118"/>
      <c r="Y265" s="118"/>
      <c r="Z265" s="118"/>
      <c r="AA265" s="123"/>
      <c r="AT265" s="124" t="s">
        <v>100</v>
      </c>
      <c r="AU265" s="124" t="s">
        <v>43</v>
      </c>
      <c r="AV265" s="6" t="s">
        <v>43</v>
      </c>
      <c r="AW265" s="6" t="s">
        <v>18</v>
      </c>
      <c r="AX265" s="6" t="s">
        <v>40</v>
      </c>
      <c r="AY265" s="124" t="s">
        <v>94</v>
      </c>
    </row>
    <row r="266" spans="2:65" s="6" customFormat="1" ht="16.5" customHeight="1" x14ac:dyDescent="0.3">
      <c r="B266" s="117"/>
      <c r="C266" s="118"/>
      <c r="D266" s="118"/>
      <c r="E266" s="119" t="s">
        <v>1</v>
      </c>
      <c r="F266" s="208" t="s">
        <v>289</v>
      </c>
      <c r="G266" s="209"/>
      <c r="H266" s="209"/>
      <c r="I266" s="209"/>
      <c r="J266" s="118"/>
      <c r="K266" s="120">
        <v>-3.7280000000000002</v>
      </c>
      <c r="L266" s="118"/>
      <c r="M266" s="118"/>
      <c r="N266" s="118"/>
      <c r="O266" s="118"/>
      <c r="P266" s="118"/>
      <c r="Q266" s="118"/>
      <c r="R266" s="121"/>
      <c r="T266" s="122"/>
      <c r="U266" s="118"/>
      <c r="V266" s="118"/>
      <c r="W266" s="118"/>
      <c r="X266" s="118"/>
      <c r="Y266" s="118"/>
      <c r="Z266" s="118"/>
      <c r="AA266" s="123"/>
      <c r="AT266" s="124" t="s">
        <v>100</v>
      </c>
      <c r="AU266" s="124" t="s">
        <v>43</v>
      </c>
      <c r="AV266" s="6" t="s">
        <v>43</v>
      </c>
      <c r="AW266" s="6" t="s">
        <v>18</v>
      </c>
      <c r="AX266" s="6" t="s">
        <v>40</v>
      </c>
      <c r="AY266" s="124" t="s">
        <v>94</v>
      </c>
    </row>
    <row r="267" spans="2:65" s="7" customFormat="1" ht="16.5" customHeight="1" x14ac:dyDescent="0.3">
      <c r="B267" s="125"/>
      <c r="C267" s="126"/>
      <c r="D267" s="126"/>
      <c r="E267" s="127" t="s">
        <v>1</v>
      </c>
      <c r="F267" s="204" t="s">
        <v>101</v>
      </c>
      <c r="G267" s="205"/>
      <c r="H267" s="205"/>
      <c r="I267" s="205"/>
      <c r="J267" s="126"/>
      <c r="K267" s="128">
        <v>144.25200000000001</v>
      </c>
      <c r="L267" s="126"/>
      <c r="M267" s="126"/>
      <c r="N267" s="126"/>
      <c r="O267" s="126"/>
      <c r="P267" s="126"/>
      <c r="Q267" s="126"/>
      <c r="R267" s="129"/>
      <c r="T267" s="130"/>
      <c r="U267" s="126"/>
      <c r="V267" s="126"/>
      <c r="W267" s="126"/>
      <c r="X267" s="126"/>
      <c r="Y267" s="126"/>
      <c r="Z267" s="126"/>
      <c r="AA267" s="131"/>
      <c r="AT267" s="132" t="s">
        <v>100</v>
      </c>
      <c r="AU267" s="132" t="s">
        <v>43</v>
      </c>
      <c r="AV267" s="7" t="s">
        <v>98</v>
      </c>
      <c r="AW267" s="7" t="s">
        <v>18</v>
      </c>
      <c r="AX267" s="7" t="s">
        <v>40</v>
      </c>
      <c r="AY267" s="132" t="s">
        <v>94</v>
      </c>
    </row>
    <row r="268" spans="2:65" s="8" customFormat="1" ht="16.5" customHeight="1" x14ac:dyDescent="0.3">
      <c r="B268" s="133"/>
      <c r="C268" s="134"/>
      <c r="D268" s="134"/>
      <c r="E268" s="135" t="s">
        <v>1</v>
      </c>
      <c r="F268" s="206" t="s">
        <v>102</v>
      </c>
      <c r="G268" s="207"/>
      <c r="H268" s="207"/>
      <c r="I268" s="207"/>
      <c r="J268" s="134"/>
      <c r="K268" s="136">
        <v>144.25200000000001</v>
      </c>
      <c r="L268" s="134"/>
      <c r="M268" s="134"/>
      <c r="N268" s="134"/>
      <c r="O268" s="134"/>
      <c r="P268" s="134"/>
      <c r="Q268" s="134"/>
      <c r="R268" s="137"/>
      <c r="T268" s="138"/>
      <c r="U268" s="134"/>
      <c r="V268" s="134"/>
      <c r="W268" s="134"/>
      <c r="X268" s="134"/>
      <c r="Y268" s="134"/>
      <c r="Z268" s="134"/>
      <c r="AA268" s="139"/>
      <c r="AT268" s="140" t="s">
        <v>100</v>
      </c>
      <c r="AU268" s="140" t="s">
        <v>43</v>
      </c>
      <c r="AV268" s="8" t="s">
        <v>96</v>
      </c>
      <c r="AW268" s="8" t="s">
        <v>18</v>
      </c>
      <c r="AX268" s="8" t="s">
        <v>41</v>
      </c>
      <c r="AY268" s="140" t="s">
        <v>94</v>
      </c>
    </row>
    <row r="269" spans="2:65" s="1" customFormat="1" ht="38.25" customHeight="1" x14ac:dyDescent="0.3">
      <c r="B269" s="73"/>
      <c r="C269" s="112" t="s">
        <v>145</v>
      </c>
      <c r="D269" s="112" t="s">
        <v>87</v>
      </c>
      <c r="E269" s="113" t="s">
        <v>290</v>
      </c>
      <c r="F269" s="210" t="s">
        <v>785</v>
      </c>
      <c r="G269" s="210"/>
      <c r="H269" s="210"/>
      <c r="I269" s="210"/>
      <c r="J269" s="114" t="s">
        <v>104</v>
      </c>
      <c r="K269" s="97">
        <v>144.25200000000001</v>
      </c>
      <c r="L269" s="185">
        <v>0</v>
      </c>
      <c r="M269" s="185"/>
      <c r="N269" s="201">
        <f>ROUND(L269*K269,3)</f>
        <v>0</v>
      </c>
      <c r="O269" s="201"/>
      <c r="P269" s="201"/>
      <c r="Q269" s="201"/>
      <c r="R269" s="76"/>
      <c r="T269" s="98" t="s">
        <v>1</v>
      </c>
      <c r="U269" s="30" t="s">
        <v>25</v>
      </c>
      <c r="V269" s="26"/>
      <c r="W269" s="115">
        <f>V269*K269</f>
        <v>0</v>
      </c>
      <c r="X269" s="115">
        <v>1.4970000000000001E-2</v>
      </c>
      <c r="Y269" s="115">
        <f>X269*K269</f>
        <v>2.1594524400000004</v>
      </c>
      <c r="Z269" s="115">
        <v>0</v>
      </c>
      <c r="AA269" s="116">
        <f>Z269*K269</f>
        <v>0</v>
      </c>
      <c r="AR269" s="14" t="s">
        <v>96</v>
      </c>
      <c r="AT269" s="14" t="s">
        <v>87</v>
      </c>
      <c r="AU269" s="14" t="s">
        <v>43</v>
      </c>
      <c r="AY269" s="14" t="s">
        <v>94</v>
      </c>
      <c r="BE269" s="56">
        <f>IF(U269="základná",N269,0)</f>
        <v>0</v>
      </c>
      <c r="BF269" s="56">
        <f>IF(U269="znížená",N269,0)</f>
        <v>0</v>
      </c>
      <c r="BG269" s="56">
        <f>IF(U269="zákl. prenesená",N269,0)</f>
        <v>0</v>
      </c>
      <c r="BH269" s="56">
        <f>IF(U269="zníž. prenesená",N269,0)</f>
        <v>0</v>
      </c>
      <c r="BI269" s="56">
        <f>IF(U269="nulová",N269,0)</f>
        <v>0</v>
      </c>
      <c r="BJ269" s="14" t="s">
        <v>43</v>
      </c>
      <c r="BK269" s="93">
        <f>ROUND(L269*K269,3)</f>
        <v>0</v>
      </c>
      <c r="BL269" s="14" t="s">
        <v>96</v>
      </c>
      <c r="BM269" s="14" t="s">
        <v>291</v>
      </c>
    </row>
    <row r="270" spans="2:65" s="6" customFormat="1" ht="16.5" customHeight="1" x14ac:dyDescent="0.3">
      <c r="B270" s="117"/>
      <c r="C270" s="118"/>
      <c r="D270" s="118"/>
      <c r="E270" s="119" t="s">
        <v>1</v>
      </c>
      <c r="F270" s="202" t="s">
        <v>284</v>
      </c>
      <c r="G270" s="203"/>
      <c r="H270" s="203"/>
      <c r="I270" s="203"/>
      <c r="J270" s="118"/>
      <c r="K270" s="120">
        <v>114.73</v>
      </c>
      <c r="L270" s="118"/>
      <c r="M270" s="118"/>
      <c r="N270" s="118"/>
      <c r="O270" s="118"/>
      <c r="P270" s="118"/>
      <c r="Q270" s="118"/>
      <c r="R270" s="121"/>
      <c r="T270" s="122"/>
      <c r="U270" s="118"/>
      <c r="V270" s="118"/>
      <c r="W270" s="118"/>
      <c r="X270" s="118"/>
      <c r="Y270" s="118"/>
      <c r="Z270" s="118"/>
      <c r="AA270" s="123"/>
      <c r="AT270" s="124" t="s">
        <v>100</v>
      </c>
      <c r="AU270" s="124" t="s">
        <v>43</v>
      </c>
      <c r="AV270" s="6" t="s">
        <v>43</v>
      </c>
      <c r="AW270" s="6" t="s">
        <v>18</v>
      </c>
      <c r="AX270" s="6" t="s">
        <v>40</v>
      </c>
      <c r="AY270" s="124" t="s">
        <v>94</v>
      </c>
    </row>
    <row r="271" spans="2:65" s="6" customFormat="1" ht="16.5" customHeight="1" x14ac:dyDescent="0.3">
      <c r="B271" s="117"/>
      <c r="C271" s="118"/>
      <c r="D271" s="118"/>
      <c r="E271" s="119" t="s">
        <v>1</v>
      </c>
      <c r="F271" s="208" t="s">
        <v>285</v>
      </c>
      <c r="G271" s="209"/>
      <c r="H271" s="209"/>
      <c r="I271" s="209"/>
      <c r="J271" s="118"/>
      <c r="K271" s="120">
        <v>47.74</v>
      </c>
      <c r="L271" s="118"/>
      <c r="M271" s="118"/>
      <c r="N271" s="118"/>
      <c r="O271" s="118"/>
      <c r="P271" s="118"/>
      <c r="Q271" s="118"/>
      <c r="R271" s="121"/>
      <c r="T271" s="122"/>
      <c r="U271" s="118"/>
      <c r="V271" s="118"/>
      <c r="W271" s="118"/>
      <c r="X271" s="118"/>
      <c r="Y271" s="118"/>
      <c r="Z271" s="118"/>
      <c r="AA271" s="123"/>
      <c r="AT271" s="124" t="s">
        <v>100</v>
      </c>
      <c r="AU271" s="124" t="s">
        <v>43</v>
      </c>
      <c r="AV271" s="6" t="s">
        <v>43</v>
      </c>
      <c r="AW271" s="6" t="s">
        <v>18</v>
      </c>
      <c r="AX271" s="6" t="s">
        <v>40</v>
      </c>
      <c r="AY271" s="124" t="s">
        <v>94</v>
      </c>
    </row>
    <row r="272" spans="2:65" s="6" customFormat="1" ht="16.5" customHeight="1" x14ac:dyDescent="0.3">
      <c r="B272" s="117"/>
      <c r="C272" s="118"/>
      <c r="D272" s="118"/>
      <c r="E272" s="119" t="s">
        <v>1</v>
      </c>
      <c r="F272" s="208" t="s">
        <v>286</v>
      </c>
      <c r="G272" s="209"/>
      <c r="H272" s="209"/>
      <c r="I272" s="209"/>
      <c r="J272" s="118"/>
      <c r="K272" s="120">
        <v>-2.7</v>
      </c>
      <c r="L272" s="118"/>
      <c r="M272" s="118"/>
      <c r="N272" s="118"/>
      <c r="O272" s="118"/>
      <c r="P272" s="118"/>
      <c r="Q272" s="118"/>
      <c r="R272" s="121"/>
      <c r="T272" s="122"/>
      <c r="U272" s="118"/>
      <c r="V272" s="118"/>
      <c r="W272" s="118"/>
      <c r="X272" s="118"/>
      <c r="Y272" s="118"/>
      <c r="Z272" s="118"/>
      <c r="AA272" s="123"/>
      <c r="AT272" s="124" t="s">
        <v>100</v>
      </c>
      <c r="AU272" s="124" t="s">
        <v>43</v>
      </c>
      <c r="AV272" s="6" t="s">
        <v>43</v>
      </c>
      <c r="AW272" s="6" t="s">
        <v>18</v>
      </c>
      <c r="AX272" s="6" t="s">
        <v>40</v>
      </c>
      <c r="AY272" s="124" t="s">
        <v>94</v>
      </c>
    </row>
    <row r="273" spans="2:65" s="6" customFormat="1" ht="16.5" customHeight="1" x14ac:dyDescent="0.3">
      <c r="B273" s="117"/>
      <c r="C273" s="118"/>
      <c r="D273" s="118"/>
      <c r="E273" s="119" t="s">
        <v>1</v>
      </c>
      <c r="F273" s="208" t="s">
        <v>287</v>
      </c>
      <c r="G273" s="209"/>
      <c r="H273" s="209"/>
      <c r="I273" s="209"/>
      <c r="J273" s="118"/>
      <c r="K273" s="120">
        <v>-4.8</v>
      </c>
      <c r="L273" s="118"/>
      <c r="M273" s="118"/>
      <c r="N273" s="118"/>
      <c r="O273" s="118"/>
      <c r="P273" s="118"/>
      <c r="Q273" s="118"/>
      <c r="R273" s="121"/>
      <c r="T273" s="122"/>
      <c r="U273" s="118"/>
      <c r="V273" s="118"/>
      <c r="W273" s="118"/>
      <c r="X273" s="118"/>
      <c r="Y273" s="118"/>
      <c r="Z273" s="118"/>
      <c r="AA273" s="123"/>
      <c r="AT273" s="124" t="s">
        <v>100</v>
      </c>
      <c r="AU273" s="124" t="s">
        <v>43</v>
      </c>
      <c r="AV273" s="6" t="s">
        <v>43</v>
      </c>
      <c r="AW273" s="6" t="s">
        <v>18</v>
      </c>
      <c r="AX273" s="6" t="s">
        <v>40</v>
      </c>
      <c r="AY273" s="124" t="s">
        <v>94</v>
      </c>
    </row>
    <row r="274" spans="2:65" s="6" customFormat="1" ht="16.5" customHeight="1" x14ac:dyDescent="0.3">
      <c r="B274" s="117"/>
      <c r="C274" s="118"/>
      <c r="D274" s="118"/>
      <c r="E274" s="119" t="s">
        <v>1</v>
      </c>
      <c r="F274" s="208" t="s">
        <v>288</v>
      </c>
      <c r="G274" s="209"/>
      <c r="H274" s="209"/>
      <c r="I274" s="209"/>
      <c r="J274" s="118"/>
      <c r="K274" s="120">
        <v>-6.99</v>
      </c>
      <c r="L274" s="118"/>
      <c r="M274" s="118"/>
      <c r="N274" s="118"/>
      <c r="O274" s="118"/>
      <c r="P274" s="118"/>
      <c r="Q274" s="118"/>
      <c r="R274" s="121"/>
      <c r="T274" s="122"/>
      <c r="U274" s="118"/>
      <c r="V274" s="118"/>
      <c r="W274" s="118"/>
      <c r="X274" s="118"/>
      <c r="Y274" s="118"/>
      <c r="Z274" s="118"/>
      <c r="AA274" s="123"/>
      <c r="AT274" s="124" t="s">
        <v>100</v>
      </c>
      <c r="AU274" s="124" t="s">
        <v>43</v>
      </c>
      <c r="AV274" s="6" t="s">
        <v>43</v>
      </c>
      <c r="AW274" s="6" t="s">
        <v>18</v>
      </c>
      <c r="AX274" s="6" t="s">
        <v>40</v>
      </c>
      <c r="AY274" s="124" t="s">
        <v>94</v>
      </c>
    </row>
    <row r="275" spans="2:65" s="6" customFormat="1" ht="16.5" customHeight="1" x14ac:dyDescent="0.3">
      <c r="B275" s="117"/>
      <c r="C275" s="118"/>
      <c r="D275" s="118"/>
      <c r="E275" s="119" t="s">
        <v>1</v>
      </c>
      <c r="F275" s="208" t="s">
        <v>289</v>
      </c>
      <c r="G275" s="209"/>
      <c r="H275" s="209"/>
      <c r="I275" s="209"/>
      <c r="J275" s="118"/>
      <c r="K275" s="120">
        <v>-3.7280000000000002</v>
      </c>
      <c r="L275" s="118"/>
      <c r="M275" s="118"/>
      <c r="N275" s="118"/>
      <c r="O275" s="118"/>
      <c r="P275" s="118"/>
      <c r="Q275" s="118"/>
      <c r="R275" s="121"/>
      <c r="T275" s="122"/>
      <c r="U275" s="118"/>
      <c r="V275" s="118"/>
      <c r="W275" s="118"/>
      <c r="X275" s="118"/>
      <c r="Y275" s="118"/>
      <c r="Z275" s="118"/>
      <c r="AA275" s="123"/>
      <c r="AT275" s="124" t="s">
        <v>100</v>
      </c>
      <c r="AU275" s="124" t="s">
        <v>43</v>
      </c>
      <c r="AV275" s="6" t="s">
        <v>43</v>
      </c>
      <c r="AW275" s="6" t="s">
        <v>18</v>
      </c>
      <c r="AX275" s="6" t="s">
        <v>40</v>
      </c>
      <c r="AY275" s="124" t="s">
        <v>94</v>
      </c>
    </row>
    <row r="276" spans="2:65" s="7" customFormat="1" ht="16.5" customHeight="1" x14ac:dyDescent="0.3">
      <c r="B276" s="125"/>
      <c r="C276" s="126"/>
      <c r="D276" s="126"/>
      <c r="E276" s="127" t="s">
        <v>1</v>
      </c>
      <c r="F276" s="204" t="s">
        <v>101</v>
      </c>
      <c r="G276" s="205"/>
      <c r="H276" s="205"/>
      <c r="I276" s="205"/>
      <c r="J276" s="126"/>
      <c r="K276" s="128">
        <v>144.25200000000001</v>
      </c>
      <c r="L276" s="126"/>
      <c r="M276" s="126"/>
      <c r="N276" s="126"/>
      <c r="O276" s="126"/>
      <c r="P276" s="126"/>
      <c r="Q276" s="126"/>
      <c r="R276" s="129"/>
      <c r="T276" s="130"/>
      <c r="U276" s="126"/>
      <c r="V276" s="126"/>
      <c r="W276" s="126"/>
      <c r="X276" s="126"/>
      <c r="Y276" s="126"/>
      <c r="Z276" s="126"/>
      <c r="AA276" s="131"/>
      <c r="AT276" s="132" t="s">
        <v>100</v>
      </c>
      <c r="AU276" s="132" t="s">
        <v>43</v>
      </c>
      <c r="AV276" s="7" t="s">
        <v>98</v>
      </c>
      <c r="AW276" s="7" t="s">
        <v>18</v>
      </c>
      <c r="AX276" s="7" t="s">
        <v>40</v>
      </c>
      <c r="AY276" s="132" t="s">
        <v>94</v>
      </c>
    </row>
    <row r="277" spans="2:65" s="8" customFormat="1" ht="16.5" customHeight="1" x14ac:dyDescent="0.3">
      <c r="B277" s="133"/>
      <c r="C277" s="134"/>
      <c r="D277" s="134"/>
      <c r="E277" s="135" t="s">
        <v>1</v>
      </c>
      <c r="F277" s="206" t="s">
        <v>102</v>
      </c>
      <c r="G277" s="207"/>
      <c r="H277" s="207"/>
      <c r="I277" s="207"/>
      <c r="J277" s="134"/>
      <c r="K277" s="136">
        <v>144.25200000000001</v>
      </c>
      <c r="L277" s="134"/>
      <c r="M277" s="134"/>
      <c r="N277" s="134"/>
      <c r="O277" s="134"/>
      <c r="P277" s="134"/>
      <c r="Q277" s="134"/>
      <c r="R277" s="137"/>
      <c r="T277" s="138"/>
      <c r="U277" s="134"/>
      <c r="V277" s="134"/>
      <c r="W277" s="134"/>
      <c r="X277" s="134"/>
      <c r="Y277" s="134"/>
      <c r="Z277" s="134"/>
      <c r="AA277" s="139"/>
      <c r="AT277" s="140" t="s">
        <v>100</v>
      </c>
      <c r="AU277" s="140" t="s">
        <v>43</v>
      </c>
      <c r="AV277" s="8" t="s">
        <v>96</v>
      </c>
      <c r="AW277" s="8" t="s">
        <v>18</v>
      </c>
      <c r="AX277" s="8" t="s">
        <v>41</v>
      </c>
      <c r="AY277" s="140" t="s">
        <v>94</v>
      </c>
    </row>
    <row r="278" spans="2:65" s="1" customFormat="1" ht="38.25" customHeight="1" x14ac:dyDescent="0.3">
      <c r="B278" s="73"/>
      <c r="C278" s="112" t="s">
        <v>146</v>
      </c>
      <c r="D278" s="112" t="s">
        <v>87</v>
      </c>
      <c r="E278" s="113" t="s">
        <v>292</v>
      </c>
      <c r="F278" s="200" t="s">
        <v>786</v>
      </c>
      <c r="G278" s="200"/>
      <c r="H278" s="200"/>
      <c r="I278" s="200"/>
      <c r="J278" s="114" t="s">
        <v>104</v>
      </c>
      <c r="K278" s="97">
        <v>50.64</v>
      </c>
      <c r="L278" s="185">
        <v>0</v>
      </c>
      <c r="M278" s="185"/>
      <c r="N278" s="201">
        <f>ROUND(L278*K278,3)</f>
        <v>0</v>
      </c>
      <c r="O278" s="201"/>
      <c r="P278" s="201"/>
      <c r="Q278" s="201"/>
      <c r="R278" s="76"/>
      <c r="T278" s="98" t="s">
        <v>1</v>
      </c>
      <c r="U278" s="30" t="s">
        <v>25</v>
      </c>
      <c r="V278" s="26"/>
      <c r="W278" s="115">
        <f>V278*K278</f>
        <v>0</v>
      </c>
      <c r="X278" s="115">
        <v>1.5779999999999999E-2</v>
      </c>
      <c r="Y278" s="115">
        <f>X278*K278</f>
        <v>0.7990991999999999</v>
      </c>
      <c r="Z278" s="115">
        <v>0</v>
      </c>
      <c r="AA278" s="116">
        <f>Z278*K278</f>
        <v>0</v>
      </c>
      <c r="AR278" s="14" t="s">
        <v>96</v>
      </c>
      <c r="AT278" s="14" t="s">
        <v>87</v>
      </c>
      <c r="AU278" s="14" t="s">
        <v>43</v>
      </c>
      <c r="AY278" s="14" t="s">
        <v>94</v>
      </c>
      <c r="BE278" s="56">
        <f>IF(U278="základná",N278,0)</f>
        <v>0</v>
      </c>
      <c r="BF278" s="56">
        <f>IF(U278="znížená",N278,0)</f>
        <v>0</v>
      </c>
      <c r="BG278" s="56">
        <f>IF(U278="zákl. prenesená",N278,0)</f>
        <v>0</v>
      </c>
      <c r="BH278" s="56">
        <f>IF(U278="zníž. prenesená",N278,0)</f>
        <v>0</v>
      </c>
      <c r="BI278" s="56">
        <f>IF(U278="nulová",N278,0)</f>
        <v>0</v>
      </c>
      <c r="BJ278" s="14" t="s">
        <v>43</v>
      </c>
      <c r="BK278" s="93">
        <f>ROUND(L278*K278,3)</f>
        <v>0</v>
      </c>
      <c r="BL278" s="14" t="s">
        <v>96</v>
      </c>
      <c r="BM278" s="14" t="s">
        <v>293</v>
      </c>
    </row>
    <row r="279" spans="2:65" s="6" customFormat="1" ht="16.5" customHeight="1" x14ac:dyDescent="0.3">
      <c r="B279" s="117"/>
      <c r="C279" s="118"/>
      <c r="D279" s="118"/>
      <c r="E279" s="119" t="s">
        <v>1</v>
      </c>
      <c r="F279" s="202" t="s">
        <v>294</v>
      </c>
      <c r="G279" s="203"/>
      <c r="H279" s="203"/>
      <c r="I279" s="203"/>
      <c r="J279" s="118"/>
      <c r="K279" s="120">
        <v>35.76</v>
      </c>
      <c r="L279" s="118"/>
      <c r="M279" s="118"/>
      <c r="N279" s="118"/>
      <c r="O279" s="118"/>
      <c r="P279" s="118"/>
      <c r="Q279" s="118"/>
      <c r="R279" s="121"/>
      <c r="T279" s="122"/>
      <c r="U279" s="118"/>
      <c r="V279" s="118"/>
      <c r="W279" s="118"/>
      <c r="X279" s="118"/>
      <c r="Y279" s="118"/>
      <c r="Z279" s="118"/>
      <c r="AA279" s="123"/>
      <c r="AT279" s="124" t="s">
        <v>100</v>
      </c>
      <c r="AU279" s="124" t="s">
        <v>43</v>
      </c>
      <c r="AV279" s="6" t="s">
        <v>43</v>
      </c>
      <c r="AW279" s="6" t="s">
        <v>18</v>
      </c>
      <c r="AX279" s="6" t="s">
        <v>40</v>
      </c>
      <c r="AY279" s="124" t="s">
        <v>94</v>
      </c>
    </row>
    <row r="280" spans="2:65" s="6" customFormat="1" ht="16.5" customHeight="1" x14ac:dyDescent="0.3">
      <c r="B280" s="117"/>
      <c r="C280" s="118"/>
      <c r="D280" s="118"/>
      <c r="E280" s="119" t="s">
        <v>1</v>
      </c>
      <c r="F280" s="208" t="s">
        <v>295</v>
      </c>
      <c r="G280" s="209"/>
      <c r="H280" s="209"/>
      <c r="I280" s="209"/>
      <c r="J280" s="118"/>
      <c r="K280" s="120">
        <v>14.88</v>
      </c>
      <c r="L280" s="118"/>
      <c r="M280" s="118"/>
      <c r="N280" s="118"/>
      <c r="O280" s="118"/>
      <c r="P280" s="118"/>
      <c r="Q280" s="118"/>
      <c r="R280" s="121"/>
      <c r="T280" s="122"/>
      <c r="U280" s="118"/>
      <c r="V280" s="118"/>
      <c r="W280" s="118"/>
      <c r="X280" s="118"/>
      <c r="Y280" s="118"/>
      <c r="Z280" s="118"/>
      <c r="AA280" s="123"/>
      <c r="AT280" s="124" t="s">
        <v>100</v>
      </c>
      <c r="AU280" s="124" t="s">
        <v>43</v>
      </c>
      <c r="AV280" s="6" t="s">
        <v>43</v>
      </c>
      <c r="AW280" s="6" t="s">
        <v>18</v>
      </c>
      <c r="AX280" s="6" t="s">
        <v>40</v>
      </c>
      <c r="AY280" s="124" t="s">
        <v>94</v>
      </c>
    </row>
    <row r="281" spans="2:65" s="7" customFormat="1" ht="16.5" customHeight="1" x14ac:dyDescent="0.3">
      <c r="B281" s="125"/>
      <c r="C281" s="126"/>
      <c r="D281" s="126"/>
      <c r="E281" s="127" t="s">
        <v>1</v>
      </c>
      <c r="F281" s="204" t="s">
        <v>101</v>
      </c>
      <c r="G281" s="205"/>
      <c r="H281" s="205"/>
      <c r="I281" s="205"/>
      <c r="J281" s="126"/>
      <c r="K281" s="128">
        <v>50.64</v>
      </c>
      <c r="L281" s="126"/>
      <c r="M281" s="126"/>
      <c r="N281" s="126"/>
      <c r="O281" s="126"/>
      <c r="P281" s="126"/>
      <c r="Q281" s="126"/>
      <c r="R281" s="129"/>
      <c r="T281" s="130"/>
      <c r="U281" s="126"/>
      <c r="V281" s="126"/>
      <c r="W281" s="126"/>
      <c r="X281" s="126"/>
      <c r="Y281" s="126"/>
      <c r="Z281" s="126"/>
      <c r="AA281" s="131"/>
      <c r="AT281" s="132" t="s">
        <v>100</v>
      </c>
      <c r="AU281" s="132" t="s">
        <v>43</v>
      </c>
      <c r="AV281" s="7" t="s">
        <v>98</v>
      </c>
      <c r="AW281" s="7" t="s">
        <v>18</v>
      </c>
      <c r="AX281" s="7" t="s">
        <v>40</v>
      </c>
      <c r="AY281" s="132" t="s">
        <v>94</v>
      </c>
    </row>
    <row r="282" spans="2:65" s="8" customFormat="1" ht="16.5" customHeight="1" x14ac:dyDescent="0.3">
      <c r="B282" s="133"/>
      <c r="C282" s="134"/>
      <c r="D282" s="134"/>
      <c r="E282" s="135" t="s">
        <v>1</v>
      </c>
      <c r="F282" s="206" t="s">
        <v>102</v>
      </c>
      <c r="G282" s="207"/>
      <c r="H282" s="207"/>
      <c r="I282" s="207"/>
      <c r="J282" s="134"/>
      <c r="K282" s="136">
        <v>50.64</v>
      </c>
      <c r="L282" s="134"/>
      <c r="M282" s="134"/>
      <c r="N282" s="134"/>
      <c r="O282" s="134"/>
      <c r="P282" s="134"/>
      <c r="Q282" s="134"/>
      <c r="R282" s="137"/>
      <c r="T282" s="138"/>
      <c r="U282" s="134"/>
      <c r="V282" s="134"/>
      <c r="W282" s="134"/>
      <c r="X282" s="134"/>
      <c r="Y282" s="134"/>
      <c r="Z282" s="134"/>
      <c r="AA282" s="139"/>
      <c r="AT282" s="140" t="s">
        <v>100</v>
      </c>
      <c r="AU282" s="140" t="s">
        <v>43</v>
      </c>
      <c r="AV282" s="8" t="s">
        <v>96</v>
      </c>
      <c r="AW282" s="8" t="s">
        <v>18</v>
      </c>
      <c r="AX282" s="8" t="s">
        <v>41</v>
      </c>
      <c r="AY282" s="140" t="s">
        <v>94</v>
      </c>
    </row>
    <row r="283" spans="2:65" s="1" customFormat="1" ht="38.25" customHeight="1" x14ac:dyDescent="0.3">
      <c r="B283" s="73"/>
      <c r="C283" s="112" t="s">
        <v>147</v>
      </c>
      <c r="D283" s="112" t="s">
        <v>87</v>
      </c>
      <c r="E283" s="113" t="s">
        <v>296</v>
      </c>
      <c r="F283" s="200" t="s">
        <v>297</v>
      </c>
      <c r="G283" s="200"/>
      <c r="H283" s="200"/>
      <c r="I283" s="200"/>
      <c r="J283" s="114" t="s">
        <v>106</v>
      </c>
      <c r="K283" s="97">
        <v>74.2</v>
      </c>
      <c r="L283" s="185">
        <v>0</v>
      </c>
      <c r="M283" s="185"/>
      <c r="N283" s="201">
        <f>ROUND(L283*K283,3)</f>
        <v>0</v>
      </c>
      <c r="O283" s="201"/>
      <c r="P283" s="201"/>
      <c r="Q283" s="201"/>
      <c r="R283" s="76"/>
      <c r="T283" s="98" t="s">
        <v>1</v>
      </c>
      <c r="U283" s="30" t="s">
        <v>25</v>
      </c>
      <c r="V283" s="26"/>
      <c r="W283" s="115">
        <f>V283*K283</f>
        <v>0</v>
      </c>
      <c r="X283" s="115">
        <v>0.78996999999999995</v>
      </c>
      <c r="Y283" s="115">
        <f>X283*K283</f>
        <v>58.615774000000002</v>
      </c>
      <c r="Z283" s="115">
        <v>0</v>
      </c>
      <c r="AA283" s="116">
        <f>Z283*K283</f>
        <v>0</v>
      </c>
      <c r="AR283" s="14" t="s">
        <v>96</v>
      </c>
      <c r="AT283" s="14" t="s">
        <v>87</v>
      </c>
      <c r="AU283" s="14" t="s">
        <v>43</v>
      </c>
      <c r="AY283" s="14" t="s">
        <v>94</v>
      </c>
      <c r="BE283" s="56">
        <f>IF(U283="základná",N283,0)</f>
        <v>0</v>
      </c>
      <c r="BF283" s="56">
        <f>IF(U283="znížená",N283,0)</f>
        <v>0</v>
      </c>
      <c r="BG283" s="56">
        <f>IF(U283="zákl. prenesená",N283,0)</f>
        <v>0</v>
      </c>
      <c r="BH283" s="56">
        <f>IF(U283="zníž. prenesená",N283,0)</f>
        <v>0</v>
      </c>
      <c r="BI283" s="56">
        <f>IF(U283="nulová",N283,0)</f>
        <v>0</v>
      </c>
      <c r="BJ283" s="14" t="s">
        <v>43</v>
      </c>
      <c r="BK283" s="93">
        <f>ROUND(L283*K283,3)</f>
        <v>0</v>
      </c>
      <c r="BL283" s="14" t="s">
        <v>96</v>
      </c>
      <c r="BM283" s="14" t="s">
        <v>298</v>
      </c>
    </row>
    <row r="284" spans="2:65" s="6" customFormat="1" ht="16.5" customHeight="1" x14ac:dyDescent="0.3">
      <c r="B284" s="117"/>
      <c r="C284" s="118"/>
      <c r="D284" s="118"/>
      <c r="E284" s="119" t="s">
        <v>1</v>
      </c>
      <c r="F284" s="202" t="s">
        <v>299</v>
      </c>
      <c r="G284" s="203"/>
      <c r="H284" s="203"/>
      <c r="I284" s="203"/>
      <c r="J284" s="118"/>
      <c r="K284" s="120">
        <v>74.2</v>
      </c>
      <c r="L284" s="118"/>
      <c r="M284" s="118"/>
      <c r="N284" s="118"/>
      <c r="O284" s="118"/>
      <c r="P284" s="118"/>
      <c r="Q284" s="118"/>
      <c r="R284" s="121"/>
      <c r="T284" s="122"/>
      <c r="U284" s="118"/>
      <c r="V284" s="118"/>
      <c r="W284" s="118"/>
      <c r="X284" s="118"/>
      <c r="Y284" s="118"/>
      <c r="Z284" s="118"/>
      <c r="AA284" s="123"/>
      <c r="AT284" s="124" t="s">
        <v>100</v>
      </c>
      <c r="AU284" s="124" t="s">
        <v>43</v>
      </c>
      <c r="AV284" s="6" t="s">
        <v>43</v>
      </c>
      <c r="AW284" s="6" t="s">
        <v>18</v>
      </c>
      <c r="AX284" s="6" t="s">
        <v>40</v>
      </c>
      <c r="AY284" s="124" t="s">
        <v>94</v>
      </c>
    </row>
    <row r="285" spans="2:65" s="7" customFormat="1" ht="16.5" customHeight="1" x14ac:dyDescent="0.3">
      <c r="B285" s="125"/>
      <c r="C285" s="126"/>
      <c r="D285" s="126"/>
      <c r="E285" s="127" t="s">
        <v>1</v>
      </c>
      <c r="F285" s="204" t="s">
        <v>101</v>
      </c>
      <c r="G285" s="205"/>
      <c r="H285" s="205"/>
      <c r="I285" s="205"/>
      <c r="J285" s="126"/>
      <c r="K285" s="128">
        <v>74.2</v>
      </c>
      <c r="L285" s="126"/>
      <c r="M285" s="126"/>
      <c r="N285" s="126"/>
      <c r="O285" s="126"/>
      <c r="P285" s="126"/>
      <c r="Q285" s="126"/>
      <c r="R285" s="129"/>
      <c r="T285" s="130"/>
      <c r="U285" s="126"/>
      <c r="V285" s="126"/>
      <c r="W285" s="126"/>
      <c r="X285" s="126"/>
      <c r="Y285" s="126"/>
      <c r="Z285" s="126"/>
      <c r="AA285" s="131"/>
      <c r="AT285" s="132" t="s">
        <v>100</v>
      </c>
      <c r="AU285" s="132" t="s">
        <v>43</v>
      </c>
      <c r="AV285" s="7" t="s">
        <v>98</v>
      </c>
      <c r="AW285" s="7" t="s">
        <v>18</v>
      </c>
      <c r="AX285" s="7" t="s">
        <v>40</v>
      </c>
      <c r="AY285" s="132" t="s">
        <v>94</v>
      </c>
    </row>
    <row r="286" spans="2:65" s="8" customFormat="1" ht="16.5" customHeight="1" x14ac:dyDescent="0.3">
      <c r="B286" s="133"/>
      <c r="C286" s="134"/>
      <c r="D286" s="134"/>
      <c r="E286" s="135" t="s">
        <v>1</v>
      </c>
      <c r="F286" s="206" t="s">
        <v>102</v>
      </c>
      <c r="G286" s="207"/>
      <c r="H286" s="207"/>
      <c r="I286" s="207"/>
      <c r="J286" s="134"/>
      <c r="K286" s="136">
        <v>74.2</v>
      </c>
      <c r="L286" s="134"/>
      <c r="M286" s="134"/>
      <c r="N286" s="134"/>
      <c r="O286" s="134"/>
      <c r="P286" s="134"/>
      <c r="Q286" s="134"/>
      <c r="R286" s="137"/>
      <c r="T286" s="138"/>
      <c r="U286" s="134"/>
      <c r="V286" s="134"/>
      <c r="W286" s="134"/>
      <c r="X286" s="134"/>
      <c r="Y286" s="134"/>
      <c r="Z286" s="134"/>
      <c r="AA286" s="139"/>
      <c r="AT286" s="140" t="s">
        <v>100</v>
      </c>
      <c r="AU286" s="140" t="s">
        <v>43</v>
      </c>
      <c r="AV286" s="8" t="s">
        <v>96</v>
      </c>
      <c r="AW286" s="8" t="s">
        <v>18</v>
      </c>
      <c r="AX286" s="8" t="s">
        <v>41</v>
      </c>
      <c r="AY286" s="140" t="s">
        <v>94</v>
      </c>
    </row>
    <row r="287" spans="2:65" s="1" customFormat="1" ht="38.25" customHeight="1" x14ac:dyDescent="0.3">
      <c r="B287" s="73"/>
      <c r="C287" s="112" t="s">
        <v>148</v>
      </c>
      <c r="D287" s="112" t="s">
        <v>87</v>
      </c>
      <c r="E287" s="113" t="s">
        <v>300</v>
      </c>
      <c r="F287" s="200" t="s">
        <v>301</v>
      </c>
      <c r="G287" s="200"/>
      <c r="H287" s="200"/>
      <c r="I287" s="200"/>
      <c r="J287" s="114" t="s">
        <v>104</v>
      </c>
      <c r="K287" s="97">
        <v>72.72</v>
      </c>
      <c r="L287" s="185">
        <v>0</v>
      </c>
      <c r="M287" s="185"/>
      <c r="N287" s="201">
        <f>ROUND(L287*K287,3)</f>
        <v>0</v>
      </c>
      <c r="O287" s="201"/>
      <c r="P287" s="201"/>
      <c r="Q287" s="201"/>
      <c r="R287" s="76"/>
      <c r="T287" s="98" t="s">
        <v>1</v>
      </c>
      <c r="U287" s="30" t="s">
        <v>25</v>
      </c>
      <c r="V287" s="26"/>
      <c r="W287" s="115">
        <f>V287*K287</f>
        <v>0</v>
      </c>
      <c r="X287" s="115">
        <v>4.9399999999999999E-3</v>
      </c>
      <c r="Y287" s="115">
        <f>X287*K287</f>
        <v>0.35923679999999997</v>
      </c>
      <c r="Z287" s="115">
        <v>0</v>
      </c>
      <c r="AA287" s="116">
        <f>Z287*K287</f>
        <v>0</v>
      </c>
      <c r="AR287" s="14" t="s">
        <v>96</v>
      </c>
      <c r="AT287" s="14" t="s">
        <v>87</v>
      </c>
      <c r="AU287" s="14" t="s">
        <v>43</v>
      </c>
      <c r="AY287" s="14" t="s">
        <v>94</v>
      </c>
      <c r="BE287" s="56">
        <f>IF(U287="základná",N287,0)</f>
        <v>0</v>
      </c>
      <c r="BF287" s="56">
        <f>IF(U287="znížená",N287,0)</f>
        <v>0</v>
      </c>
      <c r="BG287" s="56">
        <f>IF(U287="zákl. prenesená",N287,0)</f>
        <v>0</v>
      </c>
      <c r="BH287" s="56">
        <f>IF(U287="zníž. prenesená",N287,0)</f>
        <v>0</v>
      </c>
      <c r="BI287" s="56">
        <f>IF(U287="nulová",N287,0)</f>
        <v>0</v>
      </c>
      <c r="BJ287" s="14" t="s">
        <v>43</v>
      </c>
      <c r="BK287" s="93">
        <f>ROUND(L287*K287,3)</f>
        <v>0</v>
      </c>
      <c r="BL287" s="14" t="s">
        <v>96</v>
      </c>
      <c r="BM287" s="14" t="s">
        <v>302</v>
      </c>
    </row>
    <row r="288" spans="2:65" s="1" customFormat="1" ht="25.5" customHeight="1" x14ac:dyDescent="0.3">
      <c r="B288" s="73"/>
      <c r="C288" s="112" t="s">
        <v>149</v>
      </c>
      <c r="D288" s="112" t="s">
        <v>87</v>
      </c>
      <c r="E288" s="113" t="s">
        <v>303</v>
      </c>
      <c r="F288" s="200" t="s">
        <v>304</v>
      </c>
      <c r="G288" s="200"/>
      <c r="H288" s="200"/>
      <c r="I288" s="200"/>
      <c r="J288" s="114" t="s">
        <v>104</v>
      </c>
      <c r="K288" s="97">
        <v>72.72</v>
      </c>
      <c r="L288" s="185">
        <v>0</v>
      </c>
      <c r="M288" s="185"/>
      <c r="N288" s="201">
        <f>ROUND(L288*K288,3)</f>
        <v>0</v>
      </c>
      <c r="O288" s="201"/>
      <c r="P288" s="201"/>
      <c r="Q288" s="201"/>
      <c r="R288" s="76"/>
      <c r="T288" s="98" t="s">
        <v>1</v>
      </c>
      <c r="U288" s="30" t="s">
        <v>25</v>
      </c>
      <c r="V288" s="26"/>
      <c r="W288" s="115">
        <f>V288*K288</f>
        <v>0</v>
      </c>
      <c r="X288" s="115">
        <v>0</v>
      </c>
      <c r="Y288" s="115">
        <f>X288*K288</f>
        <v>0</v>
      </c>
      <c r="Z288" s="115">
        <v>0</v>
      </c>
      <c r="AA288" s="116">
        <f>Z288*K288</f>
        <v>0</v>
      </c>
      <c r="AR288" s="14" t="s">
        <v>96</v>
      </c>
      <c r="AT288" s="14" t="s">
        <v>87</v>
      </c>
      <c r="AU288" s="14" t="s">
        <v>43</v>
      </c>
      <c r="AY288" s="14" t="s">
        <v>94</v>
      </c>
      <c r="BE288" s="56">
        <f>IF(U288="základná",N288,0)</f>
        <v>0</v>
      </c>
      <c r="BF288" s="56">
        <f>IF(U288="znížená",N288,0)</f>
        <v>0</v>
      </c>
      <c r="BG288" s="56">
        <f>IF(U288="zákl. prenesená",N288,0)</f>
        <v>0</v>
      </c>
      <c r="BH288" s="56">
        <f>IF(U288="zníž. prenesená",N288,0)</f>
        <v>0</v>
      </c>
      <c r="BI288" s="56">
        <f>IF(U288="nulová",N288,0)</f>
        <v>0</v>
      </c>
      <c r="BJ288" s="14" t="s">
        <v>43</v>
      </c>
      <c r="BK288" s="93">
        <f>ROUND(L288*K288,3)</f>
        <v>0</v>
      </c>
      <c r="BL288" s="14" t="s">
        <v>96</v>
      </c>
      <c r="BM288" s="14" t="s">
        <v>305</v>
      </c>
    </row>
    <row r="289" spans="2:65" s="6" customFormat="1" ht="16.5" customHeight="1" x14ac:dyDescent="0.3">
      <c r="B289" s="117"/>
      <c r="C289" s="118"/>
      <c r="D289" s="118"/>
      <c r="E289" s="119" t="s">
        <v>1</v>
      </c>
      <c r="F289" s="202" t="s">
        <v>306</v>
      </c>
      <c r="G289" s="203"/>
      <c r="H289" s="203"/>
      <c r="I289" s="203"/>
      <c r="J289" s="118"/>
      <c r="K289" s="120">
        <v>72.72</v>
      </c>
      <c r="L289" s="118"/>
      <c r="M289" s="118"/>
      <c r="N289" s="118"/>
      <c r="O289" s="118"/>
      <c r="P289" s="118"/>
      <c r="Q289" s="118"/>
      <c r="R289" s="121"/>
      <c r="T289" s="122"/>
      <c r="U289" s="118"/>
      <c r="V289" s="118"/>
      <c r="W289" s="118"/>
      <c r="X289" s="118"/>
      <c r="Y289" s="118"/>
      <c r="Z289" s="118"/>
      <c r="AA289" s="123"/>
      <c r="AT289" s="124" t="s">
        <v>100</v>
      </c>
      <c r="AU289" s="124" t="s">
        <v>43</v>
      </c>
      <c r="AV289" s="6" t="s">
        <v>43</v>
      </c>
      <c r="AW289" s="6" t="s">
        <v>18</v>
      </c>
      <c r="AX289" s="6" t="s">
        <v>40</v>
      </c>
      <c r="AY289" s="124" t="s">
        <v>94</v>
      </c>
    </row>
    <row r="290" spans="2:65" s="7" customFormat="1" ht="16.5" customHeight="1" x14ac:dyDescent="0.3">
      <c r="B290" s="125"/>
      <c r="C290" s="126"/>
      <c r="D290" s="126"/>
      <c r="E290" s="127" t="s">
        <v>1</v>
      </c>
      <c r="F290" s="204" t="s">
        <v>101</v>
      </c>
      <c r="G290" s="205"/>
      <c r="H290" s="205"/>
      <c r="I290" s="205"/>
      <c r="J290" s="126"/>
      <c r="K290" s="128">
        <v>72.72</v>
      </c>
      <c r="L290" s="126"/>
      <c r="M290" s="126"/>
      <c r="N290" s="126"/>
      <c r="O290" s="126"/>
      <c r="P290" s="126"/>
      <c r="Q290" s="126"/>
      <c r="R290" s="129"/>
      <c r="T290" s="130"/>
      <c r="U290" s="126"/>
      <c r="V290" s="126"/>
      <c r="W290" s="126"/>
      <c r="X290" s="126"/>
      <c r="Y290" s="126"/>
      <c r="Z290" s="126"/>
      <c r="AA290" s="131"/>
      <c r="AT290" s="132" t="s">
        <v>100</v>
      </c>
      <c r="AU290" s="132" t="s">
        <v>43</v>
      </c>
      <c r="AV290" s="7" t="s">
        <v>98</v>
      </c>
      <c r="AW290" s="7" t="s">
        <v>18</v>
      </c>
      <c r="AX290" s="7" t="s">
        <v>40</v>
      </c>
      <c r="AY290" s="132" t="s">
        <v>94</v>
      </c>
    </row>
    <row r="291" spans="2:65" s="8" customFormat="1" ht="16.5" customHeight="1" x14ac:dyDescent="0.3">
      <c r="B291" s="133"/>
      <c r="C291" s="134"/>
      <c r="D291" s="134"/>
      <c r="E291" s="135" t="s">
        <v>1</v>
      </c>
      <c r="F291" s="206" t="s">
        <v>102</v>
      </c>
      <c r="G291" s="207"/>
      <c r="H291" s="207"/>
      <c r="I291" s="207"/>
      <c r="J291" s="134"/>
      <c r="K291" s="136">
        <v>72.72</v>
      </c>
      <c r="L291" s="134"/>
      <c r="M291" s="134"/>
      <c r="N291" s="134"/>
      <c r="O291" s="134"/>
      <c r="P291" s="134"/>
      <c r="Q291" s="134"/>
      <c r="R291" s="137"/>
      <c r="T291" s="138"/>
      <c r="U291" s="134"/>
      <c r="V291" s="134"/>
      <c r="W291" s="134"/>
      <c r="X291" s="134"/>
      <c r="Y291" s="134"/>
      <c r="Z291" s="134"/>
      <c r="AA291" s="139"/>
      <c r="AT291" s="140" t="s">
        <v>100</v>
      </c>
      <c r="AU291" s="140" t="s">
        <v>43</v>
      </c>
      <c r="AV291" s="8" t="s">
        <v>96</v>
      </c>
      <c r="AW291" s="8" t="s">
        <v>18</v>
      </c>
      <c r="AX291" s="8" t="s">
        <v>41</v>
      </c>
      <c r="AY291" s="140" t="s">
        <v>94</v>
      </c>
    </row>
    <row r="292" spans="2:65" s="1" customFormat="1" ht="32.25" customHeight="1" x14ac:dyDescent="0.3">
      <c r="B292" s="73"/>
      <c r="C292" s="141" t="s">
        <v>150</v>
      </c>
      <c r="D292" s="141" t="s">
        <v>134</v>
      </c>
      <c r="E292" s="142" t="s">
        <v>307</v>
      </c>
      <c r="F292" s="211" t="s">
        <v>787</v>
      </c>
      <c r="G292" s="211"/>
      <c r="H292" s="211"/>
      <c r="I292" s="211"/>
      <c r="J292" s="143" t="s">
        <v>104</v>
      </c>
      <c r="K292" s="144">
        <v>83.628</v>
      </c>
      <c r="L292" s="212">
        <v>0</v>
      </c>
      <c r="M292" s="212"/>
      <c r="N292" s="213">
        <f>ROUND(L292*K292,3)</f>
        <v>0</v>
      </c>
      <c r="O292" s="201"/>
      <c r="P292" s="201"/>
      <c r="Q292" s="201"/>
      <c r="R292" s="76"/>
      <c r="T292" s="98" t="s">
        <v>1</v>
      </c>
      <c r="U292" s="30" t="s">
        <v>25</v>
      </c>
      <c r="V292" s="26"/>
      <c r="W292" s="115">
        <f>V292*K292</f>
        <v>0</v>
      </c>
      <c r="X292" s="115">
        <v>1E-4</v>
      </c>
      <c r="Y292" s="115">
        <f>X292*K292</f>
        <v>8.3628000000000001E-3</v>
      </c>
      <c r="Z292" s="115">
        <v>0</v>
      </c>
      <c r="AA292" s="116">
        <f>Z292*K292</f>
        <v>0</v>
      </c>
      <c r="AR292" s="14" t="s">
        <v>108</v>
      </c>
      <c r="AT292" s="14" t="s">
        <v>134</v>
      </c>
      <c r="AU292" s="14" t="s">
        <v>43</v>
      </c>
      <c r="AY292" s="14" t="s">
        <v>94</v>
      </c>
      <c r="BE292" s="56">
        <f>IF(U292="základná",N292,0)</f>
        <v>0</v>
      </c>
      <c r="BF292" s="56">
        <f>IF(U292="znížená",N292,0)</f>
        <v>0</v>
      </c>
      <c r="BG292" s="56">
        <f>IF(U292="zákl. prenesená",N292,0)</f>
        <v>0</v>
      </c>
      <c r="BH292" s="56">
        <f>IF(U292="zníž. prenesená",N292,0)</f>
        <v>0</v>
      </c>
      <c r="BI292" s="56">
        <f>IF(U292="nulová",N292,0)</f>
        <v>0</v>
      </c>
      <c r="BJ292" s="14" t="s">
        <v>43</v>
      </c>
      <c r="BK292" s="93">
        <f>ROUND(L292*K292,3)</f>
        <v>0</v>
      </c>
      <c r="BL292" s="14" t="s">
        <v>96</v>
      </c>
      <c r="BM292" s="14" t="s">
        <v>308</v>
      </c>
    </row>
    <row r="293" spans="2:65" s="1" customFormat="1" ht="25.5" customHeight="1" x14ac:dyDescent="0.3">
      <c r="B293" s="73"/>
      <c r="C293" s="112" t="s">
        <v>151</v>
      </c>
      <c r="D293" s="112" t="s">
        <v>87</v>
      </c>
      <c r="E293" s="113" t="s">
        <v>309</v>
      </c>
      <c r="F293" s="200" t="s">
        <v>310</v>
      </c>
      <c r="G293" s="200"/>
      <c r="H293" s="200"/>
      <c r="I293" s="200"/>
      <c r="J293" s="114" t="s">
        <v>104</v>
      </c>
      <c r="K293" s="97">
        <v>74.2</v>
      </c>
      <c r="L293" s="185">
        <v>0</v>
      </c>
      <c r="M293" s="185"/>
      <c r="N293" s="201">
        <f>ROUND(L293*K293,3)</f>
        <v>0</v>
      </c>
      <c r="O293" s="201"/>
      <c r="P293" s="201"/>
      <c r="Q293" s="201"/>
      <c r="R293" s="76"/>
      <c r="T293" s="98" t="s">
        <v>1</v>
      </c>
      <c r="U293" s="30" t="s">
        <v>25</v>
      </c>
      <c r="V293" s="26"/>
      <c r="W293" s="115">
        <f>V293*K293</f>
        <v>0</v>
      </c>
      <c r="X293" s="115">
        <v>0</v>
      </c>
      <c r="Y293" s="115">
        <f>X293*K293</f>
        <v>0</v>
      </c>
      <c r="Z293" s="115">
        <v>0</v>
      </c>
      <c r="AA293" s="116">
        <f>Z293*K293</f>
        <v>0</v>
      </c>
      <c r="AR293" s="14" t="s">
        <v>96</v>
      </c>
      <c r="AT293" s="14" t="s">
        <v>87</v>
      </c>
      <c r="AU293" s="14" t="s">
        <v>43</v>
      </c>
      <c r="AY293" s="14" t="s">
        <v>94</v>
      </c>
      <c r="BE293" s="56">
        <f>IF(U293="základná",N293,0)</f>
        <v>0</v>
      </c>
      <c r="BF293" s="56">
        <f>IF(U293="znížená",N293,0)</f>
        <v>0</v>
      </c>
      <c r="BG293" s="56">
        <f>IF(U293="zákl. prenesená",N293,0)</f>
        <v>0</v>
      </c>
      <c r="BH293" s="56">
        <f>IF(U293="zníž. prenesená",N293,0)</f>
        <v>0</v>
      </c>
      <c r="BI293" s="56">
        <f>IF(U293="nulová",N293,0)</f>
        <v>0</v>
      </c>
      <c r="BJ293" s="14" t="s">
        <v>43</v>
      </c>
      <c r="BK293" s="93">
        <f>ROUND(L293*K293,3)</f>
        <v>0</v>
      </c>
      <c r="BL293" s="14" t="s">
        <v>96</v>
      </c>
      <c r="BM293" s="14" t="s">
        <v>311</v>
      </c>
    </row>
    <row r="294" spans="2:65" s="1" customFormat="1" ht="27" customHeight="1" x14ac:dyDescent="0.3">
      <c r="B294" s="73"/>
      <c r="C294" s="141" t="s">
        <v>152</v>
      </c>
      <c r="D294" s="141" t="s">
        <v>134</v>
      </c>
      <c r="E294" s="142" t="s">
        <v>307</v>
      </c>
      <c r="F294" s="211" t="s">
        <v>787</v>
      </c>
      <c r="G294" s="211"/>
      <c r="H294" s="211"/>
      <c r="I294" s="211"/>
      <c r="J294" s="143" t="s">
        <v>104</v>
      </c>
      <c r="K294" s="144">
        <v>85.33</v>
      </c>
      <c r="L294" s="212">
        <v>0</v>
      </c>
      <c r="M294" s="212"/>
      <c r="N294" s="213">
        <f>ROUND(L294*K294,3)</f>
        <v>0</v>
      </c>
      <c r="O294" s="201"/>
      <c r="P294" s="201"/>
      <c r="Q294" s="201"/>
      <c r="R294" s="76"/>
      <c r="T294" s="98" t="s">
        <v>1</v>
      </c>
      <c r="U294" s="30" t="s">
        <v>25</v>
      </c>
      <c r="V294" s="26"/>
      <c r="W294" s="115">
        <f>V294*K294</f>
        <v>0</v>
      </c>
      <c r="X294" s="115">
        <v>1E-4</v>
      </c>
      <c r="Y294" s="115">
        <f>X294*K294</f>
        <v>8.5330000000000007E-3</v>
      </c>
      <c r="Z294" s="115">
        <v>0</v>
      </c>
      <c r="AA294" s="116">
        <f>Z294*K294</f>
        <v>0</v>
      </c>
      <c r="AR294" s="14" t="s">
        <v>108</v>
      </c>
      <c r="AT294" s="14" t="s">
        <v>134</v>
      </c>
      <c r="AU294" s="14" t="s">
        <v>43</v>
      </c>
      <c r="AY294" s="14" t="s">
        <v>94</v>
      </c>
      <c r="BE294" s="56">
        <f>IF(U294="základná",N294,0)</f>
        <v>0</v>
      </c>
      <c r="BF294" s="56">
        <f>IF(U294="znížená",N294,0)</f>
        <v>0</v>
      </c>
      <c r="BG294" s="56">
        <f>IF(U294="zákl. prenesená",N294,0)</f>
        <v>0</v>
      </c>
      <c r="BH294" s="56">
        <f>IF(U294="zníž. prenesená",N294,0)</f>
        <v>0</v>
      </c>
      <c r="BI294" s="56">
        <f>IF(U294="nulová",N294,0)</f>
        <v>0</v>
      </c>
      <c r="BJ294" s="14" t="s">
        <v>43</v>
      </c>
      <c r="BK294" s="93">
        <f>ROUND(L294*K294,3)</f>
        <v>0</v>
      </c>
      <c r="BL294" s="14" t="s">
        <v>96</v>
      </c>
      <c r="BM294" s="14" t="s">
        <v>312</v>
      </c>
    </row>
    <row r="295" spans="2:65" s="1" customFormat="1" ht="25.5" customHeight="1" x14ac:dyDescent="0.3">
      <c r="B295" s="73"/>
      <c r="C295" s="112" t="s">
        <v>153</v>
      </c>
      <c r="D295" s="112" t="s">
        <v>87</v>
      </c>
      <c r="E295" s="113" t="s">
        <v>313</v>
      </c>
      <c r="F295" s="200" t="s">
        <v>314</v>
      </c>
      <c r="G295" s="200"/>
      <c r="H295" s="200"/>
      <c r="I295" s="200"/>
      <c r="J295" s="114" t="s">
        <v>104</v>
      </c>
      <c r="K295" s="97">
        <v>72.72</v>
      </c>
      <c r="L295" s="185">
        <v>0</v>
      </c>
      <c r="M295" s="185"/>
      <c r="N295" s="201">
        <f>ROUND(L295*K295,3)</f>
        <v>0</v>
      </c>
      <c r="O295" s="201"/>
      <c r="P295" s="201"/>
      <c r="Q295" s="201"/>
      <c r="R295" s="76"/>
      <c r="T295" s="98" t="s">
        <v>1</v>
      </c>
      <c r="U295" s="30" t="s">
        <v>25</v>
      </c>
      <c r="V295" s="26"/>
      <c r="W295" s="115">
        <f>V295*K295</f>
        <v>0</v>
      </c>
      <c r="X295" s="115">
        <v>9.9449999999999997E-2</v>
      </c>
      <c r="Y295" s="115">
        <f>X295*K295</f>
        <v>7.2320039999999999</v>
      </c>
      <c r="Z295" s="115">
        <v>0</v>
      </c>
      <c r="AA295" s="116">
        <f>Z295*K295</f>
        <v>0</v>
      </c>
      <c r="AR295" s="14" t="s">
        <v>96</v>
      </c>
      <c r="AT295" s="14" t="s">
        <v>87</v>
      </c>
      <c r="AU295" s="14" t="s">
        <v>43</v>
      </c>
      <c r="AY295" s="14" t="s">
        <v>94</v>
      </c>
      <c r="BE295" s="56">
        <f>IF(U295="základná",N295,0)</f>
        <v>0</v>
      </c>
      <c r="BF295" s="56">
        <f>IF(U295="znížená",N295,0)</f>
        <v>0</v>
      </c>
      <c r="BG295" s="56">
        <f>IF(U295="zákl. prenesená",N295,0)</f>
        <v>0</v>
      </c>
      <c r="BH295" s="56">
        <f>IF(U295="zníž. prenesená",N295,0)</f>
        <v>0</v>
      </c>
      <c r="BI295" s="56">
        <f>IF(U295="nulová",N295,0)</f>
        <v>0</v>
      </c>
      <c r="BJ295" s="14" t="s">
        <v>43</v>
      </c>
      <c r="BK295" s="93">
        <f>ROUND(L295*K295,3)</f>
        <v>0</v>
      </c>
      <c r="BL295" s="14" t="s">
        <v>96</v>
      </c>
      <c r="BM295" s="14" t="s">
        <v>315</v>
      </c>
    </row>
    <row r="296" spans="2:65" s="6" customFormat="1" ht="16.5" customHeight="1" x14ac:dyDescent="0.3">
      <c r="B296" s="117"/>
      <c r="C296" s="118"/>
      <c r="D296" s="118"/>
      <c r="E296" s="119" t="s">
        <v>1</v>
      </c>
      <c r="F296" s="202" t="s">
        <v>306</v>
      </c>
      <c r="G296" s="203"/>
      <c r="H296" s="203"/>
      <c r="I296" s="203"/>
      <c r="J296" s="118"/>
      <c r="K296" s="120">
        <v>72.72</v>
      </c>
      <c r="L296" s="118"/>
      <c r="M296" s="118"/>
      <c r="N296" s="118"/>
      <c r="O296" s="118"/>
      <c r="P296" s="118"/>
      <c r="Q296" s="118"/>
      <c r="R296" s="121"/>
      <c r="T296" s="122"/>
      <c r="U296" s="118"/>
      <c r="V296" s="118"/>
      <c r="W296" s="118"/>
      <c r="X296" s="118"/>
      <c r="Y296" s="118"/>
      <c r="Z296" s="118"/>
      <c r="AA296" s="123"/>
      <c r="AT296" s="124" t="s">
        <v>100</v>
      </c>
      <c r="AU296" s="124" t="s">
        <v>43</v>
      </c>
      <c r="AV296" s="6" t="s">
        <v>43</v>
      </c>
      <c r="AW296" s="6" t="s">
        <v>18</v>
      </c>
      <c r="AX296" s="6" t="s">
        <v>40</v>
      </c>
      <c r="AY296" s="124" t="s">
        <v>94</v>
      </c>
    </row>
    <row r="297" spans="2:65" s="7" customFormat="1" ht="16.5" customHeight="1" x14ac:dyDescent="0.3">
      <c r="B297" s="125"/>
      <c r="C297" s="126"/>
      <c r="D297" s="126"/>
      <c r="E297" s="127" t="s">
        <v>1</v>
      </c>
      <c r="F297" s="204" t="s">
        <v>101</v>
      </c>
      <c r="G297" s="205"/>
      <c r="H297" s="205"/>
      <c r="I297" s="205"/>
      <c r="J297" s="126"/>
      <c r="K297" s="128">
        <v>72.72</v>
      </c>
      <c r="L297" s="126"/>
      <c r="M297" s="126"/>
      <c r="N297" s="126"/>
      <c r="O297" s="126"/>
      <c r="P297" s="126"/>
      <c r="Q297" s="126"/>
      <c r="R297" s="129"/>
      <c r="T297" s="130"/>
      <c r="U297" s="126"/>
      <c r="V297" s="126"/>
      <c r="W297" s="126"/>
      <c r="X297" s="126"/>
      <c r="Y297" s="126"/>
      <c r="Z297" s="126"/>
      <c r="AA297" s="131"/>
      <c r="AT297" s="132" t="s">
        <v>100</v>
      </c>
      <c r="AU297" s="132" t="s">
        <v>43</v>
      </c>
      <c r="AV297" s="7" t="s">
        <v>98</v>
      </c>
      <c r="AW297" s="7" t="s">
        <v>18</v>
      </c>
      <c r="AX297" s="7" t="s">
        <v>40</v>
      </c>
      <c r="AY297" s="132" t="s">
        <v>94</v>
      </c>
    </row>
    <row r="298" spans="2:65" s="8" customFormat="1" ht="16.5" customHeight="1" x14ac:dyDescent="0.3">
      <c r="B298" s="133"/>
      <c r="C298" s="134"/>
      <c r="D298" s="134"/>
      <c r="E298" s="135" t="s">
        <v>1</v>
      </c>
      <c r="F298" s="206" t="s">
        <v>102</v>
      </c>
      <c r="G298" s="207"/>
      <c r="H298" s="207"/>
      <c r="I298" s="207"/>
      <c r="J298" s="134"/>
      <c r="K298" s="136">
        <v>72.72</v>
      </c>
      <c r="L298" s="134"/>
      <c r="M298" s="134"/>
      <c r="N298" s="134"/>
      <c r="O298" s="134"/>
      <c r="P298" s="134"/>
      <c r="Q298" s="134"/>
      <c r="R298" s="137"/>
      <c r="T298" s="138"/>
      <c r="U298" s="134"/>
      <c r="V298" s="134"/>
      <c r="W298" s="134"/>
      <c r="X298" s="134"/>
      <c r="Y298" s="134"/>
      <c r="Z298" s="134"/>
      <c r="AA298" s="139"/>
      <c r="AT298" s="140" t="s">
        <v>100</v>
      </c>
      <c r="AU298" s="140" t="s">
        <v>43</v>
      </c>
      <c r="AV298" s="8" t="s">
        <v>96</v>
      </c>
      <c r="AW298" s="8" t="s">
        <v>18</v>
      </c>
      <c r="AX298" s="8" t="s">
        <v>41</v>
      </c>
      <c r="AY298" s="140" t="s">
        <v>94</v>
      </c>
    </row>
    <row r="299" spans="2:65" s="5" customFormat="1" ht="29.85" customHeight="1" x14ac:dyDescent="0.3">
      <c r="B299" s="102"/>
      <c r="C299" s="103"/>
      <c r="D299" s="111" t="s">
        <v>91</v>
      </c>
      <c r="E299" s="111"/>
      <c r="F299" s="111"/>
      <c r="G299" s="111"/>
      <c r="H299" s="111"/>
      <c r="I299" s="111"/>
      <c r="J299" s="111"/>
      <c r="K299" s="111"/>
      <c r="L299" s="111"/>
      <c r="M299" s="111"/>
      <c r="N299" s="223">
        <f>BK299</f>
        <v>0</v>
      </c>
      <c r="O299" s="224"/>
      <c r="P299" s="224"/>
      <c r="Q299" s="224"/>
      <c r="R299" s="104"/>
      <c r="T299" s="105"/>
      <c r="U299" s="103"/>
      <c r="V299" s="103"/>
      <c r="W299" s="106">
        <f>SUM(W300:W306)</f>
        <v>0</v>
      </c>
      <c r="X299" s="103"/>
      <c r="Y299" s="106">
        <f>SUM(Y300:Y306)</f>
        <v>8.9001488000000002</v>
      </c>
      <c r="Z299" s="103"/>
      <c r="AA299" s="107">
        <f>SUM(AA300:AA306)</f>
        <v>0</v>
      </c>
      <c r="AR299" s="108" t="s">
        <v>41</v>
      </c>
      <c r="AT299" s="109" t="s">
        <v>39</v>
      </c>
      <c r="AU299" s="109" t="s">
        <v>41</v>
      </c>
      <c r="AY299" s="108" t="s">
        <v>94</v>
      </c>
      <c r="BK299" s="110">
        <f>SUM(BK300:BK306)</f>
        <v>0</v>
      </c>
    </row>
    <row r="300" spans="2:65" s="1" customFormat="1" ht="38.25" customHeight="1" x14ac:dyDescent="0.3">
      <c r="B300" s="73"/>
      <c r="C300" s="112" t="s">
        <v>316</v>
      </c>
      <c r="D300" s="112" t="s">
        <v>87</v>
      </c>
      <c r="E300" s="113" t="s">
        <v>317</v>
      </c>
      <c r="F300" s="200" t="s">
        <v>318</v>
      </c>
      <c r="G300" s="200"/>
      <c r="H300" s="200"/>
      <c r="I300" s="200"/>
      <c r="J300" s="114" t="s">
        <v>104</v>
      </c>
      <c r="K300" s="97">
        <v>173.02</v>
      </c>
      <c r="L300" s="185">
        <v>0</v>
      </c>
      <c r="M300" s="185"/>
      <c r="N300" s="201">
        <f>ROUND(L300*K300,3)</f>
        <v>0</v>
      </c>
      <c r="O300" s="201"/>
      <c r="P300" s="201"/>
      <c r="Q300" s="201"/>
      <c r="R300" s="76"/>
      <c r="T300" s="98" t="s">
        <v>1</v>
      </c>
      <c r="U300" s="30" t="s">
        <v>25</v>
      </c>
      <c r="V300" s="26"/>
      <c r="W300" s="115">
        <f>V300*K300</f>
        <v>0</v>
      </c>
      <c r="X300" s="115">
        <v>2.572E-2</v>
      </c>
      <c r="Y300" s="115">
        <f>X300*K300</f>
        <v>4.4500744000000001</v>
      </c>
      <c r="Z300" s="115">
        <v>0</v>
      </c>
      <c r="AA300" s="116">
        <f>Z300*K300</f>
        <v>0</v>
      </c>
      <c r="AR300" s="14" t="s">
        <v>96</v>
      </c>
      <c r="AT300" s="14" t="s">
        <v>87</v>
      </c>
      <c r="AU300" s="14" t="s">
        <v>43</v>
      </c>
      <c r="AY300" s="14" t="s">
        <v>94</v>
      </c>
      <c r="BE300" s="56">
        <f>IF(U300="základná",N300,0)</f>
        <v>0</v>
      </c>
      <c r="BF300" s="56">
        <f>IF(U300="znížená",N300,0)</f>
        <v>0</v>
      </c>
      <c r="BG300" s="56">
        <f>IF(U300="zákl. prenesená",N300,0)</f>
        <v>0</v>
      </c>
      <c r="BH300" s="56">
        <f>IF(U300="zníž. prenesená",N300,0)</f>
        <v>0</v>
      </c>
      <c r="BI300" s="56">
        <f>IF(U300="nulová",N300,0)</f>
        <v>0</v>
      </c>
      <c r="BJ300" s="14" t="s">
        <v>43</v>
      </c>
      <c r="BK300" s="93">
        <f>ROUND(L300*K300,3)</f>
        <v>0</v>
      </c>
      <c r="BL300" s="14" t="s">
        <v>96</v>
      </c>
      <c r="BM300" s="14" t="s">
        <v>319</v>
      </c>
    </row>
    <row r="301" spans="2:65" s="6" customFormat="1" ht="16.5" customHeight="1" x14ac:dyDescent="0.3">
      <c r="B301" s="117"/>
      <c r="C301" s="118"/>
      <c r="D301" s="118"/>
      <c r="E301" s="119" t="s">
        <v>1</v>
      </c>
      <c r="F301" s="202" t="s">
        <v>320</v>
      </c>
      <c r="G301" s="203"/>
      <c r="H301" s="203"/>
      <c r="I301" s="203"/>
      <c r="J301" s="118"/>
      <c r="K301" s="120">
        <v>122.18</v>
      </c>
      <c r="L301" s="118"/>
      <c r="M301" s="118"/>
      <c r="N301" s="118"/>
      <c r="O301" s="118"/>
      <c r="P301" s="118"/>
      <c r="Q301" s="118"/>
      <c r="R301" s="121"/>
      <c r="T301" s="122"/>
      <c r="U301" s="118"/>
      <c r="V301" s="118"/>
      <c r="W301" s="118"/>
      <c r="X301" s="118"/>
      <c r="Y301" s="118"/>
      <c r="Z301" s="118"/>
      <c r="AA301" s="123"/>
      <c r="AT301" s="124" t="s">
        <v>100</v>
      </c>
      <c r="AU301" s="124" t="s">
        <v>43</v>
      </c>
      <c r="AV301" s="6" t="s">
        <v>43</v>
      </c>
      <c r="AW301" s="6" t="s">
        <v>18</v>
      </c>
      <c r="AX301" s="6" t="s">
        <v>40</v>
      </c>
      <c r="AY301" s="124" t="s">
        <v>94</v>
      </c>
    </row>
    <row r="302" spans="2:65" s="6" customFormat="1" ht="16.5" customHeight="1" x14ac:dyDescent="0.3">
      <c r="B302" s="117"/>
      <c r="C302" s="118"/>
      <c r="D302" s="118"/>
      <c r="E302" s="119" t="s">
        <v>1</v>
      </c>
      <c r="F302" s="208" t="s">
        <v>321</v>
      </c>
      <c r="G302" s="209"/>
      <c r="H302" s="209"/>
      <c r="I302" s="209"/>
      <c r="J302" s="118"/>
      <c r="K302" s="120">
        <v>50.84</v>
      </c>
      <c r="L302" s="118"/>
      <c r="M302" s="118"/>
      <c r="N302" s="118"/>
      <c r="O302" s="118"/>
      <c r="P302" s="118"/>
      <c r="Q302" s="118"/>
      <c r="R302" s="121"/>
      <c r="T302" s="122"/>
      <c r="U302" s="118"/>
      <c r="V302" s="118"/>
      <c r="W302" s="118"/>
      <c r="X302" s="118"/>
      <c r="Y302" s="118"/>
      <c r="Z302" s="118"/>
      <c r="AA302" s="123"/>
      <c r="AT302" s="124" t="s">
        <v>100</v>
      </c>
      <c r="AU302" s="124" t="s">
        <v>43</v>
      </c>
      <c r="AV302" s="6" t="s">
        <v>43</v>
      </c>
      <c r="AW302" s="6" t="s">
        <v>18</v>
      </c>
      <c r="AX302" s="6" t="s">
        <v>40</v>
      </c>
      <c r="AY302" s="124" t="s">
        <v>94</v>
      </c>
    </row>
    <row r="303" spans="2:65" s="7" customFormat="1" ht="16.5" customHeight="1" x14ac:dyDescent="0.3">
      <c r="B303" s="125"/>
      <c r="C303" s="126"/>
      <c r="D303" s="126"/>
      <c r="E303" s="127" t="s">
        <v>1</v>
      </c>
      <c r="F303" s="204" t="s">
        <v>101</v>
      </c>
      <c r="G303" s="205"/>
      <c r="H303" s="205"/>
      <c r="I303" s="205"/>
      <c r="J303" s="126"/>
      <c r="K303" s="128">
        <v>173.02</v>
      </c>
      <c r="L303" s="126"/>
      <c r="M303" s="126"/>
      <c r="N303" s="126"/>
      <c r="O303" s="126"/>
      <c r="P303" s="126"/>
      <c r="Q303" s="126"/>
      <c r="R303" s="129"/>
      <c r="T303" s="130"/>
      <c r="U303" s="126"/>
      <c r="V303" s="126"/>
      <c r="W303" s="126"/>
      <c r="X303" s="126"/>
      <c r="Y303" s="126"/>
      <c r="Z303" s="126"/>
      <c r="AA303" s="131"/>
      <c r="AT303" s="132" t="s">
        <v>100</v>
      </c>
      <c r="AU303" s="132" t="s">
        <v>43</v>
      </c>
      <c r="AV303" s="7" t="s">
        <v>98</v>
      </c>
      <c r="AW303" s="7" t="s">
        <v>18</v>
      </c>
      <c r="AX303" s="7" t="s">
        <v>40</v>
      </c>
      <c r="AY303" s="132" t="s">
        <v>94</v>
      </c>
    </row>
    <row r="304" spans="2:65" s="8" customFormat="1" ht="16.5" customHeight="1" x14ac:dyDescent="0.3">
      <c r="B304" s="133"/>
      <c r="C304" s="134"/>
      <c r="D304" s="134"/>
      <c r="E304" s="135" t="s">
        <v>1</v>
      </c>
      <c r="F304" s="206" t="s">
        <v>102</v>
      </c>
      <c r="G304" s="207"/>
      <c r="H304" s="207"/>
      <c r="I304" s="207"/>
      <c r="J304" s="134"/>
      <c r="K304" s="136">
        <v>173.02</v>
      </c>
      <c r="L304" s="134"/>
      <c r="M304" s="134"/>
      <c r="N304" s="134"/>
      <c r="O304" s="134"/>
      <c r="P304" s="134"/>
      <c r="Q304" s="134"/>
      <c r="R304" s="137"/>
      <c r="T304" s="138"/>
      <c r="U304" s="134"/>
      <c r="V304" s="134"/>
      <c r="W304" s="134"/>
      <c r="X304" s="134"/>
      <c r="Y304" s="134"/>
      <c r="Z304" s="134"/>
      <c r="AA304" s="139"/>
      <c r="AT304" s="140" t="s">
        <v>100</v>
      </c>
      <c r="AU304" s="140" t="s">
        <v>43</v>
      </c>
      <c r="AV304" s="8" t="s">
        <v>96</v>
      </c>
      <c r="AW304" s="8" t="s">
        <v>18</v>
      </c>
      <c r="AX304" s="8" t="s">
        <v>41</v>
      </c>
      <c r="AY304" s="140" t="s">
        <v>94</v>
      </c>
    </row>
    <row r="305" spans="2:65" s="1" customFormat="1" ht="51" customHeight="1" x14ac:dyDescent="0.3">
      <c r="B305" s="73"/>
      <c r="C305" s="112" t="s">
        <v>322</v>
      </c>
      <c r="D305" s="112" t="s">
        <v>87</v>
      </c>
      <c r="E305" s="113" t="s">
        <v>323</v>
      </c>
      <c r="F305" s="200" t="s">
        <v>324</v>
      </c>
      <c r="G305" s="200"/>
      <c r="H305" s="200"/>
      <c r="I305" s="200"/>
      <c r="J305" s="114" t="s">
        <v>104</v>
      </c>
      <c r="K305" s="97">
        <v>173.02</v>
      </c>
      <c r="L305" s="185">
        <v>0</v>
      </c>
      <c r="M305" s="185"/>
      <c r="N305" s="201">
        <f>ROUND(L305*K305,3)</f>
        <v>0</v>
      </c>
      <c r="O305" s="201"/>
      <c r="P305" s="201"/>
      <c r="Q305" s="201"/>
      <c r="R305" s="76"/>
      <c r="T305" s="98" t="s">
        <v>1</v>
      </c>
      <c r="U305" s="30" t="s">
        <v>25</v>
      </c>
      <c r="V305" s="26"/>
      <c r="W305" s="115">
        <f>V305*K305</f>
        <v>0</v>
      </c>
      <c r="X305" s="115">
        <v>0</v>
      </c>
      <c r="Y305" s="115">
        <f>X305*K305</f>
        <v>0</v>
      </c>
      <c r="Z305" s="115">
        <v>0</v>
      </c>
      <c r="AA305" s="116">
        <f>Z305*K305</f>
        <v>0</v>
      </c>
      <c r="AR305" s="14" t="s">
        <v>96</v>
      </c>
      <c r="AT305" s="14" t="s">
        <v>87</v>
      </c>
      <c r="AU305" s="14" t="s">
        <v>43</v>
      </c>
      <c r="AY305" s="14" t="s">
        <v>94</v>
      </c>
      <c r="BE305" s="56">
        <f>IF(U305="základná",N305,0)</f>
        <v>0</v>
      </c>
      <c r="BF305" s="56">
        <f>IF(U305="znížená",N305,0)</f>
        <v>0</v>
      </c>
      <c r="BG305" s="56">
        <f>IF(U305="zákl. prenesená",N305,0)</f>
        <v>0</v>
      </c>
      <c r="BH305" s="56">
        <f>IF(U305="zníž. prenesená",N305,0)</f>
        <v>0</v>
      </c>
      <c r="BI305" s="56">
        <f>IF(U305="nulová",N305,0)</f>
        <v>0</v>
      </c>
      <c r="BJ305" s="14" t="s">
        <v>43</v>
      </c>
      <c r="BK305" s="93">
        <f>ROUND(L305*K305,3)</f>
        <v>0</v>
      </c>
      <c r="BL305" s="14" t="s">
        <v>96</v>
      </c>
      <c r="BM305" s="14" t="s">
        <v>325</v>
      </c>
    </row>
    <row r="306" spans="2:65" s="1" customFormat="1" ht="38.25" customHeight="1" x14ac:dyDescent="0.3">
      <c r="B306" s="73"/>
      <c r="C306" s="112" t="s">
        <v>326</v>
      </c>
      <c r="D306" s="112" t="s">
        <v>87</v>
      </c>
      <c r="E306" s="113" t="s">
        <v>327</v>
      </c>
      <c r="F306" s="200" t="s">
        <v>328</v>
      </c>
      <c r="G306" s="200"/>
      <c r="H306" s="200"/>
      <c r="I306" s="200"/>
      <c r="J306" s="114" t="s">
        <v>104</v>
      </c>
      <c r="K306" s="97">
        <v>173.02</v>
      </c>
      <c r="L306" s="185">
        <v>0</v>
      </c>
      <c r="M306" s="185"/>
      <c r="N306" s="201">
        <f>ROUND(L306*K306,3)</f>
        <v>0</v>
      </c>
      <c r="O306" s="201"/>
      <c r="P306" s="201"/>
      <c r="Q306" s="201"/>
      <c r="R306" s="76"/>
      <c r="T306" s="98" t="s">
        <v>1</v>
      </c>
      <c r="U306" s="30" t="s">
        <v>25</v>
      </c>
      <c r="V306" s="26"/>
      <c r="W306" s="115">
        <f>V306*K306</f>
        <v>0</v>
      </c>
      <c r="X306" s="115">
        <v>2.572E-2</v>
      </c>
      <c r="Y306" s="115">
        <f>X306*K306</f>
        <v>4.4500744000000001</v>
      </c>
      <c r="Z306" s="115">
        <v>0</v>
      </c>
      <c r="AA306" s="116">
        <f>Z306*K306</f>
        <v>0</v>
      </c>
      <c r="AR306" s="14" t="s">
        <v>96</v>
      </c>
      <c r="AT306" s="14" t="s">
        <v>87</v>
      </c>
      <c r="AU306" s="14" t="s">
        <v>43</v>
      </c>
      <c r="AY306" s="14" t="s">
        <v>94</v>
      </c>
      <c r="BE306" s="56">
        <f>IF(U306="základná",N306,0)</f>
        <v>0</v>
      </c>
      <c r="BF306" s="56">
        <f>IF(U306="znížená",N306,0)</f>
        <v>0</v>
      </c>
      <c r="BG306" s="56">
        <f>IF(U306="zákl. prenesená",N306,0)</f>
        <v>0</v>
      </c>
      <c r="BH306" s="56">
        <f>IF(U306="zníž. prenesená",N306,0)</f>
        <v>0</v>
      </c>
      <c r="BI306" s="56">
        <f>IF(U306="nulová",N306,0)</f>
        <v>0</v>
      </c>
      <c r="BJ306" s="14" t="s">
        <v>43</v>
      </c>
      <c r="BK306" s="93">
        <f>ROUND(L306*K306,3)</f>
        <v>0</v>
      </c>
      <c r="BL306" s="14" t="s">
        <v>96</v>
      </c>
      <c r="BM306" s="14" t="s">
        <v>329</v>
      </c>
    </row>
    <row r="307" spans="2:65" s="5" customFormat="1" ht="29.85" customHeight="1" x14ac:dyDescent="0.3">
      <c r="B307" s="102"/>
      <c r="C307" s="103"/>
      <c r="D307" s="111" t="s">
        <v>123</v>
      </c>
      <c r="E307" s="111"/>
      <c r="F307" s="111"/>
      <c r="G307" s="111"/>
      <c r="H307" s="111"/>
      <c r="I307" s="111"/>
      <c r="J307" s="111"/>
      <c r="K307" s="111"/>
      <c r="L307" s="111"/>
      <c r="M307" s="111"/>
      <c r="N307" s="225">
        <f>BK307</f>
        <v>0</v>
      </c>
      <c r="O307" s="226"/>
      <c r="P307" s="226"/>
      <c r="Q307" s="226"/>
      <c r="R307" s="104"/>
      <c r="T307" s="105"/>
      <c r="U307" s="103"/>
      <c r="V307" s="103"/>
      <c r="W307" s="106">
        <f>W308</f>
        <v>0</v>
      </c>
      <c r="X307" s="103"/>
      <c r="Y307" s="106">
        <f>Y308</f>
        <v>0</v>
      </c>
      <c r="Z307" s="103"/>
      <c r="AA307" s="107">
        <f>AA308</f>
        <v>0</v>
      </c>
      <c r="AR307" s="108" t="s">
        <v>41</v>
      </c>
      <c r="AT307" s="109" t="s">
        <v>39</v>
      </c>
      <c r="AU307" s="109" t="s">
        <v>41</v>
      </c>
      <c r="AY307" s="108" t="s">
        <v>94</v>
      </c>
      <c r="BK307" s="110">
        <f>BK308</f>
        <v>0</v>
      </c>
    </row>
    <row r="308" spans="2:65" s="1" customFormat="1" ht="38.25" customHeight="1" x14ac:dyDescent="0.3">
      <c r="B308" s="73"/>
      <c r="C308" s="112" t="s">
        <v>330</v>
      </c>
      <c r="D308" s="112" t="s">
        <v>87</v>
      </c>
      <c r="E308" s="113" t="s">
        <v>331</v>
      </c>
      <c r="F308" s="200" t="s">
        <v>332</v>
      </c>
      <c r="G308" s="200"/>
      <c r="H308" s="200"/>
      <c r="I308" s="200"/>
      <c r="J308" s="114" t="s">
        <v>111</v>
      </c>
      <c r="K308" s="97">
        <v>288.75599999999997</v>
      </c>
      <c r="L308" s="185">
        <v>0</v>
      </c>
      <c r="M308" s="185"/>
      <c r="N308" s="201">
        <f>ROUND(L308*K308,3)</f>
        <v>0</v>
      </c>
      <c r="O308" s="201"/>
      <c r="P308" s="201"/>
      <c r="Q308" s="201"/>
      <c r="R308" s="76"/>
      <c r="T308" s="98" t="s">
        <v>1</v>
      </c>
      <c r="U308" s="30" t="s">
        <v>25</v>
      </c>
      <c r="V308" s="26"/>
      <c r="W308" s="115">
        <f>V308*K308</f>
        <v>0</v>
      </c>
      <c r="X308" s="115">
        <v>0</v>
      </c>
      <c r="Y308" s="115">
        <f>X308*K308</f>
        <v>0</v>
      </c>
      <c r="Z308" s="115">
        <v>0</v>
      </c>
      <c r="AA308" s="116">
        <f>Z308*K308</f>
        <v>0</v>
      </c>
      <c r="AR308" s="14" t="s">
        <v>96</v>
      </c>
      <c r="AT308" s="14" t="s">
        <v>87</v>
      </c>
      <c r="AU308" s="14" t="s">
        <v>43</v>
      </c>
      <c r="AY308" s="14" t="s">
        <v>94</v>
      </c>
      <c r="BE308" s="56">
        <f>IF(U308="základná",N308,0)</f>
        <v>0</v>
      </c>
      <c r="BF308" s="56">
        <f>IF(U308="znížená",N308,0)</f>
        <v>0</v>
      </c>
      <c r="BG308" s="56">
        <f>IF(U308="zákl. prenesená",N308,0)</f>
        <v>0</v>
      </c>
      <c r="BH308" s="56">
        <f>IF(U308="zníž. prenesená",N308,0)</f>
        <v>0</v>
      </c>
      <c r="BI308" s="56">
        <f>IF(U308="nulová",N308,0)</f>
        <v>0</v>
      </c>
      <c r="BJ308" s="14" t="s">
        <v>43</v>
      </c>
      <c r="BK308" s="93">
        <f>ROUND(L308*K308,3)</f>
        <v>0</v>
      </c>
      <c r="BL308" s="14" t="s">
        <v>96</v>
      </c>
      <c r="BM308" s="14" t="s">
        <v>333</v>
      </c>
    </row>
    <row r="309" spans="2:65" s="5" customFormat="1" ht="37.35" customHeight="1" x14ac:dyDescent="0.35">
      <c r="B309" s="102"/>
      <c r="C309" s="103"/>
      <c r="D309" s="91" t="s">
        <v>92</v>
      </c>
      <c r="E309" s="91"/>
      <c r="F309" s="91"/>
      <c r="G309" s="91"/>
      <c r="H309" s="91"/>
      <c r="I309" s="91"/>
      <c r="J309" s="91"/>
      <c r="K309" s="91"/>
      <c r="L309" s="91"/>
      <c r="M309" s="91"/>
      <c r="N309" s="227">
        <f>BK309</f>
        <v>0</v>
      </c>
      <c r="O309" s="228"/>
      <c r="P309" s="228"/>
      <c r="Q309" s="228"/>
      <c r="R309" s="104"/>
      <c r="T309" s="105"/>
      <c r="U309" s="103"/>
      <c r="V309" s="103"/>
      <c r="W309" s="106">
        <f>W310+W327+W362+W371+W377+W387+W399+W407</f>
        <v>0</v>
      </c>
      <c r="X309" s="103"/>
      <c r="Y309" s="106">
        <f>Y310+Y327+Y362+Y371+Y377+Y387+Y399+Y407</f>
        <v>39.121859879999995</v>
      </c>
      <c r="Z309" s="103"/>
      <c r="AA309" s="107">
        <f>AA310+AA327+AA362+AA371+AA377+AA387+AA399+AA407</f>
        <v>0</v>
      </c>
      <c r="AR309" s="108" t="s">
        <v>43</v>
      </c>
      <c r="AT309" s="109" t="s">
        <v>39</v>
      </c>
      <c r="AU309" s="109" t="s">
        <v>40</v>
      </c>
      <c r="AY309" s="108" t="s">
        <v>94</v>
      </c>
      <c r="BK309" s="110">
        <f>BK310+BK327+BK362+BK371+BK377+BK387+BK399+BK407</f>
        <v>0</v>
      </c>
    </row>
    <row r="310" spans="2:65" s="5" customFormat="1" ht="19.899999999999999" customHeight="1" x14ac:dyDescent="0.3">
      <c r="B310" s="102"/>
      <c r="C310" s="103"/>
      <c r="D310" s="111" t="s">
        <v>160</v>
      </c>
      <c r="E310" s="111"/>
      <c r="F310" s="111"/>
      <c r="G310" s="111"/>
      <c r="H310" s="111"/>
      <c r="I310" s="111"/>
      <c r="J310" s="111"/>
      <c r="K310" s="111"/>
      <c r="L310" s="111"/>
      <c r="M310" s="111"/>
      <c r="N310" s="223">
        <f>BK310</f>
        <v>0</v>
      </c>
      <c r="O310" s="224"/>
      <c r="P310" s="224"/>
      <c r="Q310" s="224"/>
      <c r="R310" s="104"/>
      <c r="T310" s="105"/>
      <c r="U310" s="103"/>
      <c r="V310" s="103"/>
      <c r="W310" s="106">
        <f>SUM(W311:W326)</f>
        <v>0</v>
      </c>
      <c r="X310" s="103"/>
      <c r="Y310" s="106">
        <f>SUM(Y311:Y326)</f>
        <v>1.3250856999999998</v>
      </c>
      <c r="Z310" s="103"/>
      <c r="AA310" s="107">
        <f>SUM(AA311:AA326)</f>
        <v>0</v>
      </c>
      <c r="AR310" s="108" t="s">
        <v>43</v>
      </c>
      <c r="AT310" s="109" t="s">
        <v>39</v>
      </c>
      <c r="AU310" s="109" t="s">
        <v>41</v>
      </c>
      <c r="AY310" s="108" t="s">
        <v>94</v>
      </c>
      <c r="BK310" s="110">
        <f>SUM(BK311:BK326)</f>
        <v>0</v>
      </c>
    </row>
    <row r="311" spans="2:65" s="1" customFormat="1" ht="38.25" customHeight="1" x14ac:dyDescent="0.3">
      <c r="B311" s="73"/>
      <c r="C311" s="112" t="s">
        <v>334</v>
      </c>
      <c r="D311" s="112" t="s">
        <v>87</v>
      </c>
      <c r="E311" s="113" t="s">
        <v>335</v>
      </c>
      <c r="F311" s="200" t="s">
        <v>336</v>
      </c>
      <c r="G311" s="200"/>
      <c r="H311" s="200"/>
      <c r="I311" s="200"/>
      <c r="J311" s="114" t="s">
        <v>104</v>
      </c>
      <c r="K311" s="97">
        <v>115.34</v>
      </c>
      <c r="L311" s="185">
        <v>0</v>
      </c>
      <c r="M311" s="185"/>
      <c r="N311" s="201">
        <f>ROUND(L311*K311,3)</f>
        <v>0</v>
      </c>
      <c r="O311" s="201"/>
      <c r="P311" s="201"/>
      <c r="Q311" s="201"/>
      <c r="R311" s="76"/>
      <c r="T311" s="98" t="s">
        <v>1</v>
      </c>
      <c r="U311" s="30" t="s">
        <v>25</v>
      </c>
      <c r="V311" s="26"/>
      <c r="W311" s="115">
        <f>V311*K311</f>
        <v>0</v>
      </c>
      <c r="X311" s="115">
        <v>0</v>
      </c>
      <c r="Y311" s="115">
        <f>X311*K311</f>
        <v>0</v>
      </c>
      <c r="Z311" s="115">
        <v>0</v>
      </c>
      <c r="AA311" s="116">
        <f>Z311*K311</f>
        <v>0</v>
      </c>
      <c r="AR311" s="14" t="s">
        <v>97</v>
      </c>
      <c r="AT311" s="14" t="s">
        <v>87</v>
      </c>
      <c r="AU311" s="14" t="s">
        <v>43</v>
      </c>
      <c r="AY311" s="14" t="s">
        <v>94</v>
      </c>
      <c r="BE311" s="56">
        <f>IF(U311="základná",N311,0)</f>
        <v>0</v>
      </c>
      <c r="BF311" s="56">
        <f>IF(U311="znížená",N311,0)</f>
        <v>0</v>
      </c>
      <c r="BG311" s="56">
        <f>IF(U311="zákl. prenesená",N311,0)</f>
        <v>0</v>
      </c>
      <c r="BH311" s="56">
        <f>IF(U311="zníž. prenesená",N311,0)</f>
        <v>0</v>
      </c>
      <c r="BI311" s="56">
        <f>IF(U311="nulová",N311,0)</f>
        <v>0</v>
      </c>
      <c r="BJ311" s="14" t="s">
        <v>43</v>
      </c>
      <c r="BK311" s="93">
        <f>ROUND(L311*K311,3)</f>
        <v>0</v>
      </c>
      <c r="BL311" s="14" t="s">
        <v>97</v>
      </c>
      <c r="BM311" s="14" t="s">
        <v>337</v>
      </c>
    </row>
    <row r="312" spans="2:65" s="6" customFormat="1" ht="16.5" customHeight="1" x14ac:dyDescent="0.3">
      <c r="B312" s="117"/>
      <c r="C312" s="118"/>
      <c r="D312" s="118"/>
      <c r="E312" s="119" t="s">
        <v>1</v>
      </c>
      <c r="F312" s="202" t="s">
        <v>338</v>
      </c>
      <c r="G312" s="203"/>
      <c r="H312" s="203"/>
      <c r="I312" s="203"/>
      <c r="J312" s="118"/>
      <c r="K312" s="120">
        <v>115.34</v>
      </c>
      <c r="L312" s="118"/>
      <c r="M312" s="118"/>
      <c r="N312" s="118"/>
      <c r="O312" s="118"/>
      <c r="P312" s="118"/>
      <c r="Q312" s="118"/>
      <c r="R312" s="121"/>
      <c r="T312" s="122"/>
      <c r="U312" s="118"/>
      <c r="V312" s="118"/>
      <c r="W312" s="118"/>
      <c r="X312" s="118"/>
      <c r="Y312" s="118"/>
      <c r="Z312" s="118"/>
      <c r="AA312" s="123"/>
      <c r="AT312" s="124" t="s">
        <v>100</v>
      </c>
      <c r="AU312" s="124" t="s">
        <v>43</v>
      </c>
      <c r="AV312" s="6" t="s">
        <v>43</v>
      </c>
      <c r="AW312" s="6" t="s">
        <v>18</v>
      </c>
      <c r="AX312" s="6" t="s">
        <v>40</v>
      </c>
      <c r="AY312" s="124" t="s">
        <v>94</v>
      </c>
    </row>
    <row r="313" spans="2:65" s="7" customFormat="1" ht="16.5" customHeight="1" x14ac:dyDescent="0.3">
      <c r="B313" s="125"/>
      <c r="C313" s="126"/>
      <c r="D313" s="126"/>
      <c r="E313" s="127" t="s">
        <v>1</v>
      </c>
      <c r="F313" s="204" t="s">
        <v>101</v>
      </c>
      <c r="G313" s="205"/>
      <c r="H313" s="205"/>
      <c r="I313" s="205"/>
      <c r="J313" s="126"/>
      <c r="K313" s="128">
        <v>115.34</v>
      </c>
      <c r="L313" s="126"/>
      <c r="M313" s="126"/>
      <c r="N313" s="126"/>
      <c r="O313" s="126"/>
      <c r="P313" s="126"/>
      <c r="Q313" s="126"/>
      <c r="R313" s="129"/>
      <c r="T313" s="130"/>
      <c r="U313" s="126"/>
      <c r="V313" s="126"/>
      <c r="W313" s="126"/>
      <c r="X313" s="126"/>
      <c r="Y313" s="126"/>
      <c r="Z313" s="126"/>
      <c r="AA313" s="131"/>
      <c r="AT313" s="132" t="s">
        <v>100</v>
      </c>
      <c r="AU313" s="132" t="s">
        <v>43</v>
      </c>
      <c r="AV313" s="7" t="s">
        <v>98</v>
      </c>
      <c r="AW313" s="7" t="s">
        <v>18</v>
      </c>
      <c r="AX313" s="7" t="s">
        <v>40</v>
      </c>
      <c r="AY313" s="132" t="s">
        <v>94</v>
      </c>
    </row>
    <row r="314" spans="2:65" s="8" customFormat="1" ht="16.5" customHeight="1" x14ac:dyDescent="0.3">
      <c r="B314" s="133"/>
      <c r="C314" s="134"/>
      <c r="D314" s="134"/>
      <c r="E314" s="135" t="s">
        <v>1</v>
      </c>
      <c r="F314" s="206" t="s">
        <v>102</v>
      </c>
      <c r="G314" s="207"/>
      <c r="H314" s="207"/>
      <c r="I314" s="207"/>
      <c r="J314" s="134"/>
      <c r="K314" s="136">
        <v>115.34</v>
      </c>
      <c r="L314" s="134"/>
      <c r="M314" s="134"/>
      <c r="N314" s="134"/>
      <c r="O314" s="134"/>
      <c r="P314" s="134"/>
      <c r="Q314" s="134"/>
      <c r="R314" s="137"/>
      <c r="T314" s="138"/>
      <c r="U314" s="134"/>
      <c r="V314" s="134"/>
      <c r="W314" s="134"/>
      <c r="X314" s="134"/>
      <c r="Y314" s="134"/>
      <c r="Z314" s="134"/>
      <c r="AA314" s="139"/>
      <c r="AT314" s="140" t="s">
        <v>100</v>
      </c>
      <c r="AU314" s="140" t="s">
        <v>43</v>
      </c>
      <c r="AV314" s="8" t="s">
        <v>96</v>
      </c>
      <c r="AW314" s="8" t="s">
        <v>18</v>
      </c>
      <c r="AX314" s="8" t="s">
        <v>41</v>
      </c>
      <c r="AY314" s="140" t="s">
        <v>94</v>
      </c>
    </row>
    <row r="315" spans="2:65" s="1" customFormat="1" ht="31.5" customHeight="1" x14ac:dyDescent="0.3">
      <c r="B315" s="73"/>
      <c r="C315" s="141" t="s">
        <v>339</v>
      </c>
      <c r="D315" s="141" t="s">
        <v>134</v>
      </c>
      <c r="E315" s="142" t="s">
        <v>340</v>
      </c>
      <c r="F315" s="211" t="s">
        <v>788</v>
      </c>
      <c r="G315" s="211"/>
      <c r="H315" s="211"/>
      <c r="I315" s="211"/>
      <c r="J315" s="143" t="s">
        <v>111</v>
      </c>
      <c r="K315" s="144">
        <v>3.5000000000000003E-2</v>
      </c>
      <c r="L315" s="212">
        <v>0</v>
      </c>
      <c r="M315" s="212"/>
      <c r="N315" s="213">
        <f>ROUND(L315*K315,3)</f>
        <v>0</v>
      </c>
      <c r="O315" s="201"/>
      <c r="P315" s="201"/>
      <c r="Q315" s="201"/>
      <c r="R315" s="76"/>
      <c r="T315" s="98" t="s">
        <v>1</v>
      </c>
      <c r="U315" s="30" t="s">
        <v>25</v>
      </c>
      <c r="V315" s="26"/>
      <c r="W315" s="115">
        <f>V315*K315</f>
        <v>0</v>
      </c>
      <c r="X315" s="115">
        <v>1</v>
      </c>
      <c r="Y315" s="115">
        <f>X315*K315</f>
        <v>3.5000000000000003E-2</v>
      </c>
      <c r="Z315" s="115">
        <v>0</v>
      </c>
      <c r="AA315" s="116">
        <f>Z315*K315</f>
        <v>0</v>
      </c>
      <c r="AR315" s="14" t="s">
        <v>145</v>
      </c>
      <c r="AT315" s="14" t="s">
        <v>134</v>
      </c>
      <c r="AU315" s="14" t="s">
        <v>43</v>
      </c>
      <c r="AY315" s="14" t="s">
        <v>94</v>
      </c>
      <c r="BE315" s="56">
        <f>IF(U315="základná",N315,0)</f>
        <v>0</v>
      </c>
      <c r="BF315" s="56">
        <f>IF(U315="znížená",N315,0)</f>
        <v>0</v>
      </c>
      <c r="BG315" s="56">
        <f>IF(U315="zákl. prenesená",N315,0)</f>
        <v>0</v>
      </c>
      <c r="BH315" s="56">
        <f>IF(U315="zníž. prenesená",N315,0)</f>
        <v>0</v>
      </c>
      <c r="BI315" s="56">
        <f>IF(U315="nulová",N315,0)</f>
        <v>0</v>
      </c>
      <c r="BJ315" s="14" t="s">
        <v>43</v>
      </c>
      <c r="BK315" s="93">
        <f>ROUND(L315*K315,3)</f>
        <v>0</v>
      </c>
      <c r="BL315" s="14" t="s">
        <v>97</v>
      </c>
      <c r="BM315" s="14" t="s">
        <v>341</v>
      </c>
    </row>
    <row r="316" spans="2:65" s="1" customFormat="1" ht="38.25" customHeight="1" x14ac:dyDescent="0.3">
      <c r="B316" s="73"/>
      <c r="C316" s="112" t="s">
        <v>342</v>
      </c>
      <c r="D316" s="112" t="s">
        <v>87</v>
      </c>
      <c r="E316" s="113" t="s">
        <v>343</v>
      </c>
      <c r="F316" s="200" t="s">
        <v>344</v>
      </c>
      <c r="G316" s="200"/>
      <c r="H316" s="200"/>
      <c r="I316" s="200"/>
      <c r="J316" s="114" t="s">
        <v>104</v>
      </c>
      <c r="K316" s="97">
        <v>230.68</v>
      </c>
      <c r="L316" s="185">
        <v>0</v>
      </c>
      <c r="M316" s="185"/>
      <c r="N316" s="201">
        <f>ROUND(L316*K316,3)</f>
        <v>0</v>
      </c>
      <c r="O316" s="201"/>
      <c r="P316" s="201"/>
      <c r="Q316" s="201"/>
      <c r="R316" s="76"/>
      <c r="T316" s="98" t="s">
        <v>1</v>
      </c>
      <c r="U316" s="30" t="s">
        <v>25</v>
      </c>
      <c r="V316" s="26"/>
      <c r="W316" s="115">
        <f>V316*K316</f>
        <v>0</v>
      </c>
      <c r="X316" s="115">
        <v>5.4000000000000001E-4</v>
      </c>
      <c r="Y316" s="115">
        <f>X316*K316</f>
        <v>0.1245672</v>
      </c>
      <c r="Z316" s="115">
        <v>0</v>
      </c>
      <c r="AA316" s="116">
        <f>Z316*K316</f>
        <v>0</v>
      </c>
      <c r="AR316" s="14" t="s">
        <v>97</v>
      </c>
      <c r="AT316" s="14" t="s">
        <v>87</v>
      </c>
      <c r="AU316" s="14" t="s">
        <v>43</v>
      </c>
      <c r="AY316" s="14" t="s">
        <v>94</v>
      </c>
      <c r="BE316" s="56">
        <f>IF(U316="základná",N316,0)</f>
        <v>0</v>
      </c>
      <c r="BF316" s="56">
        <f>IF(U316="znížená",N316,0)</f>
        <v>0</v>
      </c>
      <c r="BG316" s="56">
        <f>IF(U316="zákl. prenesená",N316,0)</f>
        <v>0</v>
      </c>
      <c r="BH316" s="56">
        <f>IF(U316="zníž. prenesená",N316,0)</f>
        <v>0</v>
      </c>
      <c r="BI316" s="56">
        <f>IF(U316="nulová",N316,0)</f>
        <v>0</v>
      </c>
      <c r="BJ316" s="14" t="s">
        <v>43</v>
      </c>
      <c r="BK316" s="93">
        <f>ROUND(L316*K316,3)</f>
        <v>0</v>
      </c>
      <c r="BL316" s="14" t="s">
        <v>97</v>
      </c>
      <c r="BM316" s="14" t="s">
        <v>345</v>
      </c>
    </row>
    <row r="317" spans="2:65" s="6" customFormat="1" ht="16.5" customHeight="1" x14ac:dyDescent="0.3">
      <c r="B317" s="117"/>
      <c r="C317" s="118"/>
      <c r="D317" s="118"/>
      <c r="E317" s="119" t="s">
        <v>1</v>
      </c>
      <c r="F317" s="202" t="s">
        <v>346</v>
      </c>
      <c r="G317" s="203"/>
      <c r="H317" s="203"/>
      <c r="I317" s="203"/>
      <c r="J317" s="118"/>
      <c r="K317" s="120">
        <v>230.68</v>
      </c>
      <c r="L317" s="118"/>
      <c r="M317" s="118"/>
      <c r="N317" s="118"/>
      <c r="O317" s="118"/>
      <c r="P317" s="118"/>
      <c r="Q317" s="118"/>
      <c r="R317" s="121"/>
      <c r="T317" s="122"/>
      <c r="U317" s="118"/>
      <c r="V317" s="118"/>
      <c r="W317" s="118"/>
      <c r="X317" s="118"/>
      <c r="Y317" s="118"/>
      <c r="Z317" s="118"/>
      <c r="AA317" s="123"/>
      <c r="AT317" s="124" t="s">
        <v>100</v>
      </c>
      <c r="AU317" s="124" t="s">
        <v>43</v>
      </c>
      <c r="AV317" s="6" t="s">
        <v>43</v>
      </c>
      <c r="AW317" s="6" t="s">
        <v>18</v>
      </c>
      <c r="AX317" s="6" t="s">
        <v>40</v>
      </c>
      <c r="AY317" s="124" t="s">
        <v>94</v>
      </c>
    </row>
    <row r="318" spans="2:65" s="7" customFormat="1" ht="16.5" customHeight="1" x14ac:dyDescent="0.3">
      <c r="B318" s="125"/>
      <c r="C318" s="126"/>
      <c r="D318" s="126"/>
      <c r="E318" s="127" t="s">
        <v>1</v>
      </c>
      <c r="F318" s="204" t="s">
        <v>101</v>
      </c>
      <c r="G318" s="205"/>
      <c r="H318" s="205"/>
      <c r="I318" s="205"/>
      <c r="J318" s="126"/>
      <c r="K318" s="128">
        <v>230.68</v>
      </c>
      <c r="L318" s="126"/>
      <c r="M318" s="126"/>
      <c r="N318" s="126"/>
      <c r="O318" s="126"/>
      <c r="P318" s="126"/>
      <c r="Q318" s="126"/>
      <c r="R318" s="129"/>
      <c r="T318" s="130"/>
      <c r="U318" s="126"/>
      <c r="V318" s="126"/>
      <c r="W318" s="126"/>
      <c r="X318" s="126"/>
      <c r="Y318" s="126"/>
      <c r="Z318" s="126"/>
      <c r="AA318" s="131"/>
      <c r="AT318" s="132" t="s">
        <v>100</v>
      </c>
      <c r="AU318" s="132" t="s">
        <v>43</v>
      </c>
      <c r="AV318" s="7" t="s">
        <v>98</v>
      </c>
      <c r="AW318" s="7" t="s">
        <v>18</v>
      </c>
      <c r="AX318" s="7" t="s">
        <v>40</v>
      </c>
      <c r="AY318" s="132" t="s">
        <v>94</v>
      </c>
    </row>
    <row r="319" spans="2:65" s="8" customFormat="1" ht="16.5" customHeight="1" x14ac:dyDescent="0.3">
      <c r="B319" s="133"/>
      <c r="C319" s="134"/>
      <c r="D319" s="134"/>
      <c r="E319" s="135" t="s">
        <v>1</v>
      </c>
      <c r="F319" s="206" t="s">
        <v>102</v>
      </c>
      <c r="G319" s="207"/>
      <c r="H319" s="207"/>
      <c r="I319" s="207"/>
      <c r="J319" s="134"/>
      <c r="K319" s="136">
        <v>230.68</v>
      </c>
      <c r="L319" s="134"/>
      <c r="M319" s="134"/>
      <c r="N319" s="134"/>
      <c r="O319" s="134"/>
      <c r="P319" s="134"/>
      <c r="Q319" s="134"/>
      <c r="R319" s="137"/>
      <c r="T319" s="138"/>
      <c r="U319" s="134"/>
      <c r="V319" s="134"/>
      <c r="W319" s="134"/>
      <c r="X319" s="134"/>
      <c r="Y319" s="134"/>
      <c r="Z319" s="134"/>
      <c r="AA319" s="139"/>
      <c r="AT319" s="140" t="s">
        <v>100</v>
      </c>
      <c r="AU319" s="140" t="s">
        <v>43</v>
      </c>
      <c r="AV319" s="8" t="s">
        <v>96</v>
      </c>
      <c r="AW319" s="8" t="s">
        <v>18</v>
      </c>
      <c r="AX319" s="8" t="s">
        <v>41</v>
      </c>
      <c r="AY319" s="140" t="s">
        <v>94</v>
      </c>
    </row>
    <row r="320" spans="2:65" s="1" customFormat="1" ht="38.25" customHeight="1" x14ac:dyDescent="0.3">
      <c r="B320" s="73"/>
      <c r="C320" s="141" t="s">
        <v>347</v>
      </c>
      <c r="D320" s="141" t="s">
        <v>134</v>
      </c>
      <c r="E320" s="142" t="s">
        <v>348</v>
      </c>
      <c r="F320" s="211" t="s">
        <v>789</v>
      </c>
      <c r="G320" s="211"/>
      <c r="H320" s="211"/>
      <c r="I320" s="211"/>
      <c r="J320" s="143" t="s">
        <v>104</v>
      </c>
      <c r="K320" s="144">
        <v>265.28199999999998</v>
      </c>
      <c r="L320" s="212">
        <v>0</v>
      </c>
      <c r="M320" s="212"/>
      <c r="N320" s="213">
        <f>ROUND(L320*K320,3)</f>
        <v>0</v>
      </c>
      <c r="O320" s="201"/>
      <c r="P320" s="201"/>
      <c r="Q320" s="201"/>
      <c r="R320" s="76"/>
      <c r="T320" s="98" t="s">
        <v>1</v>
      </c>
      <c r="U320" s="30" t="s">
        <v>25</v>
      </c>
      <c r="V320" s="26"/>
      <c r="W320" s="115">
        <f>V320*K320</f>
        <v>0</v>
      </c>
      <c r="X320" s="115">
        <v>4.2500000000000003E-3</v>
      </c>
      <c r="Y320" s="115">
        <f>X320*K320</f>
        <v>1.1274485000000001</v>
      </c>
      <c r="Z320" s="115">
        <v>0</v>
      </c>
      <c r="AA320" s="116">
        <f>Z320*K320</f>
        <v>0</v>
      </c>
      <c r="AR320" s="14" t="s">
        <v>145</v>
      </c>
      <c r="AT320" s="14" t="s">
        <v>134</v>
      </c>
      <c r="AU320" s="14" t="s">
        <v>43</v>
      </c>
      <c r="AY320" s="14" t="s">
        <v>94</v>
      </c>
      <c r="BE320" s="56">
        <f>IF(U320="základná",N320,0)</f>
        <v>0</v>
      </c>
      <c r="BF320" s="56">
        <f>IF(U320="znížená",N320,0)</f>
        <v>0</v>
      </c>
      <c r="BG320" s="56">
        <f>IF(U320="zákl. prenesená",N320,0)</f>
        <v>0</v>
      </c>
      <c r="BH320" s="56">
        <f>IF(U320="zníž. prenesená",N320,0)</f>
        <v>0</v>
      </c>
      <c r="BI320" s="56">
        <f>IF(U320="nulová",N320,0)</f>
        <v>0</v>
      </c>
      <c r="BJ320" s="14" t="s">
        <v>43</v>
      </c>
      <c r="BK320" s="93">
        <f>ROUND(L320*K320,3)</f>
        <v>0</v>
      </c>
      <c r="BL320" s="14" t="s">
        <v>97</v>
      </c>
      <c r="BM320" s="14" t="s">
        <v>349</v>
      </c>
    </row>
    <row r="321" spans="2:65" s="1" customFormat="1" ht="25.5" customHeight="1" x14ac:dyDescent="0.3">
      <c r="B321" s="73"/>
      <c r="C321" s="112" t="s">
        <v>350</v>
      </c>
      <c r="D321" s="112" t="s">
        <v>87</v>
      </c>
      <c r="E321" s="113" t="s">
        <v>351</v>
      </c>
      <c r="F321" s="200" t="s">
        <v>352</v>
      </c>
      <c r="G321" s="200"/>
      <c r="H321" s="200"/>
      <c r="I321" s="200"/>
      <c r="J321" s="114" t="s">
        <v>104</v>
      </c>
      <c r="K321" s="97">
        <v>6.75</v>
      </c>
      <c r="L321" s="185">
        <v>0</v>
      </c>
      <c r="M321" s="185"/>
      <c r="N321" s="201">
        <f>ROUND(L321*K321,3)</f>
        <v>0</v>
      </c>
      <c r="O321" s="201"/>
      <c r="P321" s="201"/>
      <c r="Q321" s="201"/>
      <c r="R321" s="76"/>
      <c r="T321" s="98" t="s">
        <v>1</v>
      </c>
      <c r="U321" s="30" t="s">
        <v>25</v>
      </c>
      <c r="V321" s="26"/>
      <c r="W321" s="115">
        <f>V321*K321</f>
        <v>0</v>
      </c>
      <c r="X321" s="115">
        <v>5.4000000000000001E-4</v>
      </c>
      <c r="Y321" s="115">
        <f>X321*K321</f>
        <v>3.6450000000000002E-3</v>
      </c>
      <c r="Z321" s="115">
        <v>0</v>
      </c>
      <c r="AA321" s="116">
        <f>Z321*K321</f>
        <v>0</v>
      </c>
      <c r="AR321" s="14" t="s">
        <v>97</v>
      </c>
      <c r="AT321" s="14" t="s">
        <v>87</v>
      </c>
      <c r="AU321" s="14" t="s">
        <v>43</v>
      </c>
      <c r="AY321" s="14" t="s">
        <v>94</v>
      </c>
      <c r="BE321" s="56">
        <f>IF(U321="základná",N321,0)</f>
        <v>0</v>
      </c>
      <c r="BF321" s="56">
        <f>IF(U321="znížená",N321,0)</f>
        <v>0</v>
      </c>
      <c r="BG321" s="56">
        <f>IF(U321="zákl. prenesená",N321,0)</f>
        <v>0</v>
      </c>
      <c r="BH321" s="56">
        <f>IF(U321="zníž. prenesená",N321,0)</f>
        <v>0</v>
      </c>
      <c r="BI321" s="56">
        <f>IF(U321="nulová",N321,0)</f>
        <v>0</v>
      </c>
      <c r="BJ321" s="14" t="s">
        <v>43</v>
      </c>
      <c r="BK321" s="93">
        <f>ROUND(L321*K321,3)</f>
        <v>0</v>
      </c>
      <c r="BL321" s="14" t="s">
        <v>97</v>
      </c>
      <c r="BM321" s="14" t="s">
        <v>353</v>
      </c>
    </row>
    <row r="322" spans="2:65" s="6" customFormat="1" ht="16.5" customHeight="1" x14ac:dyDescent="0.3">
      <c r="B322" s="117"/>
      <c r="C322" s="118"/>
      <c r="D322" s="118"/>
      <c r="E322" s="119" t="s">
        <v>1</v>
      </c>
      <c r="F322" s="202" t="s">
        <v>354</v>
      </c>
      <c r="G322" s="203"/>
      <c r="H322" s="203"/>
      <c r="I322" s="203"/>
      <c r="J322" s="118"/>
      <c r="K322" s="120">
        <v>6.75</v>
      </c>
      <c r="L322" s="118"/>
      <c r="M322" s="118"/>
      <c r="N322" s="118"/>
      <c r="O322" s="118"/>
      <c r="P322" s="118"/>
      <c r="Q322" s="118"/>
      <c r="R322" s="121"/>
      <c r="T322" s="122"/>
      <c r="U322" s="118"/>
      <c r="V322" s="118"/>
      <c r="W322" s="118"/>
      <c r="X322" s="118"/>
      <c r="Y322" s="118"/>
      <c r="Z322" s="118"/>
      <c r="AA322" s="123"/>
      <c r="AT322" s="124" t="s">
        <v>100</v>
      </c>
      <c r="AU322" s="124" t="s">
        <v>43</v>
      </c>
      <c r="AV322" s="6" t="s">
        <v>43</v>
      </c>
      <c r="AW322" s="6" t="s">
        <v>18</v>
      </c>
      <c r="AX322" s="6" t="s">
        <v>40</v>
      </c>
      <c r="AY322" s="124" t="s">
        <v>94</v>
      </c>
    </row>
    <row r="323" spans="2:65" s="7" customFormat="1" ht="16.5" customHeight="1" x14ac:dyDescent="0.3">
      <c r="B323" s="125"/>
      <c r="C323" s="126"/>
      <c r="D323" s="126"/>
      <c r="E323" s="127" t="s">
        <v>1</v>
      </c>
      <c r="F323" s="204" t="s">
        <v>101</v>
      </c>
      <c r="G323" s="205"/>
      <c r="H323" s="205"/>
      <c r="I323" s="205"/>
      <c r="J323" s="126"/>
      <c r="K323" s="128">
        <v>6.75</v>
      </c>
      <c r="L323" s="126"/>
      <c r="M323" s="126"/>
      <c r="N323" s="126"/>
      <c r="O323" s="126"/>
      <c r="P323" s="126"/>
      <c r="Q323" s="126"/>
      <c r="R323" s="129"/>
      <c r="T323" s="130"/>
      <c r="U323" s="126"/>
      <c r="V323" s="126"/>
      <c r="W323" s="126"/>
      <c r="X323" s="126"/>
      <c r="Y323" s="126"/>
      <c r="Z323" s="126"/>
      <c r="AA323" s="131"/>
      <c r="AT323" s="132" t="s">
        <v>100</v>
      </c>
      <c r="AU323" s="132" t="s">
        <v>43</v>
      </c>
      <c r="AV323" s="7" t="s">
        <v>98</v>
      </c>
      <c r="AW323" s="7" t="s">
        <v>18</v>
      </c>
      <c r="AX323" s="7" t="s">
        <v>40</v>
      </c>
      <c r="AY323" s="132" t="s">
        <v>94</v>
      </c>
    </row>
    <row r="324" spans="2:65" s="8" customFormat="1" ht="16.5" customHeight="1" x14ac:dyDescent="0.3">
      <c r="B324" s="133"/>
      <c r="C324" s="134"/>
      <c r="D324" s="134"/>
      <c r="E324" s="135" t="s">
        <v>1</v>
      </c>
      <c r="F324" s="206" t="s">
        <v>102</v>
      </c>
      <c r="G324" s="207"/>
      <c r="H324" s="207"/>
      <c r="I324" s="207"/>
      <c r="J324" s="134"/>
      <c r="K324" s="136">
        <v>6.75</v>
      </c>
      <c r="L324" s="134"/>
      <c r="M324" s="134"/>
      <c r="N324" s="134"/>
      <c r="O324" s="134"/>
      <c r="P324" s="134"/>
      <c r="Q324" s="134"/>
      <c r="R324" s="137"/>
      <c r="T324" s="138"/>
      <c r="U324" s="134"/>
      <c r="V324" s="134"/>
      <c r="W324" s="134"/>
      <c r="X324" s="134"/>
      <c r="Y324" s="134"/>
      <c r="Z324" s="134"/>
      <c r="AA324" s="139"/>
      <c r="AT324" s="140" t="s">
        <v>100</v>
      </c>
      <c r="AU324" s="140" t="s">
        <v>43</v>
      </c>
      <c r="AV324" s="8" t="s">
        <v>96</v>
      </c>
      <c r="AW324" s="8" t="s">
        <v>18</v>
      </c>
      <c r="AX324" s="8" t="s">
        <v>41</v>
      </c>
      <c r="AY324" s="140" t="s">
        <v>94</v>
      </c>
    </row>
    <row r="325" spans="2:65" s="1" customFormat="1" ht="38.25" customHeight="1" x14ac:dyDescent="0.3">
      <c r="B325" s="73"/>
      <c r="C325" s="141" t="s">
        <v>355</v>
      </c>
      <c r="D325" s="141" t="s">
        <v>134</v>
      </c>
      <c r="E325" s="142" t="s">
        <v>348</v>
      </c>
      <c r="F325" s="211" t="s">
        <v>790</v>
      </c>
      <c r="G325" s="211"/>
      <c r="H325" s="211"/>
      <c r="I325" s="211"/>
      <c r="J325" s="143" t="s">
        <v>104</v>
      </c>
      <c r="K325" s="144">
        <v>8.1</v>
      </c>
      <c r="L325" s="212">
        <v>0</v>
      </c>
      <c r="M325" s="212"/>
      <c r="N325" s="213">
        <f>ROUND(L325*K325,3)</f>
        <v>0</v>
      </c>
      <c r="O325" s="201"/>
      <c r="P325" s="201"/>
      <c r="Q325" s="201"/>
      <c r="R325" s="76"/>
      <c r="T325" s="98" t="s">
        <v>1</v>
      </c>
      <c r="U325" s="30" t="s">
        <v>25</v>
      </c>
      <c r="V325" s="26"/>
      <c r="W325" s="115">
        <f>V325*K325</f>
        <v>0</v>
      </c>
      <c r="X325" s="115">
        <v>4.2500000000000003E-3</v>
      </c>
      <c r="Y325" s="115">
        <f>X325*K325</f>
        <v>3.4425000000000004E-2</v>
      </c>
      <c r="Z325" s="115">
        <v>0</v>
      </c>
      <c r="AA325" s="116">
        <f>Z325*K325</f>
        <v>0</v>
      </c>
      <c r="AR325" s="14" t="s">
        <v>145</v>
      </c>
      <c r="AT325" s="14" t="s">
        <v>134</v>
      </c>
      <c r="AU325" s="14" t="s">
        <v>43</v>
      </c>
      <c r="AY325" s="14" t="s">
        <v>94</v>
      </c>
      <c r="BE325" s="56">
        <f>IF(U325="základná",N325,0)</f>
        <v>0</v>
      </c>
      <c r="BF325" s="56">
        <f>IF(U325="znížená",N325,0)</f>
        <v>0</v>
      </c>
      <c r="BG325" s="56">
        <f>IF(U325="zákl. prenesená",N325,0)</f>
        <v>0</v>
      </c>
      <c r="BH325" s="56">
        <f>IF(U325="zníž. prenesená",N325,0)</f>
        <v>0</v>
      </c>
      <c r="BI325" s="56">
        <f>IF(U325="nulová",N325,0)</f>
        <v>0</v>
      </c>
      <c r="BJ325" s="14" t="s">
        <v>43</v>
      </c>
      <c r="BK325" s="93">
        <f>ROUND(L325*K325,3)</f>
        <v>0</v>
      </c>
      <c r="BL325" s="14" t="s">
        <v>97</v>
      </c>
      <c r="BM325" s="14" t="s">
        <v>356</v>
      </c>
    </row>
    <row r="326" spans="2:65" s="1" customFormat="1" ht="25.5" customHeight="1" x14ac:dyDescent="0.3">
      <c r="B326" s="73"/>
      <c r="C326" s="112" t="s">
        <v>357</v>
      </c>
      <c r="D326" s="112" t="s">
        <v>87</v>
      </c>
      <c r="E326" s="113" t="s">
        <v>358</v>
      </c>
      <c r="F326" s="200" t="s">
        <v>359</v>
      </c>
      <c r="G326" s="200"/>
      <c r="H326" s="200"/>
      <c r="I326" s="200"/>
      <c r="J326" s="114" t="s">
        <v>360</v>
      </c>
      <c r="K326" s="97">
        <v>0</v>
      </c>
      <c r="L326" s="185">
        <v>0</v>
      </c>
      <c r="M326" s="185"/>
      <c r="N326" s="201">
        <f>ROUND(L326*K326,3)</f>
        <v>0</v>
      </c>
      <c r="O326" s="201"/>
      <c r="P326" s="201"/>
      <c r="Q326" s="201"/>
      <c r="R326" s="76"/>
      <c r="T326" s="98" t="s">
        <v>1</v>
      </c>
      <c r="U326" s="30" t="s">
        <v>25</v>
      </c>
      <c r="V326" s="26"/>
      <c r="W326" s="115">
        <f>V326*K326</f>
        <v>0</v>
      </c>
      <c r="X326" s="115">
        <v>0</v>
      </c>
      <c r="Y326" s="115">
        <f>X326*K326</f>
        <v>0</v>
      </c>
      <c r="Z326" s="115">
        <v>0</v>
      </c>
      <c r="AA326" s="116">
        <f>Z326*K326</f>
        <v>0</v>
      </c>
      <c r="AR326" s="14" t="s">
        <v>97</v>
      </c>
      <c r="AT326" s="14" t="s">
        <v>87</v>
      </c>
      <c r="AU326" s="14" t="s">
        <v>43</v>
      </c>
      <c r="AY326" s="14" t="s">
        <v>94</v>
      </c>
      <c r="BE326" s="56">
        <f>IF(U326="základná",N326,0)</f>
        <v>0</v>
      </c>
      <c r="BF326" s="56">
        <f>IF(U326="znížená",N326,0)</f>
        <v>0</v>
      </c>
      <c r="BG326" s="56">
        <f>IF(U326="zákl. prenesená",N326,0)</f>
        <v>0</v>
      </c>
      <c r="BH326" s="56">
        <f>IF(U326="zníž. prenesená",N326,0)</f>
        <v>0</v>
      </c>
      <c r="BI326" s="56">
        <f>IF(U326="nulová",N326,0)</f>
        <v>0</v>
      </c>
      <c r="BJ326" s="14" t="s">
        <v>43</v>
      </c>
      <c r="BK326" s="93">
        <f>ROUND(L326*K326,3)</f>
        <v>0</v>
      </c>
      <c r="BL326" s="14" t="s">
        <v>97</v>
      </c>
      <c r="BM326" s="14" t="s">
        <v>361</v>
      </c>
    </row>
    <row r="327" spans="2:65" s="5" customFormat="1" ht="29.85" customHeight="1" x14ac:dyDescent="0.3">
      <c r="B327" s="102"/>
      <c r="C327" s="103"/>
      <c r="D327" s="111" t="s">
        <v>161</v>
      </c>
      <c r="E327" s="111"/>
      <c r="F327" s="111"/>
      <c r="G327" s="111"/>
      <c r="H327" s="111"/>
      <c r="I327" s="111"/>
      <c r="J327" s="111"/>
      <c r="K327" s="111"/>
      <c r="L327" s="111"/>
      <c r="M327" s="111"/>
      <c r="N327" s="225">
        <f>BK327</f>
        <v>0</v>
      </c>
      <c r="O327" s="226"/>
      <c r="P327" s="226"/>
      <c r="Q327" s="226"/>
      <c r="R327" s="104"/>
      <c r="T327" s="105"/>
      <c r="U327" s="103"/>
      <c r="V327" s="103"/>
      <c r="W327" s="106">
        <f>SUM(W328:W361)</f>
        <v>0</v>
      </c>
      <c r="X327" s="103"/>
      <c r="Y327" s="106">
        <f>SUM(Y328:Y361)</f>
        <v>25.125771799999999</v>
      </c>
      <c r="Z327" s="103"/>
      <c r="AA327" s="107">
        <f>SUM(AA328:AA361)</f>
        <v>0</v>
      </c>
      <c r="AR327" s="108" t="s">
        <v>43</v>
      </c>
      <c r="AT327" s="109" t="s">
        <v>39</v>
      </c>
      <c r="AU327" s="109" t="s">
        <v>41</v>
      </c>
      <c r="AY327" s="108" t="s">
        <v>94</v>
      </c>
      <c r="BK327" s="110">
        <f>SUM(BK328:BK361)</f>
        <v>0</v>
      </c>
    </row>
    <row r="328" spans="2:65" s="1" customFormat="1" ht="38.25" customHeight="1" x14ac:dyDescent="0.3">
      <c r="B328" s="73"/>
      <c r="C328" s="112" t="s">
        <v>362</v>
      </c>
      <c r="D328" s="112" t="s">
        <v>87</v>
      </c>
      <c r="E328" s="113" t="s">
        <v>363</v>
      </c>
      <c r="F328" s="200" t="s">
        <v>364</v>
      </c>
      <c r="G328" s="200"/>
      <c r="H328" s="200"/>
      <c r="I328" s="200"/>
      <c r="J328" s="114" t="s">
        <v>104</v>
      </c>
      <c r="K328" s="97">
        <v>105.8</v>
      </c>
      <c r="L328" s="185">
        <v>0</v>
      </c>
      <c r="M328" s="185"/>
      <c r="N328" s="201">
        <f>ROUND(L328*K328,3)</f>
        <v>0</v>
      </c>
      <c r="O328" s="201"/>
      <c r="P328" s="201"/>
      <c r="Q328" s="201"/>
      <c r="R328" s="76"/>
      <c r="T328" s="98" t="s">
        <v>1</v>
      </c>
      <c r="U328" s="30" t="s">
        <v>25</v>
      </c>
      <c r="V328" s="26"/>
      <c r="W328" s="115">
        <f>V328*K328</f>
        <v>0</v>
      </c>
      <c r="X328" s="115">
        <v>8.0000000000000007E-5</v>
      </c>
      <c r="Y328" s="115">
        <f>X328*K328</f>
        <v>8.464000000000001E-3</v>
      </c>
      <c r="Z328" s="115">
        <v>0</v>
      </c>
      <c r="AA328" s="116">
        <f>Z328*K328</f>
        <v>0</v>
      </c>
      <c r="AR328" s="14" t="s">
        <v>97</v>
      </c>
      <c r="AT328" s="14" t="s">
        <v>87</v>
      </c>
      <c r="AU328" s="14" t="s">
        <v>43</v>
      </c>
      <c r="AY328" s="14" t="s">
        <v>94</v>
      </c>
      <c r="BE328" s="56">
        <f>IF(U328="základná",N328,0)</f>
        <v>0</v>
      </c>
      <c r="BF328" s="56">
        <f>IF(U328="znížená",N328,0)</f>
        <v>0</v>
      </c>
      <c r="BG328" s="56">
        <f>IF(U328="zákl. prenesená",N328,0)</f>
        <v>0</v>
      </c>
      <c r="BH328" s="56">
        <f>IF(U328="zníž. prenesená",N328,0)</f>
        <v>0</v>
      </c>
      <c r="BI328" s="56">
        <f>IF(U328="nulová",N328,0)</f>
        <v>0</v>
      </c>
      <c r="BJ328" s="14" t="s">
        <v>43</v>
      </c>
      <c r="BK328" s="93">
        <f>ROUND(L328*K328,3)</f>
        <v>0</v>
      </c>
      <c r="BL328" s="14" t="s">
        <v>97</v>
      </c>
      <c r="BM328" s="14" t="s">
        <v>365</v>
      </c>
    </row>
    <row r="329" spans="2:65" s="6" customFormat="1" ht="16.5" customHeight="1" x14ac:dyDescent="0.3">
      <c r="B329" s="117"/>
      <c r="C329" s="118"/>
      <c r="D329" s="118"/>
      <c r="E329" s="119" t="s">
        <v>1</v>
      </c>
      <c r="F329" s="202" t="s">
        <v>366</v>
      </c>
      <c r="G329" s="203"/>
      <c r="H329" s="203"/>
      <c r="I329" s="203"/>
      <c r="J329" s="118"/>
      <c r="K329" s="120">
        <v>74.2</v>
      </c>
      <c r="L329" s="118"/>
      <c r="M329" s="118"/>
      <c r="N329" s="118"/>
      <c r="O329" s="118"/>
      <c r="P329" s="118"/>
      <c r="Q329" s="118"/>
      <c r="R329" s="121"/>
      <c r="T329" s="122"/>
      <c r="U329" s="118"/>
      <c r="V329" s="118"/>
      <c r="W329" s="118"/>
      <c r="X329" s="118"/>
      <c r="Y329" s="118"/>
      <c r="Z329" s="118"/>
      <c r="AA329" s="123"/>
      <c r="AT329" s="124" t="s">
        <v>100</v>
      </c>
      <c r="AU329" s="124" t="s">
        <v>43</v>
      </c>
      <c r="AV329" s="6" t="s">
        <v>43</v>
      </c>
      <c r="AW329" s="6" t="s">
        <v>18</v>
      </c>
      <c r="AX329" s="6" t="s">
        <v>40</v>
      </c>
      <c r="AY329" s="124" t="s">
        <v>94</v>
      </c>
    </row>
    <row r="330" spans="2:65" s="6" customFormat="1" ht="16.5" customHeight="1" x14ac:dyDescent="0.3">
      <c r="B330" s="117"/>
      <c r="C330" s="118"/>
      <c r="D330" s="118"/>
      <c r="E330" s="119" t="s">
        <v>1</v>
      </c>
      <c r="F330" s="208" t="s">
        <v>367</v>
      </c>
      <c r="G330" s="209"/>
      <c r="H330" s="209"/>
      <c r="I330" s="209"/>
      <c r="J330" s="118"/>
      <c r="K330" s="120">
        <v>14</v>
      </c>
      <c r="L330" s="118"/>
      <c r="M330" s="118"/>
      <c r="N330" s="118"/>
      <c r="O330" s="118"/>
      <c r="P330" s="118"/>
      <c r="Q330" s="118"/>
      <c r="R330" s="121"/>
      <c r="T330" s="122"/>
      <c r="U330" s="118"/>
      <c r="V330" s="118"/>
      <c r="W330" s="118"/>
      <c r="X330" s="118"/>
      <c r="Y330" s="118"/>
      <c r="Z330" s="118"/>
      <c r="AA330" s="123"/>
      <c r="AT330" s="124" t="s">
        <v>100</v>
      </c>
      <c r="AU330" s="124" t="s">
        <v>43</v>
      </c>
      <c r="AV330" s="6" t="s">
        <v>43</v>
      </c>
      <c r="AW330" s="6" t="s">
        <v>18</v>
      </c>
      <c r="AX330" s="6" t="s">
        <v>40</v>
      </c>
      <c r="AY330" s="124" t="s">
        <v>94</v>
      </c>
    </row>
    <row r="331" spans="2:65" s="6" customFormat="1" ht="16.5" customHeight="1" x14ac:dyDescent="0.3">
      <c r="B331" s="117"/>
      <c r="C331" s="118"/>
      <c r="D331" s="118"/>
      <c r="E331" s="119" t="s">
        <v>1</v>
      </c>
      <c r="F331" s="208" t="s">
        <v>368</v>
      </c>
      <c r="G331" s="209"/>
      <c r="H331" s="209"/>
      <c r="I331" s="209"/>
      <c r="J331" s="118"/>
      <c r="K331" s="120">
        <v>5.3</v>
      </c>
      <c r="L331" s="118"/>
      <c r="M331" s="118"/>
      <c r="N331" s="118"/>
      <c r="O331" s="118"/>
      <c r="P331" s="118"/>
      <c r="Q331" s="118"/>
      <c r="R331" s="121"/>
      <c r="T331" s="122"/>
      <c r="U331" s="118"/>
      <c r="V331" s="118"/>
      <c r="W331" s="118"/>
      <c r="X331" s="118"/>
      <c r="Y331" s="118"/>
      <c r="Z331" s="118"/>
      <c r="AA331" s="123"/>
      <c r="AT331" s="124" t="s">
        <v>100</v>
      </c>
      <c r="AU331" s="124" t="s">
        <v>43</v>
      </c>
      <c r="AV331" s="6" t="s">
        <v>43</v>
      </c>
      <c r="AW331" s="6" t="s">
        <v>18</v>
      </c>
      <c r="AX331" s="6" t="s">
        <v>40</v>
      </c>
      <c r="AY331" s="124" t="s">
        <v>94</v>
      </c>
    </row>
    <row r="332" spans="2:65" s="6" customFormat="1" ht="16.5" customHeight="1" x14ac:dyDescent="0.3">
      <c r="B332" s="117"/>
      <c r="C332" s="118"/>
      <c r="D332" s="118"/>
      <c r="E332" s="119" t="s">
        <v>1</v>
      </c>
      <c r="F332" s="208" t="s">
        <v>369</v>
      </c>
      <c r="G332" s="209"/>
      <c r="H332" s="209"/>
      <c r="I332" s="209"/>
      <c r="J332" s="118"/>
      <c r="K332" s="120">
        <v>3.54</v>
      </c>
      <c r="L332" s="118"/>
      <c r="M332" s="118"/>
      <c r="N332" s="118"/>
      <c r="O332" s="118"/>
      <c r="P332" s="118"/>
      <c r="Q332" s="118"/>
      <c r="R332" s="121"/>
      <c r="T332" s="122"/>
      <c r="U332" s="118"/>
      <c r="V332" s="118"/>
      <c r="W332" s="118"/>
      <c r="X332" s="118"/>
      <c r="Y332" s="118"/>
      <c r="Z332" s="118"/>
      <c r="AA332" s="123"/>
      <c r="AT332" s="124" t="s">
        <v>100</v>
      </c>
      <c r="AU332" s="124" t="s">
        <v>43</v>
      </c>
      <c r="AV332" s="6" t="s">
        <v>43</v>
      </c>
      <c r="AW332" s="6" t="s">
        <v>18</v>
      </c>
      <c r="AX332" s="6" t="s">
        <v>40</v>
      </c>
      <c r="AY332" s="124" t="s">
        <v>94</v>
      </c>
    </row>
    <row r="333" spans="2:65" s="6" customFormat="1" ht="16.5" customHeight="1" x14ac:dyDescent="0.3">
      <c r="B333" s="117"/>
      <c r="C333" s="118"/>
      <c r="D333" s="118"/>
      <c r="E333" s="119" t="s">
        <v>1</v>
      </c>
      <c r="F333" s="208" t="s">
        <v>370</v>
      </c>
      <c r="G333" s="209"/>
      <c r="H333" s="209"/>
      <c r="I333" s="209"/>
      <c r="J333" s="118"/>
      <c r="K333" s="120">
        <v>8.76</v>
      </c>
      <c r="L333" s="118"/>
      <c r="M333" s="118"/>
      <c r="N333" s="118"/>
      <c r="O333" s="118"/>
      <c r="P333" s="118"/>
      <c r="Q333" s="118"/>
      <c r="R333" s="121"/>
      <c r="T333" s="122"/>
      <c r="U333" s="118"/>
      <c r="V333" s="118"/>
      <c r="W333" s="118"/>
      <c r="X333" s="118"/>
      <c r="Y333" s="118"/>
      <c r="Z333" s="118"/>
      <c r="AA333" s="123"/>
      <c r="AT333" s="124" t="s">
        <v>100</v>
      </c>
      <c r="AU333" s="124" t="s">
        <v>43</v>
      </c>
      <c r="AV333" s="6" t="s">
        <v>43</v>
      </c>
      <c r="AW333" s="6" t="s">
        <v>18</v>
      </c>
      <c r="AX333" s="6" t="s">
        <v>40</v>
      </c>
      <c r="AY333" s="124" t="s">
        <v>94</v>
      </c>
    </row>
    <row r="334" spans="2:65" s="7" customFormat="1" ht="16.5" customHeight="1" x14ac:dyDescent="0.3">
      <c r="B334" s="125"/>
      <c r="C334" s="126"/>
      <c r="D334" s="126"/>
      <c r="E334" s="127" t="s">
        <v>1</v>
      </c>
      <c r="F334" s="204" t="s">
        <v>101</v>
      </c>
      <c r="G334" s="205"/>
      <c r="H334" s="205"/>
      <c r="I334" s="205"/>
      <c r="J334" s="126"/>
      <c r="K334" s="128">
        <v>105.8</v>
      </c>
      <c r="L334" s="126"/>
      <c r="M334" s="126"/>
      <c r="N334" s="126"/>
      <c r="O334" s="126"/>
      <c r="P334" s="126"/>
      <c r="Q334" s="126"/>
      <c r="R334" s="129"/>
      <c r="T334" s="130"/>
      <c r="U334" s="126"/>
      <c r="V334" s="126"/>
      <c r="W334" s="126"/>
      <c r="X334" s="126"/>
      <c r="Y334" s="126"/>
      <c r="Z334" s="126"/>
      <c r="AA334" s="131"/>
      <c r="AT334" s="132" t="s">
        <v>100</v>
      </c>
      <c r="AU334" s="132" t="s">
        <v>43</v>
      </c>
      <c r="AV334" s="7" t="s">
        <v>98</v>
      </c>
      <c r="AW334" s="7" t="s">
        <v>18</v>
      </c>
      <c r="AX334" s="7" t="s">
        <v>40</v>
      </c>
      <c r="AY334" s="132" t="s">
        <v>94</v>
      </c>
    </row>
    <row r="335" spans="2:65" s="8" customFormat="1" ht="16.5" customHeight="1" x14ac:dyDescent="0.3">
      <c r="B335" s="133"/>
      <c r="C335" s="134"/>
      <c r="D335" s="134"/>
      <c r="E335" s="135" t="s">
        <v>1</v>
      </c>
      <c r="F335" s="206" t="s">
        <v>102</v>
      </c>
      <c r="G335" s="207"/>
      <c r="H335" s="207"/>
      <c r="I335" s="207"/>
      <c r="J335" s="134"/>
      <c r="K335" s="136">
        <v>105.8</v>
      </c>
      <c r="L335" s="134"/>
      <c r="M335" s="134"/>
      <c r="N335" s="134"/>
      <c r="O335" s="134"/>
      <c r="P335" s="134"/>
      <c r="Q335" s="134"/>
      <c r="R335" s="137"/>
      <c r="T335" s="138"/>
      <c r="U335" s="134"/>
      <c r="V335" s="134"/>
      <c r="W335" s="134"/>
      <c r="X335" s="134"/>
      <c r="Y335" s="134"/>
      <c r="Z335" s="134"/>
      <c r="AA335" s="139"/>
      <c r="AT335" s="140" t="s">
        <v>100</v>
      </c>
      <c r="AU335" s="140" t="s">
        <v>43</v>
      </c>
      <c r="AV335" s="8" t="s">
        <v>96</v>
      </c>
      <c r="AW335" s="8" t="s">
        <v>18</v>
      </c>
      <c r="AX335" s="8" t="s">
        <v>41</v>
      </c>
      <c r="AY335" s="140" t="s">
        <v>94</v>
      </c>
    </row>
    <row r="336" spans="2:65" s="1" customFormat="1" ht="30" customHeight="1" x14ac:dyDescent="0.3">
      <c r="B336" s="73"/>
      <c r="C336" s="141" t="s">
        <v>371</v>
      </c>
      <c r="D336" s="141" t="s">
        <v>134</v>
      </c>
      <c r="E336" s="142" t="s">
        <v>372</v>
      </c>
      <c r="F336" s="211" t="s">
        <v>791</v>
      </c>
      <c r="G336" s="211"/>
      <c r="H336" s="211"/>
      <c r="I336" s="211"/>
      <c r="J336" s="143" t="s">
        <v>95</v>
      </c>
      <c r="K336" s="144">
        <v>332.21199999999999</v>
      </c>
      <c r="L336" s="212">
        <v>0</v>
      </c>
      <c r="M336" s="212"/>
      <c r="N336" s="213">
        <f>ROUND(L336*K336,3)</f>
        <v>0</v>
      </c>
      <c r="O336" s="201"/>
      <c r="P336" s="201"/>
      <c r="Q336" s="201"/>
      <c r="R336" s="76"/>
      <c r="T336" s="98" t="s">
        <v>1</v>
      </c>
      <c r="U336" s="30" t="s">
        <v>25</v>
      </c>
      <c r="V336" s="26"/>
      <c r="W336" s="115">
        <f>V336*K336</f>
        <v>0</v>
      </c>
      <c r="X336" s="115">
        <v>1.4999999999999999E-4</v>
      </c>
      <c r="Y336" s="115">
        <f>X336*K336</f>
        <v>4.9831799999999996E-2</v>
      </c>
      <c r="Z336" s="115">
        <v>0</v>
      </c>
      <c r="AA336" s="116">
        <f>Z336*K336</f>
        <v>0</v>
      </c>
      <c r="AR336" s="14" t="s">
        <v>145</v>
      </c>
      <c r="AT336" s="14" t="s">
        <v>134</v>
      </c>
      <c r="AU336" s="14" t="s">
        <v>43</v>
      </c>
      <c r="AY336" s="14" t="s">
        <v>94</v>
      </c>
      <c r="BE336" s="56">
        <f>IF(U336="základná",N336,0)</f>
        <v>0</v>
      </c>
      <c r="BF336" s="56">
        <f>IF(U336="znížená",N336,0)</f>
        <v>0</v>
      </c>
      <c r="BG336" s="56">
        <f>IF(U336="zákl. prenesená",N336,0)</f>
        <v>0</v>
      </c>
      <c r="BH336" s="56">
        <f>IF(U336="zníž. prenesená",N336,0)</f>
        <v>0</v>
      </c>
      <c r="BI336" s="56">
        <f>IF(U336="nulová",N336,0)</f>
        <v>0</v>
      </c>
      <c r="BJ336" s="14" t="s">
        <v>43</v>
      </c>
      <c r="BK336" s="93">
        <f>ROUND(L336*K336,3)</f>
        <v>0</v>
      </c>
      <c r="BL336" s="14" t="s">
        <v>97</v>
      </c>
      <c r="BM336" s="14" t="s">
        <v>373</v>
      </c>
    </row>
    <row r="337" spans="2:65" s="1" customFormat="1" ht="31.5" customHeight="1" x14ac:dyDescent="0.3">
      <c r="B337" s="73"/>
      <c r="C337" s="141" t="s">
        <v>374</v>
      </c>
      <c r="D337" s="141" t="s">
        <v>134</v>
      </c>
      <c r="E337" s="142" t="s">
        <v>375</v>
      </c>
      <c r="F337" s="214" t="s">
        <v>792</v>
      </c>
      <c r="G337" s="215"/>
      <c r="H337" s="215"/>
      <c r="I337" s="215"/>
      <c r="J337" s="143" t="s">
        <v>104</v>
      </c>
      <c r="K337" s="144">
        <v>121.67</v>
      </c>
      <c r="L337" s="212">
        <v>0</v>
      </c>
      <c r="M337" s="212"/>
      <c r="N337" s="213">
        <f>ROUND(L337*K337,3)</f>
        <v>0</v>
      </c>
      <c r="O337" s="201"/>
      <c r="P337" s="201"/>
      <c r="Q337" s="201"/>
      <c r="R337" s="76"/>
      <c r="T337" s="98" t="s">
        <v>1</v>
      </c>
      <c r="U337" s="30" t="s">
        <v>25</v>
      </c>
      <c r="V337" s="26"/>
      <c r="W337" s="115">
        <f>V337*K337</f>
        <v>0</v>
      </c>
      <c r="X337" s="115">
        <v>2.2000000000000001E-3</v>
      </c>
      <c r="Y337" s="115">
        <f>X337*K337</f>
        <v>0.26767400000000002</v>
      </c>
      <c r="Z337" s="115">
        <v>0</v>
      </c>
      <c r="AA337" s="116">
        <f>Z337*K337</f>
        <v>0</v>
      </c>
      <c r="AR337" s="14" t="s">
        <v>145</v>
      </c>
      <c r="AT337" s="14" t="s">
        <v>134</v>
      </c>
      <c r="AU337" s="14" t="s">
        <v>43</v>
      </c>
      <c r="AY337" s="14" t="s">
        <v>94</v>
      </c>
      <c r="BE337" s="56">
        <f>IF(U337="základná",N337,0)</f>
        <v>0</v>
      </c>
      <c r="BF337" s="56">
        <f>IF(U337="znížená",N337,0)</f>
        <v>0</v>
      </c>
      <c r="BG337" s="56">
        <f>IF(U337="zákl. prenesená",N337,0)</f>
        <v>0</v>
      </c>
      <c r="BH337" s="56">
        <f>IF(U337="zníž. prenesená",N337,0)</f>
        <v>0</v>
      </c>
      <c r="BI337" s="56">
        <f>IF(U337="nulová",N337,0)</f>
        <v>0</v>
      </c>
      <c r="BJ337" s="14" t="s">
        <v>43</v>
      </c>
      <c r="BK337" s="93">
        <f>ROUND(L337*K337,3)</f>
        <v>0</v>
      </c>
      <c r="BL337" s="14" t="s">
        <v>97</v>
      </c>
      <c r="BM337" s="14" t="s">
        <v>376</v>
      </c>
    </row>
    <row r="338" spans="2:65" s="1" customFormat="1" ht="25.5" customHeight="1" x14ac:dyDescent="0.3">
      <c r="B338" s="73"/>
      <c r="C338" s="112" t="s">
        <v>377</v>
      </c>
      <c r="D338" s="112" t="s">
        <v>87</v>
      </c>
      <c r="E338" s="113" t="s">
        <v>378</v>
      </c>
      <c r="F338" s="200" t="s">
        <v>379</v>
      </c>
      <c r="G338" s="200"/>
      <c r="H338" s="200"/>
      <c r="I338" s="200"/>
      <c r="J338" s="114" t="s">
        <v>104</v>
      </c>
      <c r="K338" s="97">
        <v>105.8</v>
      </c>
      <c r="L338" s="185">
        <v>0</v>
      </c>
      <c r="M338" s="185"/>
      <c r="N338" s="201">
        <f>ROUND(L338*K338,3)</f>
        <v>0</v>
      </c>
      <c r="O338" s="201"/>
      <c r="P338" s="201"/>
      <c r="Q338" s="201"/>
      <c r="R338" s="76"/>
      <c r="T338" s="98" t="s">
        <v>1</v>
      </c>
      <c r="U338" s="30" t="s">
        <v>25</v>
      </c>
      <c r="V338" s="26"/>
      <c r="W338" s="115">
        <f>V338*K338</f>
        <v>0</v>
      </c>
      <c r="X338" s="115">
        <v>0</v>
      </c>
      <c r="Y338" s="115">
        <f>X338*K338</f>
        <v>0</v>
      </c>
      <c r="Z338" s="115">
        <v>0</v>
      </c>
      <c r="AA338" s="116">
        <f>Z338*K338</f>
        <v>0</v>
      </c>
      <c r="AR338" s="14" t="s">
        <v>97</v>
      </c>
      <c r="AT338" s="14" t="s">
        <v>87</v>
      </c>
      <c r="AU338" s="14" t="s">
        <v>43</v>
      </c>
      <c r="AY338" s="14" t="s">
        <v>94</v>
      </c>
      <c r="BE338" s="56">
        <f>IF(U338="základná",N338,0)</f>
        <v>0</v>
      </c>
      <c r="BF338" s="56">
        <f>IF(U338="znížená",N338,0)</f>
        <v>0</v>
      </c>
      <c r="BG338" s="56">
        <f>IF(U338="zákl. prenesená",N338,0)</f>
        <v>0</v>
      </c>
      <c r="BH338" s="56">
        <f>IF(U338="zníž. prenesená",N338,0)</f>
        <v>0</v>
      </c>
      <c r="BI338" s="56">
        <f>IF(U338="nulová",N338,0)</f>
        <v>0</v>
      </c>
      <c r="BJ338" s="14" t="s">
        <v>43</v>
      </c>
      <c r="BK338" s="93">
        <f>ROUND(L338*K338,3)</f>
        <v>0</v>
      </c>
      <c r="BL338" s="14" t="s">
        <v>97</v>
      </c>
      <c r="BM338" s="14" t="s">
        <v>380</v>
      </c>
    </row>
    <row r="339" spans="2:65" s="6" customFormat="1" ht="16.5" customHeight="1" x14ac:dyDescent="0.3">
      <c r="B339" s="117"/>
      <c r="C339" s="118"/>
      <c r="D339" s="118"/>
      <c r="E339" s="119" t="s">
        <v>1</v>
      </c>
      <c r="F339" s="202" t="s">
        <v>366</v>
      </c>
      <c r="G339" s="203"/>
      <c r="H339" s="203"/>
      <c r="I339" s="203"/>
      <c r="J339" s="118"/>
      <c r="K339" s="120">
        <v>74.2</v>
      </c>
      <c r="L339" s="118"/>
      <c r="M339" s="118"/>
      <c r="N339" s="118"/>
      <c r="O339" s="118"/>
      <c r="P339" s="118"/>
      <c r="Q339" s="118"/>
      <c r="R339" s="121"/>
      <c r="T339" s="122"/>
      <c r="U339" s="118"/>
      <c r="V339" s="118"/>
      <c r="W339" s="118"/>
      <c r="X339" s="118"/>
      <c r="Y339" s="118"/>
      <c r="Z339" s="118"/>
      <c r="AA339" s="123"/>
      <c r="AT339" s="124" t="s">
        <v>100</v>
      </c>
      <c r="AU339" s="124" t="s">
        <v>43</v>
      </c>
      <c r="AV339" s="6" t="s">
        <v>43</v>
      </c>
      <c r="AW339" s="6" t="s">
        <v>18</v>
      </c>
      <c r="AX339" s="6" t="s">
        <v>40</v>
      </c>
      <c r="AY339" s="124" t="s">
        <v>94</v>
      </c>
    </row>
    <row r="340" spans="2:65" s="6" customFormat="1" ht="16.5" customHeight="1" x14ac:dyDescent="0.3">
      <c r="B340" s="117"/>
      <c r="C340" s="118"/>
      <c r="D340" s="118"/>
      <c r="E340" s="119" t="s">
        <v>1</v>
      </c>
      <c r="F340" s="208" t="s">
        <v>367</v>
      </c>
      <c r="G340" s="209"/>
      <c r="H340" s="209"/>
      <c r="I340" s="209"/>
      <c r="J340" s="118"/>
      <c r="K340" s="120">
        <v>14</v>
      </c>
      <c r="L340" s="118"/>
      <c r="M340" s="118"/>
      <c r="N340" s="118"/>
      <c r="O340" s="118"/>
      <c r="P340" s="118"/>
      <c r="Q340" s="118"/>
      <c r="R340" s="121"/>
      <c r="T340" s="122"/>
      <c r="U340" s="118"/>
      <c r="V340" s="118"/>
      <c r="W340" s="118"/>
      <c r="X340" s="118"/>
      <c r="Y340" s="118"/>
      <c r="Z340" s="118"/>
      <c r="AA340" s="123"/>
      <c r="AT340" s="124" t="s">
        <v>100</v>
      </c>
      <c r="AU340" s="124" t="s">
        <v>43</v>
      </c>
      <c r="AV340" s="6" t="s">
        <v>43</v>
      </c>
      <c r="AW340" s="6" t="s">
        <v>18</v>
      </c>
      <c r="AX340" s="6" t="s">
        <v>40</v>
      </c>
      <c r="AY340" s="124" t="s">
        <v>94</v>
      </c>
    </row>
    <row r="341" spans="2:65" s="6" customFormat="1" ht="16.5" customHeight="1" x14ac:dyDescent="0.3">
      <c r="B341" s="117"/>
      <c r="C341" s="118"/>
      <c r="D341" s="118"/>
      <c r="E341" s="119" t="s">
        <v>1</v>
      </c>
      <c r="F341" s="208" t="s">
        <v>368</v>
      </c>
      <c r="G341" s="209"/>
      <c r="H341" s="209"/>
      <c r="I341" s="209"/>
      <c r="J341" s="118"/>
      <c r="K341" s="120">
        <v>5.3</v>
      </c>
      <c r="L341" s="118"/>
      <c r="M341" s="118"/>
      <c r="N341" s="118"/>
      <c r="O341" s="118"/>
      <c r="P341" s="118"/>
      <c r="Q341" s="118"/>
      <c r="R341" s="121"/>
      <c r="T341" s="122"/>
      <c r="U341" s="118"/>
      <c r="V341" s="118"/>
      <c r="W341" s="118"/>
      <c r="X341" s="118"/>
      <c r="Y341" s="118"/>
      <c r="Z341" s="118"/>
      <c r="AA341" s="123"/>
      <c r="AT341" s="124" t="s">
        <v>100</v>
      </c>
      <c r="AU341" s="124" t="s">
        <v>43</v>
      </c>
      <c r="AV341" s="6" t="s">
        <v>43</v>
      </c>
      <c r="AW341" s="6" t="s">
        <v>18</v>
      </c>
      <c r="AX341" s="6" t="s">
        <v>40</v>
      </c>
      <c r="AY341" s="124" t="s">
        <v>94</v>
      </c>
    </row>
    <row r="342" spans="2:65" s="6" customFormat="1" ht="16.5" customHeight="1" x14ac:dyDescent="0.3">
      <c r="B342" s="117"/>
      <c r="C342" s="118"/>
      <c r="D342" s="118"/>
      <c r="E342" s="119" t="s">
        <v>1</v>
      </c>
      <c r="F342" s="208" t="s">
        <v>369</v>
      </c>
      <c r="G342" s="209"/>
      <c r="H342" s="209"/>
      <c r="I342" s="209"/>
      <c r="J342" s="118"/>
      <c r="K342" s="120">
        <v>3.54</v>
      </c>
      <c r="L342" s="118"/>
      <c r="M342" s="118"/>
      <c r="N342" s="118"/>
      <c r="O342" s="118"/>
      <c r="P342" s="118"/>
      <c r="Q342" s="118"/>
      <c r="R342" s="121"/>
      <c r="T342" s="122"/>
      <c r="U342" s="118"/>
      <c r="V342" s="118"/>
      <c r="W342" s="118"/>
      <c r="X342" s="118"/>
      <c r="Y342" s="118"/>
      <c r="Z342" s="118"/>
      <c r="AA342" s="123"/>
      <c r="AT342" s="124" t="s">
        <v>100</v>
      </c>
      <c r="AU342" s="124" t="s">
        <v>43</v>
      </c>
      <c r="AV342" s="6" t="s">
        <v>43</v>
      </c>
      <c r="AW342" s="6" t="s">
        <v>18</v>
      </c>
      <c r="AX342" s="6" t="s">
        <v>40</v>
      </c>
      <c r="AY342" s="124" t="s">
        <v>94</v>
      </c>
    </row>
    <row r="343" spans="2:65" s="6" customFormat="1" ht="16.5" customHeight="1" x14ac:dyDescent="0.3">
      <c r="B343" s="117"/>
      <c r="C343" s="118"/>
      <c r="D343" s="118"/>
      <c r="E343" s="119" t="s">
        <v>1</v>
      </c>
      <c r="F343" s="208" t="s">
        <v>370</v>
      </c>
      <c r="G343" s="209"/>
      <c r="H343" s="209"/>
      <c r="I343" s="209"/>
      <c r="J343" s="118"/>
      <c r="K343" s="120">
        <v>8.76</v>
      </c>
      <c r="L343" s="118"/>
      <c r="M343" s="118"/>
      <c r="N343" s="118"/>
      <c r="O343" s="118"/>
      <c r="P343" s="118"/>
      <c r="Q343" s="118"/>
      <c r="R343" s="121"/>
      <c r="T343" s="122"/>
      <c r="U343" s="118"/>
      <c r="V343" s="118"/>
      <c r="W343" s="118"/>
      <c r="X343" s="118"/>
      <c r="Y343" s="118"/>
      <c r="Z343" s="118"/>
      <c r="AA343" s="123"/>
      <c r="AT343" s="124" t="s">
        <v>100</v>
      </c>
      <c r="AU343" s="124" t="s">
        <v>43</v>
      </c>
      <c r="AV343" s="6" t="s">
        <v>43</v>
      </c>
      <c r="AW343" s="6" t="s">
        <v>18</v>
      </c>
      <c r="AX343" s="6" t="s">
        <v>40</v>
      </c>
      <c r="AY343" s="124" t="s">
        <v>94</v>
      </c>
    </row>
    <row r="344" spans="2:65" s="7" customFormat="1" ht="16.5" customHeight="1" x14ac:dyDescent="0.3">
      <c r="B344" s="125"/>
      <c r="C344" s="126"/>
      <c r="D344" s="126"/>
      <c r="E344" s="127" t="s">
        <v>1</v>
      </c>
      <c r="F344" s="204" t="s">
        <v>101</v>
      </c>
      <c r="G344" s="205"/>
      <c r="H344" s="205"/>
      <c r="I344" s="205"/>
      <c r="J344" s="126"/>
      <c r="K344" s="128">
        <v>105.8</v>
      </c>
      <c r="L344" s="126"/>
      <c r="M344" s="126"/>
      <c r="N344" s="126"/>
      <c r="O344" s="126"/>
      <c r="P344" s="126"/>
      <c r="Q344" s="126"/>
      <c r="R344" s="129"/>
      <c r="T344" s="130"/>
      <c r="U344" s="126"/>
      <c r="V344" s="126"/>
      <c r="W344" s="126"/>
      <c r="X344" s="126"/>
      <c r="Y344" s="126"/>
      <c r="Z344" s="126"/>
      <c r="AA344" s="131"/>
      <c r="AT344" s="132" t="s">
        <v>100</v>
      </c>
      <c r="AU344" s="132" t="s">
        <v>43</v>
      </c>
      <c r="AV344" s="7" t="s">
        <v>98</v>
      </c>
      <c r="AW344" s="7" t="s">
        <v>18</v>
      </c>
      <c r="AX344" s="7" t="s">
        <v>40</v>
      </c>
      <c r="AY344" s="132" t="s">
        <v>94</v>
      </c>
    </row>
    <row r="345" spans="2:65" s="8" customFormat="1" ht="16.5" customHeight="1" x14ac:dyDescent="0.3">
      <c r="B345" s="133"/>
      <c r="C345" s="134"/>
      <c r="D345" s="134"/>
      <c r="E345" s="135" t="s">
        <v>1</v>
      </c>
      <c r="F345" s="206" t="s">
        <v>102</v>
      </c>
      <c r="G345" s="207"/>
      <c r="H345" s="207"/>
      <c r="I345" s="207"/>
      <c r="J345" s="134"/>
      <c r="K345" s="136">
        <v>105.8</v>
      </c>
      <c r="L345" s="134"/>
      <c r="M345" s="134"/>
      <c r="N345" s="134"/>
      <c r="O345" s="134"/>
      <c r="P345" s="134"/>
      <c r="Q345" s="134"/>
      <c r="R345" s="137"/>
      <c r="T345" s="138"/>
      <c r="U345" s="134"/>
      <c r="V345" s="134"/>
      <c r="W345" s="134"/>
      <c r="X345" s="134"/>
      <c r="Y345" s="134"/>
      <c r="Z345" s="134"/>
      <c r="AA345" s="139"/>
      <c r="AT345" s="140" t="s">
        <v>100</v>
      </c>
      <c r="AU345" s="140" t="s">
        <v>43</v>
      </c>
      <c r="AV345" s="8" t="s">
        <v>96</v>
      </c>
      <c r="AW345" s="8" t="s">
        <v>18</v>
      </c>
      <c r="AX345" s="8" t="s">
        <v>41</v>
      </c>
      <c r="AY345" s="140" t="s">
        <v>94</v>
      </c>
    </row>
    <row r="346" spans="2:65" s="1" customFormat="1" ht="25.5" customHeight="1" x14ac:dyDescent="0.3">
      <c r="B346" s="73"/>
      <c r="C346" s="141" t="s">
        <v>381</v>
      </c>
      <c r="D346" s="141" t="s">
        <v>134</v>
      </c>
      <c r="E346" s="142" t="s">
        <v>382</v>
      </c>
      <c r="F346" s="211" t="s">
        <v>793</v>
      </c>
      <c r="G346" s="211"/>
      <c r="H346" s="211"/>
      <c r="I346" s="211"/>
      <c r="J346" s="143" t="s">
        <v>104</v>
      </c>
      <c r="K346" s="144">
        <v>121.67</v>
      </c>
      <c r="L346" s="212">
        <v>0</v>
      </c>
      <c r="M346" s="212"/>
      <c r="N346" s="213">
        <f>ROUND(L346*K346,3)</f>
        <v>0</v>
      </c>
      <c r="O346" s="201"/>
      <c r="P346" s="201"/>
      <c r="Q346" s="201"/>
      <c r="R346" s="76"/>
      <c r="T346" s="98" t="s">
        <v>1</v>
      </c>
      <c r="U346" s="30" t="s">
        <v>25</v>
      </c>
      <c r="V346" s="26"/>
      <c r="W346" s="115">
        <f>V346*K346</f>
        <v>0</v>
      </c>
      <c r="X346" s="115">
        <v>4.0000000000000002E-4</v>
      </c>
      <c r="Y346" s="115">
        <f>X346*K346</f>
        <v>4.8668000000000003E-2</v>
      </c>
      <c r="Z346" s="115">
        <v>0</v>
      </c>
      <c r="AA346" s="116">
        <f>Z346*K346</f>
        <v>0</v>
      </c>
      <c r="AR346" s="14" t="s">
        <v>145</v>
      </c>
      <c r="AT346" s="14" t="s">
        <v>134</v>
      </c>
      <c r="AU346" s="14" t="s">
        <v>43</v>
      </c>
      <c r="AY346" s="14" t="s">
        <v>94</v>
      </c>
      <c r="BE346" s="56">
        <f>IF(U346="základná",N346,0)</f>
        <v>0</v>
      </c>
      <c r="BF346" s="56">
        <f>IF(U346="znížená",N346,0)</f>
        <v>0</v>
      </c>
      <c r="BG346" s="56">
        <f>IF(U346="zákl. prenesená",N346,0)</f>
        <v>0</v>
      </c>
      <c r="BH346" s="56">
        <f>IF(U346="zníž. prenesená",N346,0)</f>
        <v>0</v>
      </c>
      <c r="BI346" s="56">
        <f>IF(U346="nulová",N346,0)</f>
        <v>0</v>
      </c>
      <c r="BJ346" s="14" t="s">
        <v>43</v>
      </c>
      <c r="BK346" s="93">
        <f>ROUND(L346*K346,3)</f>
        <v>0</v>
      </c>
      <c r="BL346" s="14" t="s">
        <v>97</v>
      </c>
      <c r="BM346" s="14" t="s">
        <v>383</v>
      </c>
    </row>
    <row r="347" spans="2:65" s="1" customFormat="1" ht="38.25" customHeight="1" x14ac:dyDescent="0.3">
      <c r="B347" s="73"/>
      <c r="C347" s="112" t="s">
        <v>384</v>
      </c>
      <c r="D347" s="112" t="s">
        <v>87</v>
      </c>
      <c r="E347" s="113" t="s">
        <v>385</v>
      </c>
      <c r="F347" s="200" t="s">
        <v>386</v>
      </c>
      <c r="G347" s="200"/>
      <c r="H347" s="200"/>
      <c r="I347" s="200"/>
      <c r="J347" s="114" t="s">
        <v>99</v>
      </c>
      <c r="K347" s="97">
        <v>41</v>
      </c>
      <c r="L347" s="185">
        <v>0</v>
      </c>
      <c r="M347" s="185"/>
      <c r="N347" s="201">
        <f>ROUND(L347*K347,3)</f>
        <v>0</v>
      </c>
      <c r="O347" s="201"/>
      <c r="P347" s="201"/>
      <c r="Q347" s="201"/>
      <c r="R347" s="76"/>
      <c r="T347" s="98" t="s">
        <v>1</v>
      </c>
      <c r="U347" s="30" t="s">
        <v>25</v>
      </c>
      <c r="V347" s="26"/>
      <c r="W347" s="115">
        <f>V347*K347</f>
        <v>0</v>
      </c>
      <c r="X347" s="115">
        <v>3.0000000000000001E-5</v>
      </c>
      <c r="Y347" s="115">
        <f>X347*K347</f>
        <v>1.23E-3</v>
      </c>
      <c r="Z347" s="115">
        <v>0</v>
      </c>
      <c r="AA347" s="116">
        <f>Z347*K347</f>
        <v>0</v>
      </c>
      <c r="AR347" s="14" t="s">
        <v>97</v>
      </c>
      <c r="AT347" s="14" t="s">
        <v>87</v>
      </c>
      <c r="AU347" s="14" t="s">
        <v>43</v>
      </c>
      <c r="AY347" s="14" t="s">
        <v>94</v>
      </c>
      <c r="BE347" s="56">
        <f>IF(U347="základná",N347,0)</f>
        <v>0</v>
      </c>
      <c r="BF347" s="56">
        <f>IF(U347="znížená",N347,0)</f>
        <v>0</v>
      </c>
      <c r="BG347" s="56">
        <f>IF(U347="zákl. prenesená",N347,0)</f>
        <v>0</v>
      </c>
      <c r="BH347" s="56">
        <f>IF(U347="zníž. prenesená",N347,0)</f>
        <v>0</v>
      </c>
      <c r="BI347" s="56">
        <f>IF(U347="nulová",N347,0)</f>
        <v>0</v>
      </c>
      <c r="BJ347" s="14" t="s">
        <v>43</v>
      </c>
      <c r="BK347" s="93">
        <f>ROUND(L347*K347,3)</f>
        <v>0</v>
      </c>
      <c r="BL347" s="14" t="s">
        <v>97</v>
      </c>
      <c r="BM347" s="14" t="s">
        <v>387</v>
      </c>
    </row>
    <row r="348" spans="2:65" s="6" customFormat="1" ht="16.5" customHeight="1" x14ac:dyDescent="0.3">
      <c r="B348" s="117"/>
      <c r="C348" s="118"/>
      <c r="D348" s="118"/>
      <c r="E348" s="119" t="s">
        <v>1</v>
      </c>
      <c r="F348" s="202" t="s">
        <v>388</v>
      </c>
      <c r="G348" s="203"/>
      <c r="H348" s="203"/>
      <c r="I348" s="203"/>
      <c r="J348" s="118"/>
      <c r="K348" s="120">
        <v>41</v>
      </c>
      <c r="L348" s="118"/>
      <c r="M348" s="118"/>
      <c r="N348" s="118"/>
      <c r="O348" s="118"/>
      <c r="P348" s="118"/>
      <c r="Q348" s="118"/>
      <c r="R348" s="121"/>
      <c r="T348" s="122"/>
      <c r="U348" s="118"/>
      <c r="V348" s="118"/>
      <c r="W348" s="118"/>
      <c r="X348" s="118"/>
      <c r="Y348" s="118"/>
      <c r="Z348" s="118"/>
      <c r="AA348" s="123"/>
      <c r="AT348" s="124" t="s">
        <v>100</v>
      </c>
      <c r="AU348" s="124" t="s">
        <v>43</v>
      </c>
      <c r="AV348" s="6" t="s">
        <v>43</v>
      </c>
      <c r="AW348" s="6" t="s">
        <v>18</v>
      </c>
      <c r="AX348" s="6" t="s">
        <v>40</v>
      </c>
      <c r="AY348" s="124" t="s">
        <v>94</v>
      </c>
    </row>
    <row r="349" spans="2:65" s="7" customFormat="1" ht="16.5" customHeight="1" x14ac:dyDescent="0.3">
      <c r="B349" s="125"/>
      <c r="C349" s="126"/>
      <c r="D349" s="126"/>
      <c r="E349" s="127" t="s">
        <v>1</v>
      </c>
      <c r="F349" s="204" t="s">
        <v>101</v>
      </c>
      <c r="G349" s="205"/>
      <c r="H349" s="205"/>
      <c r="I349" s="205"/>
      <c r="J349" s="126"/>
      <c r="K349" s="128">
        <v>41</v>
      </c>
      <c r="L349" s="126"/>
      <c r="M349" s="126"/>
      <c r="N349" s="126"/>
      <c r="O349" s="126"/>
      <c r="P349" s="126"/>
      <c r="Q349" s="126"/>
      <c r="R349" s="129"/>
      <c r="T349" s="130"/>
      <c r="U349" s="126"/>
      <c r="V349" s="126"/>
      <c r="W349" s="126"/>
      <c r="X349" s="126"/>
      <c r="Y349" s="126"/>
      <c r="Z349" s="126"/>
      <c r="AA349" s="131"/>
      <c r="AT349" s="132" t="s">
        <v>100</v>
      </c>
      <c r="AU349" s="132" t="s">
        <v>43</v>
      </c>
      <c r="AV349" s="7" t="s">
        <v>98</v>
      </c>
      <c r="AW349" s="7" t="s">
        <v>18</v>
      </c>
      <c r="AX349" s="7" t="s">
        <v>40</v>
      </c>
      <c r="AY349" s="132" t="s">
        <v>94</v>
      </c>
    </row>
    <row r="350" spans="2:65" s="8" customFormat="1" ht="16.5" customHeight="1" x14ac:dyDescent="0.3">
      <c r="B350" s="133"/>
      <c r="C350" s="134"/>
      <c r="D350" s="134"/>
      <c r="E350" s="135" t="s">
        <v>1</v>
      </c>
      <c r="F350" s="206" t="s">
        <v>102</v>
      </c>
      <c r="G350" s="207"/>
      <c r="H350" s="207"/>
      <c r="I350" s="207"/>
      <c r="J350" s="134"/>
      <c r="K350" s="136">
        <v>41</v>
      </c>
      <c r="L350" s="134"/>
      <c r="M350" s="134"/>
      <c r="N350" s="134"/>
      <c r="O350" s="134"/>
      <c r="P350" s="134"/>
      <c r="Q350" s="134"/>
      <c r="R350" s="137"/>
      <c r="T350" s="138"/>
      <c r="U350" s="134"/>
      <c r="V350" s="134"/>
      <c r="W350" s="134"/>
      <c r="X350" s="134"/>
      <c r="Y350" s="134"/>
      <c r="Z350" s="134"/>
      <c r="AA350" s="139"/>
      <c r="AT350" s="140" t="s">
        <v>100</v>
      </c>
      <c r="AU350" s="140" t="s">
        <v>43</v>
      </c>
      <c r="AV350" s="8" t="s">
        <v>96</v>
      </c>
      <c r="AW350" s="8" t="s">
        <v>18</v>
      </c>
      <c r="AX350" s="8" t="s">
        <v>41</v>
      </c>
      <c r="AY350" s="140" t="s">
        <v>94</v>
      </c>
    </row>
    <row r="351" spans="2:65" s="1" customFormat="1" ht="25.5" customHeight="1" x14ac:dyDescent="0.3">
      <c r="B351" s="73"/>
      <c r="C351" s="141" t="s">
        <v>389</v>
      </c>
      <c r="D351" s="141" t="s">
        <v>134</v>
      </c>
      <c r="E351" s="142" t="s">
        <v>390</v>
      </c>
      <c r="F351" s="211" t="s">
        <v>391</v>
      </c>
      <c r="G351" s="211"/>
      <c r="H351" s="211"/>
      <c r="I351" s="211"/>
      <c r="J351" s="143" t="s">
        <v>95</v>
      </c>
      <c r="K351" s="144">
        <v>328</v>
      </c>
      <c r="L351" s="212">
        <v>0</v>
      </c>
      <c r="M351" s="212"/>
      <c r="N351" s="213">
        <f t="shared" ref="N351:N361" si="5">ROUND(L351*K351,3)</f>
        <v>0</v>
      </c>
      <c r="O351" s="201"/>
      <c r="P351" s="201"/>
      <c r="Q351" s="201"/>
      <c r="R351" s="76"/>
      <c r="T351" s="98" t="s">
        <v>1</v>
      </c>
      <c r="U351" s="30" t="s">
        <v>25</v>
      </c>
      <c r="V351" s="26"/>
      <c r="W351" s="115">
        <f t="shared" ref="W351:W361" si="6">V351*K351</f>
        <v>0</v>
      </c>
      <c r="X351" s="115">
        <v>3.5E-4</v>
      </c>
      <c r="Y351" s="115">
        <f t="shared" ref="Y351:Y361" si="7">X351*K351</f>
        <v>0.1148</v>
      </c>
      <c r="Z351" s="115">
        <v>0</v>
      </c>
      <c r="AA351" s="116">
        <f t="shared" ref="AA351:AA361" si="8">Z351*K351</f>
        <v>0</v>
      </c>
      <c r="AR351" s="14" t="s">
        <v>145</v>
      </c>
      <c r="AT351" s="14" t="s">
        <v>134</v>
      </c>
      <c r="AU351" s="14" t="s">
        <v>43</v>
      </c>
      <c r="AY351" s="14" t="s">
        <v>94</v>
      </c>
      <c r="BE351" s="56">
        <f t="shared" ref="BE351:BE361" si="9">IF(U351="základná",N351,0)</f>
        <v>0</v>
      </c>
      <c r="BF351" s="56">
        <f t="shared" ref="BF351:BF361" si="10">IF(U351="znížená",N351,0)</f>
        <v>0</v>
      </c>
      <c r="BG351" s="56">
        <f t="shared" ref="BG351:BG361" si="11">IF(U351="zákl. prenesená",N351,0)</f>
        <v>0</v>
      </c>
      <c r="BH351" s="56">
        <f t="shared" ref="BH351:BH361" si="12">IF(U351="zníž. prenesená",N351,0)</f>
        <v>0</v>
      </c>
      <c r="BI351" s="56">
        <f t="shared" ref="BI351:BI361" si="13">IF(U351="nulová",N351,0)</f>
        <v>0</v>
      </c>
      <c r="BJ351" s="14" t="s">
        <v>43</v>
      </c>
      <c r="BK351" s="93">
        <f t="shared" ref="BK351:BK361" si="14">ROUND(L351*K351,3)</f>
        <v>0</v>
      </c>
      <c r="BL351" s="14" t="s">
        <v>97</v>
      </c>
      <c r="BM351" s="14" t="s">
        <v>392</v>
      </c>
    </row>
    <row r="352" spans="2:65" s="1" customFormat="1" ht="25.5" customHeight="1" x14ac:dyDescent="0.3">
      <c r="B352" s="73"/>
      <c r="C352" s="141" t="s">
        <v>393</v>
      </c>
      <c r="D352" s="141" t="s">
        <v>134</v>
      </c>
      <c r="E352" s="142" t="s">
        <v>394</v>
      </c>
      <c r="F352" s="211" t="s">
        <v>794</v>
      </c>
      <c r="G352" s="211"/>
      <c r="H352" s="211"/>
      <c r="I352" s="211"/>
      <c r="J352" s="143" t="s">
        <v>104</v>
      </c>
      <c r="K352" s="144">
        <v>25.42</v>
      </c>
      <c r="L352" s="212">
        <v>0</v>
      </c>
      <c r="M352" s="212"/>
      <c r="N352" s="213">
        <f t="shared" si="5"/>
        <v>0</v>
      </c>
      <c r="O352" s="201"/>
      <c r="P352" s="201"/>
      <c r="Q352" s="201"/>
      <c r="R352" s="76"/>
      <c r="T352" s="98" t="s">
        <v>1</v>
      </c>
      <c r="U352" s="30" t="s">
        <v>25</v>
      </c>
      <c r="V352" s="26"/>
      <c r="W352" s="115">
        <f t="shared" si="6"/>
        <v>0</v>
      </c>
      <c r="X352" s="115">
        <v>1.04E-2</v>
      </c>
      <c r="Y352" s="115">
        <f t="shared" si="7"/>
        <v>0.26436799999999999</v>
      </c>
      <c r="Z352" s="115">
        <v>0</v>
      </c>
      <c r="AA352" s="116">
        <f t="shared" si="8"/>
        <v>0</v>
      </c>
      <c r="AR352" s="14" t="s">
        <v>145</v>
      </c>
      <c r="AT352" s="14" t="s">
        <v>134</v>
      </c>
      <c r="AU352" s="14" t="s">
        <v>43</v>
      </c>
      <c r="AY352" s="14" t="s">
        <v>94</v>
      </c>
      <c r="BE352" s="56">
        <f t="shared" si="9"/>
        <v>0</v>
      </c>
      <c r="BF352" s="56">
        <f t="shared" si="10"/>
        <v>0</v>
      </c>
      <c r="BG352" s="56">
        <f t="shared" si="11"/>
        <v>0</v>
      </c>
      <c r="BH352" s="56">
        <f t="shared" si="12"/>
        <v>0</v>
      </c>
      <c r="BI352" s="56">
        <f t="shared" si="13"/>
        <v>0</v>
      </c>
      <c r="BJ352" s="14" t="s">
        <v>43</v>
      </c>
      <c r="BK352" s="93">
        <f t="shared" si="14"/>
        <v>0</v>
      </c>
      <c r="BL352" s="14" t="s">
        <v>97</v>
      </c>
      <c r="BM352" s="14" t="s">
        <v>395</v>
      </c>
    </row>
    <row r="353" spans="2:65" s="1" customFormat="1" ht="25.5" customHeight="1" x14ac:dyDescent="0.3">
      <c r="B353" s="73"/>
      <c r="C353" s="112">
        <v>60</v>
      </c>
      <c r="D353" s="112" t="s">
        <v>87</v>
      </c>
      <c r="E353" s="113" t="s">
        <v>378</v>
      </c>
      <c r="F353" s="200" t="s">
        <v>379</v>
      </c>
      <c r="G353" s="200"/>
      <c r="H353" s="200"/>
      <c r="I353" s="200"/>
      <c r="J353" s="114" t="s">
        <v>104</v>
      </c>
      <c r="K353" s="97">
        <v>105.8</v>
      </c>
      <c r="L353" s="185">
        <v>0</v>
      </c>
      <c r="M353" s="185"/>
      <c r="N353" s="201">
        <f t="shared" si="5"/>
        <v>0</v>
      </c>
      <c r="O353" s="201"/>
      <c r="P353" s="201"/>
      <c r="Q353" s="201"/>
      <c r="R353" s="76"/>
      <c r="T353" s="98" t="s">
        <v>1</v>
      </c>
      <c r="U353" s="30" t="s">
        <v>25</v>
      </c>
      <c r="V353" s="26"/>
      <c r="W353" s="115">
        <f t="shared" si="6"/>
        <v>0</v>
      </c>
      <c r="X353" s="115">
        <v>0</v>
      </c>
      <c r="Y353" s="115">
        <f t="shared" si="7"/>
        <v>0</v>
      </c>
      <c r="Z353" s="115">
        <v>0</v>
      </c>
      <c r="AA353" s="116">
        <f t="shared" si="8"/>
        <v>0</v>
      </c>
      <c r="AR353" s="14" t="s">
        <v>97</v>
      </c>
      <c r="AT353" s="14" t="s">
        <v>87</v>
      </c>
      <c r="AU353" s="14" t="s">
        <v>43</v>
      </c>
      <c r="AY353" s="14" t="s">
        <v>94</v>
      </c>
      <c r="BE353" s="56">
        <f t="shared" si="9"/>
        <v>0</v>
      </c>
      <c r="BF353" s="56">
        <f t="shared" si="10"/>
        <v>0</v>
      </c>
      <c r="BG353" s="56">
        <f t="shared" si="11"/>
        <v>0</v>
      </c>
      <c r="BH353" s="56">
        <f t="shared" si="12"/>
        <v>0</v>
      </c>
      <c r="BI353" s="56">
        <f t="shared" si="13"/>
        <v>0</v>
      </c>
      <c r="BJ353" s="14" t="s">
        <v>43</v>
      </c>
      <c r="BK353" s="93">
        <f t="shared" si="14"/>
        <v>0</v>
      </c>
      <c r="BL353" s="14" t="s">
        <v>97</v>
      </c>
      <c r="BM353" s="14" t="s">
        <v>380</v>
      </c>
    </row>
    <row r="354" spans="2:65" s="1" customFormat="1" ht="25.5" customHeight="1" x14ac:dyDescent="0.3">
      <c r="B354" s="73"/>
      <c r="C354" s="145">
        <v>61</v>
      </c>
      <c r="D354" s="145" t="s">
        <v>134</v>
      </c>
      <c r="E354" s="146" t="s">
        <v>382</v>
      </c>
      <c r="F354" s="229" t="s">
        <v>755</v>
      </c>
      <c r="G354" s="229"/>
      <c r="H354" s="229"/>
      <c r="I354" s="229"/>
      <c r="J354" s="147" t="s">
        <v>104</v>
      </c>
      <c r="K354" s="144">
        <v>121.67</v>
      </c>
      <c r="L354" s="212">
        <v>0</v>
      </c>
      <c r="M354" s="212"/>
      <c r="N354" s="213">
        <f t="shared" si="5"/>
        <v>0</v>
      </c>
      <c r="O354" s="201"/>
      <c r="P354" s="201"/>
      <c r="Q354" s="201"/>
      <c r="R354" s="76"/>
      <c r="T354" s="98" t="s">
        <v>1</v>
      </c>
      <c r="U354" s="30" t="s">
        <v>25</v>
      </c>
      <c r="V354" s="26"/>
      <c r="W354" s="115">
        <f t="shared" si="6"/>
        <v>0</v>
      </c>
      <c r="X354" s="115">
        <v>1.04E-2</v>
      </c>
      <c r="Y354" s="115">
        <f t="shared" si="7"/>
        <v>1.265368</v>
      </c>
      <c r="Z354" s="115">
        <v>0</v>
      </c>
      <c r="AA354" s="116">
        <f t="shared" si="8"/>
        <v>0</v>
      </c>
      <c r="AR354" s="14" t="s">
        <v>145</v>
      </c>
      <c r="AT354" s="14" t="s">
        <v>134</v>
      </c>
      <c r="AU354" s="14" t="s">
        <v>43</v>
      </c>
      <c r="AY354" s="14" t="s">
        <v>94</v>
      </c>
      <c r="BE354" s="56">
        <f t="shared" si="9"/>
        <v>0</v>
      </c>
      <c r="BF354" s="56">
        <f t="shared" si="10"/>
        <v>0</v>
      </c>
      <c r="BG354" s="56">
        <f t="shared" si="11"/>
        <v>0</v>
      </c>
      <c r="BH354" s="56">
        <f t="shared" si="12"/>
        <v>0</v>
      </c>
      <c r="BI354" s="56">
        <f t="shared" si="13"/>
        <v>0</v>
      </c>
      <c r="BJ354" s="14" t="s">
        <v>43</v>
      </c>
      <c r="BK354" s="93">
        <f t="shared" si="14"/>
        <v>0</v>
      </c>
      <c r="BL354" s="14" t="s">
        <v>97</v>
      </c>
      <c r="BM354" s="14" t="s">
        <v>395</v>
      </c>
    </row>
    <row r="355" spans="2:65" s="1" customFormat="1" ht="25.5" customHeight="1" x14ac:dyDescent="0.3">
      <c r="B355" s="73"/>
      <c r="C355" s="112">
        <v>62</v>
      </c>
      <c r="D355" s="112" t="s">
        <v>87</v>
      </c>
      <c r="E355" s="113" t="s">
        <v>179</v>
      </c>
      <c r="F355" s="200" t="s">
        <v>756</v>
      </c>
      <c r="G355" s="200"/>
      <c r="H355" s="200"/>
      <c r="I355" s="200"/>
      <c r="J355" s="114" t="s">
        <v>106</v>
      </c>
      <c r="K355" s="97">
        <v>6.35</v>
      </c>
      <c r="L355" s="185">
        <v>0</v>
      </c>
      <c r="M355" s="185"/>
      <c r="N355" s="201">
        <f t="shared" si="5"/>
        <v>0</v>
      </c>
      <c r="O355" s="201"/>
      <c r="P355" s="201"/>
      <c r="Q355" s="201"/>
      <c r="R355" s="76"/>
      <c r="T355" s="98" t="s">
        <v>1</v>
      </c>
      <c r="U355" s="30" t="s">
        <v>25</v>
      </c>
      <c r="V355" s="26"/>
      <c r="W355" s="115">
        <f t="shared" si="6"/>
        <v>0</v>
      </c>
      <c r="X355" s="115">
        <v>0</v>
      </c>
      <c r="Y355" s="115">
        <f t="shared" si="7"/>
        <v>0</v>
      </c>
      <c r="Z355" s="115">
        <v>0</v>
      </c>
      <c r="AA355" s="116">
        <f t="shared" si="8"/>
        <v>0</v>
      </c>
      <c r="AR355" s="14" t="s">
        <v>97</v>
      </c>
      <c r="AT355" s="14" t="s">
        <v>87</v>
      </c>
      <c r="AU355" s="14" t="s">
        <v>43</v>
      </c>
      <c r="AY355" s="14" t="s">
        <v>94</v>
      </c>
      <c r="BE355" s="56">
        <f t="shared" si="9"/>
        <v>0</v>
      </c>
      <c r="BF355" s="56">
        <f t="shared" si="10"/>
        <v>0</v>
      </c>
      <c r="BG355" s="56">
        <f t="shared" si="11"/>
        <v>0</v>
      </c>
      <c r="BH355" s="56">
        <f t="shared" si="12"/>
        <v>0</v>
      </c>
      <c r="BI355" s="56">
        <f t="shared" si="13"/>
        <v>0</v>
      </c>
      <c r="BJ355" s="14" t="s">
        <v>43</v>
      </c>
      <c r="BK355" s="93">
        <f t="shared" si="14"/>
        <v>0</v>
      </c>
      <c r="BL355" s="14" t="s">
        <v>97</v>
      </c>
      <c r="BM355" s="14" t="s">
        <v>380</v>
      </c>
    </row>
    <row r="356" spans="2:65" s="1" customFormat="1" ht="25.5" customHeight="1" x14ac:dyDescent="0.3">
      <c r="B356" s="73"/>
      <c r="C356" s="112">
        <v>63</v>
      </c>
      <c r="D356" s="112" t="s">
        <v>87</v>
      </c>
      <c r="E356" s="113" t="s">
        <v>179</v>
      </c>
      <c r="F356" s="200" t="s">
        <v>757</v>
      </c>
      <c r="G356" s="200"/>
      <c r="H356" s="200"/>
      <c r="I356" s="200"/>
      <c r="J356" s="114" t="s">
        <v>106</v>
      </c>
      <c r="K356" s="97">
        <v>6.3</v>
      </c>
      <c r="L356" s="185">
        <v>0</v>
      </c>
      <c r="M356" s="185"/>
      <c r="N356" s="201">
        <f t="shared" si="5"/>
        <v>0</v>
      </c>
      <c r="O356" s="201"/>
      <c r="P356" s="201"/>
      <c r="Q356" s="201"/>
      <c r="R356" s="76"/>
      <c r="T356" s="98" t="s">
        <v>1</v>
      </c>
      <c r="U356" s="30" t="s">
        <v>25</v>
      </c>
      <c r="V356" s="26"/>
      <c r="W356" s="115">
        <f t="shared" si="6"/>
        <v>0</v>
      </c>
      <c r="X356" s="115">
        <v>0</v>
      </c>
      <c r="Y356" s="115">
        <f t="shared" si="7"/>
        <v>0</v>
      </c>
      <c r="Z356" s="115">
        <v>0</v>
      </c>
      <c r="AA356" s="116">
        <f t="shared" si="8"/>
        <v>0</v>
      </c>
      <c r="AR356" s="14" t="s">
        <v>97</v>
      </c>
      <c r="AT356" s="14" t="s">
        <v>87</v>
      </c>
      <c r="AU356" s="14" t="s">
        <v>43</v>
      </c>
      <c r="AY356" s="14" t="s">
        <v>94</v>
      </c>
      <c r="BE356" s="56">
        <f t="shared" si="9"/>
        <v>0</v>
      </c>
      <c r="BF356" s="56">
        <f t="shared" si="10"/>
        <v>0</v>
      </c>
      <c r="BG356" s="56">
        <f t="shared" si="11"/>
        <v>0</v>
      </c>
      <c r="BH356" s="56">
        <f t="shared" si="12"/>
        <v>0</v>
      </c>
      <c r="BI356" s="56">
        <f t="shared" si="13"/>
        <v>0</v>
      </c>
      <c r="BJ356" s="14" t="s">
        <v>43</v>
      </c>
      <c r="BK356" s="93">
        <f t="shared" si="14"/>
        <v>0</v>
      </c>
      <c r="BL356" s="14" t="s">
        <v>97</v>
      </c>
      <c r="BM356" s="14" t="s">
        <v>380</v>
      </c>
    </row>
    <row r="357" spans="2:65" s="1" customFormat="1" ht="25.5" customHeight="1" x14ac:dyDescent="0.3">
      <c r="B357" s="73"/>
      <c r="C357" s="112">
        <v>64</v>
      </c>
      <c r="D357" s="112" t="s">
        <v>87</v>
      </c>
      <c r="E357" s="113" t="s">
        <v>179</v>
      </c>
      <c r="F357" s="200" t="s">
        <v>758</v>
      </c>
      <c r="G357" s="200"/>
      <c r="H357" s="200"/>
      <c r="I357" s="200"/>
      <c r="J357" s="114" t="s">
        <v>104</v>
      </c>
      <c r="K357" s="97">
        <v>105</v>
      </c>
      <c r="L357" s="185">
        <v>0</v>
      </c>
      <c r="M357" s="185"/>
      <c r="N357" s="201">
        <f t="shared" si="5"/>
        <v>0</v>
      </c>
      <c r="O357" s="201"/>
      <c r="P357" s="201"/>
      <c r="Q357" s="201"/>
      <c r="R357" s="76"/>
      <c r="T357" s="98" t="s">
        <v>1</v>
      </c>
      <c r="U357" s="30" t="s">
        <v>25</v>
      </c>
      <c r="V357" s="26"/>
      <c r="W357" s="115">
        <f t="shared" si="6"/>
        <v>0</v>
      </c>
      <c r="X357" s="115">
        <v>0</v>
      </c>
      <c r="Y357" s="115">
        <f t="shared" si="7"/>
        <v>0</v>
      </c>
      <c r="Z357" s="115">
        <v>0</v>
      </c>
      <c r="AA357" s="116">
        <f t="shared" si="8"/>
        <v>0</v>
      </c>
      <c r="AR357" s="14" t="s">
        <v>97</v>
      </c>
      <c r="AT357" s="14" t="s">
        <v>87</v>
      </c>
      <c r="AU357" s="14" t="s">
        <v>43</v>
      </c>
      <c r="AY357" s="14" t="s">
        <v>94</v>
      </c>
      <c r="BE357" s="56">
        <f t="shared" si="9"/>
        <v>0</v>
      </c>
      <c r="BF357" s="56">
        <f t="shared" si="10"/>
        <v>0</v>
      </c>
      <c r="BG357" s="56">
        <f t="shared" si="11"/>
        <v>0</v>
      </c>
      <c r="BH357" s="56">
        <f t="shared" si="12"/>
        <v>0</v>
      </c>
      <c r="BI357" s="56">
        <f t="shared" si="13"/>
        <v>0</v>
      </c>
      <c r="BJ357" s="14" t="s">
        <v>43</v>
      </c>
      <c r="BK357" s="93">
        <f t="shared" si="14"/>
        <v>0</v>
      </c>
      <c r="BL357" s="14" t="s">
        <v>97</v>
      </c>
      <c r="BM357" s="14" t="s">
        <v>380</v>
      </c>
    </row>
    <row r="358" spans="2:65" s="1" customFormat="1" ht="25.5" customHeight="1" x14ac:dyDescent="0.3">
      <c r="B358" s="73"/>
      <c r="C358" s="145">
        <v>65</v>
      </c>
      <c r="D358" s="145" t="s">
        <v>134</v>
      </c>
      <c r="E358" s="146" t="s">
        <v>382</v>
      </c>
      <c r="F358" s="229" t="s">
        <v>759</v>
      </c>
      <c r="G358" s="229"/>
      <c r="H358" s="229"/>
      <c r="I358" s="229"/>
      <c r="J358" s="147" t="s">
        <v>104</v>
      </c>
      <c r="K358" s="144">
        <v>121.67</v>
      </c>
      <c r="L358" s="212">
        <v>0</v>
      </c>
      <c r="M358" s="212"/>
      <c r="N358" s="213">
        <f t="shared" si="5"/>
        <v>0</v>
      </c>
      <c r="O358" s="201"/>
      <c r="P358" s="201"/>
      <c r="Q358" s="201"/>
      <c r="R358" s="76"/>
      <c r="T358" s="98" t="s">
        <v>1</v>
      </c>
      <c r="U358" s="30" t="s">
        <v>25</v>
      </c>
      <c r="V358" s="26"/>
      <c r="W358" s="115">
        <f t="shared" si="6"/>
        <v>0</v>
      </c>
      <c r="X358" s="115">
        <v>1.04E-2</v>
      </c>
      <c r="Y358" s="115">
        <f t="shared" si="7"/>
        <v>1.265368</v>
      </c>
      <c r="Z358" s="115">
        <v>0</v>
      </c>
      <c r="AA358" s="116">
        <f t="shared" si="8"/>
        <v>0</v>
      </c>
      <c r="AR358" s="14" t="s">
        <v>145</v>
      </c>
      <c r="AT358" s="14" t="s">
        <v>134</v>
      </c>
      <c r="AU358" s="14" t="s">
        <v>43</v>
      </c>
      <c r="AY358" s="14" t="s">
        <v>94</v>
      </c>
      <c r="BE358" s="56">
        <f t="shared" si="9"/>
        <v>0</v>
      </c>
      <c r="BF358" s="56">
        <f t="shared" si="10"/>
        <v>0</v>
      </c>
      <c r="BG358" s="56">
        <f t="shared" si="11"/>
        <v>0</v>
      </c>
      <c r="BH358" s="56">
        <f t="shared" si="12"/>
        <v>0</v>
      </c>
      <c r="BI358" s="56">
        <f t="shared" si="13"/>
        <v>0</v>
      </c>
      <c r="BJ358" s="14" t="s">
        <v>43</v>
      </c>
      <c r="BK358" s="93">
        <f t="shared" si="14"/>
        <v>0</v>
      </c>
      <c r="BL358" s="14" t="s">
        <v>97</v>
      </c>
      <c r="BM358" s="14" t="s">
        <v>395</v>
      </c>
    </row>
    <row r="359" spans="2:65" s="1" customFormat="1" ht="25.5" customHeight="1" x14ac:dyDescent="0.3">
      <c r="B359" s="73"/>
      <c r="C359" s="112">
        <v>66</v>
      </c>
      <c r="D359" s="112" t="s">
        <v>87</v>
      </c>
      <c r="E359" s="113" t="s">
        <v>179</v>
      </c>
      <c r="F359" s="200" t="s">
        <v>760</v>
      </c>
      <c r="G359" s="200"/>
      <c r="H359" s="200"/>
      <c r="I359" s="200"/>
      <c r="J359" s="114" t="s">
        <v>104</v>
      </c>
      <c r="K359" s="97">
        <v>105</v>
      </c>
      <c r="L359" s="185">
        <v>0</v>
      </c>
      <c r="M359" s="185"/>
      <c r="N359" s="201">
        <f t="shared" si="5"/>
        <v>0</v>
      </c>
      <c r="O359" s="201"/>
      <c r="P359" s="201"/>
      <c r="Q359" s="201"/>
      <c r="R359" s="76"/>
      <c r="T359" s="98" t="s">
        <v>1</v>
      </c>
      <c r="U359" s="30" t="s">
        <v>25</v>
      </c>
      <c r="V359" s="26"/>
      <c r="W359" s="115">
        <f t="shared" si="6"/>
        <v>0</v>
      </c>
      <c r="X359" s="115">
        <v>0</v>
      </c>
      <c r="Y359" s="115">
        <f t="shared" si="7"/>
        <v>0</v>
      </c>
      <c r="Z359" s="115">
        <v>0</v>
      </c>
      <c r="AA359" s="116">
        <f t="shared" si="8"/>
        <v>0</v>
      </c>
      <c r="AR359" s="14" t="s">
        <v>97</v>
      </c>
      <c r="AT359" s="14" t="s">
        <v>87</v>
      </c>
      <c r="AU359" s="14" t="s">
        <v>43</v>
      </c>
      <c r="AY359" s="14" t="s">
        <v>94</v>
      </c>
      <c r="BE359" s="56">
        <f t="shared" si="9"/>
        <v>0</v>
      </c>
      <c r="BF359" s="56">
        <f t="shared" si="10"/>
        <v>0</v>
      </c>
      <c r="BG359" s="56">
        <f t="shared" si="11"/>
        <v>0</v>
      </c>
      <c r="BH359" s="56">
        <f t="shared" si="12"/>
        <v>0</v>
      </c>
      <c r="BI359" s="56">
        <f t="shared" si="13"/>
        <v>0</v>
      </c>
      <c r="BJ359" s="14" t="s">
        <v>43</v>
      </c>
      <c r="BK359" s="93">
        <f t="shared" si="14"/>
        <v>0</v>
      </c>
      <c r="BL359" s="14" t="s">
        <v>97</v>
      </c>
      <c r="BM359" s="14" t="s">
        <v>380</v>
      </c>
    </row>
    <row r="360" spans="2:65" s="1" customFormat="1" ht="25.5" customHeight="1" x14ac:dyDescent="0.3">
      <c r="B360" s="73"/>
      <c r="C360" s="145">
        <v>67</v>
      </c>
      <c r="D360" s="145" t="s">
        <v>134</v>
      </c>
      <c r="E360" s="146" t="s">
        <v>382</v>
      </c>
      <c r="F360" s="229" t="s">
        <v>761</v>
      </c>
      <c r="G360" s="229"/>
      <c r="H360" s="229"/>
      <c r="I360" s="229"/>
      <c r="J360" s="147" t="s">
        <v>762</v>
      </c>
      <c r="K360" s="144">
        <v>2100</v>
      </c>
      <c r="L360" s="212">
        <v>0</v>
      </c>
      <c r="M360" s="212"/>
      <c r="N360" s="213">
        <f t="shared" si="5"/>
        <v>0</v>
      </c>
      <c r="O360" s="201"/>
      <c r="P360" s="201"/>
      <c r="Q360" s="201"/>
      <c r="R360" s="76"/>
      <c r="T360" s="98" t="s">
        <v>1</v>
      </c>
      <c r="U360" s="30" t="s">
        <v>25</v>
      </c>
      <c r="V360" s="26"/>
      <c r="W360" s="115">
        <f t="shared" si="6"/>
        <v>0</v>
      </c>
      <c r="X360" s="115">
        <v>1.04E-2</v>
      </c>
      <c r="Y360" s="115">
        <f t="shared" si="7"/>
        <v>21.84</v>
      </c>
      <c r="Z360" s="115">
        <v>0</v>
      </c>
      <c r="AA360" s="116">
        <f t="shared" si="8"/>
        <v>0</v>
      </c>
      <c r="AR360" s="14" t="s">
        <v>145</v>
      </c>
      <c r="AT360" s="14" t="s">
        <v>134</v>
      </c>
      <c r="AU360" s="14" t="s">
        <v>43</v>
      </c>
      <c r="AY360" s="14" t="s">
        <v>94</v>
      </c>
      <c r="BE360" s="56">
        <f t="shared" si="9"/>
        <v>0</v>
      </c>
      <c r="BF360" s="56">
        <f t="shared" si="10"/>
        <v>0</v>
      </c>
      <c r="BG360" s="56">
        <f t="shared" si="11"/>
        <v>0</v>
      </c>
      <c r="BH360" s="56">
        <f t="shared" si="12"/>
        <v>0</v>
      </c>
      <c r="BI360" s="56">
        <f t="shared" si="13"/>
        <v>0</v>
      </c>
      <c r="BJ360" s="14" t="s">
        <v>43</v>
      </c>
      <c r="BK360" s="93">
        <f t="shared" si="14"/>
        <v>0</v>
      </c>
      <c r="BL360" s="14" t="s">
        <v>97</v>
      </c>
      <c r="BM360" s="14" t="s">
        <v>395</v>
      </c>
    </row>
    <row r="361" spans="2:65" s="1" customFormat="1" ht="25.5" customHeight="1" x14ac:dyDescent="0.3">
      <c r="B361" s="73"/>
      <c r="C361" s="112">
        <v>68</v>
      </c>
      <c r="D361" s="112" t="s">
        <v>87</v>
      </c>
      <c r="E361" s="113" t="s">
        <v>397</v>
      </c>
      <c r="F361" s="200" t="s">
        <v>398</v>
      </c>
      <c r="G361" s="200"/>
      <c r="H361" s="200"/>
      <c r="I361" s="200"/>
      <c r="J361" s="114" t="s">
        <v>360</v>
      </c>
      <c r="K361" s="97">
        <v>0</v>
      </c>
      <c r="L361" s="185">
        <v>0</v>
      </c>
      <c r="M361" s="185"/>
      <c r="N361" s="201">
        <f t="shared" si="5"/>
        <v>0</v>
      </c>
      <c r="O361" s="201"/>
      <c r="P361" s="201"/>
      <c r="Q361" s="201"/>
      <c r="R361" s="76"/>
      <c r="T361" s="98" t="s">
        <v>1</v>
      </c>
      <c r="U361" s="30" t="s">
        <v>25</v>
      </c>
      <c r="V361" s="26"/>
      <c r="W361" s="115">
        <f t="shared" si="6"/>
        <v>0</v>
      </c>
      <c r="X361" s="115">
        <v>0</v>
      </c>
      <c r="Y361" s="115">
        <f t="shared" si="7"/>
        <v>0</v>
      </c>
      <c r="Z361" s="115">
        <v>0</v>
      </c>
      <c r="AA361" s="116">
        <f t="shared" si="8"/>
        <v>0</v>
      </c>
      <c r="AR361" s="14" t="s">
        <v>97</v>
      </c>
      <c r="AT361" s="14" t="s">
        <v>87</v>
      </c>
      <c r="AU361" s="14" t="s">
        <v>43</v>
      </c>
      <c r="AY361" s="14" t="s">
        <v>94</v>
      </c>
      <c r="BE361" s="56">
        <f t="shared" si="9"/>
        <v>0</v>
      </c>
      <c r="BF361" s="56">
        <f t="shared" si="10"/>
        <v>0</v>
      </c>
      <c r="BG361" s="56">
        <f t="shared" si="11"/>
        <v>0</v>
      </c>
      <c r="BH361" s="56">
        <f t="shared" si="12"/>
        <v>0</v>
      </c>
      <c r="BI361" s="56">
        <f t="shared" si="13"/>
        <v>0</v>
      </c>
      <c r="BJ361" s="14" t="s">
        <v>43</v>
      </c>
      <c r="BK361" s="93">
        <f t="shared" si="14"/>
        <v>0</v>
      </c>
      <c r="BL361" s="14" t="s">
        <v>97</v>
      </c>
      <c r="BM361" s="14" t="s">
        <v>399</v>
      </c>
    </row>
    <row r="362" spans="2:65" s="5" customFormat="1" ht="29.85" customHeight="1" x14ac:dyDescent="0.3">
      <c r="B362" s="102"/>
      <c r="C362" s="103"/>
      <c r="D362" s="111" t="s">
        <v>162</v>
      </c>
      <c r="E362" s="111"/>
      <c r="F362" s="111"/>
      <c r="G362" s="111"/>
      <c r="H362" s="111"/>
      <c r="I362" s="111"/>
      <c r="J362" s="111"/>
      <c r="K362" s="111"/>
      <c r="L362" s="111"/>
      <c r="M362" s="111"/>
      <c r="N362" s="225">
        <f>BK362</f>
        <v>0</v>
      </c>
      <c r="O362" s="226"/>
      <c r="P362" s="226"/>
      <c r="Q362" s="226"/>
      <c r="R362" s="104"/>
      <c r="T362" s="105"/>
      <c r="U362" s="103"/>
      <c r="V362" s="103"/>
      <c r="W362" s="106">
        <f>SUM(W363:W370)</f>
        <v>0</v>
      </c>
      <c r="X362" s="103"/>
      <c r="Y362" s="106">
        <f>SUM(Y363:Y370)</f>
        <v>2.9768155999999997</v>
      </c>
      <c r="Z362" s="103"/>
      <c r="AA362" s="107">
        <f>SUM(AA363:AA370)</f>
        <v>0</v>
      </c>
      <c r="AR362" s="108" t="s">
        <v>43</v>
      </c>
      <c r="AT362" s="109" t="s">
        <v>39</v>
      </c>
      <c r="AU362" s="109" t="s">
        <v>41</v>
      </c>
      <c r="AY362" s="108" t="s">
        <v>94</v>
      </c>
      <c r="BK362" s="110">
        <f>SUM(BK363:BK370)</f>
        <v>0</v>
      </c>
    </row>
    <row r="363" spans="2:65" s="1" customFormat="1" ht="25.5" customHeight="1" x14ac:dyDescent="0.3">
      <c r="B363" s="73"/>
      <c r="C363" s="112">
        <v>69</v>
      </c>
      <c r="D363" s="112" t="s">
        <v>87</v>
      </c>
      <c r="E363" s="113" t="s">
        <v>401</v>
      </c>
      <c r="F363" s="200" t="s">
        <v>402</v>
      </c>
      <c r="G363" s="200"/>
      <c r="H363" s="200"/>
      <c r="I363" s="200"/>
      <c r="J363" s="114" t="s">
        <v>104</v>
      </c>
      <c r="K363" s="97">
        <v>148.4</v>
      </c>
      <c r="L363" s="185">
        <v>0</v>
      </c>
      <c r="M363" s="185"/>
      <c r="N363" s="201">
        <f>ROUND(L363*K363,3)</f>
        <v>0</v>
      </c>
      <c r="O363" s="201"/>
      <c r="P363" s="201"/>
      <c r="Q363" s="201"/>
      <c r="R363" s="76"/>
      <c r="T363" s="98" t="s">
        <v>1</v>
      </c>
      <c r="U363" s="30" t="s">
        <v>25</v>
      </c>
      <c r="V363" s="26"/>
      <c r="W363" s="115">
        <f>V363*K363</f>
        <v>0</v>
      </c>
      <c r="X363" s="115">
        <v>0</v>
      </c>
      <c r="Y363" s="115">
        <f>X363*K363</f>
        <v>0</v>
      </c>
      <c r="Z363" s="115">
        <v>0</v>
      </c>
      <c r="AA363" s="116">
        <f>Z363*K363</f>
        <v>0</v>
      </c>
      <c r="AR363" s="14" t="s">
        <v>97</v>
      </c>
      <c r="AT363" s="14" t="s">
        <v>87</v>
      </c>
      <c r="AU363" s="14" t="s">
        <v>43</v>
      </c>
      <c r="AY363" s="14" t="s">
        <v>94</v>
      </c>
      <c r="BE363" s="56">
        <f>IF(U363="základná",N363,0)</f>
        <v>0</v>
      </c>
      <c r="BF363" s="56">
        <f>IF(U363="znížená",N363,0)</f>
        <v>0</v>
      </c>
      <c r="BG363" s="56">
        <f>IF(U363="zákl. prenesená",N363,0)</f>
        <v>0</v>
      </c>
      <c r="BH363" s="56">
        <f>IF(U363="zníž. prenesená",N363,0)</f>
        <v>0</v>
      </c>
      <c r="BI363" s="56">
        <f>IF(U363="nulová",N363,0)</f>
        <v>0</v>
      </c>
      <c r="BJ363" s="14" t="s">
        <v>43</v>
      </c>
      <c r="BK363" s="93">
        <f>ROUND(L363*K363,3)</f>
        <v>0</v>
      </c>
      <c r="BL363" s="14" t="s">
        <v>97</v>
      </c>
      <c r="BM363" s="14" t="s">
        <v>403</v>
      </c>
    </row>
    <row r="364" spans="2:65" s="6" customFormat="1" ht="16.5" customHeight="1" x14ac:dyDescent="0.3">
      <c r="B364" s="117"/>
      <c r="C364" s="118"/>
      <c r="D364" s="118"/>
      <c r="E364" s="119" t="s">
        <v>1</v>
      </c>
      <c r="F364" s="202" t="s">
        <v>404</v>
      </c>
      <c r="G364" s="203"/>
      <c r="H364" s="203"/>
      <c r="I364" s="203"/>
      <c r="J364" s="118"/>
      <c r="K364" s="120">
        <v>148.4</v>
      </c>
      <c r="L364" s="118"/>
      <c r="M364" s="118"/>
      <c r="N364" s="118"/>
      <c r="O364" s="118"/>
      <c r="P364" s="118"/>
      <c r="Q364" s="118"/>
      <c r="R364" s="121"/>
      <c r="T364" s="122"/>
      <c r="U364" s="118"/>
      <c r="V364" s="118"/>
      <c r="W364" s="118"/>
      <c r="X364" s="118"/>
      <c r="Y364" s="118"/>
      <c r="Z364" s="118"/>
      <c r="AA364" s="123"/>
      <c r="AT364" s="124" t="s">
        <v>100</v>
      </c>
      <c r="AU364" s="124" t="s">
        <v>43</v>
      </c>
      <c r="AV364" s="6" t="s">
        <v>43</v>
      </c>
      <c r="AW364" s="6" t="s">
        <v>18</v>
      </c>
      <c r="AX364" s="6" t="s">
        <v>40</v>
      </c>
      <c r="AY364" s="124" t="s">
        <v>94</v>
      </c>
    </row>
    <row r="365" spans="2:65" s="7" customFormat="1" ht="16.5" customHeight="1" x14ac:dyDescent="0.3">
      <c r="B365" s="125"/>
      <c r="C365" s="126"/>
      <c r="D365" s="126"/>
      <c r="E365" s="127" t="s">
        <v>1</v>
      </c>
      <c r="F365" s="204" t="s">
        <v>101</v>
      </c>
      <c r="G365" s="205"/>
      <c r="H365" s="205"/>
      <c r="I365" s="205"/>
      <c r="J365" s="126"/>
      <c r="K365" s="128">
        <v>148.4</v>
      </c>
      <c r="L365" s="126"/>
      <c r="M365" s="126"/>
      <c r="N365" s="126"/>
      <c r="O365" s="126"/>
      <c r="P365" s="126"/>
      <c r="Q365" s="126"/>
      <c r="R365" s="129"/>
      <c r="T365" s="130"/>
      <c r="U365" s="126"/>
      <c r="V365" s="126"/>
      <c r="W365" s="126"/>
      <c r="X365" s="126"/>
      <c r="Y365" s="126"/>
      <c r="Z365" s="126"/>
      <c r="AA365" s="131"/>
      <c r="AT365" s="132" t="s">
        <v>100</v>
      </c>
      <c r="AU365" s="132" t="s">
        <v>43</v>
      </c>
      <c r="AV365" s="7" t="s">
        <v>98</v>
      </c>
      <c r="AW365" s="7" t="s">
        <v>18</v>
      </c>
      <c r="AX365" s="7" t="s">
        <v>40</v>
      </c>
      <c r="AY365" s="132" t="s">
        <v>94</v>
      </c>
    </row>
    <row r="366" spans="2:65" s="8" customFormat="1" ht="16.5" customHeight="1" x14ac:dyDescent="0.3">
      <c r="B366" s="133"/>
      <c r="C366" s="134"/>
      <c r="D366" s="134"/>
      <c r="E366" s="135" t="s">
        <v>1</v>
      </c>
      <c r="F366" s="206" t="s">
        <v>102</v>
      </c>
      <c r="G366" s="207"/>
      <c r="H366" s="207"/>
      <c r="I366" s="207"/>
      <c r="J366" s="134"/>
      <c r="K366" s="136">
        <v>148.4</v>
      </c>
      <c r="L366" s="134"/>
      <c r="M366" s="134"/>
      <c r="N366" s="134"/>
      <c r="O366" s="134"/>
      <c r="P366" s="134"/>
      <c r="Q366" s="134"/>
      <c r="R366" s="137"/>
      <c r="T366" s="138"/>
      <c r="U366" s="134"/>
      <c r="V366" s="134"/>
      <c r="W366" s="134"/>
      <c r="X366" s="134"/>
      <c r="Y366" s="134"/>
      <c r="Z366" s="134"/>
      <c r="AA366" s="139"/>
      <c r="AT366" s="140" t="s">
        <v>100</v>
      </c>
      <c r="AU366" s="140" t="s">
        <v>43</v>
      </c>
      <c r="AV366" s="8" t="s">
        <v>96</v>
      </c>
      <c r="AW366" s="8" t="s">
        <v>18</v>
      </c>
      <c r="AX366" s="8" t="s">
        <v>41</v>
      </c>
      <c r="AY366" s="140" t="s">
        <v>94</v>
      </c>
    </row>
    <row r="367" spans="2:65" s="1" customFormat="1" ht="57.75" customHeight="1" x14ac:dyDescent="0.3">
      <c r="B367" s="73"/>
      <c r="C367" s="141">
        <v>70</v>
      </c>
      <c r="D367" s="141" t="s">
        <v>134</v>
      </c>
      <c r="E367" s="142" t="s">
        <v>406</v>
      </c>
      <c r="F367" s="215" t="s">
        <v>795</v>
      </c>
      <c r="G367" s="215"/>
      <c r="H367" s="215"/>
      <c r="I367" s="215"/>
      <c r="J367" s="143" t="s">
        <v>104</v>
      </c>
      <c r="K367" s="144">
        <v>151.36799999999999</v>
      </c>
      <c r="L367" s="212">
        <v>0</v>
      </c>
      <c r="M367" s="212"/>
      <c r="N367" s="213">
        <f>ROUND(L367*K367,3)</f>
        <v>0</v>
      </c>
      <c r="O367" s="201"/>
      <c r="P367" s="201"/>
      <c r="Q367" s="201"/>
      <c r="R367" s="76"/>
      <c r="T367" s="98" t="s">
        <v>1</v>
      </c>
      <c r="U367" s="30" t="s">
        <v>25</v>
      </c>
      <c r="V367" s="26"/>
      <c r="W367" s="115">
        <f>V367*K367</f>
        <v>0</v>
      </c>
      <c r="X367" s="115">
        <v>1.7999999999999999E-2</v>
      </c>
      <c r="Y367" s="115">
        <f>X367*K367</f>
        <v>2.7246239999999995</v>
      </c>
      <c r="Z367" s="115">
        <v>0</v>
      </c>
      <c r="AA367" s="116">
        <f>Z367*K367</f>
        <v>0</v>
      </c>
      <c r="AR367" s="14" t="s">
        <v>145</v>
      </c>
      <c r="AT367" s="14" t="s">
        <v>134</v>
      </c>
      <c r="AU367" s="14" t="s">
        <v>43</v>
      </c>
      <c r="AY367" s="14" t="s">
        <v>94</v>
      </c>
      <c r="BE367" s="56">
        <f>IF(U367="základná",N367,0)</f>
        <v>0</v>
      </c>
      <c r="BF367" s="56">
        <f>IF(U367="znížená",N367,0)</f>
        <v>0</v>
      </c>
      <c r="BG367" s="56">
        <f>IF(U367="zákl. prenesená",N367,0)</f>
        <v>0</v>
      </c>
      <c r="BH367" s="56">
        <f>IF(U367="zníž. prenesená",N367,0)</f>
        <v>0</v>
      </c>
      <c r="BI367" s="56">
        <f>IF(U367="nulová",N367,0)</f>
        <v>0</v>
      </c>
      <c r="BJ367" s="14" t="s">
        <v>43</v>
      </c>
      <c r="BK367" s="93">
        <f>ROUND(L367*K367,3)</f>
        <v>0</v>
      </c>
      <c r="BL367" s="14" t="s">
        <v>97</v>
      </c>
      <c r="BM367" s="14" t="s">
        <v>407</v>
      </c>
    </row>
    <row r="368" spans="2:65" s="1" customFormat="1" ht="38.25" customHeight="1" x14ac:dyDescent="0.3">
      <c r="B368" s="73"/>
      <c r="C368" s="112">
        <v>71</v>
      </c>
      <c r="D368" s="112" t="s">
        <v>87</v>
      </c>
      <c r="E368" s="113" t="s">
        <v>409</v>
      </c>
      <c r="F368" s="200" t="s">
        <v>410</v>
      </c>
      <c r="G368" s="200"/>
      <c r="H368" s="200"/>
      <c r="I368" s="200"/>
      <c r="J368" s="114" t="s">
        <v>104</v>
      </c>
      <c r="K368" s="97">
        <v>72.72</v>
      </c>
      <c r="L368" s="185">
        <v>0</v>
      </c>
      <c r="M368" s="185"/>
      <c r="N368" s="201">
        <f>ROUND(L368*K368,3)</f>
        <v>0</v>
      </c>
      <c r="O368" s="201"/>
      <c r="P368" s="201"/>
      <c r="Q368" s="201"/>
      <c r="R368" s="76"/>
      <c r="T368" s="98" t="s">
        <v>1</v>
      </c>
      <c r="U368" s="30" t="s">
        <v>25</v>
      </c>
      <c r="V368" s="26"/>
      <c r="W368" s="115">
        <f>V368*K368</f>
        <v>0</v>
      </c>
      <c r="X368" s="115">
        <v>0</v>
      </c>
      <c r="Y368" s="115">
        <f>X368*K368</f>
        <v>0</v>
      </c>
      <c r="Z368" s="115">
        <v>0</v>
      </c>
      <c r="AA368" s="116">
        <f>Z368*K368</f>
        <v>0</v>
      </c>
      <c r="AR368" s="14" t="s">
        <v>97</v>
      </c>
      <c r="AT368" s="14" t="s">
        <v>87</v>
      </c>
      <c r="AU368" s="14" t="s">
        <v>43</v>
      </c>
      <c r="AY368" s="14" t="s">
        <v>94</v>
      </c>
      <c r="BE368" s="56">
        <f>IF(U368="základná",N368,0)</f>
        <v>0</v>
      </c>
      <c r="BF368" s="56">
        <f>IF(U368="znížená",N368,0)</f>
        <v>0</v>
      </c>
      <c r="BG368" s="56">
        <f>IF(U368="zákl. prenesená",N368,0)</f>
        <v>0</v>
      </c>
      <c r="BH368" s="56">
        <f>IF(U368="zníž. prenesená",N368,0)</f>
        <v>0</v>
      </c>
      <c r="BI368" s="56">
        <f>IF(U368="nulová",N368,0)</f>
        <v>0</v>
      </c>
      <c r="BJ368" s="14" t="s">
        <v>43</v>
      </c>
      <c r="BK368" s="93">
        <f>ROUND(L368*K368,3)</f>
        <v>0</v>
      </c>
      <c r="BL368" s="14" t="s">
        <v>97</v>
      </c>
      <c r="BM368" s="14" t="s">
        <v>411</v>
      </c>
    </row>
    <row r="369" spans="2:65" s="1" customFormat="1" ht="25.5" customHeight="1" x14ac:dyDescent="0.3">
      <c r="B369" s="73"/>
      <c r="C369" s="141">
        <v>72</v>
      </c>
      <c r="D369" s="141" t="s">
        <v>134</v>
      </c>
      <c r="E369" s="142" t="s">
        <v>412</v>
      </c>
      <c r="F369" s="211" t="s">
        <v>796</v>
      </c>
      <c r="G369" s="211"/>
      <c r="H369" s="211"/>
      <c r="I369" s="211"/>
      <c r="J369" s="143" t="s">
        <v>104</v>
      </c>
      <c r="K369" s="144">
        <v>74.174000000000007</v>
      </c>
      <c r="L369" s="212">
        <v>0</v>
      </c>
      <c r="M369" s="212"/>
      <c r="N369" s="213">
        <f>ROUND(L369*K369,3)</f>
        <v>0</v>
      </c>
      <c r="O369" s="201"/>
      <c r="P369" s="201"/>
      <c r="Q369" s="201"/>
      <c r="R369" s="76"/>
      <c r="T369" s="98" t="s">
        <v>1</v>
      </c>
      <c r="U369" s="30" t="s">
        <v>25</v>
      </c>
      <c r="V369" s="26"/>
      <c r="W369" s="115">
        <f>V369*K369</f>
        <v>0</v>
      </c>
      <c r="X369" s="115">
        <v>3.3999999999999998E-3</v>
      </c>
      <c r="Y369" s="115">
        <f>X369*K369</f>
        <v>0.25219160000000002</v>
      </c>
      <c r="Z369" s="115">
        <v>0</v>
      </c>
      <c r="AA369" s="116">
        <f>Z369*K369</f>
        <v>0</v>
      </c>
      <c r="AR369" s="14" t="s">
        <v>145</v>
      </c>
      <c r="AT369" s="14" t="s">
        <v>134</v>
      </c>
      <c r="AU369" s="14" t="s">
        <v>43</v>
      </c>
      <c r="AY369" s="14" t="s">
        <v>94</v>
      </c>
      <c r="BE369" s="56">
        <f>IF(U369="základná",N369,0)</f>
        <v>0</v>
      </c>
      <c r="BF369" s="56">
        <f>IF(U369="znížená",N369,0)</f>
        <v>0</v>
      </c>
      <c r="BG369" s="56">
        <f>IF(U369="zákl. prenesená",N369,0)</f>
        <v>0</v>
      </c>
      <c r="BH369" s="56">
        <f>IF(U369="zníž. prenesená",N369,0)</f>
        <v>0</v>
      </c>
      <c r="BI369" s="56">
        <f>IF(U369="nulová",N369,0)</f>
        <v>0</v>
      </c>
      <c r="BJ369" s="14" t="s">
        <v>43</v>
      </c>
      <c r="BK369" s="93">
        <f>ROUND(L369*K369,3)</f>
        <v>0</v>
      </c>
      <c r="BL369" s="14" t="s">
        <v>97</v>
      </c>
      <c r="BM369" s="14" t="s">
        <v>413</v>
      </c>
    </row>
    <row r="370" spans="2:65" s="1" customFormat="1" ht="25.5" customHeight="1" x14ac:dyDescent="0.3">
      <c r="B370" s="73"/>
      <c r="C370" s="112">
        <v>73</v>
      </c>
      <c r="D370" s="112" t="s">
        <v>87</v>
      </c>
      <c r="E370" s="113" t="s">
        <v>415</v>
      </c>
      <c r="F370" s="200" t="s">
        <v>416</v>
      </c>
      <c r="G370" s="200"/>
      <c r="H370" s="200"/>
      <c r="I370" s="200"/>
      <c r="J370" s="114" t="s">
        <v>360</v>
      </c>
      <c r="K370" s="97">
        <v>0</v>
      </c>
      <c r="L370" s="185">
        <v>0</v>
      </c>
      <c r="M370" s="185"/>
      <c r="N370" s="201">
        <f>ROUND(L370*K370,3)</f>
        <v>0</v>
      </c>
      <c r="O370" s="201"/>
      <c r="P370" s="201"/>
      <c r="Q370" s="201"/>
      <c r="R370" s="76"/>
      <c r="T370" s="98" t="s">
        <v>1</v>
      </c>
      <c r="U370" s="30" t="s">
        <v>25</v>
      </c>
      <c r="V370" s="26"/>
      <c r="W370" s="115">
        <f>V370*K370</f>
        <v>0</v>
      </c>
      <c r="X370" s="115">
        <v>0</v>
      </c>
      <c r="Y370" s="115">
        <f>X370*K370</f>
        <v>0</v>
      </c>
      <c r="Z370" s="115">
        <v>0</v>
      </c>
      <c r="AA370" s="116">
        <f>Z370*K370</f>
        <v>0</v>
      </c>
      <c r="AR370" s="14" t="s">
        <v>97</v>
      </c>
      <c r="AT370" s="14" t="s">
        <v>87</v>
      </c>
      <c r="AU370" s="14" t="s">
        <v>43</v>
      </c>
      <c r="AY370" s="14" t="s">
        <v>94</v>
      </c>
      <c r="BE370" s="56">
        <f>IF(U370="základná",N370,0)</f>
        <v>0</v>
      </c>
      <c r="BF370" s="56">
        <f>IF(U370="znížená",N370,0)</f>
        <v>0</v>
      </c>
      <c r="BG370" s="56">
        <f>IF(U370="zákl. prenesená",N370,0)</f>
        <v>0</v>
      </c>
      <c r="BH370" s="56">
        <f>IF(U370="zníž. prenesená",N370,0)</f>
        <v>0</v>
      </c>
      <c r="BI370" s="56">
        <f>IF(U370="nulová",N370,0)</f>
        <v>0</v>
      </c>
      <c r="BJ370" s="14" t="s">
        <v>43</v>
      </c>
      <c r="BK370" s="93">
        <f>ROUND(L370*K370,3)</f>
        <v>0</v>
      </c>
      <c r="BL370" s="14" t="s">
        <v>97</v>
      </c>
      <c r="BM370" s="14" t="s">
        <v>417</v>
      </c>
    </row>
    <row r="371" spans="2:65" s="5" customFormat="1" ht="29.85" customHeight="1" x14ac:dyDescent="0.3">
      <c r="B371" s="102"/>
      <c r="C371" s="103"/>
      <c r="D371" s="111" t="s">
        <v>163</v>
      </c>
      <c r="E371" s="111"/>
      <c r="F371" s="111"/>
      <c r="G371" s="111"/>
      <c r="H371" s="111"/>
      <c r="I371" s="111"/>
      <c r="J371" s="111"/>
      <c r="K371" s="111"/>
      <c r="L371" s="111"/>
      <c r="M371" s="111"/>
      <c r="N371" s="225">
        <f>BK371</f>
        <v>0</v>
      </c>
      <c r="O371" s="226"/>
      <c r="P371" s="226"/>
      <c r="Q371" s="226"/>
      <c r="R371" s="104"/>
      <c r="T371" s="105"/>
      <c r="U371" s="103"/>
      <c r="V371" s="103"/>
      <c r="W371" s="106">
        <f>SUM(W372:W376)</f>
        <v>0</v>
      </c>
      <c r="X371" s="103"/>
      <c r="Y371" s="106">
        <f>SUM(Y372:Y376)</f>
        <v>0.34023047999999995</v>
      </c>
      <c r="Z371" s="103"/>
      <c r="AA371" s="107">
        <f>SUM(AA372:AA376)</f>
        <v>0</v>
      </c>
      <c r="AR371" s="108" t="s">
        <v>43</v>
      </c>
      <c r="AT371" s="109" t="s">
        <v>39</v>
      </c>
      <c r="AU371" s="109" t="s">
        <v>41</v>
      </c>
      <c r="AY371" s="108" t="s">
        <v>94</v>
      </c>
      <c r="BK371" s="110">
        <f>SUM(BK372:BK376)</f>
        <v>0</v>
      </c>
    </row>
    <row r="372" spans="2:65" s="1" customFormat="1" ht="38.25" customHeight="1" x14ac:dyDescent="0.3">
      <c r="B372" s="73"/>
      <c r="C372" s="112">
        <v>74</v>
      </c>
      <c r="D372" s="112" t="s">
        <v>87</v>
      </c>
      <c r="E372" s="113" t="s">
        <v>419</v>
      </c>
      <c r="F372" s="200" t="s">
        <v>420</v>
      </c>
      <c r="G372" s="200"/>
      <c r="H372" s="200"/>
      <c r="I372" s="200"/>
      <c r="J372" s="114" t="s">
        <v>95</v>
      </c>
      <c r="K372" s="97">
        <v>2</v>
      </c>
      <c r="L372" s="185">
        <v>0</v>
      </c>
      <c r="M372" s="185"/>
      <c r="N372" s="201">
        <f>ROUND(L372*K372,3)</f>
        <v>0</v>
      </c>
      <c r="O372" s="201"/>
      <c r="P372" s="201"/>
      <c r="Q372" s="201"/>
      <c r="R372" s="76"/>
      <c r="T372" s="98" t="s">
        <v>1</v>
      </c>
      <c r="U372" s="30" t="s">
        <v>25</v>
      </c>
      <c r="V372" s="26"/>
      <c r="W372" s="115">
        <f>V372*K372</f>
        <v>0</v>
      </c>
      <c r="X372" s="115">
        <v>1.311E-2</v>
      </c>
      <c r="Y372" s="115">
        <f>X372*K372</f>
        <v>2.622E-2</v>
      </c>
      <c r="Z372" s="115">
        <v>0</v>
      </c>
      <c r="AA372" s="116">
        <f>Z372*K372</f>
        <v>0</v>
      </c>
      <c r="AR372" s="14" t="s">
        <v>97</v>
      </c>
      <c r="AT372" s="14" t="s">
        <v>87</v>
      </c>
      <c r="AU372" s="14" t="s">
        <v>43</v>
      </c>
      <c r="AY372" s="14" t="s">
        <v>94</v>
      </c>
      <c r="BE372" s="56">
        <f>IF(U372="základná",N372,0)</f>
        <v>0</v>
      </c>
      <c r="BF372" s="56">
        <f>IF(U372="znížená",N372,0)</f>
        <v>0</v>
      </c>
      <c r="BG372" s="56">
        <f>IF(U372="zákl. prenesená",N372,0)</f>
        <v>0</v>
      </c>
      <c r="BH372" s="56">
        <f>IF(U372="zníž. prenesená",N372,0)</f>
        <v>0</v>
      </c>
      <c r="BI372" s="56">
        <f>IF(U372="nulová",N372,0)</f>
        <v>0</v>
      </c>
      <c r="BJ372" s="14" t="s">
        <v>43</v>
      </c>
      <c r="BK372" s="93">
        <f>ROUND(L372*K372,3)</f>
        <v>0</v>
      </c>
      <c r="BL372" s="14" t="s">
        <v>97</v>
      </c>
      <c r="BM372" s="14" t="s">
        <v>421</v>
      </c>
    </row>
    <row r="373" spans="2:65" s="1" customFormat="1" ht="38.25" customHeight="1" x14ac:dyDescent="0.3">
      <c r="B373" s="73"/>
      <c r="C373" s="112">
        <v>75</v>
      </c>
      <c r="D373" s="112" t="s">
        <v>87</v>
      </c>
      <c r="E373" s="113" t="s">
        <v>422</v>
      </c>
      <c r="F373" s="200" t="s">
        <v>423</v>
      </c>
      <c r="G373" s="200"/>
      <c r="H373" s="200"/>
      <c r="I373" s="200"/>
      <c r="J373" s="114" t="s">
        <v>99</v>
      </c>
      <c r="K373" s="97">
        <v>41</v>
      </c>
      <c r="L373" s="185">
        <v>0</v>
      </c>
      <c r="M373" s="185"/>
      <c r="N373" s="201">
        <f>ROUND(L373*K373,3)</f>
        <v>0</v>
      </c>
      <c r="O373" s="201"/>
      <c r="P373" s="201"/>
      <c r="Q373" s="201"/>
      <c r="R373" s="76"/>
      <c r="T373" s="98" t="s">
        <v>1</v>
      </c>
      <c r="U373" s="30" t="s">
        <v>25</v>
      </c>
      <c r="V373" s="26"/>
      <c r="W373" s="115">
        <f>V373*K373</f>
        <v>0</v>
      </c>
      <c r="X373" s="115">
        <v>2.2000000000000001E-4</v>
      </c>
      <c r="Y373" s="115">
        <f>X373*K373</f>
        <v>9.0200000000000002E-3</v>
      </c>
      <c r="Z373" s="115">
        <v>0</v>
      </c>
      <c r="AA373" s="116">
        <f>Z373*K373</f>
        <v>0</v>
      </c>
      <c r="AR373" s="14" t="s">
        <v>97</v>
      </c>
      <c r="AT373" s="14" t="s">
        <v>87</v>
      </c>
      <c r="AU373" s="14" t="s">
        <v>43</v>
      </c>
      <c r="AY373" s="14" t="s">
        <v>94</v>
      </c>
      <c r="BE373" s="56">
        <f>IF(U373="základná",N373,0)</f>
        <v>0</v>
      </c>
      <c r="BF373" s="56">
        <f>IF(U373="znížená",N373,0)</f>
        <v>0</v>
      </c>
      <c r="BG373" s="56">
        <f>IF(U373="zákl. prenesená",N373,0)</f>
        <v>0</v>
      </c>
      <c r="BH373" s="56">
        <f>IF(U373="zníž. prenesená",N373,0)</f>
        <v>0</v>
      </c>
      <c r="BI373" s="56">
        <f>IF(U373="nulová",N373,0)</f>
        <v>0</v>
      </c>
      <c r="BJ373" s="14" t="s">
        <v>43</v>
      </c>
      <c r="BK373" s="93">
        <f>ROUND(L373*K373,3)</f>
        <v>0</v>
      </c>
      <c r="BL373" s="14" t="s">
        <v>97</v>
      </c>
      <c r="BM373" s="14" t="s">
        <v>424</v>
      </c>
    </row>
    <row r="374" spans="2:65" s="1" customFormat="1" ht="25.5" customHeight="1" x14ac:dyDescent="0.3">
      <c r="B374" s="73"/>
      <c r="C374" s="141">
        <v>76</v>
      </c>
      <c r="D374" s="141" t="s">
        <v>134</v>
      </c>
      <c r="E374" s="142" t="s">
        <v>426</v>
      </c>
      <c r="F374" s="211" t="s">
        <v>427</v>
      </c>
      <c r="G374" s="211"/>
      <c r="H374" s="211"/>
      <c r="I374" s="211"/>
      <c r="J374" s="143" t="s">
        <v>104</v>
      </c>
      <c r="K374" s="144">
        <v>34.747999999999998</v>
      </c>
      <c r="L374" s="212">
        <v>0</v>
      </c>
      <c r="M374" s="212"/>
      <c r="N374" s="213">
        <f>ROUND(L374*K374,3)</f>
        <v>0</v>
      </c>
      <c r="O374" s="201"/>
      <c r="P374" s="201"/>
      <c r="Q374" s="201"/>
      <c r="R374" s="76"/>
      <c r="T374" s="98" t="s">
        <v>1</v>
      </c>
      <c r="U374" s="30" t="s">
        <v>25</v>
      </c>
      <c r="V374" s="26"/>
      <c r="W374" s="115">
        <f>V374*K374</f>
        <v>0</v>
      </c>
      <c r="X374" s="115">
        <v>7.26E-3</v>
      </c>
      <c r="Y374" s="115">
        <f>X374*K374</f>
        <v>0.25227047999999996</v>
      </c>
      <c r="Z374" s="115">
        <v>0</v>
      </c>
      <c r="AA374" s="116">
        <f>Z374*K374</f>
        <v>0</v>
      </c>
      <c r="AR374" s="14" t="s">
        <v>145</v>
      </c>
      <c r="AT374" s="14" t="s">
        <v>134</v>
      </c>
      <c r="AU374" s="14" t="s">
        <v>43</v>
      </c>
      <c r="AY374" s="14" t="s">
        <v>94</v>
      </c>
      <c r="BE374" s="56">
        <f>IF(U374="základná",N374,0)</f>
        <v>0</v>
      </c>
      <c r="BF374" s="56">
        <f>IF(U374="znížená",N374,0)</f>
        <v>0</v>
      </c>
      <c r="BG374" s="56">
        <f>IF(U374="zákl. prenesená",N374,0)</f>
        <v>0</v>
      </c>
      <c r="BH374" s="56">
        <f>IF(U374="zníž. prenesená",N374,0)</f>
        <v>0</v>
      </c>
      <c r="BI374" s="56">
        <f>IF(U374="nulová",N374,0)</f>
        <v>0</v>
      </c>
      <c r="BJ374" s="14" t="s">
        <v>43</v>
      </c>
      <c r="BK374" s="93">
        <f>ROUND(L374*K374,3)</f>
        <v>0</v>
      </c>
      <c r="BL374" s="14" t="s">
        <v>97</v>
      </c>
      <c r="BM374" s="14" t="s">
        <v>428</v>
      </c>
    </row>
    <row r="375" spans="2:65" s="1" customFormat="1" ht="38.25" customHeight="1" x14ac:dyDescent="0.3">
      <c r="B375" s="73"/>
      <c r="C375" s="112">
        <v>77</v>
      </c>
      <c r="D375" s="112" t="s">
        <v>87</v>
      </c>
      <c r="E375" s="113" t="s">
        <v>429</v>
      </c>
      <c r="F375" s="200" t="s">
        <v>430</v>
      </c>
      <c r="G375" s="200"/>
      <c r="H375" s="200"/>
      <c r="I375" s="200"/>
      <c r="J375" s="114" t="s">
        <v>99</v>
      </c>
      <c r="K375" s="97">
        <v>8</v>
      </c>
      <c r="L375" s="185">
        <v>0</v>
      </c>
      <c r="M375" s="185"/>
      <c r="N375" s="201">
        <f>ROUND(L375*K375,3)</f>
        <v>0</v>
      </c>
      <c r="O375" s="201"/>
      <c r="P375" s="201"/>
      <c r="Q375" s="201"/>
      <c r="R375" s="76"/>
      <c r="T375" s="98" t="s">
        <v>1</v>
      </c>
      <c r="U375" s="30" t="s">
        <v>25</v>
      </c>
      <c r="V375" s="26"/>
      <c r="W375" s="115">
        <f>V375*K375</f>
        <v>0</v>
      </c>
      <c r="X375" s="115">
        <v>6.5900000000000004E-3</v>
      </c>
      <c r="Y375" s="115">
        <f>X375*K375</f>
        <v>5.2720000000000003E-2</v>
      </c>
      <c r="Z375" s="115">
        <v>0</v>
      </c>
      <c r="AA375" s="116">
        <f>Z375*K375</f>
        <v>0</v>
      </c>
      <c r="AR375" s="14" t="s">
        <v>97</v>
      </c>
      <c r="AT375" s="14" t="s">
        <v>87</v>
      </c>
      <c r="AU375" s="14" t="s">
        <v>43</v>
      </c>
      <c r="AY375" s="14" t="s">
        <v>94</v>
      </c>
      <c r="BE375" s="56">
        <f>IF(U375="základná",N375,0)</f>
        <v>0</v>
      </c>
      <c r="BF375" s="56">
        <f>IF(U375="znížená",N375,0)</f>
        <v>0</v>
      </c>
      <c r="BG375" s="56">
        <f>IF(U375="zákl. prenesená",N375,0)</f>
        <v>0</v>
      </c>
      <c r="BH375" s="56">
        <f>IF(U375="zníž. prenesená",N375,0)</f>
        <v>0</v>
      </c>
      <c r="BI375" s="56">
        <f>IF(U375="nulová",N375,0)</f>
        <v>0</v>
      </c>
      <c r="BJ375" s="14" t="s">
        <v>43</v>
      </c>
      <c r="BK375" s="93">
        <f>ROUND(L375*K375,3)</f>
        <v>0</v>
      </c>
      <c r="BL375" s="14" t="s">
        <v>97</v>
      </c>
      <c r="BM375" s="14" t="s">
        <v>431</v>
      </c>
    </row>
    <row r="376" spans="2:65" s="1" customFormat="1" ht="25.5" customHeight="1" x14ac:dyDescent="0.3">
      <c r="B376" s="73"/>
      <c r="C376" s="112">
        <v>78</v>
      </c>
      <c r="D376" s="112" t="s">
        <v>87</v>
      </c>
      <c r="E376" s="113" t="s">
        <v>433</v>
      </c>
      <c r="F376" s="200" t="s">
        <v>434</v>
      </c>
      <c r="G376" s="200"/>
      <c r="H376" s="200"/>
      <c r="I376" s="200"/>
      <c r="J376" s="114" t="s">
        <v>360</v>
      </c>
      <c r="K376" s="97">
        <v>0</v>
      </c>
      <c r="L376" s="185">
        <v>0</v>
      </c>
      <c r="M376" s="185"/>
      <c r="N376" s="201">
        <f>ROUND(L376*K376,3)</f>
        <v>0</v>
      </c>
      <c r="O376" s="201"/>
      <c r="P376" s="201"/>
      <c r="Q376" s="201"/>
      <c r="R376" s="76"/>
      <c r="T376" s="98" t="s">
        <v>1</v>
      </c>
      <c r="U376" s="30" t="s">
        <v>25</v>
      </c>
      <c r="V376" s="26"/>
      <c r="W376" s="115">
        <f>V376*K376</f>
        <v>0</v>
      </c>
      <c r="X376" s="115">
        <v>0</v>
      </c>
      <c r="Y376" s="115">
        <f>X376*K376</f>
        <v>0</v>
      </c>
      <c r="Z376" s="115">
        <v>0</v>
      </c>
      <c r="AA376" s="116">
        <f>Z376*K376</f>
        <v>0</v>
      </c>
      <c r="AR376" s="14" t="s">
        <v>97</v>
      </c>
      <c r="AT376" s="14" t="s">
        <v>87</v>
      </c>
      <c r="AU376" s="14" t="s">
        <v>43</v>
      </c>
      <c r="AY376" s="14" t="s">
        <v>94</v>
      </c>
      <c r="BE376" s="56">
        <f>IF(U376="základná",N376,0)</f>
        <v>0</v>
      </c>
      <c r="BF376" s="56">
        <f>IF(U376="znížená",N376,0)</f>
        <v>0</v>
      </c>
      <c r="BG376" s="56">
        <f>IF(U376="zákl. prenesená",N376,0)</f>
        <v>0</v>
      </c>
      <c r="BH376" s="56">
        <f>IF(U376="zníž. prenesená",N376,0)</f>
        <v>0</v>
      </c>
      <c r="BI376" s="56">
        <f>IF(U376="nulová",N376,0)</f>
        <v>0</v>
      </c>
      <c r="BJ376" s="14" t="s">
        <v>43</v>
      </c>
      <c r="BK376" s="93">
        <f>ROUND(L376*K376,3)</f>
        <v>0</v>
      </c>
      <c r="BL376" s="14" t="s">
        <v>97</v>
      </c>
      <c r="BM376" s="14" t="s">
        <v>435</v>
      </c>
    </row>
    <row r="377" spans="2:65" s="5" customFormat="1" ht="29.85" customHeight="1" x14ac:dyDescent="0.3">
      <c r="B377" s="102"/>
      <c r="C377" s="103"/>
      <c r="D377" s="111" t="s">
        <v>164</v>
      </c>
      <c r="E377" s="111"/>
      <c r="F377" s="111"/>
      <c r="G377" s="111"/>
      <c r="H377" s="111"/>
      <c r="I377" s="111"/>
      <c r="J377" s="111"/>
      <c r="K377" s="111"/>
      <c r="L377" s="111"/>
      <c r="M377" s="111"/>
      <c r="N377" s="225">
        <f>BK377</f>
        <v>0</v>
      </c>
      <c r="O377" s="226"/>
      <c r="P377" s="226"/>
      <c r="Q377" s="226"/>
      <c r="R377" s="104"/>
      <c r="T377" s="105"/>
      <c r="U377" s="103"/>
      <c r="V377" s="103"/>
      <c r="W377" s="106">
        <f>SUM(W378:W386)</f>
        <v>0</v>
      </c>
      <c r="X377" s="103"/>
      <c r="Y377" s="106">
        <f>SUM(Y378:Y386)</f>
        <v>3.09E-2</v>
      </c>
      <c r="Z377" s="103"/>
      <c r="AA377" s="107">
        <f>SUM(AA378:AA386)</f>
        <v>0</v>
      </c>
      <c r="AR377" s="108" t="s">
        <v>43</v>
      </c>
      <c r="AT377" s="109" t="s">
        <v>39</v>
      </c>
      <c r="AU377" s="109" t="s">
        <v>41</v>
      </c>
      <c r="AY377" s="108" t="s">
        <v>94</v>
      </c>
      <c r="BK377" s="110">
        <f>SUM(BK378:BK386)</f>
        <v>0</v>
      </c>
    </row>
    <row r="378" spans="2:65" s="1" customFormat="1" ht="38.25" customHeight="1" x14ac:dyDescent="0.3">
      <c r="B378" s="73"/>
      <c r="C378" s="112">
        <v>79</v>
      </c>
      <c r="D378" s="112" t="s">
        <v>87</v>
      </c>
      <c r="E378" s="113" t="s">
        <v>436</v>
      </c>
      <c r="F378" s="210" t="s">
        <v>764</v>
      </c>
      <c r="G378" s="210"/>
      <c r="H378" s="210"/>
      <c r="I378" s="210"/>
      <c r="J378" s="114" t="s">
        <v>95</v>
      </c>
      <c r="K378" s="97">
        <v>4</v>
      </c>
      <c r="L378" s="185">
        <v>0</v>
      </c>
      <c r="M378" s="185"/>
      <c r="N378" s="201">
        <f t="shared" ref="N378:N386" si="15">ROUND(L378*K378,3)</f>
        <v>0</v>
      </c>
      <c r="O378" s="201"/>
      <c r="P378" s="201"/>
      <c r="Q378" s="201"/>
      <c r="R378" s="76"/>
      <c r="T378" s="98" t="s">
        <v>1</v>
      </c>
      <c r="U378" s="30" t="s">
        <v>25</v>
      </c>
      <c r="V378" s="26"/>
      <c r="W378" s="115">
        <f t="shared" ref="W378:W386" si="16">V378*K378</f>
        <v>0</v>
      </c>
      <c r="X378" s="115">
        <v>0</v>
      </c>
      <c r="Y378" s="115">
        <f t="shared" ref="Y378:Y386" si="17">X378*K378</f>
        <v>0</v>
      </c>
      <c r="Z378" s="115">
        <v>0</v>
      </c>
      <c r="AA378" s="116">
        <f t="shared" ref="AA378:AA386" si="18">Z378*K378</f>
        <v>0</v>
      </c>
      <c r="AR378" s="14" t="s">
        <v>97</v>
      </c>
      <c r="AT378" s="14" t="s">
        <v>87</v>
      </c>
      <c r="AU378" s="14" t="s">
        <v>43</v>
      </c>
      <c r="AY378" s="14" t="s">
        <v>94</v>
      </c>
      <c r="BE378" s="56">
        <f t="shared" ref="BE378:BE386" si="19">IF(U378="základná",N378,0)</f>
        <v>0</v>
      </c>
      <c r="BF378" s="56">
        <f t="shared" ref="BF378:BF386" si="20">IF(U378="znížená",N378,0)</f>
        <v>0</v>
      </c>
      <c r="BG378" s="56">
        <f t="shared" ref="BG378:BG386" si="21">IF(U378="zákl. prenesená",N378,0)</f>
        <v>0</v>
      </c>
      <c r="BH378" s="56">
        <f t="shared" ref="BH378:BH386" si="22">IF(U378="zníž. prenesená",N378,0)</f>
        <v>0</v>
      </c>
      <c r="BI378" s="56">
        <f t="shared" ref="BI378:BI386" si="23">IF(U378="nulová",N378,0)</f>
        <v>0</v>
      </c>
      <c r="BJ378" s="14" t="s">
        <v>43</v>
      </c>
      <c r="BK378" s="93">
        <f t="shared" ref="BK378:BK386" si="24">ROUND(L378*K378,3)</f>
        <v>0</v>
      </c>
      <c r="BL378" s="14" t="s">
        <v>97</v>
      </c>
      <c r="BM378" s="14" t="s">
        <v>437</v>
      </c>
    </row>
    <row r="379" spans="2:65" s="1" customFormat="1" ht="38.25" customHeight="1" x14ac:dyDescent="0.3">
      <c r="B379" s="73"/>
      <c r="C379" s="112">
        <v>80</v>
      </c>
      <c r="D379" s="112" t="s">
        <v>87</v>
      </c>
      <c r="E379" s="113" t="s">
        <v>439</v>
      </c>
      <c r="F379" s="210" t="s">
        <v>765</v>
      </c>
      <c r="G379" s="210"/>
      <c r="H379" s="210"/>
      <c r="I379" s="210"/>
      <c r="J379" s="114" t="s">
        <v>95</v>
      </c>
      <c r="K379" s="97">
        <v>1</v>
      </c>
      <c r="L379" s="185">
        <v>0</v>
      </c>
      <c r="M379" s="185"/>
      <c r="N379" s="201">
        <f t="shared" si="15"/>
        <v>0</v>
      </c>
      <c r="O379" s="201"/>
      <c r="P379" s="201"/>
      <c r="Q379" s="201"/>
      <c r="R379" s="76"/>
      <c r="T379" s="98" t="s">
        <v>1</v>
      </c>
      <c r="U379" s="30" t="s">
        <v>25</v>
      </c>
      <c r="V379" s="26"/>
      <c r="W379" s="115">
        <f t="shared" si="16"/>
        <v>0</v>
      </c>
      <c r="X379" s="115">
        <v>0</v>
      </c>
      <c r="Y379" s="115">
        <f t="shared" si="17"/>
        <v>0</v>
      </c>
      <c r="Z379" s="115">
        <v>0</v>
      </c>
      <c r="AA379" s="116">
        <f t="shared" si="18"/>
        <v>0</v>
      </c>
      <c r="AR379" s="14" t="s">
        <v>97</v>
      </c>
      <c r="AT379" s="14" t="s">
        <v>87</v>
      </c>
      <c r="AU379" s="14" t="s">
        <v>43</v>
      </c>
      <c r="AY379" s="14" t="s">
        <v>94</v>
      </c>
      <c r="BE379" s="56">
        <f t="shared" si="19"/>
        <v>0</v>
      </c>
      <c r="BF379" s="56">
        <f t="shared" si="20"/>
        <v>0</v>
      </c>
      <c r="BG379" s="56">
        <f t="shared" si="21"/>
        <v>0</v>
      </c>
      <c r="BH379" s="56">
        <f t="shared" si="22"/>
        <v>0</v>
      </c>
      <c r="BI379" s="56">
        <f t="shared" si="23"/>
        <v>0</v>
      </c>
      <c r="BJ379" s="14" t="s">
        <v>43</v>
      </c>
      <c r="BK379" s="93">
        <f t="shared" si="24"/>
        <v>0</v>
      </c>
      <c r="BL379" s="14" t="s">
        <v>97</v>
      </c>
      <c r="BM379" s="14" t="s">
        <v>440</v>
      </c>
    </row>
    <row r="380" spans="2:65" s="1" customFormat="1" ht="25.5" customHeight="1" x14ac:dyDescent="0.3">
      <c r="B380" s="73"/>
      <c r="C380" s="112">
        <v>81</v>
      </c>
      <c r="D380" s="112" t="s">
        <v>87</v>
      </c>
      <c r="E380" s="113" t="s">
        <v>441</v>
      </c>
      <c r="F380" s="210" t="s">
        <v>766</v>
      </c>
      <c r="G380" s="210"/>
      <c r="H380" s="210"/>
      <c r="I380" s="210"/>
      <c r="J380" s="114" t="s">
        <v>95</v>
      </c>
      <c r="K380" s="97">
        <v>3</v>
      </c>
      <c r="L380" s="185">
        <v>0</v>
      </c>
      <c r="M380" s="185"/>
      <c r="N380" s="201">
        <f t="shared" si="15"/>
        <v>0</v>
      </c>
      <c r="O380" s="201"/>
      <c r="P380" s="201"/>
      <c r="Q380" s="201"/>
      <c r="R380" s="76"/>
      <c r="T380" s="98" t="s">
        <v>1</v>
      </c>
      <c r="U380" s="30" t="s">
        <v>25</v>
      </c>
      <c r="V380" s="26"/>
      <c r="W380" s="115">
        <f t="shared" si="16"/>
        <v>0</v>
      </c>
      <c r="X380" s="115">
        <v>0</v>
      </c>
      <c r="Y380" s="115">
        <f t="shared" si="17"/>
        <v>0</v>
      </c>
      <c r="Z380" s="115">
        <v>0</v>
      </c>
      <c r="AA380" s="116">
        <f t="shared" si="18"/>
        <v>0</v>
      </c>
      <c r="AR380" s="14" t="s">
        <v>97</v>
      </c>
      <c r="AT380" s="14" t="s">
        <v>87</v>
      </c>
      <c r="AU380" s="14" t="s">
        <v>43</v>
      </c>
      <c r="AY380" s="14" t="s">
        <v>94</v>
      </c>
      <c r="BE380" s="56">
        <f t="shared" si="19"/>
        <v>0</v>
      </c>
      <c r="BF380" s="56">
        <f t="shared" si="20"/>
        <v>0</v>
      </c>
      <c r="BG380" s="56">
        <f t="shared" si="21"/>
        <v>0</v>
      </c>
      <c r="BH380" s="56">
        <f t="shared" si="22"/>
        <v>0</v>
      </c>
      <c r="BI380" s="56">
        <f t="shared" si="23"/>
        <v>0</v>
      </c>
      <c r="BJ380" s="14" t="s">
        <v>43</v>
      </c>
      <c r="BK380" s="93">
        <f t="shared" si="24"/>
        <v>0</v>
      </c>
      <c r="BL380" s="14" t="s">
        <v>97</v>
      </c>
      <c r="BM380" s="14" t="s">
        <v>442</v>
      </c>
    </row>
    <row r="381" spans="2:65" s="1" customFormat="1" ht="25.5" customHeight="1" x14ac:dyDescent="0.3">
      <c r="B381" s="73"/>
      <c r="C381" s="112">
        <v>82</v>
      </c>
      <c r="D381" s="112" t="s">
        <v>87</v>
      </c>
      <c r="E381" s="113" t="s">
        <v>444</v>
      </c>
      <c r="F381" s="210" t="s">
        <v>767</v>
      </c>
      <c r="G381" s="210"/>
      <c r="H381" s="210"/>
      <c r="I381" s="210"/>
      <c r="J381" s="114" t="s">
        <v>95</v>
      </c>
      <c r="K381" s="97">
        <v>1</v>
      </c>
      <c r="L381" s="185">
        <v>0</v>
      </c>
      <c r="M381" s="185"/>
      <c r="N381" s="201">
        <f t="shared" si="15"/>
        <v>0</v>
      </c>
      <c r="O381" s="201"/>
      <c r="P381" s="201"/>
      <c r="Q381" s="201"/>
      <c r="R381" s="76"/>
      <c r="T381" s="98" t="s">
        <v>1</v>
      </c>
      <c r="U381" s="30" t="s">
        <v>25</v>
      </c>
      <c r="V381" s="26"/>
      <c r="W381" s="115">
        <f t="shared" si="16"/>
        <v>0</v>
      </c>
      <c r="X381" s="115">
        <v>0</v>
      </c>
      <c r="Y381" s="115">
        <f t="shared" si="17"/>
        <v>0</v>
      </c>
      <c r="Z381" s="115">
        <v>0</v>
      </c>
      <c r="AA381" s="116">
        <f t="shared" si="18"/>
        <v>0</v>
      </c>
      <c r="AR381" s="14" t="s">
        <v>97</v>
      </c>
      <c r="AT381" s="14" t="s">
        <v>87</v>
      </c>
      <c r="AU381" s="14" t="s">
        <v>43</v>
      </c>
      <c r="AY381" s="14" t="s">
        <v>94</v>
      </c>
      <c r="BE381" s="56">
        <f t="shared" si="19"/>
        <v>0</v>
      </c>
      <c r="BF381" s="56">
        <f t="shared" si="20"/>
        <v>0</v>
      </c>
      <c r="BG381" s="56">
        <f t="shared" si="21"/>
        <v>0</v>
      </c>
      <c r="BH381" s="56">
        <f t="shared" si="22"/>
        <v>0</v>
      </c>
      <c r="BI381" s="56">
        <f t="shared" si="23"/>
        <v>0</v>
      </c>
      <c r="BJ381" s="14" t="s">
        <v>43</v>
      </c>
      <c r="BK381" s="93">
        <f t="shared" si="24"/>
        <v>0</v>
      </c>
      <c r="BL381" s="14" t="s">
        <v>97</v>
      </c>
      <c r="BM381" s="14" t="s">
        <v>445</v>
      </c>
    </row>
    <row r="382" spans="2:65" s="1" customFormat="1" ht="25.5" customHeight="1" x14ac:dyDescent="0.3">
      <c r="B382" s="73"/>
      <c r="C382" s="112">
        <v>83</v>
      </c>
      <c r="D382" s="112" t="s">
        <v>87</v>
      </c>
      <c r="E382" s="113" t="s">
        <v>446</v>
      </c>
      <c r="F382" s="216" t="s">
        <v>447</v>
      </c>
      <c r="G382" s="216"/>
      <c r="H382" s="216"/>
      <c r="I382" s="216"/>
      <c r="J382" s="114" t="s">
        <v>95</v>
      </c>
      <c r="K382" s="97">
        <v>2</v>
      </c>
      <c r="L382" s="185">
        <v>0</v>
      </c>
      <c r="M382" s="185"/>
      <c r="N382" s="201">
        <f t="shared" si="15"/>
        <v>0</v>
      </c>
      <c r="O382" s="201"/>
      <c r="P382" s="201"/>
      <c r="Q382" s="201"/>
      <c r="R382" s="76"/>
      <c r="T382" s="98" t="s">
        <v>1</v>
      </c>
      <c r="U382" s="30" t="s">
        <v>25</v>
      </c>
      <c r="V382" s="26"/>
      <c r="W382" s="115">
        <f t="shared" si="16"/>
        <v>0</v>
      </c>
      <c r="X382" s="115">
        <v>0</v>
      </c>
      <c r="Y382" s="115">
        <f t="shared" si="17"/>
        <v>0</v>
      </c>
      <c r="Z382" s="115">
        <v>0</v>
      </c>
      <c r="AA382" s="116">
        <f t="shared" si="18"/>
        <v>0</v>
      </c>
      <c r="AR382" s="14" t="s">
        <v>97</v>
      </c>
      <c r="AT382" s="14" t="s">
        <v>87</v>
      </c>
      <c r="AU382" s="14" t="s">
        <v>43</v>
      </c>
      <c r="AY382" s="14" t="s">
        <v>94</v>
      </c>
      <c r="BE382" s="56">
        <f t="shared" si="19"/>
        <v>0</v>
      </c>
      <c r="BF382" s="56">
        <f t="shared" si="20"/>
        <v>0</v>
      </c>
      <c r="BG382" s="56">
        <f t="shared" si="21"/>
        <v>0</v>
      </c>
      <c r="BH382" s="56">
        <f t="shared" si="22"/>
        <v>0</v>
      </c>
      <c r="BI382" s="56">
        <f t="shared" si="23"/>
        <v>0</v>
      </c>
      <c r="BJ382" s="14" t="s">
        <v>43</v>
      </c>
      <c r="BK382" s="93">
        <f t="shared" si="24"/>
        <v>0</v>
      </c>
      <c r="BL382" s="14" t="s">
        <v>97</v>
      </c>
      <c r="BM382" s="14" t="s">
        <v>448</v>
      </c>
    </row>
    <row r="383" spans="2:65" s="1" customFormat="1" ht="68.25" customHeight="1" x14ac:dyDescent="0.3">
      <c r="B383" s="73"/>
      <c r="C383" s="112">
        <v>84</v>
      </c>
      <c r="D383" s="112" t="s">
        <v>87</v>
      </c>
      <c r="E383" s="113" t="s">
        <v>763</v>
      </c>
      <c r="F383" s="200" t="s">
        <v>817</v>
      </c>
      <c r="G383" s="200"/>
      <c r="H383" s="200"/>
      <c r="I383" s="200"/>
      <c r="J383" s="114" t="s">
        <v>95</v>
      </c>
      <c r="K383" s="97">
        <v>1</v>
      </c>
      <c r="L383" s="185">
        <v>0</v>
      </c>
      <c r="M383" s="185"/>
      <c r="N383" s="201">
        <f t="shared" ref="N383" si="25">ROUND(L383*K383,3)</f>
        <v>0</v>
      </c>
      <c r="O383" s="201"/>
      <c r="P383" s="201"/>
      <c r="Q383" s="201"/>
      <c r="R383" s="76"/>
      <c r="T383" s="98" t="s">
        <v>1</v>
      </c>
      <c r="U383" s="30" t="s">
        <v>25</v>
      </c>
      <c r="V383" s="26"/>
      <c r="W383" s="115">
        <f t="shared" ref="W383" si="26">V383*K383</f>
        <v>0</v>
      </c>
      <c r="X383" s="115">
        <v>0</v>
      </c>
      <c r="Y383" s="115">
        <f t="shared" ref="Y383" si="27">X383*K383</f>
        <v>0</v>
      </c>
      <c r="Z383" s="115">
        <v>0</v>
      </c>
      <c r="AA383" s="116">
        <f t="shared" ref="AA383" si="28">Z383*K383</f>
        <v>0</v>
      </c>
      <c r="AR383" s="14" t="s">
        <v>97</v>
      </c>
      <c r="AT383" s="14" t="s">
        <v>87</v>
      </c>
      <c r="AU383" s="14" t="s">
        <v>43</v>
      </c>
      <c r="AY383" s="14" t="s">
        <v>94</v>
      </c>
      <c r="BE383" s="56">
        <f t="shared" ref="BE383" si="29">IF(U383="základná",N383,0)</f>
        <v>0</v>
      </c>
      <c r="BF383" s="56">
        <f t="shared" ref="BF383" si="30">IF(U383="znížená",N383,0)</f>
        <v>0</v>
      </c>
      <c r="BG383" s="56">
        <f t="shared" ref="BG383" si="31">IF(U383="zákl. prenesená",N383,0)</f>
        <v>0</v>
      </c>
      <c r="BH383" s="56">
        <f t="shared" ref="BH383" si="32">IF(U383="zníž. prenesená",N383,0)</f>
        <v>0</v>
      </c>
      <c r="BI383" s="56">
        <f t="shared" ref="BI383" si="33">IF(U383="nulová",N383,0)</f>
        <v>0</v>
      </c>
      <c r="BJ383" s="14" t="s">
        <v>43</v>
      </c>
      <c r="BK383" s="93">
        <f t="shared" ref="BK383" si="34">ROUND(L383*K383,3)</f>
        <v>0</v>
      </c>
      <c r="BL383" s="14" t="s">
        <v>97</v>
      </c>
      <c r="BM383" s="14" t="s">
        <v>448</v>
      </c>
    </row>
    <row r="384" spans="2:65" s="1" customFormat="1" ht="25.5" customHeight="1" x14ac:dyDescent="0.3">
      <c r="B384" s="73"/>
      <c r="C384" s="112">
        <v>85</v>
      </c>
      <c r="D384" s="112" t="s">
        <v>87</v>
      </c>
      <c r="E384" s="113" t="s">
        <v>450</v>
      </c>
      <c r="F384" s="200" t="s">
        <v>451</v>
      </c>
      <c r="G384" s="200"/>
      <c r="H384" s="200"/>
      <c r="I384" s="200"/>
      <c r="J384" s="114" t="s">
        <v>95</v>
      </c>
      <c r="K384" s="97">
        <v>2</v>
      </c>
      <c r="L384" s="185">
        <v>0</v>
      </c>
      <c r="M384" s="185"/>
      <c r="N384" s="201">
        <f t="shared" si="15"/>
        <v>0</v>
      </c>
      <c r="O384" s="201"/>
      <c r="P384" s="201"/>
      <c r="Q384" s="201"/>
      <c r="R384" s="76"/>
      <c r="T384" s="98" t="s">
        <v>1</v>
      </c>
      <c r="U384" s="30" t="s">
        <v>25</v>
      </c>
      <c r="V384" s="26"/>
      <c r="W384" s="115">
        <f t="shared" si="16"/>
        <v>0</v>
      </c>
      <c r="X384" s="115">
        <v>4.4999999999999999E-4</v>
      </c>
      <c r="Y384" s="115">
        <f t="shared" si="17"/>
        <v>8.9999999999999998E-4</v>
      </c>
      <c r="Z384" s="115">
        <v>0</v>
      </c>
      <c r="AA384" s="116">
        <f t="shared" si="18"/>
        <v>0</v>
      </c>
      <c r="AR384" s="14" t="s">
        <v>97</v>
      </c>
      <c r="AT384" s="14" t="s">
        <v>87</v>
      </c>
      <c r="AU384" s="14" t="s">
        <v>43</v>
      </c>
      <c r="AY384" s="14" t="s">
        <v>94</v>
      </c>
      <c r="BE384" s="56">
        <f t="shared" si="19"/>
        <v>0</v>
      </c>
      <c r="BF384" s="56">
        <f t="shared" si="20"/>
        <v>0</v>
      </c>
      <c r="BG384" s="56">
        <f t="shared" si="21"/>
        <v>0</v>
      </c>
      <c r="BH384" s="56">
        <f t="shared" si="22"/>
        <v>0</v>
      </c>
      <c r="BI384" s="56">
        <f t="shared" si="23"/>
        <v>0</v>
      </c>
      <c r="BJ384" s="14" t="s">
        <v>43</v>
      </c>
      <c r="BK384" s="93">
        <f t="shared" si="24"/>
        <v>0</v>
      </c>
      <c r="BL384" s="14" t="s">
        <v>97</v>
      </c>
      <c r="BM384" s="14" t="s">
        <v>452</v>
      </c>
    </row>
    <row r="385" spans="2:65" s="1" customFormat="1" ht="61.5" customHeight="1" x14ac:dyDescent="0.3">
      <c r="B385" s="73"/>
      <c r="C385" s="141">
        <v>86</v>
      </c>
      <c r="D385" s="141" t="s">
        <v>134</v>
      </c>
      <c r="E385" s="142" t="s">
        <v>453</v>
      </c>
      <c r="F385" s="211" t="s">
        <v>797</v>
      </c>
      <c r="G385" s="211"/>
      <c r="H385" s="211"/>
      <c r="I385" s="211"/>
      <c r="J385" s="143" t="s">
        <v>95</v>
      </c>
      <c r="K385" s="144">
        <v>2</v>
      </c>
      <c r="L385" s="212">
        <v>0</v>
      </c>
      <c r="M385" s="212"/>
      <c r="N385" s="213">
        <f t="shared" si="15"/>
        <v>0</v>
      </c>
      <c r="O385" s="201"/>
      <c r="P385" s="201"/>
      <c r="Q385" s="201"/>
      <c r="R385" s="76"/>
      <c r="T385" s="98" t="s">
        <v>1</v>
      </c>
      <c r="U385" s="30" t="s">
        <v>25</v>
      </c>
      <c r="V385" s="26"/>
      <c r="W385" s="115">
        <f t="shared" si="16"/>
        <v>0</v>
      </c>
      <c r="X385" s="115">
        <v>1.4999999999999999E-2</v>
      </c>
      <c r="Y385" s="115">
        <f t="shared" si="17"/>
        <v>0.03</v>
      </c>
      <c r="Z385" s="115">
        <v>0</v>
      </c>
      <c r="AA385" s="116">
        <f t="shared" si="18"/>
        <v>0</v>
      </c>
      <c r="AR385" s="14" t="s">
        <v>145</v>
      </c>
      <c r="AT385" s="14" t="s">
        <v>134</v>
      </c>
      <c r="AU385" s="14" t="s">
        <v>43</v>
      </c>
      <c r="AY385" s="14" t="s">
        <v>94</v>
      </c>
      <c r="BE385" s="56">
        <f t="shared" si="19"/>
        <v>0</v>
      </c>
      <c r="BF385" s="56">
        <f t="shared" si="20"/>
        <v>0</v>
      </c>
      <c r="BG385" s="56">
        <f t="shared" si="21"/>
        <v>0</v>
      </c>
      <c r="BH385" s="56">
        <f t="shared" si="22"/>
        <v>0</v>
      </c>
      <c r="BI385" s="56">
        <f t="shared" si="23"/>
        <v>0</v>
      </c>
      <c r="BJ385" s="14" t="s">
        <v>43</v>
      </c>
      <c r="BK385" s="93">
        <f t="shared" si="24"/>
        <v>0</v>
      </c>
      <c r="BL385" s="14" t="s">
        <v>97</v>
      </c>
      <c r="BM385" s="14" t="s">
        <v>454</v>
      </c>
    </row>
    <row r="386" spans="2:65" s="1" customFormat="1" ht="25.5" customHeight="1" x14ac:dyDescent="0.3">
      <c r="B386" s="73"/>
      <c r="C386" s="112">
        <v>87</v>
      </c>
      <c r="D386" s="112" t="s">
        <v>87</v>
      </c>
      <c r="E386" s="113" t="s">
        <v>456</v>
      </c>
      <c r="F386" s="200" t="s">
        <v>457</v>
      </c>
      <c r="G386" s="200"/>
      <c r="H386" s="200"/>
      <c r="I386" s="200"/>
      <c r="J386" s="114" t="s">
        <v>360</v>
      </c>
      <c r="K386" s="97">
        <v>0</v>
      </c>
      <c r="L386" s="185">
        <v>0</v>
      </c>
      <c r="M386" s="185"/>
      <c r="N386" s="201">
        <f t="shared" si="15"/>
        <v>0</v>
      </c>
      <c r="O386" s="201"/>
      <c r="P386" s="201"/>
      <c r="Q386" s="201"/>
      <c r="R386" s="76"/>
      <c r="T386" s="98" t="s">
        <v>1</v>
      </c>
      <c r="U386" s="30" t="s">
        <v>25</v>
      </c>
      <c r="V386" s="26"/>
      <c r="W386" s="115">
        <f t="shared" si="16"/>
        <v>0</v>
      </c>
      <c r="X386" s="115">
        <v>0</v>
      </c>
      <c r="Y386" s="115">
        <f t="shared" si="17"/>
        <v>0</v>
      </c>
      <c r="Z386" s="115">
        <v>0</v>
      </c>
      <c r="AA386" s="116">
        <f t="shared" si="18"/>
        <v>0</v>
      </c>
      <c r="AR386" s="14" t="s">
        <v>97</v>
      </c>
      <c r="AT386" s="14" t="s">
        <v>87</v>
      </c>
      <c r="AU386" s="14" t="s">
        <v>43</v>
      </c>
      <c r="AY386" s="14" t="s">
        <v>94</v>
      </c>
      <c r="BE386" s="56">
        <f t="shared" si="19"/>
        <v>0</v>
      </c>
      <c r="BF386" s="56">
        <f t="shared" si="20"/>
        <v>0</v>
      </c>
      <c r="BG386" s="56">
        <f t="shared" si="21"/>
        <v>0</v>
      </c>
      <c r="BH386" s="56">
        <f t="shared" si="22"/>
        <v>0</v>
      </c>
      <c r="BI386" s="56">
        <f t="shared" si="23"/>
        <v>0</v>
      </c>
      <c r="BJ386" s="14" t="s">
        <v>43</v>
      </c>
      <c r="BK386" s="93">
        <f t="shared" si="24"/>
        <v>0</v>
      </c>
      <c r="BL386" s="14" t="s">
        <v>97</v>
      </c>
      <c r="BM386" s="14" t="s">
        <v>458</v>
      </c>
    </row>
    <row r="387" spans="2:65" s="5" customFormat="1" ht="29.85" customHeight="1" x14ac:dyDescent="0.3">
      <c r="B387" s="102"/>
      <c r="C387" s="103"/>
      <c r="D387" s="111" t="s">
        <v>165</v>
      </c>
      <c r="E387" s="111"/>
      <c r="F387" s="111"/>
      <c r="G387" s="111"/>
      <c r="H387" s="111"/>
      <c r="I387" s="111"/>
      <c r="J387" s="111"/>
      <c r="K387" s="111"/>
      <c r="L387" s="111"/>
      <c r="M387" s="111"/>
      <c r="N387" s="225">
        <f>BK387</f>
        <v>0</v>
      </c>
      <c r="O387" s="226"/>
      <c r="P387" s="226"/>
      <c r="Q387" s="226"/>
      <c r="R387" s="104"/>
      <c r="T387" s="105"/>
      <c r="U387" s="103"/>
      <c r="V387" s="103"/>
      <c r="W387" s="106">
        <f>SUM(W388:W398)</f>
        <v>0</v>
      </c>
      <c r="X387" s="103"/>
      <c r="Y387" s="106">
        <f>SUM(Y388:Y398)</f>
        <v>5.2832512000000005</v>
      </c>
      <c r="Z387" s="103"/>
      <c r="AA387" s="107">
        <f>SUM(AA388:AA398)</f>
        <v>0</v>
      </c>
      <c r="AR387" s="108" t="s">
        <v>43</v>
      </c>
      <c r="AT387" s="109" t="s">
        <v>39</v>
      </c>
      <c r="AU387" s="109" t="s">
        <v>41</v>
      </c>
      <c r="AY387" s="108" t="s">
        <v>94</v>
      </c>
      <c r="BK387" s="110">
        <f>SUM(BK388:BK398)</f>
        <v>0</v>
      </c>
    </row>
    <row r="388" spans="2:65" s="1" customFormat="1" ht="25.5" customHeight="1" x14ac:dyDescent="0.3">
      <c r="B388" s="73"/>
      <c r="C388" s="112">
        <v>88</v>
      </c>
      <c r="D388" s="112" t="s">
        <v>87</v>
      </c>
      <c r="E388" s="113" t="s">
        <v>459</v>
      </c>
      <c r="F388" s="200" t="s">
        <v>460</v>
      </c>
      <c r="G388" s="200"/>
      <c r="H388" s="200"/>
      <c r="I388" s="200"/>
      <c r="J388" s="114" t="s">
        <v>99</v>
      </c>
      <c r="K388" s="97">
        <v>51.8</v>
      </c>
      <c r="L388" s="185">
        <v>0</v>
      </c>
      <c r="M388" s="185"/>
      <c r="N388" s="201">
        <f>ROUND(L388*K388,3)</f>
        <v>0</v>
      </c>
      <c r="O388" s="201"/>
      <c r="P388" s="201"/>
      <c r="Q388" s="201"/>
      <c r="R388" s="76"/>
      <c r="T388" s="98" t="s">
        <v>1</v>
      </c>
      <c r="U388" s="30" t="s">
        <v>25</v>
      </c>
      <c r="V388" s="26"/>
      <c r="W388" s="115">
        <f>V388*K388</f>
        <v>0</v>
      </c>
      <c r="X388" s="115">
        <v>3.1199999999999999E-3</v>
      </c>
      <c r="Y388" s="115">
        <f>X388*K388</f>
        <v>0.16161599999999998</v>
      </c>
      <c r="Z388" s="115">
        <v>0</v>
      </c>
      <c r="AA388" s="116">
        <f>Z388*K388</f>
        <v>0</v>
      </c>
      <c r="AR388" s="14" t="s">
        <v>97</v>
      </c>
      <c r="AT388" s="14" t="s">
        <v>87</v>
      </c>
      <c r="AU388" s="14" t="s">
        <v>43</v>
      </c>
      <c r="AY388" s="14" t="s">
        <v>94</v>
      </c>
      <c r="BE388" s="56">
        <f>IF(U388="základná",N388,0)</f>
        <v>0</v>
      </c>
      <c r="BF388" s="56">
        <f>IF(U388="znížená",N388,0)</f>
        <v>0</v>
      </c>
      <c r="BG388" s="56">
        <f>IF(U388="zákl. prenesená",N388,0)</f>
        <v>0</v>
      </c>
      <c r="BH388" s="56">
        <f>IF(U388="zníž. prenesená",N388,0)</f>
        <v>0</v>
      </c>
      <c r="BI388" s="56">
        <f>IF(U388="nulová",N388,0)</f>
        <v>0</v>
      </c>
      <c r="BJ388" s="14" t="s">
        <v>43</v>
      </c>
      <c r="BK388" s="93">
        <f>ROUND(L388*K388,3)</f>
        <v>0</v>
      </c>
      <c r="BL388" s="14" t="s">
        <v>97</v>
      </c>
      <c r="BM388" s="14" t="s">
        <v>461</v>
      </c>
    </row>
    <row r="389" spans="2:65" s="6" customFormat="1" ht="16.5" customHeight="1" x14ac:dyDescent="0.3">
      <c r="B389" s="117"/>
      <c r="C389" s="118"/>
      <c r="D389" s="118"/>
      <c r="E389" s="119" t="s">
        <v>1</v>
      </c>
      <c r="F389" s="202" t="s">
        <v>462</v>
      </c>
      <c r="G389" s="203"/>
      <c r="H389" s="203"/>
      <c r="I389" s="203"/>
      <c r="J389" s="118"/>
      <c r="K389" s="120">
        <v>51.8</v>
      </c>
      <c r="L389" s="118"/>
      <c r="M389" s="118"/>
      <c r="N389" s="118"/>
      <c r="O389" s="118"/>
      <c r="P389" s="118"/>
      <c r="Q389" s="118"/>
      <c r="R389" s="121"/>
      <c r="T389" s="122"/>
      <c r="U389" s="118"/>
      <c r="V389" s="118"/>
      <c r="W389" s="118"/>
      <c r="X389" s="118"/>
      <c r="Y389" s="118"/>
      <c r="Z389" s="118"/>
      <c r="AA389" s="123"/>
      <c r="AT389" s="124" t="s">
        <v>100</v>
      </c>
      <c r="AU389" s="124" t="s">
        <v>43</v>
      </c>
      <c r="AV389" s="6" t="s">
        <v>43</v>
      </c>
      <c r="AW389" s="6" t="s">
        <v>18</v>
      </c>
      <c r="AX389" s="6" t="s">
        <v>40</v>
      </c>
      <c r="AY389" s="124" t="s">
        <v>94</v>
      </c>
    </row>
    <row r="390" spans="2:65" s="7" customFormat="1" ht="16.5" customHeight="1" x14ac:dyDescent="0.3">
      <c r="B390" s="125"/>
      <c r="C390" s="126"/>
      <c r="D390" s="126"/>
      <c r="E390" s="127" t="s">
        <v>1</v>
      </c>
      <c r="F390" s="204" t="s">
        <v>101</v>
      </c>
      <c r="G390" s="205"/>
      <c r="H390" s="205"/>
      <c r="I390" s="205"/>
      <c r="J390" s="126"/>
      <c r="K390" s="128">
        <v>51.8</v>
      </c>
      <c r="L390" s="126"/>
      <c r="M390" s="126"/>
      <c r="N390" s="126"/>
      <c r="O390" s="126"/>
      <c r="P390" s="126"/>
      <c r="Q390" s="126"/>
      <c r="R390" s="129"/>
      <c r="T390" s="130"/>
      <c r="U390" s="126"/>
      <c r="V390" s="126"/>
      <c r="W390" s="126"/>
      <c r="X390" s="126"/>
      <c r="Y390" s="126"/>
      <c r="Z390" s="126"/>
      <c r="AA390" s="131"/>
      <c r="AT390" s="132" t="s">
        <v>100</v>
      </c>
      <c r="AU390" s="132" t="s">
        <v>43</v>
      </c>
      <c r="AV390" s="7" t="s">
        <v>98</v>
      </c>
      <c r="AW390" s="7" t="s">
        <v>18</v>
      </c>
      <c r="AX390" s="7" t="s">
        <v>40</v>
      </c>
      <c r="AY390" s="132" t="s">
        <v>94</v>
      </c>
    </row>
    <row r="391" spans="2:65" s="8" customFormat="1" ht="16.5" customHeight="1" x14ac:dyDescent="0.3">
      <c r="B391" s="133"/>
      <c r="C391" s="134"/>
      <c r="D391" s="134"/>
      <c r="E391" s="135" t="s">
        <v>1</v>
      </c>
      <c r="F391" s="206" t="s">
        <v>102</v>
      </c>
      <c r="G391" s="207"/>
      <c r="H391" s="207"/>
      <c r="I391" s="207"/>
      <c r="J391" s="134"/>
      <c r="K391" s="136">
        <v>51.8</v>
      </c>
      <c r="L391" s="134"/>
      <c r="M391" s="134"/>
      <c r="N391" s="134"/>
      <c r="O391" s="134"/>
      <c r="P391" s="134"/>
      <c r="Q391" s="134"/>
      <c r="R391" s="137"/>
      <c r="T391" s="138"/>
      <c r="U391" s="134"/>
      <c r="V391" s="134"/>
      <c r="W391" s="134"/>
      <c r="X391" s="134"/>
      <c r="Y391" s="134"/>
      <c r="Z391" s="134"/>
      <c r="AA391" s="139"/>
      <c r="AT391" s="140" t="s">
        <v>100</v>
      </c>
      <c r="AU391" s="140" t="s">
        <v>43</v>
      </c>
      <c r="AV391" s="8" t="s">
        <v>96</v>
      </c>
      <c r="AW391" s="8" t="s">
        <v>18</v>
      </c>
      <c r="AX391" s="8" t="s">
        <v>41</v>
      </c>
      <c r="AY391" s="140" t="s">
        <v>94</v>
      </c>
    </row>
    <row r="392" spans="2:65" s="1" customFormat="1" ht="25.5" customHeight="1" x14ac:dyDescent="0.3">
      <c r="B392" s="73"/>
      <c r="C392" s="141">
        <v>89</v>
      </c>
      <c r="D392" s="141" t="s">
        <v>134</v>
      </c>
      <c r="E392" s="142" t="s">
        <v>464</v>
      </c>
      <c r="F392" s="211" t="s">
        <v>798</v>
      </c>
      <c r="G392" s="211"/>
      <c r="H392" s="211"/>
      <c r="I392" s="211"/>
      <c r="J392" s="143" t="s">
        <v>95</v>
      </c>
      <c r="K392" s="144">
        <v>176.12</v>
      </c>
      <c r="L392" s="212">
        <v>0</v>
      </c>
      <c r="M392" s="212"/>
      <c r="N392" s="213">
        <f>ROUND(L392*K392,3)</f>
        <v>0</v>
      </c>
      <c r="O392" s="201"/>
      <c r="P392" s="201"/>
      <c r="Q392" s="201"/>
      <c r="R392" s="76"/>
      <c r="T392" s="98" t="s">
        <v>1</v>
      </c>
      <c r="U392" s="30" t="s">
        <v>25</v>
      </c>
      <c r="V392" s="26"/>
      <c r="W392" s="115">
        <f>V392*K392</f>
        <v>0</v>
      </c>
      <c r="X392" s="115">
        <v>3.5E-4</v>
      </c>
      <c r="Y392" s="115">
        <f>X392*K392</f>
        <v>6.1642000000000002E-2</v>
      </c>
      <c r="Z392" s="115">
        <v>0</v>
      </c>
      <c r="AA392" s="116">
        <f>Z392*K392</f>
        <v>0</v>
      </c>
      <c r="AR392" s="14" t="s">
        <v>145</v>
      </c>
      <c r="AT392" s="14" t="s">
        <v>134</v>
      </c>
      <c r="AU392" s="14" t="s">
        <v>43</v>
      </c>
      <c r="AY392" s="14" t="s">
        <v>94</v>
      </c>
      <c r="BE392" s="56">
        <f>IF(U392="základná",N392,0)</f>
        <v>0</v>
      </c>
      <c r="BF392" s="56">
        <f>IF(U392="znížená",N392,0)</f>
        <v>0</v>
      </c>
      <c r="BG392" s="56">
        <f>IF(U392="zákl. prenesená",N392,0)</f>
        <v>0</v>
      </c>
      <c r="BH392" s="56">
        <f>IF(U392="zníž. prenesená",N392,0)</f>
        <v>0</v>
      </c>
      <c r="BI392" s="56">
        <f>IF(U392="nulová",N392,0)</f>
        <v>0</v>
      </c>
      <c r="BJ392" s="14" t="s">
        <v>43</v>
      </c>
      <c r="BK392" s="93">
        <f>ROUND(L392*K392,3)</f>
        <v>0</v>
      </c>
      <c r="BL392" s="14" t="s">
        <v>97</v>
      </c>
      <c r="BM392" s="14" t="s">
        <v>465</v>
      </c>
    </row>
    <row r="393" spans="2:65" s="1" customFormat="1" ht="25.5" customHeight="1" x14ac:dyDescent="0.3">
      <c r="B393" s="73"/>
      <c r="C393" s="112">
        <v>90</v>
      </c>
      <c r="D393" s="112" t="s">
        <v>87</v>
      </c>
      <c r="E393" s="113" t="s">
        <v>466</v>
      </c>
      <c r="F393" s="200" t="s">
        <v>467</v>
      </c>
      <c r="G393" s="200"/>
      <c r="H393" s="200"/>
      <c r="I393" s="200"/>
      <c r="J393" s="114" t="s">
        <v>104</v>
      </c>
      <c r="K393" s="97">
        <v>72.72</v>
      </c>
      <c r="L393" s="185">
        <v>0</v>
      </c>
      <c r="M393" s="185"/>
      <c r="N393" s="201">
        <f>ROUND(L393*K393,3)</f>
        <v>0</v>
      </c>
      <c r="O393" s="201"/>
      <c r="P393" s="201"/>
      <c r="Q393" s="201"/>
      <c r="R393" s="76"/>
      <c r="T393" s="98" t="s">
        <v>1</v>
      </c>
      <c r="U393" s="30" t="s">
        <v>25</v>
      </c>
      <c r="V393" s="26"/>
      <c r="W393" s="115">
        <f>V393*K393</f>
        <v>0</v>
      </c>
      <c r="X393" s="115">
        <v>4.4490000000000002E-2</v>
      </c>
      <c r="Y393" s="115">
        <f>X393*K393</f>
        <v>3.2353128</v>
      </c>
      <c r="Z393" s="115">
        <v>0</v>
      </c>
      <c r="AA393" s="116">
        <f>Z393*K393</f>
        <v>0</v>
      </c>
      <c r="AR393" s="14" t="s">
        <v>97</v>
      </c>
      <c r="AT393" s="14" t="s">
        <v>87</v>
      </c>
      <c r="AU393" s="14" t="s">
        <v>43</v>
      </c>
      <c r="AY393" s="14" t="s">
        <v>94</v>
      </c>
      <c r="BE393" s="56">
        <f>IF(U393="základná",N393,0)</f>
        <v>0</v>
      </c>
      <c r="BF393" s="56">
        <f>IF(U393="znížená",N393,0)</f>
        <v>0</v>
      </c>
      <c r="BG393" s="56">
        <f>IF(U393="zákl. prenesená",N393,0)</f>
        <v>0</v>
      </c>
      <c r="BH393" s="56">
        <f>IF(U393="zníž. prenesená",N393,0)</f>
        <v>0</v>
      </c>
      <c r="BI393" s="56">
        <f>IF(U393="nulová",N393,0)</f>
        <v>0</v>
      </c>
      <c r="BJ393" s="14" t="s">
        <v>43</v>
      </c>
      <c r="BK393" s="93">
        <f>ROUND(L393*K393,3)</f>
        <v>0</v>
      </c>
      <c r="BL393" s="14" t="s">
        <v>97</v>
      </c>
      <c r="BM393" s="14" t="s">
        <v>468</v>
      </c>
    </row>
    <row r="394" spans="2:65" s="6" customFormat="1" ht="16.5" customHeight="1" x14ac:dyDescent="0.3">
      <c r="B394" s="117"/>
      <c r="C394" s="118"/>
      <c r="D394" s="118"/>
      <c r="E394" s="119" t="s">
        <v>1</v>
      </c>
      <c r="F394" s="202" t="s">
        <v>469</v>
      </c>
      <c r="G394" s="203"/>
      <c r="H394" s="203"/>
      <c r="I394" s="203"/>
      <c r="J394" s="118"/>
      <c r="K394" s="120">
        <v>72.72</v>
      </c>
      <c r="L394" s="118"/>
      <c r="M394" s="118"/>
      <c r="N394" s="118"/>
      <c r="O394" s="118"/>
      <c r="P394" s="118"/>
      <c r="Q394" s="118"/>
      <c r="R394" s="121"/>
      <c r="T394" s="122"/>
      <c r="U394" s="118"/>
      <c r="V394" s="118"/>
      <c r="W394" s="118"/>
      <c r="X394" s="118"/>
      <c r="Y394" s="118"/>
      <c r="Z394" s="118"/>
      <c r="AA394" s="123"/>
      <c r="AT394" s="124" t="s">
        <v>100</v>
      </c>
      <c r="AU394" s="124" t="s">
        <v>43</v>
      </c>
      <c r="AV394" s="6" t="s">
        <v>43</v>
      </c>
      <c r="AW394" s="6" t="s">
        <v>18</v>
      </c>
      <c r="AX394" s="6" t="s">
        <v>40</v>
      </c>
      <c r="AY394" s="124" t="s">
        <v>94</v>
      </c>
    </row>
    <row r="395" spans="2:65" s="7" customFormat="1" ht="16.5" customHeight="1" x14ac:dyDescent="0.3">
      <c r="B395" s="125"/>
      <c r="C395" s="126"/>
      <c r="D395" s="126"/>
      <c r="E395" s="127" t="s">
        <v>1</v>
      </c>
      <c r="F395" s="204" t="s">
        <v>101</v>
      </c>
      <c r="G395" s="205"/>
      <c r="H395" s="205"/>
      <c r="I395" s="205"/>
      <c r="J395" s="126"/>
      <c r="K395" s="128">
        <v>72.72</v>
      </c>
      <c r="L395" s="126"/>
      <c r="M395" s="126"/>
      <c r="N395" s="126"/>
      <c r="O395" s="126"/>
      <c r="P395" s="126"/>
      <c r="Q395" s="126"/>
      <c r="R395" s="129"/>
      <c r="T395" s="130"/>
      <c r="U395" s="126"/>
      <c r="V395" s="126"/>
      <c r="W395" s="126"/>
      <c r="X395" s="126"/>
      <c r="Y395" s="126"/>
      <c r="Z395" s="126"/>
      <c r="AA395" s="131"/>
      <c r="AT395" s="132" t="s">
        <v>100</v>
      </c>
      <c r="AU395" s="132" t="s">
        <v>43</v>
      </c>
      <c r="AV395" s="7" t="s">
        <v>98</v>
      </c>
      <c r="AW395" s="7" t="s">
        <v>18</v>
      </c>
      <c r="AX395" s="7" t="s">
        <v>40</v>
      </c>
      <c r="AY395" s="132" t="s">
        <v>94</v>
      </c>
    </row>
    <row r="396" spans="2:65" s="8" customFormat="1" ht="16.5" customHeight="1" x14ac:dyDescent="0.3">
      <c r="B396" s="133"/>
      <c r="C396" s="134"/>
      <c r="D396" s="134"/>
      <c r="E396" s="135" t="s">
        <v>1</v>
      </c>
      <c r="F396" s="206" t="s">
        <v>102</v>
      </c>
      <c r="G396" s="207"/>
      <c r="H396" s="207"/>
      <c r="I396" s="207"/>
      <c r="J396" s="134"/>
      <c r="K396" s="136">
        <v>72.72</v>
      </c>
      <c r="L396" s="134"/>
      <c r="M396" s="134"/>
      <c r="N396" s="134"/>
      <c r="O396" s="134"/>
      <c r="P396" s="134"/>
      <c r="Q396" s="134"/>
      <c r="R396" s="137"/>
      <c r="T396" s="138"/>
      <c r="U396" s="134"/>
      <c r="V396" s="134"/>
      <c r="W396" s="134"/>
      <c r="X396" s="134"/>
      <c r="Y396" s="134"/>
      <c r="Z396" s="134"/>
      <c r="AA396" s="139"/>
      <c r="AT396" s="140" t="s">
        <v>100</v>
      </c>
      <c r="AU396" s="140" t="s">
        <v>43</v>
      </c>
      <c r="AV396" s="8" t="s">
        <v>96</v>
      </c>
      <c r="AW396" s="8" t="s">
        <v>18</v>
      </c>
      <c r="AX396" s="8" t="s">
        <v>41</v>
      </c>
      <c r="AY396" s="140" t="s">
        <v>94</v>
      </c>
    </row>
    <row r="397" spans="2:65" s="1" customFormat="1" ht="40.5" customHeight="1" x14ac:dyDescent="0.3">
      <c r="B397" s="73"/>
      <c r="C397" s="141">
        <v>91</v>
      </c>
      <c r="D397" s="141" t="s">
        <v>134</v>
      </c>
      <c r="E397" s="142" t="s">
        <v>471</v>
      </c>
      <c r="F397" s="211" t="s">
        <v>799</v>
      </c>
      <c r="G397" s="211"/>
      <c r="H397" s="211"/>
      <c r="I397" s="211"/>
      <c r="J397" s="143" t="s">
        <v>104</v>
      </c>
      <c r="K397" s="144">
        <v>74.174000000000007</v>
      </c>
      <c r="L397" s="212">
        <v>0</v>
      </c>
      <c r="M397" s="212"/>
      <c r="N397" s="213">
        <f>ROUND(L397*K397,3)</f>
        <v>0</v>
      </c>
      <c r="O397" s="201"/>
      <c r="P397" s="201"/>
      <c r="Q397" s="201"/>
      <c r="R397" s="76"/>
      <c r="T397" s="98" t="s">
        <v>1</v>
      </c>
      <c r="U397" s="30" t="s">
        <v>25</v>
      </c>
      <c r="V397" s="26"/>
      <c r="W397" s="115">
        <f>V397*K397</f>
        <v>0</v>
      </c>
      <c r="X397" s="115">
        <v>2.46E-2</v>
      </c>
      <c r="Y397" s="115">
        <f>X397*K397</f>
        <v>1.8246804000000001</v>
      </c>
      <c r="Z397" s="115">
        <v>0</v>
      </c>
      <c r="AA397" s="116">
        <f>Z397*K397</f>
        <v>0</v>
      </c>
      <c r="AR397" s="14" t="s">
        <v>145</v>
      </c>
      <c r="AT397" s="14" t="s">
        <v>134</v>
      </c>
      <c r="AU397" s="14" t="s">
        <v>43</v>
      </c>
      <c r="AY397" s="14" t="s">
        <v>94</v>
      </c>
      <c r="BE397" s="56">
        <f>IF(U397="základná",N397,0)</f>
        <v>0</v>
      </c>
      <c r="BF397" s="56">
        <f>IF(U397="znížená",N397,0)</f>
        <v>0</v>
      </c>
      <c r="BG397" s="56">
        <f>IF(U397="zákl. prenesená",N397,0)</f>
        <v>0</v>
      </c>
      <c r="BH397" s="56">
        <f>IF(U397="zníž. prenesená",N397,0)</f>
        <v>0</v>
      </c>
      <c r="BI397" s="56">
        <f>IF(U397="nulová",N397,0)</f>
        <v>0</v>
      </c>
      <c r="BJ397" s="14" t="s">
        <v>43</v>
      </c>
      <c r="BK397" s="93">
        <f>ROUND(L397*K397,3)</f>
        <v>0</v>
      </c>
      <c r="BL397" s="14" t="s">
        <v>97</v>
      </c>
      <c r="BM397" s="14" t="s">
        <v>472</v>
      </c>
    </row>
    <row r="398" spans="2:65" s="1" customFormat="1" ht="25.5" customHeight="1" x14ac:dyDescent="0.3">
      <c r="B398" s="73"/>
      <c r="C398" s="112">
        <v>92</v>
      </c>
      <c r="D398" s="112" t="s">
        <v>87</v>
      </c>
      <c r="E398" s="113" t="s">
        <v>473</v>
      </c>
      <c r="F398" s="200" t="s">
        <v>474</v>
      </c>
      <c r="G398" s="200"/>
      <c r="H398" s="200"/>
      <c r="I398" s="200"/>
      <c r="J398" s="114" t="s">
        <v>360</v>
      </c>
      <c r="K398" s="97">
        <v>0</v>
      </c>
      <c r="L398" s="185">
        <v>0</v>
      </c>
      <c r="M398" s="185"/>
      <c r="N398" s="201">
        <f>ROUND(L398*K398,3)</f>
        <v>0</v>
      </c>
      <c r="O398" s="201"/>
      <c r="P398" s="201"/>
      <c r="Q398" s="201"/>
      <c r="R398" s="76"/>
      <c r="T398" s="98" t="s">
        <v>1</v>
      </c>
      <c r="U398" s="30" t="s">
        <v>25</v>
      </c>
      <c r="V398" s="26"/>
      <c r="W398" s="115">
        <f>V398*K398</f>
        <v>0</v>
      </c>
      <c r="X398" s="115">
        <v>0</v>
      </c>
      <c r="Y398" s="115">
        <f>X398*K398</f>
        <v>0</v>
      </c>
      <c r="Z398" s="115">
        <v>0</v>
      </c>
      <c r="AA398" s="116">
        <f>Z398*K398</f>
        <v>0</v>
      </c>
      <c r="AR398" s="14" t="s">
        <v>97</v>
      </c>
      <c r="AT398" s="14" t="s">
        <v>87</v>
      </c>
      <c r="AU398" s="14" t="s">
        <v>43</v>
      </c>
      <c r="AY398" s="14" t="s">
        <v>94</v>
      </c>
      <c r="BE398" s="56">
        <f>IF(U398="základná",N398,0)</f>
        <v>0</v>
      </c>
      <c r="BF398" s="56">
        <f>IF(U398="znížená",N398,0)</f>
        <v>0</v>
      </c>
      <c r="BG398" s="56">
        <f>IF(U398="zákl. prenesená",N398,0)</f>
        <v>0</v>
      </c>
      <c r="BH398" s="56">
        <f>IF(U398="zníž. prenesená",N398,0)</f>
        <v>0</v>
      </c>
      <c r="BI398" s="56">
        <f>IF(U398="nulová",N398,0)</f>
        <v>0</v>
      </c>
      <c r="BJ398" s="14" t="s">
        <v>43</v>
      </c>
      <c r="BK398" s="93">
        <f>ROUND(L398*K398,3)</f>
        <v>0</v>
      </c>
      <c r="BL398" s="14" t="s">
        <v>97</v>
      </c>
      <c r="BM398" s="14" t="s">
        <v>475</v>
      </c>
    </row>
    <row r="399" spans="2:65" s="5" customFormat="1" ht="29.85" customHeight="1" x14ac:dyDescent="0.3">
      <c r="B399" s="102"/>
      <c r="C399" s="103"/>
      <c r="D399" s="111" t="s">
        <v>166</v>
      </c>
      <c r="E399" s="111"/>
      <c r="F399" s="111"/>
      <c r="G399" s="111"/>
      <c r="H399" s="111"/>
      <c r="I399" s="111"/>
      <c r="J399" s="111"/>
      <c r="K399" s="111"/>
      <c r="L399" s="111"/>
      <c r="M399" s="111"/>
      <c r="N399" s="225">
        <f>BK399</f>
        <v>0</v>
      </c>
      <c r="O399" s="226"/>
      <c r="P399" s="226"/>
      <c r="Q399" s="226"/>
      <c r="R399" s="104"/>
      <c r="T399" s="105"/>
      <c r="U399" s="103"/>
      <c r="V399" s="103"/>
      <c r="W399" s="106">
        <f>SUM(W400:W406)</f>
        <v>0</v>
      </c>
      <c r="X399" s="103"/>
      <c r="Y399" s="106">
        <f>SUM(Y400:Y406)</f>
        <v>3.9675905999999994</v>
      </c>
      <c r="Z399" s="103"/>
      <c r="AA399" s="107">
        <f>SUM(AA400:AA406)</f>
        <v>0</v>
      </c>
      <c r="AR399" s="108" t="s">
        <v>43</v>
      </c>
      <c r="AT399" s="109" t="s">
        <v>39</v>
      </c>
      <c r="AU399" s="109" t="s">
        <v>41</v>
      </c>
      <c r="AY399" s="108" t="s">
        <v>94</v>
      </c>
      <c r="BK399" s="110">
        <f>SUM(BK400:BK406)</f>
        <v>0</v>
      </c>
    </row>
    <row r="400" spans="2:65" s="1" customFormat="1" ht="38.25" customHeight="1" x14ac:dyDescent="0.3">
      <c r="B400" s="73"/>
      <c r="C400" s="112">
        <v>93</v>
      </c>
      <c r="D400" s="112" t="s">
        <v>87</v>
      </c>
      <c r="E400" s="113" t="s">
        <v>477</v>
      </c>
      <c r="F400" s="200" t="s">
        <v>478</v>
      </c>
      <c r="G400" s="200"/>
      <c r="H400" s="200"/>
      <c r="I400" s="200"/>
      <c r="J400" s="114" t="s">
        <v>104</v>
      </c>
      <c r="K400" s="97">
        <v>66.989999999999995</v>
      </c>
      <c r="L400" s="185">
        <v>0</v>
      </c>
      <c r="M400" s="185"/>
      <c r="N400" s="201">
        <f>ROUND(L400*K400,3)</f>
        <v>0</v>
      </c>
      <c r="O400" s="201"/>
      <c r="P400" s="201"/>
      <c r="Q400" s="201"/>
      <c r="R400" s="76"/>
      <c r="T400" s="98" t="s">
        <v>1</v>
      </c>
      <c r="U400" s="30" t="s">
        <v>25</v>
      </c>
      <c r="V400" s="26"/>
      <c r="W400" s="115">
        <f>V400*K400</f>
        <v>0</v>
      </c>
      <c r="X400" s="115">
        <v>5.5829999999999998E-2</v>
      </c>
      <c r="Y400" s="115">
        <f>X400*K400</f>
        <v>3.7400516999999995</v>
      </c>
      <c r="Z400" s="115">
        <v>0</v>
      </c>
      <c r="AA400" s="116">
        <f>Z400*K400</f>
        <v>0</v>
      </c>
      <c r="AR400" s="14" t="s">
        <v>97</v>
      </c>
      <c r="AT400" s="14" t="s">
        <v>87</v>
      </c>
      <c r="AU400" s="14" t="s">
        <v>43</v>
      </c>
      <c r="AY400" s="14" t="s">
        <v>94</v>
      </c>
      <c r="BE400" s="56">
        <f>IF(U400="základná",N400,0)</f>
        <v>0</v>
      </c>
      <c r="BF400" s="56">
        <f>IF(U400="znížená",N400,0)</f>
        <v>0</v>
      </c>
      <c r="BG400" s="56">
        <f>IF(U400="zákl. prenesená",N400,0)</f>
        <v>0</v>
      </c>
      <c r="BH400" s="56">
        <f>IF(U400="zníž. prenesená",N400,0)</f>
        <v>0</v>
      </c>
      <c r="BI400" s="56">
        <f>IF(U400="nulová",N400,0)</f>
        <v>0</v>
      </c>
      <c r="BJ400" s="14" t="s">
        <v>43</v>
      </c>
      <c r="BK400" s="93">
        <f>ROUND(L400*K400,3)</f>
        <v>0</v>
      </c>
      <c r="BL400" s="14" t="s">
        <v>97</v>
      </c>
      <c r="BM400" s="14" t="s">
        <v>479</v>
      </c>
    </row>
    <row r="401" spans="2:65" s="6" customFormat="1" ht="16.5" customHeight="1" x14ac:dyDescent="0.3">
      <c r="B401" s="117"/>
      <c r="C401" s="118"/>
      <c r="D401" s="118"/>
      <c r="E401" s="119" t="s">
        <v>1</v>
      </c>
      <c r="F401" s="202" t="s">
        <v>277</v>
      </c>
      <c r="G401" s="203"/>
      <c r="H401" s="203"/>
      <c r="I401" s="203"/>
      <c r="J401" s="118"/>
      <c r="K401" s="120">
        <v>33.99</v>
      </c>
      <c r="L401" s="118"/>
      <c r="M401" s="118"/>
      <c r="N401" s="118"/>
      <c r="O401" s="118"/>
      <c r="P401" s="118"/>
      <c r="Q401" s="118"/>
      <c r="R401" s="121"/>
      <c r="T401" s="122"/>
      <c r="U401" s="118"/>
      <c r="V401" s="118"/>
      <c r="W401" s="118"/>
      <c r="X401" s="118"/>
      <c r="Y401" s="118"/>
      <c r="Z401" s="118"/>
      <c r="AA401" s="123"/>
      <c r="AT401" s="124" t="s">
        <v>100</v>
      </c>
      <c r="AU401" s="124" t="s">
        <v>43</v>
      </c>
      <c r="AV401" s="6" t="s">
        <v>43</v>
      </c>
      <c r="AW401" s="6" t="s">
        <v>18</v>
      </c>
      <c r="AX401" s="6" t="s">
        <v>40</v>
      </c>
      <c r="AY401" s="124" t="s">
        <v>94</v>
      </c>
    </row>
    <row r="402" spans="2:65" s="6" customFormat="1" ht="16.5" customHeight="1" x14ac:dyDescent="0.3">
      <c r="B402" s="117"/>
      <c r="C402" s="118"/>
      <c r="D402" s="118"/>
      <c r="E402" s="119" t="s">
        <v>1</v>
      </c>
      <c r="F402" s="208" t="s">
        <v>279</v>
      </c>
      <c r="G402" s="209"/>
      <c r="H402" s="209"/>
      <c r="I402" s="209"/>
      <c r="J402" s="118"/>
      <c r="K402" s="120">
        <v>31.32</v>
      </c>
      <c r="L402" s="118"/>
      <c r="M402" s="118"/>
      <c r="N402" s="118"/>
      <c r="O402" s="118"/>
      <c r="P402" s="118"/>
      <c r="Q402" s="118"/>
      <c r="R402" s="121"/>
      <c r="T402" s="122"/>
      <c r="U402" s="118"/>
      <c r="V402" s="118"/>
      <c r="W402" s="118"/>
      <c r="X402" s="118"/>
      <c r="Y402" s="118"/>
      <c r="Z402" s="118"/>
      <c r="AA402" s="123"/>
      <c r="AT402" s="124" t="s">
        <v>100</v>
      </c>
      <c r="AU402" s="124" t="s">
        <v>43</v>
      </c>
      <c r="AV402" s="6" t="s">
        <v>43</v>
      </c>
      <c r="AW402" s="6" t="s">
        <v>18</v>
      </c>
      <c r="AX402" s="6" t="s">
        <v>40</v>
      </c>
      <c r="AY402" s="124" t="s">
        <v>94</v>
      </c>
    </row>
    <row r="403" spans="2:65" s="6" customFormat="1" ht="16.5" customHeight="1" x14ac:dyDescent="0.3">
      <c r="B403" s="117"/>
      <c r="C403" s="118"/>
      <c r="D403" s="118"/>
      <c r="E403" s="119" t="s">
        <v>1</v>
      </c>
      <c r="F403" s="208" t="s">
        <v>480</v>
      </c>
      <c r="G403" s="209"/>
      <c r="H403" s="209"/>
      <c r="I403" s="209"/>
      <c r="J403" s="118"/>
      <c r="K403" s="120">
        <v>1.68</v>
      </c>
      <c r="L403" s="118"/>
      <c r="M403" s="118"/>
      <c r="N403" s="118"/>
      <c r="O403" s="118"/>
      <c r="P403" s="118"/>
      <c r="Q403" s="118"/>
      <c r="R403" s="121"/>
      <c r="T403" s="122"/>
      <c r="U403" s="118"/>
      <c r="V403" s="118"/>
      <c r="W403" s="118"/>
      <c r="X403" s="118"/>
      <c r="Y403" s="118"/>
      <c r="Z403" s="118"/>
      <c r="AA403" s="123"/>
      <c r="AT403" s="124" t="s">
        <v>100</v>
      </c>
      <c r="AU403" s="124" t="s">
        <v>43</v>
      </c>
      <c r="AV403" s="6" t="s">
        <v>43</v>
      </c>
      <c r="AW403" s="6" t="s">
        <v>18</v>
      </c>
      <c r="AX403" s="6" t="s">
        <v>40</v>
      </c>
      <c r="AY403" s="124" t="s">
        <v>94</v>
      </c>
    </row>
    <row r="404" spans="2:65" s="7" customFormat="1" ht="16.5" customHeight="1" x14ac:dyDescent="0.3">
      <c r="B404" s="125"/>
      <c r="C404" s="126"/>
      <c r="D404" s="126"/>
      <c r="E404" s="127" t="s">
        <v>1</v>
      </c>
      <c r="F404" s="204" t="s">
        <v>101</v>
      </c>
      <c r="G404" s="205"/>
      <c r="H404" s="205"/>
      <c r="I404" s="205"/>
      <c r="J404" s="126"/>
      <c r="K404" s="128">
        <v>66.989999999999995</v>
      </c>
      <c r="L404" s="126"/>
      <c r="M404" s="126"/>
      <c r="N404" s="126"/>
      <c r="O404" s="126"/>
      <c r="P404" s="126"/>
      <c r="Q404" s="126"/>
      <c r="R404" s="129"/>
      <c r="T404" s="130"/>
      <c r="U404" s="126"/>
      <c r="V404" s="126"/>
      <c r="W404" s="126"/>
      <c r="X404" s="126"/>
      <c r="Y404" s="126"/>
      <c r="Z404" s="126"/>
      <c r="AA404" s="131"/>
      <c r="AT404" s="132" t="s">
        <v>100</v>
      </c>
      <c r="AU404" s="132" t="s">
        <v>43</v>
      </c>
      <c r="AV404" s="7" t="s">
        <v>98</v>
      </c>
      <c r="AW404" s="7" t="s">
        <v>18</v>
      </c>
      <c r="AX404" s="7" t="s">
        <v>40</v>
      </c>
      <c r="AY404" s="132" t="s">
        <v>94</v>
      </c>
    </row>
    <row r="405" spans="2:65" s="8" customFormat="1" ht="16.5" customHeight="1" x14ac:dyDescent="0.3">
      <c r="B405" s="133"/>
      <c r="C405" s="134"/>
      <c r="D405" s="134"/>
      <c r="E405" s="135" t="s">
        <v>1</v>
      </c>
      <c r="F405" s="206" t="s">
        <v>102</v>
      </c>
      <c r="G405" s="207"/>
      <c r="H405" s="207"/>
      <c r="I405" s="207"/>
      <c r="J405" s="134"/>
      <c r="K405" s="136">
        <v>66.989999999999995</v>
      </c>
      <c r="L405" s="134"/>
      <c r="M405" s="134"/>
      <c r="N405" s="134"/>
      <c r="O405" s="134"/>
      <c r="P405" s="134"/>
      <c r="Q405" s="134"/>
      <c r="R405" s="137"/>
      <c r="T405" s="138"/>
      <c r="U405" s="134"/>
      <c r="V405" s="134"/>
      <c r="W405" s="134"/>
      <c r="X405" s="134"/>
      <c r="Y405" s="134"/>
      <c r="Z405" s="134"/>
      <c r="AA405" s="139"/>
      <c r="AT405" s="140" t="s">
        <v>100</v>
      </c>
      <c r="AU405" s="140" t="s">
        <v>43</v>
      </c>
      <c r="AV405" s="8" t="s">
        <v>96</v>
      </c>
      <c r="AW405" s="8" t="s">
        <v>18</v>
      </c>
      <c r="AX405" s="8" t="s">
        <v>41</v>
      </c>
      <c r="AY405" s="140" t="s">
        <v>94</v>
      </c>
    </row>
    <row r="406" spans="2:65" s="1" customFormat="1" ht="25.5" customHeight="1" x14ac:dyDescent="0.3">
      <c r="B406" s="73"/>
      <c r="C406" s="141">
        <v>94</v>
      </c>
      <c r="D406" s="141" t="s">
        <v>134</v>
      </c>
      <c r="E406" s="142" t="s">
        <v>481</v>
      </c>
      <c r="F406" s="211" t="s">
        <v>800</v>
      </c>
      <c r="G406" s="211"/>
      <c r="H406" s="211"/>
      <c r="I406" s="211"/>
      <c r="J406" s="143" t="s">
        <v>104</v>
      </c>
      <c r="K406" s="144">
        <v>68.33</v>
      </c>
      <c r="L406" s="212">
        <v>0</v>
      </c>
      <c r="M406" s="212"/>
      <c r="N406" s="213">
        <f>ROUND(L406*K406,3)</f>
        <v>0</v>
      </c>
      <c r="O406" s="201"/>
      <c r="P406" s="201"/>
      <c r="Q406" s="201"/>
      <c r="R406" s="76"/>
      <c r="T406" s="98" t="s">
        <v>1</v>
      </c>
      <c r="U406" s="30" t="s">
        <v>25</v>
      </c>
      <c r="V406" s="26"/>
      <c r="W406" s="115">
        <f>V406*K406</f>
        <v>0</v>
      </c>
      <c r="X406" s="115">
        <v>3.3300000000000001E-3</v>
      </c>
      <c r="Y406" s="115">
        <f>X406*K406</f>
        <v>0.22753889999999999</v>
      </c>
      <c r="Z406" s="115">
        <v>0</v>
      </c>
      <c r="AA406" s="116">
        <f>Z406*K406</f>
        <v>0</v>
      </c>
      <c r="AR406" s="14" t="s">
        <v>145</v>
      </c>
      <c r="AT406" s="14" t="s">
        <v>134</v>
      </c>
      <c r="AU406" s="14" t="s">
        <v>43</v>
      </c>
      <c r="AY406" s="14" t="s">
        <v>94</v>
      </c>
      <c r="BE406" s="56">
        <f>IF(U406="základná",N406,0)</f>
        <v>0</v>
      </c>
      <c r="BF406" s="56">
        <f>IF(U406="znížená",N406,0)</f>
        <v>0</v>
      </c>
      <c r="BG406" s="56">
        <f>IF(U406="zákl. prenesená",N406,0)</f>
        <v>0</v>
      </c>
      <c r="BH406" s="56">
        <f>IF(U406="zníž. prenesená",N406,0)</f>
        <v>0</v>
      </c>
      <c r="BI406" s="56">
        <f>IF(U406="nulová",N406,0)</f>
        <v>0</v>
      </c>
      <c r="BJ406" s="14" t="s">
        <v>43</v>
      </c>
      <c r="BK406" s="93">
        <f>ROUND(L406*K406,3)</f>
        <v>0</v>
      </c>
      <c r="BL406" s="14" t="s">
        <v>97</v>
      </c>
      <c r="BM406" s="14" t="s">
        <v>482</v>
      </c>
    </row>
    <row r="407" spans="2:65" s="5" customFormat="1" ht="29.85" customHeight="1" x14ac:dyDescent="0.3">
      <c r="B407" s="102"/>
      <c r="C407" s="103"/>
      <c r="D407" s="111" t="s">
        <v>167</v>
      </c>
      <c r="E407" s="111"/>
      <c r="F407" s="111"/>
      <c r="G407" s="111"/>
      <c r="H407" s="111"/>
      <c r="I407" s="111"/>
      <c r="J407" s="111"/>
      <c r="K407" s="111"/>
      <c r="L407" s="111"/>
      <c r="M407" s="111"/>
      <c r="N407" s="225">
        <f>SUM(N408+N415)</f>
        <v>0</v>
      </c>
      <c r="O407" s="226"/>
      <c r="P407" s="226"/>
      <c r="Q407" s="226"/>
      <c r="R407" s="104"/>
      <c r="T407" s="105"/>
      <c r="U407" s="103"/>
      <c r="V407" s="103"/>
      <c r="W407" s="106">
        <f>SUM(W408:W414)</f>
        <v>0</v>
      </c>
      <c r="X407" s="103"/>
      <c r="Y407" s="106">
        <f>SUM(Y408:Y414)</f>
        <v>7.2214500000000001E-2</v>
      </c>
      <c r="Z407" s="103"/>
      <c r="AA407" s="107">
        <f>SUM(AA408:AA414)</f>
        <v>0</v>
      </c>
      <c r="AR407" s="108" t="s">
        <v>43</v>
      </c>
      <c r="AT407" s="109" t="s">
        <v>39</v>
      </c>
      <c r="AU407" s="109" t="s">
        <v>41</v>
      </c>
      <c r="AY407" s="108" t="s">
        <v>94</v>
      </c>
      <c r="BK407" s="110">
        <f>SUM(BK408:BK414)</f>
        <v>0</v>
      </c>
    </row>
    <row r="408" spans="2:65" s="1" customFormat="1" ht="59.25" customHeight="1" x14ac:dyDescent="0.3">
      <c r="B408" s="73"/>
      <c r="C408" s="112">
        <v>95</v>
      </c>
      <c r="D408" s="112" t="s">
        <v>87</v>
      </c>
      <c r="E408" s="113" t="s">
        <v>484</v>
      </c>
      <c r="F408" s="200" t="s">
        <v>801</v>
      </c>
      <c r="G408" s="200"/>
      <c r="H408" s="200"/>
      <c r="I408" s="200"/>
      <c r="J408" s="114" t="s">
        <v>104</v>
      </c>
      <c r="K408" s="97">
        <v>232.95</v>
      </c>
      <c r="L408" s="185">
        <v>0</v>
      </c>
      <c r="M408" s="185"/>
      <c r="N408" s="201">
        <f>ROUND(L408*K408,3)</f>
        <v>0</v>
      </c>
      <c r="O408" s="201"/>
      <c r="P408" s="201"/>
      <c r="Q408" s="201"/>
      <c r="R408" s="76"/>
      <c r="T408" s="98" t="s">
        <v>1</v>
      </c>
      <c r="U408" s="30" t="s">
        <v>25</v>
      </c>
      <c r="V408" s="26"/>
      <c r="W408" s="115">
        <f>V408*K408</f>
        <v>0</v>
      </c>
      <c r="X408" s="115">
        <v>3.1E-4</v>
      </c>
      <c r="Y408" s="115">
        <f>X408*K408</f>
        <v>7.2214500000000001E-2</v>
      </c>
      <c r="Z408" s="115">
        <v>0</v>
      </c>
      <c r="AA408" s="116">
        <f>Z408*K408</f>
        <v>0</v>
      </c>
      <c r="AR408" s="14" t="s">
        <v>97</v>
      </c>
      <c r="AT408" s="14" t="s">
        <v>87</v>
      </c>
      <c r="AU408" s="14" t="s">
        <v>43</v>
      </c>
      <c r="AY408" s="14" t="s">
        <v>94</v>
      </c>
      <c r="BE408" s="56">
        <f>IF(U408="základná",N408,0)</f>
        <v>0</v>
      </c>
      <c r="BF408" s="56">
        <f>IF(U408="znížená",N408,0)</f>
        <v>0</v>
      </c>
      <c r="BG408" s="56">
        <f>IF(U408="zákl. prenesená",N408,0)</f>
        <v>0</v>
      </c>
      <c r="BH408" s="56">
        <f>IF(U408="zníž. prenesená",N408,0)</f>
        <v>0</v>
      </c>
      <c r="BI408" s="56">
        <f>IF(U408="nulová",N408,0)</f>
        <v>0</v>
      </c>
      <c r="BJ408" s="14" t="s">
        <v>43</v>
      </c>
      <c r="BK408" s="93">
        <f>ROUND(L408*K408,3)</f>
        <v>0</v>
      </c>
      <c r="BL408" s="14" t="s">
        <v>97</v>
      </c>
      <c r="BM408" s="14" t="s">
        <v>485</v>
      </c>
    </row>
    <row r="409" spans="2:65" s="6" customFormat="1" ht="16.5" customHeight="1" x14ac:dyDescent="0.3">
      <c r="B409" s="117"/>
      <c r="C409" s="118"/>
      <c r="D409" s="118"/>
      <c r="E409" s="119" t="s">
        <v>1</v>
      </c>
      <c r="F409" s="202" t="s">
        <v>486</v>
      </c>
      <c r="G409" s="203"/>
      <c r="H409" s="203"/>
      <c r="I409" s="203"/>
      <c r="J409" s="118"/>
      <c r="K409" s="120">
        <v>225.42</v>
      </c>
      <c r="L409" s="118"/>
      <c r="M409" s="118"/>
      <c r="N409" s="118"/>
      <c r="O409" s="118"/>
      <c r="P409" s="118"/>
      <c r="Q409" s="118"/>
      <c r="R409" s="121"/>
      <c r="T409" s="122"/>
      <c r="U409" s="118"/>
      <c r="V409" s="118"/>
      <c r="W409" s="118"/>
      <c r="X409" s="118"/>
      <c r="Y409" s="118"/>
      <c r="Z409" s="118"/>
      <c r="AA409" s="123"/>
      <c r="AT409" s="124" t="s">
        <v>100</v>
      </c>
      <c r="AU409" s="124" t="s">
        <v>43</v>
      </c>
      <c r="AV409" s="6" t="s">
        <v>43</v>
      </c>
      <c r="AW409" s="6" t="s">
        <v>18</v>
      </c>
      <c r="AX409" s="6" t="s">
        <v>40</v>
      </c>
      <c r="AY409" s="124" t="s">
        <v>94</v>
      </c>
    </row>
    <row r="410" spans="2:65" s="6" customFormat="1" ht="16.5" customHeight="1" x14ac:dyDescent="0.3">
      <c r="B410" s="117"/>
      <c r="C410" s="118"/>
      <c r="D410" s="118"/>
      <c r="E410" s="119" t="s">
        <v>1</v>
      </c>
      <c r="F410" s="208" t="s">
        <v>487</v>
      </c>
      <c r="G410" s="209"/>
      <c r="H410" s="209"/>
      <c r="I410" s="209"/>
      <c r="J410" s="118"/>
      <c r="K410" s="120">
        <v>71.790000000000006</v>
      </c>
      <c r="L410" s="118"/>
      <c r="M410" s="118"/>
      <c r="N410" s="118"/>
      <c r="O410" s="118"/>
      <c r="P410" s="118"/>
      <c r="Q410" s="118"/>
      <c r="R410" s="121"/>
      <c r="T410" s="122"/>
      <c r="U410" s="118"/>
      <c r="V410" s="118"/>
      <c r="W410" s="118"/>
      <c r="X410" s="118"/>
      <c r="Y410" s="118"/>
      <c r="Z410" s="118"/>
      <c r="AA410" s="123"/>
      <c r="AT410" s="124" t="s">
        <v>100</v>
      </c>
      <c r="AU410" s="124" t="s">
        <v>43</v>
      </c>
      <c r="AV410" s="6" t="s">
        <v>43</v>
      </c>
      <c r="AW410" s="6" t="s">
        <v>18</v>
      </c>
      <c r="AX410" s="6" t="s">
        <v>40</v>
      </c>
      <c r="AY410" s="124" t="s">
        <v>94</v>
      </c>
    </row>
    <row r="411" spans="2:65" s="6" customFormat="1" ht="16.5" customHeight="1" x14ac:dyDescent="0.3">
      <c r="B411" s="117"/>
      <c r="C411" s="118"/>
      <c r="D411" s="118"/>
      <c r="E411" s="119" t="s">
        <v>1</v>
      </c>
      <c r="F411" s="208" t="s">
        <v>488</v>
      </c>
      <c r="G411" s="209"/>
      <c r="H411" s="209"/>
      <c r="I411" s="209"/>
      <c r="J411" s="118"/>
      <c r="K411" s="120">
        <v>-65.31</v>
      </c>
      <c r="L411" s="118"/>
      <c r="M411" s="118"/>
      <c r="N411" s="118"/>
      <c r="O411" s="118"/>
      <c r="P411" s="118"/>
      <c r="Q411" s="118"/>
      <c r="R411" s="121"/>
      <c r="T411" s="122"/>
      <c r="U411" s="118"/>
      <c r="V411" s="118"/>
      <c r="W411" s="118"/>
      <c r="X411" s="118"/>
      <c r="Y411" s="118"/>
      <c r="Z411" s="118"/>
      <c r="AA411" s="123"/>
      <c r="AT411" s="124" t="s">
        <v>100</v>
      </c>
      <c r="AU411" s="124" t="s">
        <v>43</v>
      </c>
      <c r="AV411" s="6" t="s">
        <v>43</v>
      </c>
      <c r="AW411" s="6" t="s">
        <v>18</v>
      </c>
      <c r="AX411" s="6" t="s">
        <v>40</v>
      </c>
      <c r="AY411" s="124" t="s">
        <v>94</v>
      </c>
    </row>
    <row r="412" spans="2:65" s="6" customFormat="1" ht="16.5" customHeight="1" x14ac:dyDescent="0.3">
      <c r="B412" s="117"/>
      <c r="C412" s="118"/>
      <c r="D412" s="118"/>
      <c r="E412" s="119" t="s">
        <v>1</v>
      </c>
      <c r="F412" s="208" t="s">
        <v>489</v>
      </c>
      <c r="G412" s="209"/>
      <c r="H412" s="209"/>
      <c r="I412" s="209"/>
      <c r="J412" s="118"/>
      <c r="K412" s="120">
        <v>1.05</v>
      </c>
      <c r="L412" s="118"/>
      <c r="M412" s="118"/>
      <c r="N412" s="118"/>
      <c r="O412" s="118"/>
      <c r="P412" s="118"/>
      <c r="Q412" s="118"/>
      <c r="R412" s="121"/>
      <c r="T412" s="122"/>
      <c r="U412" s="118"/>
      <c r="V412" s="118"/>
      <c r="W412" s="118"/>
      <c r="X412" s="118"/>
      <c r="Y412" s="118"/>
      <c r="Z412" s="118"/>
      <c r="AA412" s="123"/>
      <c r="AT412" s="124" t="s">
        <v>100</v>
      </c>
      <c r="AU412" s="124" t="s">
        <v>43</v>
      </c>
      <c r="AV412" s="6" t="s">
        <v>43</v>
      </c>
      <c r="AW412" s="6" t="s">
        <v>18</v>
      </c>
      <c r="AX412" s="6" t="s">
        <v>40</v>
      </c>
      <c r="AY412" s="124" t="s">
        <v>94</v>
      </c>
    </row>
    <row r="413" spans="2:65" s="7" customFormat="1" ht="16.5" customHeight="1" x14ac:dyDescent="0.3">
      <c r="B413" s="125"/>
      <c r="C413" s="126"/>
      <c r="D413" s="126"/>
      <c r="E413" s="127" t="s">
        <v>1</v>
      </c>
      <c r="F413" s="204" t="s">
        <v>101</v>
      </c>
      <c r="G413" s="205"/>
      <c r="H413" s="205"/>
      <c r="I413" s="205"/>
      <c r="J413" s="126"/>
      <c r="K413" s="128">
        <v>232.95</v>
      </c>
      <c r="L413" s="126"/>
      <c r="M413" s="126"/>
      <c r="N413" s="126"/>
      <c r="O413" s="126"/>
      <c r="P413" s="126"/>
      <c r="Q413" s="126"/>
      <c r="R413" s="129"/>
      <c r="T413" s="130"/>
      <c r="U413" s="126"/>
      <c r="V413" s="126"/>
      <c r="W413" s="126"/>
      <c r="X413" s="126"/>
      <c r="Y413" s="126"/>
      <c r="Z413" s="126"/>
      <c r="AA413" s="131"/>
      <c r="AT413" s="132" t="s">
        <v>100</v>
      </c>
      <c r="AU413" s="132" t="s">
        <v>43</v>
      </c>
      <c r="AV413" s="7" t="s">
        <v>98</v>
      </c>
      <c r="AW413" s="7" t="s">
        <v>18</v>
      </c>
      <c r="AX413" s="7" t="s">
        <v>40</v>
      </c>
      <c r="AY413" s="132" t="s">
        <v>94</v>
      </c>
    </row>
    <row r="414" spans="2:65" s="8" customFormat="1" ht="16.5" customHeight="1" x14ac:dyDescent="0.3">
      <c r="B414" s="133"/>
      <c r="C414" s="134"/>
      <c r="D414" s="134"/>
      <c r="E414" s="135" t="s">
        <v>1</v>
      </c>
      <c r="F414" s="206" t="s">
        <v>102</v>
      </c>
      <c r="G414" s="207"/>
      <c r="H414" s="207"/>
      <c r="I414" s="207"/>
      <c r="J414" s="134"/>
      <c r="K414" s="136">
        <v>232.95</v>
      </c>
      <c r="L414" s="134"/>
      <c r="M414" s="134"/>
      <c r="N414" s="134"/>
      <c r="O414" s="134"/>
      <c r="P414" s="134"/>
      <c r="Q414" s="134"/>
      <c r="R414" s="137"/>
      <c r="T414" s="138"/>
      <c r="U414" s="134"/>
      <c r="V414" s="134"/>
      <c r="W414" s="134"/>
      <c r="X414" s="134"/>
      <c r="Y414" s="134"/>
      <c r="Z414" s="134"/>
      <c r="AA414" s="139"/>
      <c r="AT414" s="140" t="s">
        <v>100</v>
      </c>
      <c r="AU414" s="140" t="s">
        <v>43</v>
      </c>
      <c r="AV414" s="8" t="s">
        <v>96</v>
      </c>
      <c r="AW414" s="8" t="s">
        <v>18</v>
      </c>
      <c r="AX414" s="8" t="s">
        <v>41</v>
      </c>
      <c r="AY414" s="140" t="s">
        <v>94</v>
      </c>
    </row>
    <row r="415" spans="2:65" s="8" customFormat="1" ht="52.5" customHeight="1" x14ac:dyDescent="0.3">
      <c r="B415" s="133"/>
      <c r="C415" s="151">
        <v>96</v>
      </c>
      <c r="D415" s="151" t="s">
        <v>87</v>
      </c>
      <c r="E415" s="149"/>
      <c r="F415" s="217" t="s">
        <v>768</v>
      </c>
      <c r="G415" s="218"/>
      <c r="H415" s="218"/>
      <c r="I415" s="219"/>
      <c r="J415" s="151" t="s">
        <v>659</v>
      </c>
      <c r="K415" s="150">
        <v>8</v>
      </c>
      <c r="L415" s="220">
        <v>0</v>
      </c>
      <c r="M415" s="221"/>
      <c r="N415" s="201">
        <f>ROUND(L415*K415,3)</f>
        <v>0</v>
      </c>
      <c r="O415" s="201"/>
      <c r="P415" s="201"/>
      <c r="Q415" s="201"/>
      <c r="R415" s="137"/>
      <c r="T415" s="138"/>
      <c r="U415" s="148"/>
      <c r="V415" s="148"/>
      <c r="W415" s="148"/>
      <c r="X415" s="148"/>
      <c r="Y415" s="148"/>
      <c r="Z415" s="148"/>
      <c r="AA415" s="139"/>
      <c r="AT415" s="140"/>
      <c r="AU415" s="140"/>
      <c r="AY415" s="140"/>
    </row>
    <row r="416" spans="2:65" s="1" customFormat="1" ht="49.9" customHeight="1" x14ac:dyDescent="0.35">
      <c r="B416" s="25"/>
      <c r="C416" s="26"/>
      <c r="D416" s="91" t="s">
        <v>85</v>
      </c>
      <c r="E416" s="26"/>
      <c r="F416" s="26"/>
      <c r="G416" s="26"/>
      <c r="H416" s="26"/>
      <c r="I416" s="26"/>
      <c r="J416" s="26"/>
      <c r="K416" s="26"/>
      <c r="L416" s="26"/>
      <c r="M416" s="26"/>
      <c r="N416" s="194">
        <f t="shared" ref="N416:N421" si="35">BK416</f>
        <v>0</v>
      </c>
      <c r="O416" s="195"/>
      <c r="P416" s="195"/>
      <c r="Q416" s="195"/>
      <c r="R416" s="27"/>
      <c r="T416" s="92"/>
      <c r="U416" s="26"/>
      <c r="V416" s="26"/>
      <c r="W416" s="26"/>
      <c r="X416" s="26"/>
      <c r="Y416" s="26"/>
      <c r="Z416" s="26"/>
      <c r="AA416" s="47"/>
      <c r="AT416" s="14" t="s">
        <v>39</v>
      </c>
      <c r="AU416" s="14" t="s">
        <v>40</v>
      </c>
      <c r="AY416" s="14" t="s">
        <v>86</v>
      </c>
      <c r="BK416" s="93">
        <f>SUM(BK417:BK421)</f>
        <v>0</v>
      </c>
    </row>
    <row r="417" spans="2:63" s="1" customFormat="1" ht="22.35" customHeight="1" x14ac:dyDescent="0.3">
      <c r="B417" s="25"/>
      <c r="C417" s="94" t="s">
        <v>1</v>
      </c>
      <c r="D417" s="94" t="s">
        <v>87</v>
      </c>
      <c r="E417" s="95" t="s">
        <v>1</v>
      </c>
      <c r="F417" s="184" t="s">
        <v>1</v>
      </c>
      <c r="G417" s="184"/>
      <c r="H417" s="184"/>
      <c r="I417" s="184"/>
      <c r="J417" s="96" t="s">
        <v>1</v>
      </c>
      <c r="K417" s="97"/>
      <c r="L417" s="185"/>
      <c r="M417" s="186"/>
      <c r="N417" s="186">
        <f t="shared" si="35"/>
        <v>0</v>
      </c>
      <c r="O417" s="186"/>
      <c r="P417" s="186"/>
      <c r="Q417" s="186"/>
      <c r="R417" s="27"/>
      <c r="T417" s="98" t="s">
        <v>1</v>
      </c>
      <c r="U417" s="99" t="s">
        <v>25</v>
      </c>
      <c r="V417" s="26"/>
      <c r="W417" s="26"/>
      <c r="X417" s="26"/>
      <c r="Y417" s="26"/>
      <c r="Z417" s="26"/>
      <c r="AA417" s="47"/>
      <c r="AT417" s="14" t="s">
        <v>86</v>
      </c>
      <c r="AU417" s="14" t="s">
        <v>41</v>
      </c>
      <c r="AY417" s="14" t="s">
        <v>86</v>
      </c>
      <c r="BE417" s="56">
        <f>IF(U417="základná",N417,0)</f>
        <v>0</v>
      </c>
      <c r="BF417" s="56">
        <f>IF(U417="znížená",N417,0)</f>
        <v>0</v>
      </c>
      <c r="BG417" s="56">
        <f>IF(U417="zákl. prenesená",N417,0)</f>
        <v>0</v>
      </c>
      <c r="BH417" s="56">
        <f>IF(U417="zníž. prenesená",N417,0)</f>
        <v>0</v>
      </c>
      <c r="BI417" s="56">
        <f>IF(U417="nulová",N417,0)</f>
        <v>0</v>
      </c>
      <c r="BJ417" s="14" t="s">
        <v>43</v>
      </c>
      <c r="BK417" s="93">
        <f>L417*K417</f>
        <v>0</v>
      </c>
    </row>
    <row r="418" spans="2:63" s="1" customFormat="1" ht="22.35" customHeight="1" x14ac:dyDescent="0.3">
      <c r="B418" s="25"/>
      <c r="C418" s="94" t="s">
        <v>1</v>
      </c>
      <c r="D418" s="94" t="s">
        <v>87</v>
      </c>
      <c r="E418" s="95" t="s">
        <v>1</v>
      </c>
      <c r="F418" s="184" t="s">
        <v>1</v>
      </c>
      <c r="G418" s="184"/>
      <c r="H418" s="184"/>
      <c r="I418" s="184"/>
      <c r="J418" s="96" t="s">
        <v>1</v>
      </c>
      <c r="K418" s="97"/>
      <c r="L418" s="185"/>
      <c r="M418" s="186"/>
      <c r="N418" s="186">
        <f t="shared" si="35"/>
        <v>0</v>
      </c>
      <c r="O418" s="186"/>
      <c r="P418" s="186"/>
      <c r="Q418" s="186"/>
      <c r="R418" s="27"/>
      <c r="T418" s="98" t="s">
        <v>1</v>
      </c>
      <c r="U418" s="99" t="s">
        <v>25</v>
      </c>
      <c r="V418" s="26"/>
      <c r="W418" s="26"/>
      <c r="X418" s="26"/>
      <c r="Y418" s="26"/>
      <c r="Z418" s="26"/>
      <c r="AA418" s="47"/>
      <c r="AT418" s="14" t="s">
        <v>86</v>
      </c>
      <c r="AU418" s="14" t="s">
        <v>41</v>
      </c>
      <c r="AY418" s="14" t="s">
        <v>86</v>
      </c>
      <c r="BE418" s="56">
        <f>IF(U418="základná",N418,0)</f>
        <v>0</v>
      </c>
      <c r="BF418" s="56">
        <f>IF(U418="znížená",N418,0)</f>
        <v>0</v>
      </c>
      <c r="BG418" s="56">
        <f>IF(U418="zákl. prenesená",N418,0)</f>
        <v>0</v>
      </c>
      <c r="BH418" s="56">
        <f>IF(U418="zníž. prenesená",N418,0)</f>
        <v>0</v>
      </c>
      <c r="BI418" s="56">
        <f>IF(U418="nulová",N418,0)</f>
        <v>0</v>
      </c>
      <c r="BJ418" s="14" t="s">
        <v>43</v>
      </c>
      <c r="BK418" s="93">
        <f>L418*K418</f>
        <v>0</v>
      </c>
    </row>
    <row r="419" spans="2:63" s="1" customFormat="1" ht="22.35" customHeight="1" x14ac:dyDescent="0.3">
      <c r="B419" s="25"/>
      <c r="C419" s="94" t="s">
        <v>1</v>
      </c>
      <c r="D419" s="94" t="s">
        <v>87</v>
      </c>
      <c r="E419" s="95" t="s">
        <v>1</v>
      </c>
      <c r="F419" s="184" t="s">
        <v>1</v>
      </c>
      <c r="G419" s="184"/>
      <c r="H419" s="184"/>
      <c r="I419" s="184"/>
      <c r="J419" s="96" t="s">
        <v>1</v>
      </c>
      <c r="K419" s="97"/>
      <c r="L419" s="185"/>
      <c r="M419" s="186"/>
      <c r="N419" s="186">
        <f t="shared" si="35"/>
        <v>0</v>
      </c>
      <c r="O419" s="186"/>
      <c r="P419" s="186"/>
      <c r="Q419" s="186"/>
      <c r="R419" s="27"/>
      <c r="T419" s="98" t="s">
        <v>1</v>
      </c>
      <c r="U419" s="99" t="s">
        <v>25</v>
      </c>
      <c r="V419" s="26"/>
      <c r="W419" s="26"/>
      <c r="X419" s="26"/>
      <c r="Y419" s="26"/>
      <c r="Z419" s="26"/>
      <c r="AA419" s="47"/>
      <c r="AT419" s="14" t="s">
        <v>86</v>
      </c>
      <c r="AU419" s="14" t="s">
        <v>41</v>
      </c>
      <c r="AY419" s="14" t="s">
        <v>86</v>
      </c>
      <c r="BE419" s="56">
        <f>IF(U419="základná",N419,0)</f>
        <v>0</v>
      </c>
      <c r="BF419" s="56">
        <f>IF(U419="znížená",N419,0)</f>
        <v>0</v>
      </c>
      <c r="BG419" s="56">
        <f>IF(U419="zákl. prenesená",N419,0)</f>
        <v>0</v>
      </c>
      <c r="BH419" s="56">
        <f>IF(U419="zníž. prenesená",N419,0)</f>
        <v>0</v>
      </c>
      <c r="BI419" s="56">
        <f>IF(U419="nulová",N419,0)</f>
        <v>0</v>
      </c>
      <c r="BJ419" s="14" t="s">
        <v>43</v>
      </c>
      <c r="BK419" s="93">
        <f>L419*K419</f>
        <v>0</v>
      </c>
    </row>
    <row r="420" spans="2:63" s="1" customFormat="1" ht="22.35" customHeight="1" x14ac:dyDescent="0.3">
      <c r="B420" s="25"/>
      <c r="C420" s="94" t="s">
        <v>1</v>
      </c>
      <c r="D420" s="94" t="s">
        <v>87</v>
      </c>
      <c r="E420" s="95" t="s">
        <v>1</v>
      </c>
      <c r="F420" s="184" t="s">
        <v>1</v>
      </c>
      <c r="G420" s="184"/>
      <c r="H420" s="184"/>
      <c r="I420" s="184"/>
      <c r="J420" s="96" t="s">
        <v>1</v>
      </c>
      <c r="K420" s="97"/>
      <c r="L420" s="185"/>
      <c r="M420" s="186"/>
      <c r="N420" s="186">
        <f t="shared" si="35"/>
        <v>0</v>
      </c>
      <c r="O420" s="186"/>
      <c r="P420" s="186"/>
      <c r="Q420" s="186"/>
      <c r="R420" s="27"/>
      <c r="T420" s="98" t="s">
        <v>1</v>
      </c>
      <c r="U420" s="99" t="s">
        <v>25</v>
      </c>
      <c r="V420" s="26"/>
      <c r="W420" s="26"/>
      <c r="X420" s="26"/>
      <c r="Y420" s="26"/>
      <c r="Z420" s="26"/>
      <c r="AA420" s="47"/>
      <c r="AT420" s="14" t="s">
        <v>86</v>
      </c>
      <c r="AU420" s="14" t="s">
        <v>41</v>
      </c>
      <c r="AY420" s="14" t="s">
        <v>86</v>
      </c>
      <c r="BE420" s="56">
        <f>IF(U420="základná",N420,0)</f>
        <v>0</v>
      </c>
      <c r="BF420" s="56">
        <f>IF(U420="znížená",N420,0)</f>
        <v>0</v>
      </c>
      <c r="BG420" s="56">
        <f>IF(U420="zákl. prenesená",N420,0)</f>
        <v>0</v>
      </c>
      <c r="BH420" s="56">
        <f>IF(U420="zníž. prenesená",N420,0)</f>
        <v>0</v>
      </c>
      <c r="BI420" s="56">
        <f>IF(U420="nulová",N420,0)</f>
        <v>0</v>
      </c>
      <c r="BJ420" s="14" t="s">
        <v>43</v>
      </c>
      <c r="BK420" s="93">
        <f>L420*K420</f>
        <v>0</v>
      </c>
    </row>
    <row r="421" spans="2:63" s="1" customFormat="1" ht="22.35" customHeight="1" x14ac:dyDescent="0.3">
      <c r="B421" s="25"/>
      <c r="C421" s="94" t="s">
        <v>1</v>
      </c>
      <c r="D421" s="94" t="s">
        <v>87</v>
      </c>
      <c r="E421" s="95" t="s">
        <v>1</v>
      </c>
      <c r="F421" s="184" t="s">
        <v>1</v>
      </c>
      <c r="G421" s="184"/>
      <c r="H421" s="184"/>
      <c r="I421" s="184"/>
      <c r="J421" s="96" t="s">
        <v>1</v>
      </c>
      <c r="K421" s="97"/>
      <c r="L421" s="185"/>
      <c r="M421" s="186"/>
      <c r="N421" s="186">
        <f t="shared" si="35"/>
        <v>0</v>
      </c>
      <c r="O421" s="186"/>
      <c r="P421" s="186"/>
      <c r="Q421" s="186"/>
      <c r="R421" s="27"/>
      <c r="T421" s="98" t="s">
        <v>1</v>
      </c>
      <c r="U421" s="99" t="s">
        <v>25</v>
      </c>
      <c r="V421" s="37"/>
      <c r="W421" s="37"/>
      <c r="X421" s="37"/>
      <c r="Y421" s="37"/>
      <c r="Z421" s="37"/>
      <c r="AA421" s="39"/>
      <c r="AT421" s="14" t="s">
        <v>86</v>
      </c>
      <c r="AU421" s="14" t="s">
        <v>41</v>
      </c>
      <c r="AY421" s="14" t="s">
        <v>86</v>
      </c>
      <c r="BE421" s="56">
        <f>IF(U421="základná",N421,0)</f>
        <v>0</v>
      </c>
      <c r="BF421" s="56">
        <f>IF(U421="znížená",N421,0)</f>
        <v>0</v>
      </c>
      <c r="BG421" s="56">
        <f>IF(U421="zákl. prenesená",N421,0)</f>
        <v>0</v>
      </c>
      <c r="BH421" s="56">
        <f>IF(U421="zníž. prenesená",N421,0)</f>
        <v>0</v>
      </c>
      <c r="BI421" s="56">
        <f>IF(U421="nulová",N421,0)</f>
        <v>0</v>
      </c>
      <c r="BJ421" s="14" t="s">
        <v>43</v>
      </c>
      <c r="BK421" s="93">
        <f>L421*K421</f>
        <v>0</v>
      </c>
    </row>
    <row r="422" spans="2:63" s="1" customFormat="1" ht="6.95" customHeight="1" x14ac:dyDescent="0.3">
      <c r="B422" s="40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2"/>
    </row>
  </sheetData>
  <mergeCells count="572">
    <mergeCell ref="H1:K1"/>
    <mergeCell ref="S2:AC2"/>
    <mergeCell ref="F354:I354"/>
    <mergeCell ref="L354:M354"/>
    <mergeCell ref="N354:Q354"/>
    <mergeCell ref="F358:I358"/>
    <mergeCell ref="L358:M358"/>
    <mergeCell ref="N358:Q358"/>
    <mergeCell ref="F360:I360"/>
    <mergeCell ref="L360:M360"/>
    <mergeCell ref="N360:Q360"/>
    <mergeCell ref="F353:I353"/>
    <mergeCell ref="L353:M353"/>
    <mergeCell ref="N353:Q353"/>
    <mergeCell ref="F355:I355"/>
    <mergeCell ref="L355:M355"/>
    <mergeCell ref="N355:Q355"/>
    <mergeCell ref="F356:I356"/>
    <mergeCell ref="L356:M356"/>
    <mergeCell ref="N356:Q356"/>
    <mergeCell ref="F357:I357"/>
    <mergeCell ref="L357:M357"/>
    <mergeCell ref="N357:Q357"/>
    <mergeCell ref="F359:I359"/>
    <mergeCell ref="F421:I421"/>
    <mergeCell ref="L421:M421"/>
    <mergeCell ref="N421:Q421"/>
    <mergeCell ref="N135:Q135"/>
    <mergeCell ref="N136:Q136"/>
    <mergeCell ref="N137:Q137"/>
    <mergeCell ref="N151:Q151"/>
    <mergeCell ref="N182:Q182"/>
    <mergeCell ref="N219:Q219"/>
    <mergeCell ref="N240:Q240"/>
    <mergeCell ref="N299:Q299"/>
    <mergeCell ref="N307:Q307"/>
    <mergeCell ref="N309:Q309"/>
    <mergeCell ref="N310:Q310"/>
    <mergeCell ref="N327:Q327"/>
    <mergeCell ref="N362:Q362"/>
    <mergeCell ref="N371:Q371"/>
    <mergeCell ref="N377:Q377"/>
    <mergeCell ref="N387:Q387"/>
    <mergeCell ref="N399:Q399"/>
    <mergeCell ref="N407:Q407"/>
    <mergeCell ref="N416:Q416"/>
    <mergeCell ref="L359:M359"/>
    <mergeCell ref="N359:Q359"/>
    <mergeCell ref="F418:I418"/>
    <mergeCell ref="L418:M418"/>
    <mergeCell ref="N418:Q418"/>
    <mergeCell ref="F419:I419"/>
    <mergeCell ref="L419:M419"/>
    <mergeCell ref="N419:Q419"/>
    <mergeCell ref="F420:I420"/>
    <mergeCell ref="L420:M420"/>
    <mergeCell ref="N420:Q420"/>
    <mergeCell ref="F409:I409"/>
    <mergeCell ref="F410:I410"/>
    <mergeCell ref="F411:I411"/>
    <mergeCell ref="F412:I412"/>
    <mergeCell ref="F413:I413"/>
    <mergeCell ref="F414:I414"/>
    <mergeCell ref="F417:I417"/>
    <mergeCell ref="L417:M417"/>
    <mergeCell ref="N417:Q417"/>
    <mergeCell ref="F415:I415"/>
    <mergeCell ref="N415:Q415"/>
    <mergeCell ref="L415:M415"/>
    <mergeCell ref="F401:I401"/>
    <mergeCell ref="F402:I402"/>
    <mergeCell ref="F403:I403"/>
    <mergeCell ref="F404:I404"/>
    <mergeCell ref="F405:I405"/>
    <mergeCell ref="F406:I406"/>
    <mergeCell ref="L406:M406"/>
    <mergeCell ref="N406:Q406"/>
    <mergeCell ref="F408:I408"/>
    <mergeCell ref="L408:M408"/>
    <mergeCell ref="N408:Q408"/>
    <mergeCell ref="F397:I397"/>
    <mergeCell ref="L397:M397"/>
    <mergeCell ref="N397:Q397"/>
    <mergeCell ref="F398:I398"/>
    <mergeCell ref="L398:M398"/>
    <mergeCell ref="N398:Q398"/>
    <mergeCell ref="F400:I400"/>
    <mergeCell ref="L400:M400"/>
    <mergeCell ref="N400:Q400"/>
    <mergeCell ref="F392:I392"/>
    <mergeCell ref="L392:M392"/>
    <mergeCell ref="N392:Q392"/>
    <mergeCell ref="F393:I393"/>
    <mergeCell ref="L393:M393"/>
    <mergeCell ref="N393:Q393"/>
    <mergeCell ref="F394:I394"/>
    <mergeCell ref="F395:I395"/>
    <mergeCell ref="F396:I396"/>
    <mergeCell ref="F386:I386"/>
    <mergeCell ref="L386:M386"/>
    <mergeCell ref="N386:Q386"/>
    <mergeCell ref="F388:I388"/>
    <mergeCell ref="L388:M388"/>
    <mergeCell ref="N388:Q388"/>
    <mergeCell ref="F389:I389"/>
    <mergeCell ref="F390:I390"/>
    <mergeCell ref="F391:I391"/>
    <mergeCell ref="F382:I382"/>
    <mergeCell ref="L382:M382"/>
    <mergeCell ref="N382:Q382"/>
    <mergeCell ref="F384:I384"/>
    <mergeCell ref="L384:M384"/>
    <mergeCell ref="N384:Q384"/>
    <mergeCell ref="F385:I385"/>
    <mergeCell ref="L385:M385"/>
    <mergeCell ref="N385:Q385"/>
    <mergeCell ref="F383:I383"/>
    <mergeCell ref="L383:M383"/>
    <mergeCell ref="N383:Q383"/>
    <mergeCell ref="F379:I379"/>
    <mergeCell ref="L379:M379"/>
    <mergeCell ref="N379:Q379"/>
    <mergeCell ref="F380:I380"/>
    <mergeCell ref="L380:M380"/>
    <mergeCell ref="N380:Q380"/>
    <mergeCell ref="F381:I381"/>
    <mergeCell ref="L381:M381"/>
    <mergeCell ref="N381:Q381"/>
    <mergeCell ref="F375:I375"/>
    <mergeCell ref="L375:M375"/>
    <mergeCell ref="N375:Q375"/>
    <mergeCell ref="F376:I376"/>
    <mergeCell ref="L376:M376"/>
    <mergeCell ref="N376:Q376"/>
    <mergeCell ref="F378:I378"/>
    <mergeCell ref="L378:M378"/>
    <mergeCell ref="N378:Q378"/>
    <mergeCell ref="F372:I372"/>
    <mergeCell ref="L372:M372"/>
    <mergeCell ref="N372:Q372"/>
    <mergeCell ref="F373:I373"/>
    <mergeCell ref="L373:M373"/>
    <mergeCell ref="N373:Q373"/>
    <mergeCell ref="F374:I374"/>
    <mergeCell ref="L374:M374"/>
    <mergeCell ref="N374:Q374"/>
    <mergeCell ref="F368:I368"/>
    <mergeCell ref="L368:M368"/>
    <mergeCell ref="N368:Q368"/>
    <mergeCell ref="F369:I369"/>
    <mergeCell ref="L369:M369"/>
    <mergeCell ref="N369:Q369"/>
    <mergeCell ref="F370:I370"/>
    <mergeCell ref="L370:M370"/>
    <mergeCell ref="N370:Q370"/>
    <mergeCell ref="F363:I363"/>
    <mergeCell ref="L363:M363"/>
    <mergeCell ref="N363:Q363"/>
    <mergeCell ref="F364:I364"/>
    <mergeCell ref="F365:I365"/>
    <mergeCell ref="F366:I366"/>
    <mergeCell ref="F367:I367"/>
    <mergeCell ref="L367:M367"/>
    <mergeCell ref="N367:Q367"/>
    <mergeCell ref="F350:I350"/>
    <mergeCell ref="F351:I351"/>
    <mergeCell ref="L351:M351"/>
    <mergeCell ref="N351:Q351"/>
    <mergeCell ref="F352:I352"/>
    <mergeCell ref="L352:M352"/>
    <mergeCell ref="N352:Q352"/>
    <mergeCell ref="F361:I361"/>
    <mergeCell ref="L361:M361"/>
    <mergeCell ref="N361:Q361"/>
    <mergeCell ref="F345:I345"/>
    <mergeCell ref="F346:I346"/>
    <mergeCell ref="L346:M346"/>
    <mergeCell ref="N346:Q346"/>
    <mergeCell ref="F347:I347"/>
    <mergeCell ref="L347:M347"/>
    <mergeCell ref="N347:Q347"/>
    <mergeCell ref="F348:I348"/>
    <mergeCell ref="F349:I349"/>
    <mergeCell ref="F338:I338"/>
    <mergeCell ref="L338:M338"/>
    <mergeCell ref="N338:Q338"/>
    <mergeCell ref="F339:I339"/>
    <mergeCell ref="F340:I340"/>
    <mergeCell ref="F341:I341"/>
    <mergeCell ref="F342:I342"/>
    <mergeCell ref="F343:I343"/>
    <mergeCell ref="F344:I344"/>
    <mergeCell ref="F332:I332"/>
    <mergeCell ref="F333:I333"/>
    <mergeCell ref="F334:I334"/>
    <mergeCell ref="F335:I335"/>
    <mergeCell ref="F336:I336"/>
    <mergeCell ref="L336:M336"/>
    <mergeCell ref="N336:Q336"/>
    <mergeCell ref="F337:I337"/>
    <mergeCell ref="L337:M337"/>
    <mergeCell ref="N337:Q337"/>
    <mergeCell ref="F326:I326"/>
    <mergeCell ref="L326:M326"/>
    <mergeCell ref="N326:Q326"/>
    <mergeCell ref="F328:I328"/>
    <mergeCell ref="L328:M328"/>
    <mergeCell ref="N328:Q328"/>
    <mergeCell ref="F329:I329"/>
    <mergeCell ref="F330:I330"/>
    <mergeCell ref="F331:I331"/>
    <mergeCell ref="F321:I321"/>
    <mergeCell ref="L321:M321"/>
    <mergeCell ref="N321:Q321"/>
    <mergeCell ref="F322:I322"/>
    <mergeCell ref="F323:I323"/>
    <mergeCell ref="F324:I324"/>
    <mergeCell ref="F325:I325"/>
    <mergeCell ref="L325:M325"/>
    <mergeCell ref="N325:Q325"/>
    <mergeCell ref="F316:I316"/>
    <mergeCell ref="L316:M316"/>
    <mergeCell ref="N316:Q316"/>
    <mergeCell ref="F317:I317"/>
    <mergeCell ref="F318:I318"/>
    <mergeCell ref="F319:I319"/>
    <mergeCell ref="F320:I320"/>
    <mergeCell ref="L320:M320"/>
    <mergeCell ref="N320:Q320"/>
    <mergeCell ref="F311:I311"/>
    <mergeCell ref="L311:M311"/>
    <mergeCell ref="N311:Q311"/>
    <mergeCell ref="F312:I312"/>
    <mergeCell ref="F313:I313"/>
    <mergeCell ref="F314:I314"/>
    <mergeCell ref="F315:I315"/>
    <mergeCell ref="L315:M315"/>
    <mergeCell ref="N315:Q315"/>
    <mergeCell ref="F304:I304"/>
    <mergeCell ref="F305:I305"/>
    <mergeCell ref="L305:M305"/>
    <mergeCell ref="N305:Q305"/>
    <mergeCell ref="F306:I306"/>
    <mergeCell ref="L306:M306"/>
    <mergeCell ref="N306:Q306"/>
    <mergeCell ref="F308:I308"/>
    <mergeCell ref="L308:M308"/>
    <mergeCell ref="N308:Q308"/>
    <mergeCell ref="F296:I296"/>
    <mergeCell ref="F297:I297"/>
    <mergeCell ref="F298:I298"/>
    <mergeCell ref="F300:I300"/>
    <mergeCell ref="L300:M300"/>
    <mergeCell ref="N300:Q300"/>
    <mergeCell ref="F301:I301"/>
    <mergeCell ref="F302:I302"/>
    <mergeCell ref="F303:I303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88:I288"/>
    <mergeCell ref="L288:M288"/>
    <mergeCell ref="N288:Q288"/>
    <mergeCell ref="F289:I289"/>
    <mergeCell ref="F290:I290"/>
    <mergeCell ref="F291:I291"/>
    <mergeCell ref="F292:I292"/>
    <mergeCell ref="L292:M292"/>
    <mergeCell ref="N292:Q292"/>
    <mergeCell ref="F281:I281"/>
    <mergeCell ref="F282:I282"/>
    <mergeCell ref="F283:I283"/>
    <mergeCell ref="L283:M283"/>
    <mergeCell ref="N283:Q283"/>
    <mergeCell ref="F284:I284"/>
    <mergeCell ref="F285:I285"/>
    <mergeCell ref="F286:I286"/>
    <mergeCell ref="F287:I287"/>
    <mergeCell ref="L287:M287"/>
    <mergeCell ref="N287:Q287"/>
    <mergeCell ref="F274:I274"/>
    <mergeCell ref="F275:I275"/>
    <mergeCell ref="F276:I276"/>
    <mergeCell ref="F277:I277"/>
    <mergeCell ref="F278:I278"/>
    <mergeCell ref="L278:M278"/>
    <mergeCell ref="N278:Q278"/>
    <mergeCell ref="F279:I279"/>
    <mergeCell ref="F280:I280"/>
    <mergeCell ref="F267:I267"/>
    <mergeCell ref="F268:I268"/>
    <mergeCell ref="F269:I269"/>
    <mergeCell ref="L269:M269"/>
    <mergeCell ref="N269:Q269"/>
    <mergeCell ref="F270:I270"/>
    <mergeCell ref="F271:I271"/>
    <mergeCell ref="F272:I272"/>
    <mergeCell ref="F273:I273"/>
    <mergeCell ref="F260:I260"/>
    <mergeCell ref="L260:M260"/>
    <mergeCell ref="N260:Q260"/>
    <mergeCell ref="F261:I261"/>
    <mergeCell ref="F262:I262"/>
    <mergeCell ref="F263:I263"/>
    <mergeCell ref="F264:I264"/>
    <mergeCell ref="F265:I265"/>
    <mergeCell ref="F266:I266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45:I245"/>
    <mergeCell ref="L245:M245"/>
    <mergeCell ref="N245:Q245"/>
    <mergeCell ref="F246:I246"/>
    <mergeCell ref="F247:I247"/>
    <mergeCell ref="F248:I248"/>
    <mergeCell ref="F249:I249"/>
    <mergeCell ref="F250:I250"/>
    <mergeCell ref="L250:M250"/>
    <mergeCell ref="N250:Q250"/>
    <mergeCell ref="F237:I237"/>
    <mergeCell ref="F238:I238"/>
    <mergeCell ref="F239:I239"/>
    <mergeCell ref="F241:I241"/>
    <mergeCell ref="L241:M241"/>
    <mergeCell ref="N241:Q241"/>
    <mergeCell ref="F242:I242"/>
    <mergeCell ref="F243:I243"/>
    <mergeCell ref="F244:I244"/>
    <mergeCell ref="F231:I231"/>
    <mergeCell ref="F232:I232"/>
    <mergeCell ref="F233:I233"/>
    <mergeCell ref="F234:I234"/>
    <mergeCell ref="F235:I235"/>
    <mergeCell ref="L235:M235"/>
    <mergeCell ref="N235:Q235"/>
    <mergeCell ref="F236:I236"/>
    <mergeCell ref="L236:M236"/>
    <mergeCell ref="N236:Q236"/>
    <mergeCell ref="F225:I225"/>
    <mergeCell ref="L225:M225"/>
    <mergeCell ref="N225:Q225"/>
    <mergeCell ref="F226:I226"/>
    <mergeCell ref="F227:I227"/>
    <mergeCell ref="F228:I228"/>
    <mergeCell ref="F229:I229"/>
    <mergeCell ref="F230:I230"/>
    <mergeCell ref="L230:M230"/>
    <mergeCell ref="N230:Q230"/>
    <mergeCell ref="F220:I220"/>
    <mergeCell ref="L220:M220"/>
    <mergeCell ref="N220:Q220"/>
    <mergeCell ref="F221:I221"/>
    <mergeCell ref="F222:I222"/>
    <mergeCell ref="F223:I223"/>
    <mergeCell ref="F224:I224"/>
    <mergeCell ref="L224:M224"/>
    <mergeCell ref="N224:Q224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F218:I218"/>
    <mergeCell ref="F205:I205"/>
    <mergeCell ref="L205:M205"/>
    <mergeCell ref="N205:Q205"/>
    <mergeCell ref="F206:I206"/>
    <mergeCell ref="F207:I207"/>
    <mergeCell ref="F208:I208"/>
    <mergeCell ref="F209:I209"/>
    <mergeCell ref="F210:I210"/>
    <mergeCell ref="F211:I211"/>
    <mergeCell ref="F200:I200"/>
    <mergeCell ref="F201:I201"/>
    <mergeCell ref="L201:M201"/>
    <mergeCell ref="N201:Q201"/>
    <mergeCell ref="F202:I202"/>
    <mergeCell ref="F203:I203"/>
    <mergeCell ref="L203:M203"/>
    <mergeCell ref="N203:Q203"/>
    <mergeCell ref="F204:I204"/>
    <mergeCell ref="L204:M204"/>
    <mergeCell ref="N204:Q204"/>
    <mergeCell ref="F195:I195"/>
    <mergeCell ref="F196:I196"/>
    <mergeCell ref="F197:I197"/>
    <mergeCell ref="F198:I198"/>
    <mergeCell ref="L198:M198"/>
    <mergeCell ref="N198:Q198"/>
    <mergeCell ref="F199:I199"/>
    <mergeCell ref="L199:M199"/>
    <mergeCell ref="N199:Q199"/>
    <mergeCell ref="F186:I186"/>
    <mergeCell ref="F187:I187"/>
    <mergeCell ref="F188:I188"/>
    <mergeCell ref="F189:I189"/>
    <mergeCell ref="F190:I190"/>
    <mergeCell ref="F191:I191"/>
    <mergeCell ref="F192:I192"/>
    <mergeCell ref="F193:I193"/>
    <mergeCell ref="F194:I194"/>
    <mergeCell ref="F178:I178"/>
    <mergeCell ref="F179:I179"/>
    <mergeCell ref="F180:I180"/>
    <mergeCell ref="F181:I181"/>
    <mergeCell ref="F183:I183"/>
    <mergeCell ref="L183:M183"/>
    <mergeCell ref="N183:Q183"/>
    <mergeCell ref="F184:I184"/>
    <mergeCell ref="F185:I185"/>
    <mergeCell ref="F171:I171"/>
    <mergeCell ref="F172:I172"/>
    <mergeCell ref="F173:I173"/>
    <mergeCell ref="F174:I174"/>
    <mergeCell ref="F175:I175"/>
    <mergeCell ref="F176:I176"/>
    <mergeCell ref="L176:M176"/>
    <mergeCell ref="N176:Q176"/>
    <mergeCell ref="F177:I177"/>
    <mergeCell ref="F166:I166"/>
    <mergeCell ref="L166:M166"/>
    <mergeCell ref="N166:Q166"/>
    <mergeCell ref="F167:I167"/>
    <mergeCell ref="F168:I168"/>
    <mergeCell ref="F169:I169"/>
    <mergeCell ref="F170:I170"/>
    <mergeCell ref="L170:M170"/>
    <mergeCell ref="N170:Q170"/>
    <mergeCell ref="F160:I160"/>
    <mergeCell ref="F161:I161"/>
    <mergeCell ref="L161:M161"/>
    <mergeCell ref="N161:Q161"/>
    <mergeCell ref="F162:I162"/>
    <mergeCell ref="F163:I163"/>
    <mergeCell ref="F164:I164"/>
    <mergeCell ref="F165:I165"/>
    <mergeCell ref="L165:M165"/>
    <mergeCell ref="N165:Q165"/>
    <mergeCell ref="F153:I153"/>
    <mergeCell ref="F154:I154"/>
    <mergeCell ref="F155:I155"/>
    <mergeCell ref="F156:I156"/>
    <mergeCell ref="F157:I157"/>
    <mergeCell ref="L157:M157"/>
    <mergeCell ref="N157:Q157"/>
    <mergeCell ref="F158:I158"/>
    <mergeCell ref="F159:I159"/>
    <mergeCell ref="F149:I149"/>
    <mergeCell ref="L149:M149"/>
    <mergeCell ref="N149:Q149"/>
    <mergeCell ref="F150:I150"/>
    <mergeCell ref="L150:M150"/>
    <mergeCell ref="N150:Q150"/>
    <mergeCell ref="F152:I152"/>
    <mergeCell ref="L152:M152"/>
    <mergeCell ref="N152:Q152"/>
    <mergeCell ref="F143:I143"/>
    <mergeCell ref="F144:I144"/>
    <mergeCell ref="L144:M144"/>
    <mergeCell ref="N144:Q144"/>
    <mergeCell ref="F145:I145"/>
    <mergeCell ref="F146:I146"/>
    <mergeCell ref="F147:I147"/>
    <mergeCell ref="F148:I148"/>
    <mergeCell ref="L148:M148"/>
    <mergeCell ref="N148:Q148"/>
    <mergeCell ref="F138:I138"/>
    <mergeCell ref="L138:M138"/>
    <mergeCell ref="N138:Q138"/>
    <mergeCell ref="F139:I139"/>
    <mergeCell ref="F140:I140"/>
    <mergeCell ref="L140:M140"/>
    <mergeCell ref="N140:Q140"/>
    <mergeCell ref="F141:I141"/>
    <mergeCell ref="F142:I142"/>
    <mergeCell ref="F125:P125"/>
    <mergeCell ref="F126:P126"/>
    <mergeCell ref="F127:P127"/>
    <mergeCell ref="M129:P129"/>
    <mergeCell ref="M131:Q131"/>
    <mergeCell ref="M132:Q132"/>
    <mergeCell ref="F134:I134"/>
    <mergeCell ref="L134:M134"/>
    <mergeCell ref="N134:Q134"/>
    <mergeCell ref="D112:H112"/>
    <mergeCell ref="N112:Q112"/>
    <mergeCell ref="D113:H113"/>
    <mergeCell ref="N113:Q113"/>
    <mergeCell ref="D114:H114"/>
    <mergeCell ref="N114:Q114"/>
    <mergeCell ref="N115:Q115"/>
    <mergeCell ref="L117:Q117"/>
    <mergeCell ref="C123:Q123"/>
    <mergeCell ref="N104:Q104"/>
    <mergeCell ref="N105:Q105"/>
    <mergeCell ref="N106:Q106"/>
    <mergeCell ref="N107:Q107"/>
    <mergeCell ref="N109:Q109"/>
    <mergeCell ref="D110:H110"/>
    <mergeCell ref="N110:Q110"/>
    <mergeCell ref="D111:H111"/>
    <mergeCell ref="N111:Q111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disablePrompts="1" count="2">
    <dataValidation type="list" allowBlank="1" showInputMessage="1" showErrorMessage="1" error="Povolené sú hodnoty K, M." sqref="D417:D422" xr:uid="{00000000-0002-0000-0500-000000000000}">
      <formula1>"K, M"</formula1>
    </dataValidation>
    <dataValidation type="list" allowBlank="1" showInputMessage="1" showErrorMessage="1" error="Povolené sú hodnoty základná, znížená, nulová." sqref="U417:U422" xr:uid="{00000000-0002-0000-0500-000001000000}">
      <formula1>"základná, znížená, nulová"</formula1>
    </dataValidation>
  </dataValidation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34" display="3) Rozpočet" xr:uid="{00000000-0004-0000-0500-000002000000}"/>
    <hyperlink ref="S1:T1" location="'Rekapitulácia stavby'!C2" display="Rekapitulácia stavby" xr:uid="{00000000-0004-0000-05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N207"/>
  <sheetViews>
    <sheetView showGridLines="0" workbookViewId="0">
      <pane ySplit="1" topLeftCell="A179" activePane="bottomLeft" state="frozen"/>
      <selection pane="bottomLeft" activeCell="K193" sqref="K19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9"/>
      <c r="B1" s="9"/>
      <c r="C1" s="9"/>
      <c r="D1" s="10" t="s">
        <v>0</v>
      </c>
      <c r="E1" s="9"/>
      <c r="F1" s="11" t="s">
        <v>49</v>
      </c>
      <c r="G1" s="11"/>
      <c r="H1" s="187" t="s">
        <v>50</v>
      </c>
      <c r="I1" s="187"/>
      <c r="J1" s="187"/>
      <c r="K1" s="187"/>
      <c r="L1" s="11" t="s">
        <v>51</v>
      </c>
      <c r="M1" s="9"/>
      <c r="N1" s="9"/>
      <c r="O1" s="10" t="s">
        <v>52</v>
      </c>
      <c r="P1" s="9"/>
      <c r="Q1" s="9"/>
      <c r="R1" s="9"/>
      <c r="S1" s="11" t="s">
        <v>53</v>
      </c>
      <c r="T1" s="11"/>
      <c r="U1" s="59"/>
      <c r="V1" s="59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152" t="s">
        <v>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S2" s="188" t="s">
        <v>4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14" t="s">
        <v>45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40</v>
      </c>
    </row>
    <row r="4" spans="1:66" ht="36.950000000000003" customHeight="1" x14ac:dyDescent="0.3">
      <c r="B4" s="18"/>
      <c r="C4" s="154" t="s">
        <v>54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9"/>
      <c r="T4" s="13" t="s">
        <v>6</v>
      </c>
      <c r="AT4" s="14" t="s">
        <v>2</v>
      </c>
    </row>
    <row r="5" spans="1:66" ht="6.95" customHeight="1" x14ac:dyDescent="0.3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66" ht="25.35" customHeight="1" x14ac:dyDescent="0.3">
      <c r="B6" s="18"/>
      <c r="C6" s="20"/>
      <c r="D6" s="23" t="s">
        <v>7</v>
      </c>
      <c r="E6" s="20"/>
      <c r="F6" s="156" t="e">
        <f>#REF!</f>
        <v>#REF!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20"/>
      <c r="R6" s="19"/>
    </row>
    <row r="7" spans="1:66" ht="25.35" customHeight="1" x14ac:dyDescent="0.3">
      <c r="B7" s="18"/>
      <c r="C7" s="20"/>
      <c r="D7" s="23" t="s">
        <v>88</v>
      </c>
      <c r="E7" s="20"/>
      <c r="F7" s="156" t="s">
        <v>154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0"/>
      <c r="R7" s="19"/>
    </row>
    <row r="8" spans="1:66" s="1" customFormat="1" ht="32.85" customHeight="1" x14ac:dyDescent="0.3">
      <c r="B8" s="25"/>
      <c r="C8" s="26"/>
      <c r="D8" s="22" t="s">
        <v>155</v>
      </c>
      <c r="E8" s="26"/>
      <c r="F8" s="158" t="s">
        <v>490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26"/>
      <c r="R8" s="27"/>
    </row>
    <row r="9" spans="1:66" s="1" customFormat="1" ht="14.45" customHeight="1" x14ac:dyDescent="0.3">
      <c r="B9" s="25"/>
      <c r="C9" s="26"/>
      <c r="D9" s="23" t="s">
        <v>8</v>
      </c>
      <c r="E9" s="26"/>
      <c r="F9" s="21" t="s">
        <v>11</v>
      </c>
      <c r="G9" s="26"/>
      <c r="H9" s="26"/>
      <c r="I9" s="26"/>
      <c r="J9" s="26"/>
      <c r="K9" s="26"/>
      <c r="L9" s="26"/>
      <c r="M9" s="23" t="s">
        <v>9</v>
      </c>
      <c r="N9" s="26"/>
      <c r="O9" s="21" t="s">
        <v>1</v>
      </c>
      <c r="P9" s="26"/>
      <c r="Q9" s="26"/>
      <c r="R9" s="27"/>
    </row>
    <row r="10" spans="1:66" s="1" customFormat="1" ht="14.45" customHeight="1" x14ac:dyDescent="0.3">
      <c r="B10" s="25"/>
      <c r="C10" s="26"/>
      <c r="D10" s="23" t="s">
        <v>10</v>
      </c>
      <c r="E10" s="26"/>
      <c r="F10" s="21" t="s">
        <v>11</v>
      </c>
      <c r="G10" s="26"/>
      <c r="H10" s="26"/>
      <c r="I10" s="26"/>
      <c r="J10" s="26"/>
      <c r="K10" s="26"/>
      <c r="L10" s="26"/>
      <c r="M10" s="23" t="s">
        <v>12</v>
      </c>
      <c r="N10" s="26"/>
      <c r="O10" s="160" t="e">
        <f>#REF!</f>
        <v>#REF!</v>
      </c>
      <c r="P10" s="161"/>
      <c r="Q10" s="26"/>
      <c r="R10" s="27"/>
    </row>
    <row r="11" spans="1:66" s="1" customFormat="1" ht="10.9" customHeight="1" x14ac:dyDescent="0.3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66" s="1" customFormat="1" ht="14.45" customHeight="1" x14ac:dyDescent="0.3">
      <c r="B12" s="25"/>
      <c r="C12" s="26"/>
      <c r="D12" s="23" t="s">
        <v>13</v>
      </c>
      <c r="E12" s="26"/>
      <c r="F12" s="26"/>
      <c r="G12" s="26"/>
      <c r="H12" s="26"/>
      <c r="I12" s="26"/>
      <c r="J12" s="26"/>
      <c r="K12" s="26"/>
      <c r="L12" s="26"/>
      <c r="M12" s="23" t="s">
        <v>14</v>
      </c>
      <c r="N12" s="26"/>
      <c r="O12" s="162" t="e">
        <f>IF(#REF!="","",#REF!)</f>
        <v>#REF!</v>
      </c>
      <c r="P12" s="162"/>
      <c r="Q12" s="26"/>
      <c r="R12" s="27"/>
    </row>
    <row r="13" spans="1:66" s="1" customFormat="1" ht="18" customHeight="1" x14ac:dyDescent="0.3">
      <c r="B13" s="25"/>
      <c r="C13" s="26"/>
      <c r="D13" s="26"/>
      <c r="E13" s="21" t="e">
        <f>IF(#REF!="","",#REF!)</f>
        <v>#REF!</v>
      </c>
      <c r="F13" s="26"/>
      <c r="G13" s="26"/>
      <c r="H13" s="26"/>
      <c r="I13" s="26"/>
      <c r="J13" s="26"/>
      <c r="K13" s="26"/>
      <c r="L13" s="26"/>
      <c r="M13" s="23" t="s">
        <v>15</v>
      </c>
      <c r="N13" s="26"/>
      <c r="O13" s="162" t="e">
        <f>IF(#REF!="","",#REF!)</f>
        <v>#REF!</v>
      </c>
      <c r="P13" s="162"/>
      <c r="Q13" s="26"/>
      <c r="R13" s="27"/>
    </row>
    <row r="14" spans="1:66" s="1" customFormat="1" ht="6.95" customHeight="1" x14ac:dyDescent="0.3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66" s="1" customFormat="1" ht="14.45" customHeight="1" x14ac:dyDescent="0.3">
      <c r="B15" s="25"/>
      <c r="C15" s="26"/>
      <c r="D15" s="23" t="s">
        <v>16</v>
      </c>
      <c r="E15" s="26"/>
      <c r="F15" s="26"/>
      <c r="G15" s="26"/>
      <c r="H15" s="26"/>
      <c r="I15" s="26"/>
      <c r="J15" s="26"/>
      <c r="K15" s="26"/>
      <c r="L15" s="26"/>
      <c r="M15" s="23" t="s">
        <v>14</v>
      </c>
      <c r="N15" s="26"/>
      <c r="O15" s="163" t="s">
        <v>1</v>
      </c>
      <c r="P15" s="162"/>
      <c r="Q15" s="26"/>
      <c r="R15" s="27"/>
    </row>
    <row r="16" spans="1:66" s="1" customFormat="1" ht="18" customHeight="1" x14ac:dyDescent="0.3">
      <c r="B16" s="25"/>
      <c r="C16" s="26"/>
      <c r="D16" s="26"/>
      <c r="E16" s="163" t="s">
        <v>11</v>
      </c>
      <c r="F16" s="164"/>
      <c r="G16" s="164"/>
      <c r="H16" s="164"/>
      <c r="I16" s="164"/>
      <c r="J16" s="164"/>
      <c r="K16" s="164"/>
      <c r="L16" s="164"/>
      <c r="M16" s="23" t="s">
        <v>15</v>
      </c>
      <c r="N16" s="26"/>
      <c r="O16" s="163" t="s">
        <v>1</v>
      </c>
      <c r="P16" s="162"/>
      <c r="Q16" s="26"/>
      <c r="R16" s="27"/>
    </row>
    <row r="17" spans="2:18" s="1" customFormat="1" ht="6.95" customHeight="1" x14ac:dyDescent="0.3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2:18" s="1" customFormat="1" ht="14.45" customHeight="1" x14ac:dyDescent="0.3">
      <c r="B18" s="25"/>
      <c r="C18" s="26"/>
      <c r="D18" s="23" t="s">
        <v>17</v>
      </c>
      <c r="E18" s="26"/>
      <c r="F18" s="26"/>
      <c r="G18" s="26"/>
      <c r="H18" s="26"/>
      <c r="I18" s="26"/>
      <c r="J18" s="26"/>
      <c r="K18" s="26"/>
      <c r="L18" s="26"/>
      <c r="M18" s="23" t="s">
        <v>14</v>
      </c>
      <c r="N18" s="26"/>
      <c r="O18" s="162" t="e">
        <f>IF(#REF!="","",#REF!)</f>
        <v>#REF!</v>
      </c>
      <c r="P18" s="162"/>
      <c r="Q18" s="26"/>
      <c r="R18" s="27"/>
    </row>
    <row r="19" spans="2:18" s="1" customFormat="1" ht="18" customHeight="1" x14ac:dyDescent="0.3">
      <c r="B19" s="25"/>
      <c r="C19" s="26"/>
      <c r="D19" s="26"/>
      <c r="E19" s="21" t="e">
        <f>IF(#REF!="","",#REF!)</f>
        <v>#REF!</v>
      </c>
      <c r="F19" s="26"/>
      <c r="G19" s="26"/>
      <c r="H19" s="26"/>
      <c r="I19" s="26"/>
      <c r="J19" s="26"/>
      <c r="K19" s="26"/>
      <c r="L19" s="26"/>
      <c r="M19" s="23" t="s">
        <v>15</v>
      </c>
      <c r="N19" s="26"/>
      <c r="O19" s="162" t="e">
        <f>IF(#REF!="","",#REF!)</f>
        <v>#REF!</v>
      </c>
      <c r="P19" s="162"/>
      <c r="Q19" s="26"/>
      <c r="R19" s="27"/>
    </row>
    <row r="20" spans="2:18" s="1" customFormat="1" ht="6.95" customHeight="1" x14ac:dyDescent="0.3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2:18" s="1" customFormat="1" ht="14.45" customHeight="1" x14ac:dyDescent="0.3">
      <c r="B21" s="25"/>
      <c r="C21" s="26"/>
      <c r="D21" s="23" t="s">
        <v>19</v>
      </c>
      <c r="E21" s="26"/>
      <c r="F21" s="26"/>
      <c r="G21" s="26"/>
      <c r="H21" s="26"/>
      <c r="I21" s="26"/>
      <c r="J21" s="26"/>
      <c r="K21" s="26"/>
      <c r="L21" s="26"/>
      <c r="M21" s="23" t="s">
        <v>14</v>
      </c>
      <c r="N21" s="26"/>
      <c r="O21" s="162" t="e">
        <f>IF(#REF!="","",#REF!)</f>
        <v>#REF!</v>
      </c>
      <c r="P21" s="162"/>
      <c r="Q21" s="26"/>
      <c r="R21" s="27"/>
    </row>
    <row r="22" spans="2:18" s="1" customFormat="1" ht="18" customHeight="1" x14ac:dyDescent="0.3">
      <c r="B22" s="25"/>
      <c r="C22" s="26"/>
      <c r="D22" s="26"/>
      <c r="E22" s="21" t="e">
        <f>IF(#REF!="","",#REF!)</f>
        <v>#REF!</v>
      </c>
      <c r="F22" s="26"/>
      <c r="G22" s="26"/>
      <c r="H22" s="26"/>
      <c r="I22" s="26"/>
      <c r="J22" s="26"/>
      <c r="K22" s="26"/>
      <c r="L22" s="26"/>
      <c r="M22" s="23" t="s">
        <v>15</v>
      </c>
      <c r="N22" s="26"/>
      <c r="O22" s="162" t="e">
        <f>IF(#REF!="","",#REF!)</f>
        <v>#REF!</v>
      </c>
      <c r="P22" s="162"/>
      <c r="Q22" s="26"/>
      <c r="R22" s="27"/>
    </row>
    <row r="23" spans="2:18" s="1" customFormat="1" ht="6.95" customHeight="1" x14ac:dyDescent="0.3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1" customFormat="1" ht="14.45" customHeight="1" x14ac:dyDescent="0.3">
      <c r="B24" s="25"/>
      <c r="C24" s="26"/>
      <c r="D24" s="23" t="s">
        <v>20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</row>
    <row r="25" spans="2:18" s="1" customFormat="1" ht="16.5" customHeight="1" x14ac:dyDescent="0.3">
      <c r="B25" s="25"/>
      <c r="C25" s="26"/>
      <c r="D25" s="26"/>
      <c r="E25" s="165" t="s">
        <v>1</v>
      </c>
      <c r="F25" s="165"/>
      <c r="G25" s="165"/>
      <c r="H25" s="165"/>
      <c r="I25" s="165"/>
      <c r="J25" s="165"/>
      <c r="K25" s="165"/>
      <c r="L25" s="165"/>
      <c r="M25" s="26"/>
      <c r="N25" s="26"/>
      <c r="O25" s="26"/>
      <c r="P25" s="26"/>
      <c r="Q25" s="26"/>
      <c r="R25" s="27"/>
    </row>
    <row r="26" spans="2:18" s="1" customFormat="1" ht="6.95" customHeight="1" x14ac:dyDescent="0.3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2:18" s="1" customFormat="1" ht="6.95" customHeight="1" x14ac:dyDescent="0.3">
      <c r="B27" s="25"/>
      <c r="C27" s="26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26"/>
      <c r="R27" s="27"/>
    </row>
    <row r="28" spans="2:18" s="1" customFormat="1" ht="14.45" customHeight="1" x14ac:dyDescent="0.3">
      <c r="B28" s="25"/>
      <c r="C28" s="26"/>
      <c r="D28" s="60" t="s">
        <v>55</v>
      </c>
      <c r="E28" s="26"/>
      <c r="F28" s="26"/>
      <c r="G28" s="26"/>
      <c r="H28" s="26"/>
      <c r="I28" s="26"/>
      <c r="J28" s="26"/>
      <c r="K28" s="26"/>
      <c r="L28" s="26"/>
      <c r="M28" s="166">
        <f>N89</f>
        <v>0</v>
      </c>
      <c r="N28" s="166"/>
      <c r="O28" s="166"/>
      <c r="P28" s="166"/>
      <c r="Q28" s="26"/>
      <c r="R28" s="27"/>
    </row>
    <row r="29" spans="2:18" s="1" customFormat="1" ht="14.45" customHeight="1" x14ac:dyDescent="0.3">
      <c r="B29" s="25"/>
      <c r="C29" s="26"/>
      <c r="D29" s="24" t="s">
        <v>47</v>
      </c>
      <c r="E29" s="26"/>
      <c r="F29" s="26"/>
      <c r="G29" s="26"/>
      <c r="H29" s="26"/>
      <c r="I29" s="26"/>
      <c r="J29" s="26"/>
      <c r="K29" s="26"/>
      <c r="L29" s="26"/>
      <c r="M29" s="166">
        <f>N102</f>
        <v>0</v>
      </c>
      <c r="N29" s="166"/>
      <c r="O29" s="166"/>
      <c r="P29" s="166"/>
      <c r="Q29" s="26"/>
      <c r="R29" s="27"/>
    </row>
    <row r="30" spans="2:18" s="1" customFormat="1" ht="6.95" customHeight="1" x14ac:dyDescent="0.3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</row>
    <row r="31" spans="2:18" s="1" customFormat="1" ht="25.35" customHeight="1" x14ac:dyDescent="0.3">
      <c r="B31" s="25"/>
      <c r="C31" s="26"/>
      <c r="D31" s="61" t="s">
        <v>21</v>
      </c>
      <c r="E31" s="26"/>
      <c r="F31" s="26"/>
      <c r="G31" s="26"/>
      <c r="H31" s="26"/>
      <c r="I31" s="26"/>
      <c r="J31" s="26"/>
      <c r="K31" s="26"/>
      <c r="L31" s="26"/>
      <c r="M31" s="167">
        <f>ROUND(M28+M29,2)</f>
        <v>0</v>
      </c>
      <c r="N31" s="159"/>
      <c r="O31" s="159"/>
      <c r="P31" s="159"/>
      <c r="Q31" s="26"/>
      <c r="R31" s="27"/>
    </row>
    <row r="32" spans="2:18" s="1" customFormat="1" ht="6.95" customHeight="1" x14ac:dyDescent="0.3">
      <c r="B32" s="25"/>
      <c r="C32" s="2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6"/>
      <c r="R32" s="27"/>
    </row>
    <row r="33" spans="2:18" s="1" customFormat="1" ht="14.45" customHeight="1" x14ac:dyDescent="0.3">
      <c r="B33" s="25"/>
      <c r="C33" s="26"/>
      <c r="D33" s="28" t="s">
        <v>22</v>
      </c>
      <c r="E33" s="28" t="s">
        <v>23</v>
      </c>
      <c r="F33" s="29">
        <v>0.2</v>
      </c>
      <c r="G33" s="62" t="s">
        <v>24</v>
      </c>
      <c r="H33" s="168">
        <f>ROUND((((SUM(BE102:BE109)+SUM(BE128:BE200))+SUM(BE202:BE206))),2)</f>
        <v>0</v>
      </c>
      <c r="I33" s="159"/>
      <c r="J33" s="159"/>
      <c r="K33" s="26"/>
      <c r="L33" s="26"/>
      <c r="M33" s="168">
        <f>ROUND(((ROUND((SUM(BE102:BE109)+SUM(BE128:BE200)), 2)*F33)+SUM(BE202:BE206)*F33),2)</f>
        <v>0</v>
      </c>
      <c r="N33" s="159"/>
      <c r="O33" s="159"/>
      <c r="P33" s="159"/>
      <c r="Q33" s="26"/>
      <c r="R33" s="27"/>
    </row>
    <row r="34" spans="2:18" s="1" customFormat="1" ht="14.45" customHeight="1" x14ac:dyDescent="0.3">
      <c r="B34" s="25"/>
      <c r="C34" s="26"/>
      <c r="D34" s="26"/>
      <c r="E34" s="28" t="s">
        <v>25</v>
      </c>
      <c r="F34" s="29">
        <v>0.2</v>
      </c>
      <c r="G34" s="62" t="s">
        <v>24</v>
      </c>
      <c r="H34" s="168">
        <f>ROUND((((SUM(BF102:BF109)+SUM(BF128:BF200))+SUM(BF202:BF206))),2)</f>
        <v>0</v>
      </c>
      <c r="I34" s="159"/>
      <c r="J34" s="159"/>
      <c r="K34" s="26"/>
      <c r="L34" s="26"/>
      <c r="M34" s="168">
        <f>ROUND(((ROUND((SUM(BF102:BF109)+SUM(BF128:BF200)), 2)*F34)+SUM(BF202:BF206)*F34),2)</f>
        <v>0</v>
      </c>
      <c r="N34" s="159"/>
      <c r="O34" s="159"/>
      <c r="P34" s="159"/>
      <c r="Q34" s="26"/>
      <c r="R34" s="27"/>
    </row>
    <row r="35" spans="2:18" s="1" customFormat="1" ht="14.45" hidden="1" customHeight="1" x14ac:dyDescent="0.3">
      <c r="B35" s="25"/>
      <c r="C35" s="26"/>
      <c r="D35" s="26"/>
      <c r="E35" s="28" t="s">
        <v>26</v>
      </c>
      <c r="F35" s="29">
        <v>0.2</v>
      </c>
      <c r="G35" s="62" t="s">
        <v>24</v>
      </c>
      <c r="H35" s="168">
        <f>ROUND((((SUM(BG102:BG109)+SUM(BG128:BG200))+SUM(BG202:BG206))),2)</f>
        <v>0</v>
      </c>
      <c r="I35" s="159"/>
      <c r="J35" s="159"/>
      <c r="K35" s="26"/>
      <c r="L35" s="26"/>
      <c r="M35" s="168">
        <v>0</v>
      </c>
      <c r="N35" s="159"/>
      <c r="O35" s="159"/>
      <c r="P35" s="159"/>
      <c r="Q35" s="26"/>
      <c r="R35" s="27"/>
    </row>
    <row r="36" spans="2:18" s="1" customFormat="1" ht="14.45" hidden="1" customHeight="1" x14ac:dyDescent="0.3">
      <c r="B36" s="25"/>
      <c r="C36" s="26"/>
      <c r="D36" s="26"/>
      <c r="E36" s="28" t="s">
        <v>27</v>
      </c>
      <c r="F36" s="29">
        <v>0.2</v>
      </c>
      <c r="G36" s="62" t="s">
        <v>24</v>
      </c>
      <c r="H36" s="168">
        <f>ROUND((((SUM(BH102:BH109)+SUM(BH128:BH200))+SUM(BH202:BH206))),2)</f>
        <v>0</v>
      </c>
      <c r="I36" s="159"/>
      <c r="J36" s="159"/>
      <c r="K36" s="26"/>
      <c r="L36" s="26"/>
      <c r="M36" s="168">
        <v>0</v>
      </c>
      <c r="N36" s="159"/>
      <c r="O36" s="159"/>
      <c r="P36" s="159"/>
      <c r="Q36" s="26"/>
      <c r="R36" s="27"/>
    </row>
    <row r="37" spans="2:18" s="1" customFormat="1" ht="14.45" hidden="1" customHeight="1" x14ac:dyDescent="0.3">
      <c r="B37" s="25"/>
      <c r="C37" s="26"/>
      <c r="D37" s="26"/>
      <c r="E37" s="28" t="s">
        <v>28</v>
      </c>
      <c r="F37" s="29">
        <v>0</v>
      </c>
      <c r="G37" s="62" t="s">
        <v>24</v>
      </c>
      <c r="H37" s="168">
        <f>ROUND((((SUM(BI102:BI109)+SUM(BI128:BI200))+SUM(BI202:BI206))),2)</f>
        <v>0</v>
      </c>
      <c r="I37" s="159"/>
      <c r="J37" s="159"/>
      <c r="K37" s="26"/>
      <c r="L37" s="26"/>
      <c r="M37" s="168">
        <v>0</v>
      </c>
      <c r="N37" s="159"/>
      <c r="O37" s="159"/>
      <c r="P37" s="159"/>
      <c r="Q37" s="26"/>
      <c r="R37" s="27"/>
    </row>
    <row r="38" spans="2:18" s="1" customFormat="1" ht="6.95" customHeight="1" x14ac:dyDescent="0.3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</row>
    <row r="39" spans="2:18" s="1" customFormat="1" ht="25.35" customHeight="1" x14ac:dyDescent="0.3">
      <c r="B39" s="25"/>
      <c r="C39" s="58"/>
      <c r="D39" s="63" t="s">
        <v>29</v>
      </c>
      <c r="E39" s="48"/>
      <c r="F39" s="48"/>
      <c r="G39" s="64" t="s">
        <v>30</v>
      </c>
      <c r="H39" s="65" t="s">
        <v>31</v>
      </c>
      <c r="I39" s="48"/>
      <c r="J39" s="48"/>
      <c r="K39" s="48"/>
      <c r="L39" s="169">
        <f>SUM(M31:M37)</f>
        <v>0</v>
      </c>
      <c r="M39" s="169"/>
      <c r="N39" s="169"/>
      <c r="O39" s="169"/>
      <c r="P39" s="170"/>
      <c r="Q39" s="58"/>
      <c r="R39" s="27"/>
    </row>
    <row r="40" spans="2:18" s="1" customFormat="1" ht="14.45" customHeight="1" x14ac:dyDescent="0.3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</row>
    <row r="41" spans="2:18" s="1" customFormat="1" ht="14.45" customHeight="1" x14ac:dyDescent="0.3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</row>
    <row r="42" spans="2:18" x14ac:dyDescent="0.3"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9"/>
    </row>
    <row r="43" spans="2:18" x14ac:dyDescent="0.3"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9"/>
    </row>
    <row r="44" spans="2:18" x14ac:dyDescent="0.3"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9"/>
    </row>
    <row r="45" spans="2:18" x14ac:dyDescent="0.3"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9"/>
    </row>
    <row r="46" spans="2:18" x14ac:dyDescent="0.3"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9"/>
    </row>
    <row r="47" spans="2:18" x14ac:dyDescent="0.3"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9"/>
    </row>
    <row r="48" spans="2:18" x14ac:dyDescent="0.3">
      <c r="B48" s="1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9"/>
    </row>
    <row r="49" spans="2:18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9"/>
    </row>
    <row r="50" spans="2:18" s="1" customFormat="1" ht="15" x14ac:dyDescent="0.3">
      <c r="B50" s="25"/>
      <c r="C50" s="26"/>
      <c r="D50" s="31" t="s">
        <v>32</v>
      </c>
      <c r="E50" s="32"/>
      <c r="F50" s="32"/>
      <c r="G50" s="32"/>
      <c r="H50" s="33"/>
      <c r="I50" s="26"/>
      <c r="J50" s="31" t="s">
        <v>33</v>
      </c>
      <c r="K50" s="32"/>
      <c r="L50" s="32"/>
      <c r="M50" s="32"/>
      <c r="N50" s="32"/>
      <c r="O50" s="32"/>
      <c r="P50" s="33"/>
      <c r="Q50" s="26"/>
      <c r="R50" s="27"/>
    </row>
    <row r="51" spans="2:18" x14ac:dyDescent="0.3">
      <c r="B51" s="18"/>
      <c r="C51" s="20"/>
      <c r="D51" s="34"/>
      <c r="E51" s="20"/>
      <c r="F51" s="20"/>
      <c r="G51" s="20"/>
      <c r="H51" s="35"/>
      <c r="I51" s="20"/>
      <c r="J51" s="34"/>
      <c r="K51" s="20"/>
      <c r="L51" s="20"/>
      <c r="M51" s="20"/>
      <c r="N51" s="20"/>
      <c r="O51" s="20"/>
      <c r="P51" s="35"/>
      <c r="Q51" s="20"/>
      <c r="R51" s="19"/>
    </row>
    <row r="52" spans="2:18" x14ac:dyDescent="0.3">
      <c r="B52" s="18"/>
      <c r="C52" s="20"/>
      <c r="D52" s="34"/>
      <c r="E52" s="20"/>
      <c r="F52" s="20"/>
      <c r="G52" s="20"/>
      <c r="H52" s="35"/>
      <c r="I52" s="20"/>
      <c r="J52" s="34"/>
      <c r="K52" s="20"/>
      <c r="L52" s="20"/>
      <c r="M52" s="20"/>
      <c r="N52" s="20"/>
      <c r="O52" s="20"/>
      <c r="P52" s="35"/>
      <c r="Q52" s="20"/>
      <c r="R52" s="19"/>
    </row>
    <row r="53" spans="2:18" x14ac:dyDescent="0.3">
      <c r="B53" s="18"/>
      <c r="C53" s="20"/>
      <c r="D53" s="34"/>
      <c r="E53" s="20"/>
      <c r="F53" s="20"/>
      <c r="G53" s="20"/>
      <c r="H53" s="35"/>
      <c r="I53" s="20"/>
      <c r="J53" s="34"/>
      <c r="K53" s="20"/>
      <c r="L53" s="20"/>
      <c r="M53" s="20"/>
      <c r="N53" s="20"/>
      <c r="O53" s="20"/>
      <c r="P53" s="35"/>
      <c r="Q53" s="20"/>
      <c r="R53" s="19"/>
    </row>
    <row r="54" spans="2:18" x14ac:dyDescent="0.3">
      <c r="B54" s="18"/>
      <c r="C54" s="20"/>
      <c r="D54" s="34"/>
      <c r="E54" s="20"/>
      <c r="F54" s="20"/>
      <c r="G54" s="20"/>
      <c r="H54" s="35"/>
      <c r="I54" s="20"/>
      <c r="J54" s="34"/>
      <c r="K54" s="20"/>
      <c r="L54" s="20"/>
      <c r="M54" s="20"/>
      <c r="N54" s="20"/>
      <c r="O54" s="20"/>
      <c r="P54" s="35"/>
      <c r="Q54" s="20"/>
      <c r="R54" s="19"/>
    </row>
    <row r="55" spans="2:18" x14ac:dyDescent="0.3">
      <c r="B55" s="18"/>
      <c r="C55" s="20"/>
      <c r="D55" s="34"/>
      <c r="E55" s="20"/>
      <c r="F55" s="20"/>
      <c r="G55" s="20"/>
      <c r="H55" s="35"/>
      <c r="I55" s="20"/>
      <c r="J55" s="34"/>
      <c r="K55" s="20"/>
      <c r="L55" s="20"/>
      <c r="M55" s="20"/>
      <c r="N55" s="20"/>
      <c r="O55" s="20"/>
      <c r="P55" s="35"/>
      <c r="Q55" s="20"/>
      <c r="R55" s="19"/>
    </row>
    <row r="56" spans="2:18" x14ac:dyDescent="0.3">
      <c r="B56" s="18"/>
      <c r="C56" s="20"/>
      <c r="D56" s="34"/>
      <c r="E56" s="20"/>
      <c r="F56" s="20"/>
      <c r="G56" s="20"/>
      <c r="H56" s="35"/>
      <c r="I56" s="20"/>
      <c r="J56" s="34"/>
      <c r="K56" s="20"/>
      <c r="L56" s="20"/>
      <c r="M56" s="20"/>
      <c r="N56" s="20"/>
      <c r="O56" s="20"/>
      <c r="P56" s="35"/>
      <c r="Q56" s="20"/>
      <c r="R56" s="19"/>
    </row>
    <row r="57" spans="2:18" x14ac:dyDescent="0.3">
      <c r="B57" s="18"/>
      <c r="C57" s="20"/>
      <c r="D57" s="34"/>
      <c r="E57" s="20"/>
      <c r="F57" s="20"/>
      <c r="G57" s="20"/>
      <c r="H57" s="35"/>
      <c r="I57" s="20"/>
      <c r="J57" s="34"/>
      <c r="K57" s="20"/>
      <c r="L57" s="20"/>
      <c r="M57" s="20"/>
      <c r="N57" s="20"/>
      <c r="O57" s="20"/>
      <c r="P57" s="35"/>
      <c r="Q57" s="20"/>
      <c r="R57" s="19"/>
    </row>
    <row r="58" spans="2:18" x14ac:dyDescent="0.3">
      <c r="B58" s="18"/>
      <c r="C58" s="20"/>
      <c r="D58" s="34"/>
      <c r="E58" s="20"/>
      <c r="F58" s="20"/>
      <c r="G58" s="20"/>
      <c r="H58" s="35"/>
      <c r="I58" s="20"/>
      <c r="J58" s="34"/>
      <c r="K58" s="20"/>
      <c r="L58" s="20"/>
      <c r="M58" s="20"/>
      <c r="N58" s="20"/>
      <c r="O58" s="20"/>
      <c r="P58" s="35"/>
      <c r="Q58" s="20"/>
      <c r="R58" s="19"/>
    </row>
    <row r="59" spans="2:18" s="1" customFormat="1" ht="15" x14ac:dyDescent="0.3">
      <c r="B59" s="25"/>
      <c r="C59" s="26"/>
      <c r="D59" s="36" t="s">
        <v>34</v>
      </c>
      <c r="E59" s="37"/>
      <c r="F59" s="37"/>
      <c r="G59" s="38" t="s">
        <v>35</v>
      </c>
      <c r="H59" s="39"/>
      <c r="I59" s="26"/>
      <c r="J59" s="36" t="s">
        <v>34</v>
      </c>
      <c r="K59" s="37"/>
      <c r="L59" s="37"/>
      <c r="M59" s="37"/>
      <c r="N59" s="38" t="s">
        <v>35</v>
      </c>
      <c r="O59" s="37"/>
      <c r="P59" s="39"/>
      <c r="Q59" s="26"/>
      <c r="R59" s="27"/>
    </row>
    <row r="60" spans="2:18" x14ac:dyDescent="0.3">
      <c r="B60" s="1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19"/>
    </row>
    <row r="61" spans="2:18" s="1" customFormat="1" ht="15" x14ac:dyDescent="0.3">
      <c r="B61" s="25"/>
      <c r="C61" s="26"/>
      <c r="D61" s="31" t="s">
        <v>36</v>
      </c>
      <c r="E61" s="32"/>
      <c r="F61" s="32"/>
      <c r="G61" s="32"/>
      <c r="H61" s="33"/>
      <c r="I61" s="26"/>
      <c r="J61" s="31" t="s">
        <v>37</v>
      </c>
      <c r="K61" s="32"/>
      <c r="L61" s="32"/>
      <c r="M61" s="32"/>
      <c r="N61" s="32"/>
      <c r="O61" s="32"/>
      <c r="P61" s="33"/>
      <c r="Q61" s="26"/>
      <c r="R61" s="27"/>
    </row>
    <row r="62" spans="2:18" x14ac:dyDescent="0.3">
      <c r="B62" s="18"/>
      <c r="C62" s="20"/>
      <c r="D62" s="34"/>
      <c r="E62" s="20"/>
      <c r="F62" s="20"/>
      <c r="G62" s="20"/>
      <c r="H62" s="35"/>
      <c r="I62" s="20"/>
      <c r="J62" s="34"/>
      <c r="K62" s="20"/>
      <c r="L62" s="20"/>
      <c r="M62" s="20"/>
      <c r="N62" s="20"/>
      <c r="O62" s="20"/>
      <c r="P62" s="35"/>
      <c r="Q62" s="20"/>
      <c r="R62" s="19"/>
    </row>
    <row r="63" spans="2:18" x14ac:dyDescent="0.3">
      <c r="B63" s="18"/>
      <c r="C63" s="20"/>
      <c r="D63" s="34"/>
      <c r="E63" s="20"/>
      <c r="F63" s="20"/>
      <c r="G63" s="20"/>
      <c r="H63" s="35"/>
      <c r="I63" s="20"/>
      <c r="J63" s="34"/>
      <c r="K63" s="20"/>
      <c r="L63" s="20"/>
      <c r="M63" s="20"/>
      <c r="N63" s="20"/>
      <c r="O63" s="20"/>
      <c r="P63" s="35"/>
      <c r="Q63" s="20"/>
      <c r="R63" s="19"/>
    </row>
    <row r="64" spans="2:18" x14ac:dyDescent="0.3">
      <c r="B64" s="18"/>
      <c r="C64" s="20"/>
      <c r="D64" s="34"/>
      <c r="E64" s="20"/>
      <c r="F64" s="20"/>
      <c r="G64" s="20"/>
      <c r="H64" s="35"/>
      <c r="I64" s="20"/>
      <c r="J64" s="34"/>
      <c r="K64" s="20"/>
      <c r="L64" s="20"/>
      <c r="M64" s="20"/>
      <c r="N64" s="20"/>
      <c r="O64" s="20"/>
      <c r="P64" s="35"/>
      <c r="Q64" s="20"/>
      <c r="R64" s="19"/>
    </row>
    <row r="65" spans="2:18" x14ac:dyDescent="0.3">
      <c r="B65" s="18"/>
      <c r="C65" s="20"/>
      <c r="D65" s="34"/>
      <c r="E65" s="20"/>
      <c r="F65" s="20"/>
      <c r="G65" s="20"/>
      <c r="H65" s="35"/>
      <c r="I65" s="20"/>
      <c r="J65" s="34"/>
      <c r="K65" s="20"/>
      <c r="L65" s="20"/>
      <c r="M65" s="20"/>
      <c r="N65" s="20"/>
      <c r="O65" s="20"/>
      <c r="P65" s="35"/>
      <c r="Q65" s="20"/>
      <c r="R65" s="19"/>
    </row>
    <row r="66" spans="2:18" x14ac:dyDescent="0.3">
      <c r="B66" s="18"/>
      <c r="C66" s="20"/>
      <c r="D66" s="34"/>
      <c r="E66" s="20"/>
      <c r="F66" s="20"/>
      <c r="G66" s="20"/>
      <c r="H66" s="35"/>
      <c r="I66" s="20"/>
      <c r="J66" s="34"/>
      <c r="K66" s="20"/>
      <c r="L66" s="20"/>
      <c r="M66" s="20"/>
      <c r="N66" s="20"/>
      <c r="O66" s="20"/>
      <c r="P66" s="35"/>
      <c r="Q66" s="20"/>
      <c r="R66" s="19"/>
    </row>
    <row r="67" spans="2:18" x14ac:dyDescent="0.3">
      <c r="B67" s="18"/>
      <c r="C67" s="20"/>
      <c r="D67" s="34"/>
      <c r="E67" s="20"/>
      <c r="F67" s="20"/>
      <c r="G67" s="20"/>
      <c r="H67" s="35"/>
      <c r="I67" s="20"/>
      <c r="J67" s="34"/>
      <c r="K67" s="20"/>
      <c r="L67" s="20"/>
      <c r="M67" s="20"/>
      <c r="N67" s="20"/>
      <c r="O67" s="20"/>
      <c r="P67" s="35"/>
      <c r="Q67" s="20"/>
      <c r="R67" s="19"/>
    </row>
    <row r="68" spans="2:18" x14ac:dyDescent="0.3">
      <c r="B68" s="18"/>
      <c r="C68" s="20"/>
      <c r="D68" s="34"/>
      <c r="E68" s="20"/>
      <c r="F68" s="20"/>
      <c r="G68" s="20"/>
      <c r="H68" s="35"/>
      <c r="I68" s="20"/>
      <c r="J68" s="34"/>
      <c r="K68" s="20"/>
      <c r="L68" s="20"/>
      <c r="M68" s="20"/>
      <c r="N68" s="20"/>
      <c r="O68" s="20"/>
      <c r="P68" s="35"/>
      <c r="Q68" s="20"/>
      <c r="R68" s="19"/>
    </row>
    <row r="69" spans="2:18" x14ac:dyDescent="0.3">
      <c r="B69" s="18"/>
      <c r="C69" s="20"/>
      <c r="D69" s="34"/>
      <c r="E69" s="20"/>
      <c r="F69" s="20"/>
      <c r="G69" s="20"/>
      <c r="H69" s="35"/>
      <c r="I69" s="20"/>
      <c r="J69" s="34"/>
      <c r="K69" s="20"/>
      <c r="L69" s="20"/>
      <c r="M69" s="20"/>
      <c r="N69" s="20"/>
      <c r="O69" s="20"/>
      <c r="P69" s="35"/>
      <c r="Q69" s="20"/>
      <c r="R69" s="19"/>
    </row>
    <row r="70" spans="2:18" s="1" customFormat="1" ht="15" x14ac:dyDescent="0.3">
      <c r="B70" s="25"/>
      <c r="C70" s="26"/>
      <c r="D70" s="36" t="s">
        <v>34</v>
      </c>
      <c r="E70" s="37"/>
      <c r="F70" s="37"/>
      <c r="G70" s="38" t="s">
        <v>35</v>
      </c>
      <c r="H70" s="39"/>
      <c r="I70" s="26"/>
      <c r="J70" s="36" t="s">
        <v>34</v>
      </c>
      <c r="K70" s="37"/>
      <c r="L70" s="37"/>
      <c r="M70" s="37"/>
      <c r="N70" s="38" t="s">
        <v>35</v>
      </c>
      <c r="O70" s="37"/>
      <c r="P70" s="39"/>
      <c r="Q70" s="26"/>
      <c r="R70" s="27"/>
    </row>
    <row r="71" spans="2:18" s="1" customFormat="1" ht="14.45" customHeight="1" x14ac:dyDescent="0.3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</row>
    <row r="75" spans="2:18" s="1" customFormat="1" ht="6.95" customHeigh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5"/>
    </row>
    <row r="76" spans="2:18" s="1" customFormat="1" ht="36.950000000000003" customHeight="1" x14ac:dyDescent="0.3">
      <c r="B76" s="25"/>
      <c r="C76" s="154" t="s">
        <v>56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27"/>
    </row>
    <row r="77" spans="2:18" s="1" customFormat="1" ht="6.95" customHeight="1" x14ac:dyDescent="0.3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</row>
    <row r="78" spans="2:18" s="1" customFormat="1" ht="30" customHeight="1" x14ac:dyDescent="0.3">
      <c r="B78" s="25"/>
      <c r="C78" s="23" t="s">
        <v>7</v>
      </c>
      <c r="D78" s="26"/>
      <c r="E78" s="26"/>
      <c r="F78" s="156" t="e">
        <f>F6</f>
        <v>#REF!</v>
      </c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"/>
      <c r="R78" s="27"/>
    </row>
    <row r="79" spans="2:18" ht="30" customHeight="1" x14ac:dyDescent="0.3">
      <c r="B79" s="18"/>
      <c r="C79" s="23" t="s">
        <v>88</v>
      </c>
      <c r="D79" s="20"/>
      <c r="E79" s="20"/>
      <c r="F79" s="156" t="s">
        <v>154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0"/>
      <c r="R79" s="19"/>
    </row>
    <row r="80" spans="2:18" s="1" customFormat="1" ht="36.950000000000003" customHeight="1" x14ac:dyDescent="0.3">
      <c r="B80" s="25"/>
      <c r="C80" s="46" t="s">
        <v>155</v>
      </c>
      <c r="D80" s="26"/>
      <c r="E80" s="26"/>
      <c r="F80" s="171" t="str">
        <f>F8</f>
        <v>SO 03 - 01 - Zdravotechnika</v>
      </c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26"/>
      <c r="R80" s="27"/>
    </row>
    <row r="81" spans="2:47" s="1" customFormat="1" ht="6.95" customHeight="1" x14ac:dyDescent="0.3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/>
    </row>
    <row r="82" spans="2:47" s="1" customFormat="1" ht="18" customHeight="1" x14ac:dyDescent="0.3">
      <c r="B82" s="25"/>
      <c r="C82" s="23" t="s">
        <v>10</v>
      </c>
      <c r="D82" s="26"/>
      <c r="E82" s="26"/>
      <c r="F82" s="21" t="str">
        <f>F10</f>
        <v xml:space="preserve"> </v>
      </c>
      <c r="G82" s="26"/>
      <c r="H82" s="26"/>
      <c r="I82" s="26"/>
      <c r="J82" s="26"/>
      <c r="K82" s="23" t="s">
        <v>12</v>
      </c>
      <c r="L82" s="26"/>
      <c r="M82" s="161" t="e">
        <f>IF(O10="","",O10)</f>
        <v>#REF!</v>
      </c>
      <c r="N82" s="161"/>
      <c r="O82" s="161"/>
      <c r="P82" s="161"/>
      <c r="Q82" s="26"/>
      <c r="R82" s="27"/>
    </row>
    <row r="83" spans="2:47" s="1" customFormat="1" ht="6.95" customHeight="1" x14ac:dyDescent="0.3"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/>
    </row>
    <row r="84" spans="2:47" s="1" customFormat="1" ht="15" x14ac:dyDescent="0.3">
      <c r="B84" s="25"/>
      <c r="C84" s="23" t="s">
        <v>13</v>
      </c>
      <c r="D84" s="26"/>
      <c r="E84" s="26"/>
      <c r="F84" s="21" t="e">
        <f>E13</f>
        <v>#REF!</v>
      </c>
      <c r="G84" s="26"/>
      <c r="H84" s="26"/>
      <c r="I84" s="26"/>
      <c r="J84" s="26"/>
      <c r="K84" s="23" t="s">
        <v>17</v>
      </c>
      <c r="L84" s="26"/>
      <c r="M84" s="162" t="e">
        <f>E19</f>
        <v>#REF!</v>
      </c>
      <c r="N84" s="162"/>
      <c r="O84" s="162"/>
      <c r="P84" s="162"/>
      <c r="Q84" s="162"/>
      <c r="R84" s="27"/>
    </row>
    <row r="85" spans="2:47" s="1" customFormat="1" ht="14.45" customHeight="1" x14ac:dyDescent="0.3">
      <c r="B85" s="25"/>
      <c r="C85" s="23" t="s">
        <v>16</v>
      </c>
      <c r="D85" s="26"/>
      <c r="E85" s="26"/>
      <c r="F85" s="21" t="str">
        <f>IF(E16="","",E16)</f>
        <v xml:space="preserve"> </v>
      </c>
      <c r="G85" s="26"/>
      <c r="H85" s="26"/>
      <c r="I85" s="26"/>
      <c r="J85" s="26"/>
      <c r="K85" s="23" t="s">
        <v>19</v>
      </c>
      <c r="L85" s="26"/>
      <c r="M85" s="162" t="e">
        <f>E22</f>
        <v>#REF!</v>
      </c>
      <c r="N85" s="162"/>
      <c r="O85" s="162"/>
      <c r="P85" s="162"/>
      <c r="Q85" s="162"/>
      <c r="R85" s="27"/>
    </row>
    <row r="86" spans="2:47" s="1" customFormat="1" ht="10.35" customHeight="1" x14ac:dyDescent="0.3"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</row>
    <row r="87" spans="2:47" s="1" customFormat="1" ht="29.25" customHeight="1" x14ac:dyDescent="0.3">
      <c r="B87" s="25"/>
      <c r="C87" s="172" t="s">
        <v>57</v>
      </c>
      <c r="D87" s="173"/>
      <c r="E87" s="173"/>
      <c r="F87" s="173"/>
      <c r="G87" s="173"/>
      <c r="H87" s="58"/>
      <c r="I87" s="58"/>
      <c r="J87" s="58"/>
      <c r="K87" s="58"/>
      <c r="L87" s="58"/>
      <c r="M87" s="58"/>
      <c r="N87" s="172" t="s">
        <v>58</v>
      </c>
      <c r="O87" s="173"/>
      <c r="P87" s="173"/>
      <c r="Q87" s="173"/>
      <c r="R87" s="27"/>
    </row>
    <row r="88" spans="2:47" s="1" customFormat="1" ht="10.35" customHeight="1" x14ac:dyDescent="0.3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</row>
    <row r="89" spans="2:47" s="1" customFormat="1" ht="29.25" customHeight="1" x14ac:dyDescent="0.3">
      <c r="B89" s="25"/>
      <c r="C89" s="66" t="s">
        <v>59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174">
        <f>N128</f>
        <v>0</v>
      </c>
      <c r="O89" s="175"/>
      <c r="P89" s="175"/>
      <c r="Q89" s="175"/>
      <c r="R89" s="27"/>
      <c r="AU89" s="14" t="s">
        <v>60</v>
      </c>
    </row>
    <row r="90" spans="2:47" s="2" customFormat="1" ht="24.95" customHeight="1" x14ac:dyDescent="0.3">
      <c r="B90" s="67"/>
      <c r="C90" s="68"/>
      <c r="D90" s="69" t="s">
        <v>89</v>
      </c>
      <c r="E90" s="68"/>
      <c r="F90" s="68"/>
      <c r="G90" s="68"/>
      <c r="H90" s="68"/>
      <c r="I90" s="68"/>
      <c r="J90" s="68"/>
      <c r="K90" s="68"/>
      <c r="L90" s="68"/>
      <c r="M90" s="68"/>
      <c r="N90" s="197">
        <f>N129</f>
        <v>0</v>
      </c>
      <c r="O90" s="177"/>
      <c r="P90" s="177"/>
      <c r="Q90" s="177"/>
      <c r="R90" s="70"/>
    </row>
    <row r="91" spans="2:47" s="4" customFormat="1" ht="19.899999999999999" customHeight="1" x14ac:dyDescent="0.3">
      <c r="B91" s="100"/>
      <c r="C91" s="54"/>
      <c r="D91" s="55" t="s">
        <v>491</v>
      </c>
      <c r="E91" s="54"/>
      <c r="F91" s="54"/>
      <c r="G91" s="54"/>
      <c r="H91" s="54"/>
      <c r="I91" s="54"/>
      <c r="J91" s="54"/>
      <c r="K91" s="54"/>
      <c r="L91" s="54"/>
      <c r="M91" s="54"/>
      <c r="N91" s="198">
        <f>N130</f>
        <v>0</v>
      </c>
      <c r="O91" s="199"/>
      <c r="P91" s="199"/>
      <c r="Q91" s="199"/>
      <c r="R91" s="101"/>
    </row>
    <row r="92" spans="2:47" s="4" customFormat="1" ht="19.899999999999999" customHeight="1" x14ac:dyDescent="0.3">
      <c r="B92" s="100"/>
      <c r="C92" s="54"/>
      <c r="D92" s="55" t="s">
        <v>91</v>
      </c>
      <c r="E92" s="54"/>
      <c r="F92" s="54"/>
      <c r="G92" s="54"/>
      <c r="H92" s="54"/>
      <c r="I92" s="54"/>
      <c r="J92" s="54"/>
      <c r="K92" s="54"/>
      <c r="L92" s="54"/>
      <c r="M92" s="54"/>
      <c r="N92" s="198">
        <f>N133</f>
        <v>0</v>
      </c>
      <c r="O92" s="199"/>
      <c r="P92" s="199"/>
      <c r="Q92" s="199"/>
      <c r="R92" s="101"/>
    </row>
    <row r="93" spans="2:47" s="2" customFormat="1" ht="24.95" customHeight="1" x14ac:dyDescent="0.3">
      <c r="B93" s="67"/>
      <c r="C93" s="68"/>
      <c r="D93" s="69" t="s">
        <v>92</v>
      </c>
      <c r="E93" s="68"/>
      <c r="F93" s="68"/>
      <c r="G93" s="68"/>
      <c r="H93" s="68"/>
      <c r="I93" s="68"/>
      <c r="J93" s="68"/>
      <c r="K93" s="68"/>
      <c r="L93" s="68"/>
      <c r="M93" s="68"/>
      <c r="N93" s="197">
        <f>N135</f>
        <v>0</v>
      </c>
      <c r="O93" s="177"/>
      <c r="P93" s="177"/>
      <c r="Q93" s="177"/>
      <c r="R93" s="70"/>
    </row>
    <row r="94" spans="2:47" s="4" customFormat="1" ht="19.899999999999999" customHeight="1" x14ac:dyDescent="0.3">
      <c r="B94" s="100"/>
      <c r="C94" s="54"/>
      <c r="D94" s="55" t="s">
        <v>162</v>
      </c>
      <c r="E94" s="54"/>
      <c r="F94" s="54"/>
      <c r="G94" s="54"/>
      <c r="H94" s="54"/>
      <c r="I94" s="54"/>
      <c r="J94" s="54"/>
      <c r="K94" s="54"/>
      <c r="L94" s="54"/>
      <c r="M94" s="54"/>
      <c r="N94" s="198">
        <f>N136</f>
        <v>0</v>
      </c>
      <c r="O94" s="199"/>
      <c r="P94" s="199"/>
      <c r="Q94" s="199"/>
      <c r="R94" s="101"/>
    </row>
    <row r="95" spans="2:47" s="4" customFormat="1" ht="19.899999999999999" customHeight="1" x14ac:dyDescent="0.3">
      <c r="B95" s="100"/>
      <c r="C95" s="54"/>
      <c r="D95" s="55" t="s">
        <v>492</v>
      </c>
      <c r="E95" s="54"/>
      <c r="F95" s="54"/>
      <c r="G95" s="54"/>
      <c r="H95" s="54"/>
      <c r="I95" s="54"/>
      <c r="J95" s="54"/>
      <c r="K95" s="54"/>
      <c r="L95" s="54"/>
      <c r="M95" s="54"/>
      <c r="N95" s="198">
        <f>N141</f>
        <v>0</v>
      </c>
      <c r="O95" s="199"/>
      <c r="P95" s="199"/>
      <c r="Q95" s="199"/>
      <c r="R95" s="101"/>
    </row>
    <row r="96" spans="2:47" s="4" customFormat="1" ht="19.899999999999999" customHeight="1" x14ac:dyDescent="0.3">
      <c r="B96" s="100"/>
      <c r="C96" s="54"/>
      <c r="D96" s="55" t="s">
        <v>493</v>
      </c>
      <c r="E96" s="54"/>
      <c r="F96" s="54"/>
      <c r="G96" s="54"/>
      <c r="H96" s="54"/>
      <c r="I96" s="54"/>
      <c r="J96" s="54"/>
      <c r="K96" s="54"/>
      <c r="L96" s="54"/>
      <c r="M96" s="54"/>
      <c r="N96" s="198">
        <f>N160</f>
        <v>0</v>
      </c>
      <c r="O96" s="199"/>
      <c r="P96" s="199"/>
      <c r="Q96" s="199"/>
      <c r="R96" s="101"/>
    </row>
    <row r="97" spans="2:65" s="4" customFormat="1" ht="19.899999999999999" customHeight="1" x14ac:dyDescent="0.3">
      <c r="B97" s="100"/>
      <c r="C97" s="54"/>
      <c r="D97" s="55" t="s">
        <v>494</v>
      </c>
      <c r="E97" s="54"/>
      <c r="F97" s="54"/>
      <c r="G97" s="54"/>
      <c r="H97" s="54"/>
      <c r="I97" s="54"/>
      <c r="J97" s="54"/>
      <c r="K97" s="54"/>
      <c r="L97" s="54"/>
      <c r="M97" s="54"/>
      <c r="N97" s="198">
        <f>N175</f>
        <v>0</v>
      </c>
      <c r="O97" s="199"/>
      <c r="P97" s="199"/>
      <c r="Q97" s="199"/>
      <c r="R97" s="101"/>
    </row>
    <row r="98" spans="2:65" s="2" customFormat="1" ht="24.95" customHeight="1" x14ac:dyDescent="0.3">
      <c r="B98" s="67"/>
      <c r="C98" s="68"/>
      <c r="D98" s="69" t="s">
        <v>93</v>
      </c>
      <c r="E98" s="68"/>
      <c r="F98" s="68"/>
      <c r="G98" s="68"/>
      <c r="H98" s="68"/>
      <c r="I98" s="68"/>
      <c r="J98" s="68"/>
      <c r="K98" s="68"/>
      <c r="L98" s="68"/>
      <c r="M98" s="68"/>
      <c r="N98" s="197">
        <f>N198</f>
        <v>0</v>
      </c>
      <c r="O98" s="177"/>
      <c r="P98" s="177"/>
      <c r="Q98" s="177"/>
      <c r="R98" s="70"/>
    </row>
    <row r="99" spans="2:65" s="4" customFormat="1" ht="19.899999999999999" customHeight="1" x14ac:dyDescent="0.3">
      <c r="B99" s="100"/>
      <c r="C99" s="54"/>
      <c r="D99" s="55" t="s">
        <v>495</v>
      </c>
      <c r="E99" s="54"/>
      <c r="F99" s="54"/>
      <c r="G99" s="54"/>
      <c r="H99" s="54"/>
      <c r="I99" s="54"/>
      <c r="J99" s="54"/>
      <c r="K99" s="54"/>
      <c r="L99" s="54"/>
      <c r="M99" s="54"/>
      <c r="N99" s="198">
        <f>N199</f>
        <v>0</v>
      </c>
      <c r="O99" s="199"/>
      <c r="P99" s="199"/>
      <c r="Q99" s="199"/>
      <c r="R99" s="101"/>
    </row>
    <row r="100" spans="2:65" s="2" customFormat="1" ht="21.75" customHeight="1" x14ac:dyDescent="0.35">
      <c r="B100" s="67"/>
      <c r="C100" s="68"/>
      <c r="D100" s="69" t="s">
        <v>61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176">
        <f>N201</f>
        <v>0</v>
      </c>
      <c r="O100" s="177"/>
      <c r="P100" s="177"/>
      <c r="Q100" s="177"/>
      <c r="R100" s="70"/>
    </row>
    <row r="101" spans="2:65" s="1" customFormat="1" ht="21.75" customHeight="1" x14ac:dyDescent="0.3"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7"/>
    </row>
    <row r="102" spans="2:65" s="1" customFormat="1" ht="29.25" customHeight="1" x14ac:dyDescent="0.3">
      <c r="B102" s="25"/>
      <c r="C102" s="66" t="s">
        <v>62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175">
        <f>ROUND(N103+N104+N105+N106+N107+N108,2)</f>
        <v>0</v>
      </c>
      <c r="O102" s="178"/>
      <c r="P102" s="178"/>
      <c r="Q102" s="178"/>
      <c r="R102" s="27"/>
      <c r="T102" s="71"/>
      <c r="U102" s="72" t="s">
        <v>22</v>
      </c>
    </row>
    <row r="103" spans="2:65" s="1" customFormat="1" ht="18" customHeight="1" x14ac:dyDescent="0.3">
      <c r="B103" s="73"/>
      <c r="C103" s="74"/>
      <c r="D103" s="179" t="s">
        <v>63</v>
      </c>
      <c r="E103" s="180"/>
      <c r="F103" s="180"/>
      <c r="G103" s="180"/>
      <c r="H103" s="180"/>
      <c r="I103" s="74"/>
      <c r="J103" s="74"/>
      <c r="K103" s="74"/>
      <c r="L103" s="74"/>
      <c r="M103" s="74"/>
      <c r="N103" s="181">
        <f>ROUND(N89*T103,2)</f>
        <v>0</v>
      </c>
      <c r="O103" s="182"/>
      <c r="P103" s="182"/>
      <c r="Q103" s="182"/>
      <c r="R103" s="76"/>
      <c r="S103" s="77"/>
      <c r="T103" s="78"/>
      <c r="U103" s="79" t="s">
        <v>25</v>
      </c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80" t="s">
        <v>64</v>
      </c>
      <c r="AZ103" s="77"/>
      <c r="BA103" s="77"/>
      <c r="BB103" s="77"/>
      <c r="BC103" s="77"/>
      <c r="BD103" s="77"/>
      <c r="BE103" s="81">
        <f t="shared" ref="BE103:BE108" si="0">IF(U103="základná",N103,0)</f>
        <v>0</v>
      </c>
      <c r="BF103" s="81">
        <f t="shared" ref="BF103:BF108" si="1">IF(U103="znížená",N103,0)</f>
        <v>0</v>
      </c>
      <c r="BG103" s="81">
        <f t="shared" ref="BG103:BG108" si="2">IF(U103="zákl. prenesená",N103,0)</f>
        <v>0</v>
      </c>
      <c r="BH103" s="81">
        <f t="shared" ref="BH103:BH108" si="3">IF(U103="zníž. prenesená",N103,0)</f>
        <v>0</v>
      </c>
      <c r="BI103" s="81">
        <f t="shared" ref="BI103:BI108" si="4">IF(U103="nulová",N103,0)</f>
        <v>0</v>
      </c>
      <c r="BJ103" s="80" t="s">
        <v>43</v>
      </c>
      <c r="BK103" s="77"/>
      <c r="BL103" s="77"/>
      <c r="BM103" s="77"/>
    </row>
    <row r="104" spans="2:65" s="1" customFormat="1" ht="18" customHeight="1" x14ac:dyDescent="0.3">
      <c r="B104" s="73"/>
      <c r="C104" s="74"/>
      <c r="D104" s="179" t="s">
        <v>496</v>
      </c>
      <c r="E104" s="180"/>
      <c r="F104" s="180"/>
      <c r="G104" s="180"/>
      <c r="H104" s="180"/>
      <c r="I104" s="74"/>
      <c r="J104" s="74"/>
      <c r="K104" s="74"/>
      <c r="L104" s="74"/>
      <c r="M104" s="74"/>
      <c r="N104" s="181">
        <f>ROUND(N89*T104,2)</f>
        <v>0</v>
      </c>
      <c r="O104" s="182"/>
      <c r="P104" s="182"/>
      <c r="Q104" s="182"/>
      <c r="R104" s="76"/>
      <c r="S104" s="77"/>
      <c r="T104" s="78"/>
      <c r="U104" s="79" t="s">
        <v>25</v>
      </c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80" t="s">
        <v>64</v>
      </c>
      <c r="AZ104" s="77"/>
      <c r="BA104" s="77"/>
      <c r="BB104" s="77"/>
      <c r="BC104" s="77"/>
      <c r="BD104" s="77"/>
      <c r="BE104" s="81">
        <f t="shared" si="0"/>
        <v>0</v>
      </c>
      <c r="BF104" s="81">
        <f t="shared" si="1"/>
        <v>0</v>
      </c>
      <c r="BG104" s="81">
        <f t="shared" si="2"/>
        <v>0</v>
      </c>
      <c r="BH104" s="81">
        <f t="shared" si="3"/>
        <v>0</v>
      </c>
      <c r="BI104" s="81">
        <f t="shared" si="4"/>
        <v>0</v>
      </c>
      <c r="BJ104" s="80" t="s">
        <v>43</v>
      </c>
      <c r="BK104" s="77"/>
      <c r="BL104" s="77"/>
      <c r="BM104" s="77"/>
    </row>
    <row r="105" spans="2:65" s="1" customFormat="1" ht="18" customHeight="1" x14ac:dyDescent="0.3">
      <c r="B105" s="73"/>
      <c r="C105" s="74"/>
      <c r="D105" s="179" t="s">
        <v>66</v>
      </c>
      <c r="E105" s="180"/>
      <c r="F105" s="180"/>
      <c r="G105" s="180"/>
      <c r="H105" s="180"/>
      <c r="I105" s="74"/>
      <c r="J105" s="74"/>
      <c r="K105" s="74"/>
      <c r="L105" s="74"/>
      <c r="M105" s="74"/>
      <c r="N105" s="181">
        <f>ROUND(N89*T105,2)</f>
        <v>0</v>
      </c>
      <c r="O105" s="182"/>
      <c r="P105" s="182"/>
      <c r="Q105" s="182"/>
      <c r="R105" s="76"/>
      <c r="S105" s="77"/>
      <c r="T105" s="78"/>
      <c r="U105" s="79" t="s">
        <v>25</v>
      </c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80" t="s">
        <v>64</v>
      </c>
      <c r="AZ105" s="77"/>
      <c r="BA105" s="77"/>
      <c r="BB105" s="77"/>
      <c r="BC105" s="77"/>
      <c r="BD105" s="77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43</v>
      </c>
      <c r="BK105" s="77"/>
      <c r="BL105" s="77"/>
      <c r="BM105" s="77"/>
    </row>
    <row r="106" spans="2:65" s="1" customFormat="1" ht="18" customHeight="1" x14ac:dyDescent="0.3">
      <c r="B106" s="73"/>
      <c r="C106" s="74"/>
      <c r="D106" s="179" t="s">
        <v>67</v>
      </c>
      <c r="E106" s="180"/>
      <c r="F106" s="180"/>
      <c r="G106" s="180"/>
      <c r="H106" s="180"/>
      <c r="I106" s="74"/>
      <c r="J106" s="74"/>
      <c r="K106" s="74"/>
      <c r="L106" s="74"/>
      <c r="M106" s="74"/>
      <c r="N106" s="181">
        <f>ROUND(N89*T106,2)</f>
        <v>0</v>
      </c>
      <c r="O106" s="182"/>
      <c r="P106" s="182"/>
      <c r="Q106" s="182"/>
      <c r="R106" s="76"/>
      <c r="S106" s="77"/>
      <c r="T106" s="78"/>
      <c r="U106" s="79" t="s">
        <v>25</v>
      </c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80" t="s">
        <v>64</v>
      </c>
      <c r="AZ106" s="77"/>
      <c r="BA106" s="77"/>
      <c r="BB106" s="77"/>
      <c r="BC106" s="77"/>
      <c r="BD106" s="77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43</v>
      </c>
      <c r="BK106" s="77"/>
      <c r="BL106" s="77"/>
      <c r="BM106" s="77"/>
    </row>
    <row r="107" spans="2:65" s="1" customFormat="1" ht="18" customHeight="1" x14ac:dyDescent="0.3">
      <c r="B107" s="73"/>
      <c r="C107" s="74"/>
      <c r="D107" s="179" t="s">
        <v>497</v>
      </c>
      <c r="E107" s="180"/>
      <c r="F107" s="180"/>
      <c r="G107" s="180"/>
      <c r="H107" s="180"/>
      <c r="I107" s="74"/>
      <c r="J107" s="74"/>
      <c r="K107" s="74"/>
      <c r="L107" s="74"/>
      <c r="M107" s="74"/>
      <c r="N107" s="181">
        <f>ROUND(N89*T107,2)</f>
        <v>0</v>
      </c>
      <c r="O107" s="182"/>
      <c r="P107" s="182"/>
      <c r="Q107" s="182"/>
      <c r="R107" s="76"/>
      <c r="S107" s="77"/>
      <c r="T107" s="78"/>
      <c r="U107" s="79" t="s">
        <v>25</v>
      </c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80" t="s">
        <v>64</v>
      </c>
      <c r="AZ107" s="77"/>
      <c r="BA107" s="77"/>
      <c r="BB107" s="77"/>
      <c r="BC107" s="77"/>
      <c r="BD107" s="77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43</v>
      </c>
      <c r="BK107" s="77"/>
      <c r="BL107" s="77"/>
      <c r="BM107" s="77"/>
    </row>
    <row r="108" spans="2:65" s="1" customFormat="1" ht="18" customHeight="1" x14ac:dyDescent="0.3">
      <c r="B108" s="73"/>
      <c r="C108" s="74"/>
      <c r="D108" s="75" t="s">
        <v>69</v>
      </c>
      <c r="E108" s="74"/>
      <c r="F108" s="74"/>
      <c r="G108" s="74"/>
      <c r="H108" s="74"/>
      <c r="I108" s="74"/>
      <c r="J108" s="74"/>
      <c r="K108" s="74"/>
      <c r="L108" s="74"/>
      <c r="M108" s="74"/>
      <c r="N108" s="181">
        <f>ROUND(N89*T108,2)</f>
        <v>0</v>
      </c>
      <c r="O108" s="182"/>
      <c r="P108" s="182"/>
      <c r="Q108" s="182"/>
      <c r="R108" s="76"/>
      <c r="S108" s="77"/>
      <c r="T108" s="82"/>
      <c r="U108" s="83" t="s">
        <v>25</v>
      </c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80" t="s">
        <v>70</v>
      </c>
      <c r="AZ108" s="77"/>
      <c r="BA108" s="77"/>
      <c r="BB108" s="77"/>
      <c r="BC108" s="77"/>
      <c r="BD108" s="77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43</v>
      </c>
      <c r="BK108" s="77"/>
      <c r="BL108" s="77"/>
      <c r="BM108" s="77"/>
    </row>
    <row r="109" spans="2:65" s="1" customFormat="1" x14ac:dyDescent="0.3"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7"/>
    </row>
    <row r="110" spans="2:65" s="1" customFormat="1" ht="29.25" customHeight="1" x14ac:dyDescent="0.3">
      <c r="B110" s="25"/>
      <c r="C110" s="57" t="s">
        <v>48</v>
      </c>
      <c r="D110" s="58"/>
      <c r="E110" s="58"/>
      <c r="F110" s="58"/>
      <c r="G110" s="58"/>
      <c r="H110" s="58"/>
      <c r="I110" s="58"/>
      <c r="J110" s="58"/>
      <c r="K110" s="58"/>
      <c r="L110" s="183">
        <f>ROUND(SUM(N89+N102),2)</f>
        <v>0</v>
      </c>
      <c r="M110" s="183"/>
      <c r="N110" s="183"/>
      <c r="O110" s="183"/>
      <c r="P110" s="183"/>
      <c r="Q110" s="183"/>
      <c r="R110" s="27"/>
    </row>
    <row r="111" spans="2:65" s="1" customFormat="1" ht="6.95" customHeight="1" x14ac:dyDescent="0.3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2"/>
    </row>
    <row r="115" spans="2:63" s="1" customFormat="1" ht="6.95" customHeight="1" x14ac:dyDescent="0.3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5"/>
    </row>
    <row r="116" spans="2:63" s="1" customFormat="1" ht="36.950000000000003" customHeight="1" x14ac:dyDescent="0.3">
      <c r="B116" s="25"/>
      <c r="C116" s="154" t="s">
        <v>71</v>
      </c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27"/>
    </row>
    <row r="117" spans="2:63" s="1" customFormat="1" ht="6.95" customHeight="1" x14ac:dyDescent="0.3"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7"/>
    </row>
    <row r="118" spans="2:63" s="1" customFormat="1" ht="30" customHeight="1" x14ac:dyDescent="0.3">
      <c r="B118" s="25"/>
      <c r="C118" s="23" t="s">
        <v>7</v>
      </c>
      <c r="D118" s="26"/>
      <c r="E118" s="26"/>
      <c r="F118" s="156" t="e">
        <f>F6</f>
        <v>#REF!</v>
      </c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26"/>
      <c r="R118" s="27"/>
    </row>
    <row r="119" spans="2:63" ht="30" customHeight="1" x14ac:dyDescent="0.3">
      <c r="B119" s="18"/>
      <c r="C119" s="23" t="s">
        <v>88</v>
      </c>
      <c r="D119" s="20"/>
      <c r="E119" s="20"/>
      <c r="F119" s="156" t="s">
        <v>154</v>
      </c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20"/>
      <c r="R119" s="19"/>
    </row>
    <row r="120" spans="2:63" s="1" customFormat="1" ht="36.950000000000003" customHeight="1" x14ac:dyDescent="0.3">
      <c r="B120" s="25"/>
      <c r="C120" s="46" t="s">
        <v>155</v>
      </c>
      <c r="D120" s="26"/>
      <c r="E120" s="26"/>
      <c r="F120" s="171" t="str">
        <f>F8</f>
        <v>SO 03 - 01 - Zdravotechnika</v>
      </c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26"/>
      <c r="R120" s="27"/>
    </row>
    <row r="121" spans="2:63" s="1" customFormat="1" ht="6.95" customHeight="1" x14ac:dyDescent="0.3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</row>
    <row r="122" spans="2:63" s="1" customFormat="1" ht="18" customHeight="1" x14ac:dyDescent="0.3">
      <c r="B122" s="25"/>
      <c r="C122" s="23" t="s">
        <v>10</v>
      </c>
      <c r="D122" s="26"/>
      <c r="E122" s="26"/>
      <c r="F122" s="21" t="str">
        <f>F10</f>
        <v xml:space="preserve"> </v>
      </c>
      <c r="G122" s="26"/>
      <c r="H122" s="26"/>
      <c r="I122" s="26"/>
      <c r="J122" s="26"/>
      <c r="K122" s="23" t="s">
        <v>12</v>
      </c>
      <c r="L122" s="26"/>
      <c r="M122" s="161" t="e">
        <f>IF(O10="","",O10)</f>
        <v>#REF!</v>
      </c>
      <c r="N122" s="161"/>
      <c r="O122" s="161"/>
      <c r="P122" s="161"/>
      <c r="Q122" s="26"/>
      <c r="R122" s="27"/>
    </row>
    <row r="123" spans="2:63" s="1" customFormat="1" ht="6.95" customHeight="1" x14ac:dyDescent="0.3"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/>
    </row>
    <row r="124" spans="2:63" s="1" customFormat="1" ht="15" x14ac:dyDescent="0.3">
      <c r="B124" s="25"/>
      <c r="C124" s="23" t="s">
        <v>13</v>
      </c>
      <c r="D124" s="26"/>
      <c r="E124" s="26"/>
      <c r="F124" s="21" t="e">
        <f>E13</f>
        <v>#REF!</v>
      </c>
      <c r="G124" s="26"/>
      <c r="H124" s="26"/>
      <c r="I124" s="26"/>
      <c r="J124" s="26"/>
      <c r="K124" s="23" t="s">
        <v>17</v>
      </c>
      <c r="L124" s="26"/>
      <c r="M124" s="162" t="e">
        <f>E19</f>
        <v>#REF!</v>
      </c>
      <c r="N124" s="162"/>
      <c r="O124" s="162"/>
      <c r="P124" s="162"/>
      <c r="Q124" s="162"/>
      <c r="R124" s="27"/>
    </row>
    <row r="125" spans="2:63" s="1" customFormat="1" ht="14.45" customHeight="1" x14ac:dyDescent="0.3">
      <c r="B125" s="25"/>
      <c r="C125" s="23" t="s">
        <v>16</v>
      </c>
      <c r="D125" s="26"/>
      <c r="E125" s="26"/>
      <c r="F125" s="21" t="str">
        <f>IF(E16="","",E16)</f>
        <v xml:space="preserve"> </v>
      </c>
      <c r="G125" s="26"/>
      <c r="H125" s="26"/>
      <c r="I125" s="26"/>
      <c r="J125" s="26"/>
      <c r="K125" s="23" t="s">
        <v>19</v>
      </c>
      <c r="L125" s="26"/>
      <c r="M125" s="162" t="e">
        <f>E22</f>
        <v>#REF!</v>
      </c>
      <c r="N125" s="162"/>
      <c r="O125" s="162"/>
      <c r="P125" s="162"/>
      <c r="Q125" s="162"/>
      <c r="R125" s="27"/>
    </row>
    <row r="126" spans="2:63" s="1" customFormat="1" ht="10.35" customHeight="1" x14ac:dyDescent="0.3"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7"/>
    </row>
    <row r="127" spans="2:63" s="3" customFormat="1" ht="29.25" customHeight="1" x14ac:dyDescent="0.3">
      <c r="B127" s="84"/>
      <c r="C127" s="85" t="s">
        <v>72</v>
      </c>
      <c r="D127" s="86" t="s">
        <v>73</v>
      </c>
      <c r="E127" s="86" t="s">
        <v>38</v>
      </c>
      <c r="F127" s="190" t="s">
        <v>74</v>
      </c>
      <c r="G127" s="190"/>
      <c r="H127" s="190"/>
      <c r="I127" s="190"/>
      <c r="J127" s="86" t="s">
        <v>75</v>
      </c>
      <c r="K127" s="86" t="s">
        <v>76</v>
      </c>
      <c r="L127" s="190" t="s">
        <v>77</v>
      </c>
      <c r="M127" s="190"/>
      <c r="N127" s="190" t="s">
        <v>58</v>
      </c>
      <c r="O127" s="190"/>
      <c r="P127" s="190"/>
      <c r="Q127" s="191"/>
      <c r="R127" s="87"/>
      <c r="T127" s="49" t="s">
        <v>78</v>
      </c>
      <c r="U127" s="50" t="s">
        <v>22</v>
      </c>
      <c r="V127" s="50" t="s">
        <v>79</v>
      </c>
      <c r="W127" s="50" t="s">
        <v>80</v>
      </c>
      <c r="X127" s="50" t="s">
        <v>81</v>
      </c>
      <c r="Y127" s="50" t="s">
        <v>82</v>
      </c>
      <c r="Z127" s="50" t="s">
        <v>83</v>
      </c>
      <c r="AA127" s="51" t="s">
        <v>84</v>
      </c>
    </row>
    <row r="128" spans="2:63" s="1" customFormat="1" ht="29.25" customHeight="1" x14ac:dyDescent="0.35">
      <c r="B128" s="25"/>
      <c r="C128" s="53" t="s">
        <v>55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192">
        <f>BK128</f>
        <v>0</v>
      </c>
      <c r="O128" s="193"/>
      <c r="P128" s="193"/>
      <c r="Q128" s="193"/>
      <c r="R128" s="27"/>
      <c r="T128" s="52"/>
      <c r="U128" s="32"/>
      <c r="V128" s="32"/>
      <c r="W128" s="88">
        <f>W129+W135+W198+W201</f>
        <v>0</v>
      </c>
      <c r="X128" s="32"/>
      <c r="Y128" s="88">
        <f>Y129+Y135+Y198+Y201</f>
        <v>0.42010000000000008</v>
      </c>
      <c r="Z128" s="32"/>
      <c r="AA128" s="89">
        <f>AA129+AA135+AA198+AA201</f>
        <v>4.0800000000000003E-3</v>
      </c>
      <c r="AT128" s="14" t="s">
        <v>39</v>
      </c>
      <c r="AU128" s="14" t="s">
        <v>60</v>
      </c>
      <c r="BK128" s="90">
        <f>BK129+BK135+BK198+BK201</f>
        <v>0</v>
      </c>
    </row>
    <row r="129" spans="2:65" s="5" customFormat="1" ht="37.35" customHeight="1" x14ac:dyDescent="0.35">
      <c r="B129" s="102"/>
      <c r="C129" s="103"/>
      <c r="D129" s="91" t="s">
        <v>89</v>
      </c>
      <c r="E129" s="91"/>
      <c r="F129" s="91"/>
      <c r="G129" s="91"/>
      <c r="H129" s="91"/>
      <c r="I129" s="91"/>
      <c r="J129" s="91"/>
      <c r="K129" s="91"/>
      <c r="L129" s="91"/>
      <c r="M129" s="91"/>
      <c r="N129" s="176">
        <f>BK129</f>
        <v>0</v>
      </c>
      <c r="O129" s="222"/>
      <c r="P129" s="222"/>
      <c r="Q129" s="222"/>
      <c r="R129" s="104"/>
      <c r="T129" s="105"/>
      <c r="U129" s="103"/>
      <c r="V129" s="103"/>
      <c r="W129" s="106">
        <f>W130+W133</f>
        <v>0</v>
      </c>
      <c r="X129" s="103"/>
      <c r="Y129" s="106">
        <f>Y130+Y133</f>
        <v>1.5200000000000001E-3</v>
      </c>
      <c r="Z129" s="103"/>
      <c r="AA129" s="107">
        <f>AA130+AA133</f>
        <v>4.0800000000000003E-3</v>
      </c>
      <c r="AR129" s="108" t="s">
        <v>41</v>
      </c>
      <c r="AT129" s="109" t="s">
        <v>39</v>
      </c>
      <c r="AU129" s="109" t="s">
        <v>40</v>
      </c>
      <c r="AY129" s="108" t="s">
        <v>94</v>
      </c>
      <c r="BK129" s="110">
        <f>BK130+BK133</f>
        <v>0</v>
      </c>
    </row>
    <row r="130" spans="2:65" s="5" customFormat="1" ht="19.899999999999999" customHeight="1" x14ac:dyDescent="0.3">
      <c r="B130" s="102"/>
      <c r="C130" s="103"/>
      <c r="D130" s="111" t="s">
        <v>491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223">
        <f>BK130</f>
        <v>0</v>
      </c>
      <c r="O130" s="224"/>
      <c r="P130" s="224"/>
      <c r="Q130" s="224"/>
      <c r="R130" s="104"/>
      <c r="T130" s="105"/>
      <c r="U130" s="103"/>
      <c r="V130" s="103"/>
      <c r="W130" s="106">
        <f>SUM(W131:W132)</f>
        <v>0</v>
      </c>
      <c r="X130" s="103"/>
      <c r="Y130" s="106">
        <f>SUM(Y131:Y132)</f>
        <v>1.5200000000000001E-3</v>
      </c>
      <c r="Z130" s="103"/>
      <c r="AA130" s="107">
        <f>SUM(AA131:AA132)</f>
        <v>0</v>
      </c>
      <c r="AR130" s="108" t="s">
        <v>41</v>
      </c>
      <c r="AT130" s="109" t="s">
        <v>39</v>
      </c>
      <c r="AU130" s="109" t="s">
        <v>41</v>
      </c>
      <c r="AY130" s="108" t="s">
        <v>94</v>
      </c>
      <c r="BK130" s="110">
        <f>SUM(BK131:BK132)</f>
        <v>0</v>
      </c>
    </row>
    <row r="131" spans="2:65" s="1" customFormat="1" ht="38.25" customHeight="1" x14ac:dyDescent="0.3">
      <c r="B131" s="73"/>
      <c r="C131" s="112" t="s">
        <v>41</v>
      </c>
      <c r="D131" s="112" t="s">
        <v>87</v>
      </c>
      <c r="E131" s="113" t="s">
        <v>498</v>
      </c>
      <c r="F131" s="200" t="s">
        <v>499</v>
      </c>
      <c r="G131" s="200"/>
      <c r="H131" s="200"/>
      <c r="I131" s="200"/>
      <c r="J131" s="114" t="s">
        <v>99</v>
      </c>
      <c r="K131" s="97">
        <v>8</v>
      </c>
      <c r="L131" s="185">
        <v>0</v>
      </c>
      <c r="M131" s="185"/>
      <c r="N131" s="201">
        <f>ROUND(L131*K131,3)</f>
        <v>0</v>
      </c>
      <c r="O131" s="201"/>
      <c r="P131" s="201"/>
      <c r="Q131" s="201"/>
      <c r="R131" s="76"/>
      <c r="T131" s="98" t="s">
        <v>1</v>
      </c>
      <c r="U131" s="30" t="s">
        <v>25</v>
      </c>
      <c r="V131" s="26"/>
      <c r="W131" s="115">
        <f>V131*K131</f>
        <v>0</v>
      </c>
      <c r="X131" s="115">
        <v>0</v>
      </c>
      <c r="Y131" s="115">
        <f>X131*K131</f>
        <v>0</v>
      </c>
      <c r="Z131" s="115">
        <v>0</v>
      </c>
      <c r="AA131" s="116">
        <f>Z131*K131</f>
        <v>0</v>
      </c>
      <c r="AR131" s="14" t="s">
        <v>96</v>
      </c>
      <c r="AT131" s="14" t="s">
        <v>87</v>
      </c>
      <c r="AU131" s="14" t="s">
        <v>43</v>
      </c>
      <c r="AY131" s="14" t="s">
        <v>94</v>
      </c>
      <c r="BE131" s="56">
        <f>IF(U131="základná",N131,0)</f>
        <v>0</v>
      </c>
      <c r="BF131" s="56">
        <f>IF(U131="znížená",N131,0)</f>
        <v>0</v>
      </c>
      <c r="BG131" s="56">
        <f>IF(U131="zákl. prenesená",N131,0)</f>
        <v>0</v>
      </c>
      <c r="BH131" s="56">
        <f>IF(U131="zníž. prenesená",N131,0)</f>
        <v>0</v>
      </c>
      <c r="BI131" s="56">
        <f>IF(U131="nulová",N131,0)</f>
        <v>0</v>
      </c>
      <c r="BJ131" s="14" t="s">
        <v>43</v>
      </c>
      <c r="BK131" s="93">
        <f>ROUND(L131*K131,3)</f>
        <v>0</v>
      </c>
      <c r="BL131" s="14" t="s">
        <v>96</v>
      </c>
      <c r="BM131" s="14" t="s">
        <v>41</v>
      </c>
    </row>
    <row r="132" spans="2:65" s="1" customFormat="1" ht="25.5" customHeight="1" x14ac:dyDescent="0.3">
      <c r="B132" s="73"/>
      <c r="C132" s="141" t="s">
        <v>43</v>
      </c>
      <c r="D132" s="141" t="s">
        <v>134</v>
      </c>
      <c r="E132" s="142" t="s">
        <v>500</v>
      </c>
      <c r="F132" s="211" t="s">
        <v>501</v>
      </c>
      <c r="G132" s="211"/>
      <c r="H132" s="211"/>
      <c r="I132" s="211"/>
      <c r="J132" s="143" t="s">
        <v>99</v>
      </c>
      <c r="K132" s="144">
        <v>8</v>
      </c>
      <c r="L132" s="212">
        <v>0</v>
      </c>
      <c r="M132" s="212"/>
      <c r="N132" s="213">
        <f>ROUND(L132*K132,3)</f>
        <v>0</v>
      </c>
      <c r="O132" s="201"/>
      <c r="P132" s="201"/>
      <c r="Q132" s="201"/>
      <c r="R132" s="76"/>
      <c r="T132" s="98" t="s">
        <v>1</v>
      </c>
      <c r="U132" s="30" t="s">
        <v>25</v>
      </c>
      <c r="V132" s="26"/>
      <c r="W132" s="115">
        <f>V132*K132</f>
        <v>0</v>
      </c>
      <c r="X132" s="115">
        <v>1.9000000000000001E-4</v>
      </c>
      <c r="Y132" s="115">
        <f>X132*K132</f>
        <v>1.5200000000000001E-3</v>
      </c>
      <c r="Z132" s="115">
        <v>0</v>
      </c>
      <c r="AA132" s="116">
        <f>Z132*K132</f>
        <v>0</v>
      </c>
      <c r="AR132" s="14" t="s">
        <v>108</v>
      </c>
      <c r="AT132" s="14" t="s">
        <v>134</v>
      </c>
      <c r="AU132" s="14" t="s">
        <v>43</v>
      </c>
      <c r="AY132" s="14" t="s">
        <v>94</v>
      </c>
      <c r="BE132" s="56">
        <f>IF(U132="základná",N132,0)</f>
        <v>0</v>
      </c>
      <c r="BF132" s="56">
        <f>IF(U132="znížená",N132,0)</f>
        <v>0</v>
      </c>
      <c r="BG132" s="56">
        <f>IF(U132="zákl. prenesená",N132,0)</f>
        <v>0</v>
      </c>
      <c r="BH132" s="56">
        <f>IF(U132="zníž. prenesená",N132,0)</f>
        <v>0</v>
      </c>
      <c r="BI132" s="56">
        <f>IF(U132="nulová",N132,0)</f>
        <v>0</v>
      </c>
      <c r="BJ132" s="14" t="s">
        <v>43</v>
      </c>
      <c r="BK132" s="93">
        <f>ROUND(L132*K132,3)</f>
        <v>0</v>
      </c>
      <c r="BL132" s="14" t="s">
        <v>96</v>
      </c>
      <c r="BM132" s="14" t="s">
        <v>43</v>
      </c>
    </row>
    <row r="133" spans="2:65" s="5" customFormat="1" ht="29.85" customHeight="1" x14ac:dyDescent="0.3">
      <c r="B133" s="102"/>
      <c r="C133" s="103"/>
      <c r="D133" s="111" t="s">
        <v>91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225">
        <f>BK133</f>
        <v>0</v>
      </c>
      <c r="O133" s="226"/>
      <c r="P133" s="226"/>
      <c r="Q133" s="226"/>
      <c r="R133" s="104"/>
      <c r="T133" s="105"/>
      <c r="U133" s="103"/>
      <c r="V133" s="103"/>
      <c r="W133" s="106">
        <f>W134</f>
        <v>0</v>
      </c>
      <c r="X133" s="103"/>
      <c r="Y133" s="106">
        <f>Y134</f>
        <v>0</v>
      </c>
      <c r="Z133" s="103"/>
      <c r="AA133" s="107">
        <f>AA134</f>
        <v>4.0800000000000003E-3</v>
      </c>
      <c r="AR133" s="108" t="s">
        <v>41</v>
      </c>
      <c r="AT133" s="109" t="s">
        <v>39</v>
      </c>
      <c r="AU133" s="109" t="s">
        <v>41</v>
      </c>
      <c r="AY133" s="108" t="s">
        <v>94</v>
      </c>
      <c r="BK133" s="110">
        <f>BK134</f>
        <v>0</v>
      </c>
    </row>
    <row r="134" spans="2:65" s="1" customFormat="1" ht="25.5" customHeight="1" x14ac:dyDescent="0.3">
      <c r="B134" s="73"/>
      <c r="C134" s="112" t="s">
        <v>98</v>
      </c>
      <c r="D134" s="112" t="s">
        <v>87</v>
      </c>
      <c r="E134" s="113" t="s">
        <v>502</v>
      </c>
      <c r="F134" s="200" t="s">
        <v>503</v>
      </c>
      <c r="G134" s="200"/>
      <c r="H134" s="200"/>
      <c r="I134" s="200"/>
      <c r="J134" s="114" t="s">
        <v>104</v>
      </c>
      <c r="K134" s="97">
        <v>0.24</v>
      </c>
      <c r="L134" s="185">
        <v>0</v>
      </c>
      <c r="M134" s="185"/>
      <c r="N134" s="201">
        <f>ROUND(L134*K134,3)</f>
        <v>0</v>
      </c>
      <c r="O134" s="201"/>
      <c r="P134" s="201"/>
      <c r="Q134" s="201"/>
      <c r="R134" s="76"/>
      <c r="T134" s="98" t="s">
        <v>1</v>
      </c>
      <c r="U134" s="30" t="s">
        <v>25</v>
      </c>
      <c r="V134" s="26"/>
      <c r="W134" s="115">
        <f>V134*K134</f>
        <v>0</v>
      </c>
      <c r="X134" s="115">
        <v>0</v>
      </c>
      <c r="Y134" s="115">
        <f>X134*K134</f>
        <v>0</v>
      </c>
      <c r="Z134" s="115">
        <v>1.7000000000000001E-2</v>
      </c>
      <c r="AA134" s="116">
        <f>Z134*K134</f>
        <v>4.0800000000000003E-3</v>
      </c>
      <c r="AR134" s="14" t="s">
        <v>96</v>
      </c>
      <c r="AT134" s="14" t="s">
        <v>87</v>
      </c>
      <c r="AU134" s="14" t="s">
        <v>43</v>
      </c>
      <c r="AY134" s="14" t="s">
        <v>94</v>
      </c>
      <c r="BE134" s="56">
        <f>IF(U134="základná",N134,0)</f>
        <v>0</v>
      </c>
      <c r="BF134" s="56">
        <f>IF(U134="znížená",N134,0)</f>
        <v>0</v>
      </c>
      <c r="BG134" s="56">
        <f>IF(U134="zákl. prenesená",N134,0)</f>
        <v>0</v>
      </c>
      <c r="BH134" s="56">
        <f>IF(U134="zníž. prenesená",N134,0)</f>
        <v>0</v>
      </c>
      <c r="BI134" s="56">
        <f>IF(U134="nulová",N134,0)</f>
        <v>0</v>
      </c>
      <c r="BJ134" s="14" t="s">
        <v>43</v>
      </c>
      <c r="BK134" s="93">
        <f>ROUND(L134*K134,3)</f>
        <v>0</v>
      </c>
      <c r="BL134" s="14" t="s">
        <v>96</v>
      </c>
      <c r="BM134" s="14" t="s">
        <v>98</v>
      </c>
    </row>
    <row r="135" spans="2:65" s="5" customFormat="1" ht="37.35" customHeight="1" x14ac:dyDescent="0.35">
      <c r="B135" s="102"/>
      <c r="C135" s="103"/>
      <c r="D135" s="91" t="s">
        <v>92</v>
      </c>
      <c r="E135" s="91"/>
      <c r="F135" s="91"/>
      <c r="G135" s="91"/>
      <c r="H135" s="91"/>
      <c r="I135" s="91"/>
      <c r="J135" s="91"/>
      <c r="K135" s="91"/>
      <c r="L135" s="91"/>
      <c r="M135" s="91"/>
      <c r="N135" s="227">
        <f>BK135</f>
        <v>0</v>
      </c>
      <c r="O135" s="228"/>
      <c r="P135" s="228"/>
      <c r="Q135" s="228"/>
      <c r="R135" s="104"/>
      <c r="T135" s="105"/>
      <c r="U135" s="103"/>
      <c r="V135" s="103"/>
      <c r="W135" s="106">
        <f>W136+W141+W160+W175</f>
        <v>0</v>
      </c>
      <c r="X135" s="103"/>
      <c r="Y135" s="106">
        <f>Y136+Y141+Y160+Y175</f>
        <v>0.41858000000000006</v>
      </c>
      <c r="Z135" s="103"/>
      <c r="AA135" s="107">
        <f>AA136+AA141+AA160+AA175</f>
        <v>0</v>
      </c>
      <c r="AR135" s="108" t="s">
        <v>43</v>
      </c>
      <c r="AT135" s="109" t="s">
        <v>39</v>
      </c>
      <c r="AU135" s="109" t="s">
        <v>40</v>
      </c>
      <c r="AY135" s="108" t="s">
        <v>94</v>
      </c>
      <c r="BK135" s="110">
        <f>BK136+BK141+BK160+BK175</f>
        <v>0</v>
      </c>
    </row>
    <row r="136" spans="2:65" s="5" customFormat="1" ht="19.899999999999999" customHeight="1" x14ac:dyDescent="0.3">
      <c r="B136" s="102"/>
      <c r="C136" s="103"/>
      <c r="D136" s="111" t="s">
        <v>162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223">
        <f>BK136</f>
        <v>0</v>
      </c>
      <c r="O136" s="224"/>
      <c r="P136" s="224"/>
      <c r="Q136" s="224"/>
      <c r="R136" s="104"/>
      <c r="T136" s="105"/>
      <c r="U136" s="103"/>
      <c r="V136" s="103"/>
      <c r="W136" s="106">
        <f>SUM(W137:W140)</f>
        <v>0</v>
      </c>
      <c r="X136" s="103"/>
      <c r="Y136" s="106">
        <f>SUM(Y137:Y140)</f>
        <v>3.1249999999999997E-3</v>
      </c>
      <c r="Z136" s="103"/>
      <c r="AA136" s="107">
        <f>SUM(AA137:AA140)</f>
        <v>0</v>
      </c>
      <c r="AR136" s="108" t="s">
        <v>43</v>
      </c>
      <c r="AT136" s="109" t="s">
        <v>39</v>
      </c>
      <c r="AU136" s="109" t="s">
        <v>41</v>
      </c>
      <c r="AY136" s="108" t="s">
        <v>94</v>
      </c>
      <c r="BK136" s="110">
        <f>SUM(BK137:BK140)</f>
        <v>0</v>
      </c>
    </row>
    <row r="137" spans="2:65" s="1" customFormat="1" ht="25.5" customHeight="1" x14ac:dyDescent="0.3">
      <c r="B137" s="73"/>
      <c r="C137" s="112" t="s">
        <v>96</v>
      </c>
      <c r="D137" s="112" t="s">
        <v>87</v>
      </c>
      <c r="E137" s="113" t="s">
        <v>504</v>
      </c>
      <c r="F137" s="200" t="s">
        <v>505</v>
      </c>
      <c r="G137" s="200"/>
      <c r="H137" s="200"/>
      <c r="I137" s="200"/>
      <c r="J137" s="114" t="s">
        <v>99</v>
      </c>
      <c r="K137" s="97">
        <v>16</v>
      </c>
      <c r="L137" s="185">
        <v>0</v>
      </c>
      <c r="M137" s="185"/>
      <c r="N137" s="201">
        <f>ROUND(L137*K137,3)</f>
        <v>0</v>
      </c>
      <c r="O137" s="201"/>
      <c r="P137" s="201"/>
      <c r="Q137" s="201"/>
      <c r="R137" s="76"/>
      <c r="T137" s="98" t="s">
        <v>1</v>
      </c>
      <c r="U137" s="30" t="s">
        <v>25</v>
      </c>
      <c r="V137" s="26"/>
      <c r="W137" s="115">
        <f>V137*K137</f>
        <v>0</v>
      </c>
      <c r="X137" s="115">
        <v>1E-4</v>
      </c>
      <c r="Y137" s="115">
        <f>X137*K137</f>
        <v>1.6000000000000001E-3</v>
      </c>
      <c r="Z137" s="115">
        <v>0</v>
      </c>
      <c r="AA137" s="116">
        <f>Z137*K137</f>
        <v>0</v>
      </c>
      <c r="AR137" s="14" t="s">
        <v>97</v>
      </c>
      <c r="AT137" s="14" t="s">
        <v>87</v>
      </c>
      <c r="AU137" s="14" t="s">
        <v>43</v>
      </c>
      <c r="AY137" s="14" t="s">
        <v>94</v>
      </c>
      <c r="BE137" s="56">
        <f>IF(U137="základná",N137,0)</f>
        <v>0</v>
      </c>
      <c r="BF137" s="56">
        <f>IF(U137="znížená",N137,0)</f>
        <v>0</v>
      </c>
      <c r="BG137" s="56">
        <f>IF(U137="zákl. prenesená",N137,0)</f>
        <v>0</v>
      </c>
      <c r="BH137" s="56">
        <f>IF(U137="zníž. prenesená",N137,0)</f>
        <v>0</v>
      </c>
      <c r="BI137" s="56">
        <f>IF(U137="nulová",N137,0)</f>
        <v>0</v>
      </c>
      <c r="BJ137" s="14" t="s">
        <v>43</v>
      </c>
      <c r="BK137" s="93">
        <f>ROUND(L137*K137,3)</f>
        <v>0</v>
      </c>
      <c r="BL137" s="14" t="s">
        <v>97</v>
      </c>
      <c r="BM137" s="14" t="s">
        <v>96</v>
      </c>
    </row>
    <row r="138" spans="2:65" s="1" customFormat="1" ht="25.5" customHeight="1" x14ac:dyDescent="0.3">
      <c r="B138" s="73"/>
      <c r="C138" s="141" t="s">
        <v>103</v>
      </c>
      <c r="D138" s="141" t="s">
        <v>134</v>
      </c>
      <c r="E138" s="142" t="s">
        <v>506</v>
      </c>
      <c r="F138" s="211" t="s">
        <v>802</v>
      </c>
      <c r="G138" s="211"/>
      <c r="H138" s="211"/>
      <c r="I138" s="211"/>
      <c r="J138" s="143" t="s">
        <v>99</v>
      </c>
      <c r="K138" s="144">
        <v>9.5</v>
      </c>
      <c r="L138" s="212">
        <v>0</v>
      </c>
      <c r="M138" s="212"/>
      <c r="N138" s="213">
        <f>ROUND(L138*K138,3)</f>
        <v>0</v>
      </c>
      <c r="O138" s="201"/>
      <c r="P138" s="201"/>
      <c r="Q138" s="201"/>
      <c r="R138" s="76"/>
      <c r="T138" s="98" t="s">
        <v>1</v>
      </c>
      <c r="U138" s="30" t="s">
        <v>25</v>
      </c>
      <c r="V138" s="26"/>
      <c r="W138" s="115">
        <f>V138*K138</f>
        <v>0</v>
      </c>
      <c r="X138" s="115">
        <v>8.0000000000000007E-5</v>
      </c>
      <c r="Y138" s="115">
        <f>X138*K138</f>
        <v>7.6000000000000004E-4</v>
      </c>
      <c r="Z138" s="115">
        <v>0</v>
      </c>
      <c r="AA138" s="116">
        <f>Z138*K138</f>
        <v>0</v>
      </c>
      <c r="AR138" s="14" t="s">
        <v>145</v>
      </c>
      <c r="AT138" s="14" t="s">
        <v>134</v>
      </c>
      <c r="AU138" s="14" t="s">
        <v>43</v>
      </c>
      <c r="AY138" s="14" t="s">
        <v>94</v>
      </c>
      <c r="BE138" s="56">
        <f>IF(U138="základná",N138,0)</f>
        <v>0</v>
      </c>
      <c r="BF138" s="56">
        <f>IF(U138="znížená",N138,0)</f>
        <v>0</v>
      </c>
      <c r="BG138" s="56">
        <f>IF(U138="zákl. prenesená",N138,0)</f>
        <v>0</v>
      </c>
      <c r="BH138" s="56">
        <f>IF(U138="zníž. prenesená",N138,0)</f>
        <v>0</v>
      </c>
      <c r="BI138" s="56">
        <f>IF(U138="nulová",N138,0)</f>
        <v>0</v>
      </c>
      <c r="BJ138" s="14" t="s">
        <v>43</v>
      </c>
      <c r="BK138" s="93">
        <f>ROUND(L138*K138,3)</f>
        <v>0</v>
      </c>
      <c r="BL138" s="14" t="s">
        <v>97</v>
      </c>
      <c r="BM138" s="14" t="s">
        <v>103</v>
      </c>
    </row>
    <row r="139" spans="2:65" s="1" customFormat="1" ht="25.5" customHeight="1" x14ac:dyDescent="0.3">
      <c r="B139" s="73"/>
      <c r="C139" s="141" t="s">
        <v>105</v>
      </c>
      <c r="D139" s="141" t="s">
        <v>134</v>
      </c>
      <c r="E139" s="142" t="s">
        <v>507</v>
      </c>
      <c r="F139" s="211" t="s">
        <v>803</v>
      </c>
      <c r="G139" s="211"/>
      <c r="H139" s="211"/>
      <c r="I139" s="211"/>
      <c r="J139" s="143" t="s">
        <v>99</v>
      </c>
      <c r="K139" s="144">
        <v>5</v>
      </c>
      <c r="L139" s="212">
        <v>0</v>
      </c>
      <c r="M139" s="212"/>
      <c r="N139" s="213">
        <f>ROUND(L139*K139,3)</f>
        <v>0</v>
      </c>
      <c r="O139" s="201"/>
      <c r="P139" s="201"/>
      <c r="Q139" s="201"/>
      <c r="R139" s="76"/>
      <c r="T139" s="98" t="s">
        <v>1</v>
      </c>
      <c r="U139" s="30" t="s">
        <v>25</v>
      </c>
      <c r="V139" s="26"/>
      <c r="W139" s="115">
        <f>V139*K139</f>
        <v>0</v>
      </c>
      <c r="X139" s="115">
        <v>1.4999999999999999E-4</v>
      </c>
      <c r="Y139" s="115">
        <f>X139*K139</f>
        <v>7.4999999999999991E-4</v>
      </c>
      <c r="Z139" s="115">
        <v>0</v>
      </c>
      <c r="AA139" s="116">
        <f>Z139*K139</f>
        <v>0</v>
      </c>
      <c r="AR139" s="14" t="s">
        <v>145</v>
      </c>
      <c r="AT139" s="14" t="s">
        <v>134</v>
      </c>
      <c r="AU139" s="14" t="s">
        <v>43</v>
      </c>
      <c r="AY139" s="14" t="s">
        <v>94</v>
      </c>
      <c r="BE139" s="56">
        <f>IF(U139="základná",N139,0)</f>
        <v>0</v>
      </c>
      <c r="BF139" s="56">
        <f>IF(U139="znížená",N139,0)</f>
        <v>0</v>
      </c>
      <c r="BG139" s="56">
        <f>IF(U139="zákl. prenesená",N139,0)</f>
        <v>0</v>
      </c>
      <c r="BH139" s="56">
        <f>IF(U139="zníž. prenesená",N139,0)</f>
        <v>0</v>
      </c>
      <c r="BI139" s="56">
        <f>IF(U139="nulová",N139,0)</f>
        <v>0</v>
      </c>
      <c r="BJ139" s="14" t="s">
        <v>43</v>
      </c>
      <c r="BK139" s="93">
        <f>ROUND(L139*K139,3)</f>
        <v>0</v>
      </c>
      <c r="BL139" s="14" t="s">
        <v>97</v>
      </c>
      <c r="BM139" s="14" t="s">
        <v>105</v>
      </c>
    </row>
    <row r="140" spans="2:65" s="1" customFormat="1" ht="25.5" customHeight="1" x14ac:dyDescent="0.3">
      <c r="B140" s="73"/>
      <c r="C140" s="141" t="s">
        <v>107</v>
      </c>
      <c r="D140" s="141" t="s">
        <v>134</v>
      </c>
      <c r="E140" s="142" t="s">
        <v>508</v>
      </c>
      <c r="F140" s="211" t="s">
        <v>804</v>
      </c>
      <c r="G140" s="211"/>
      <c r="H140" s="211"/>
      <c r="I140" s="211"/>
      <c r="J140" s="143" t="s">
        <v>99</v>
      </c>
      <c r="K140" s="144">
        <v>1.5</v>
      </c>
      <c r="L140" s="212">
        <v>0</v>
      </c>
      <c r="M140" s="212"/>
      <c r="N140" s="213">
        <f>ROUND(L140*K140,3)</f>
        <v>0</v>
      </c>
      <c r="O140" s="201"/>
      <c r="P140" s="201"/>
      <c r="Q140" s="201"/>
      <c r="R140" s="76"/>
      <c r="T140" s="98" t="s">
        <v>1</v>
      </c>
      <c r="U140" s="30" t="s">
        <v>25</v>
      </c>
      <c r="V140" s="26"/>
      <c r="W140" s="115">
        <f>V140*K140</f>
        <v>0</v>
      </c>
      <c r="X140" s="115">
        <v>1.0000000000000001E-5</v>
      </c>
      <c r="Y140" s="115">
        <f>X140*K140</f>
        <v>1.5000000000000002E-5</v>
      </c>
      <c r="Z140" s="115">
        <v>0</v>
      </c>
      <c r="AA140" s="116">
        <f>Z140*K140</f>
        <v>0</v>
      </c>
      <c r="AR140" s="14" t="s">
        <v>145</v>
      </c>
      <c r="AT140" s="14" t="s">
        <v>134</v>
      </c>
      <c r="AU140" s="14" t="s">
        <v>43</v>
      </c>
      <c r="AY140" s="14" t="s">
        <v>94</v>
      </c>
      <c r="BE140" s="56">
        <f>IF(U140="základná",N140,0)</f>
        <v>0</v>
      </c>
      <c r="BF140" s="56">
        <f>IF(U140="znížená",N140,0)</f>
        <v>0</v>
      </c>
      <c r="BG140" s="56">
        <f>IF(U140="zákl. prenesená",N140,0)</f>
        <v>0</v>
      </c>
      <c r="BH140" s="56">
        <f>IF(U140="zníž. prenesená",N140,0)</f>
        <v>0</v>
      </c>
      <c r="BI140" s="56">
        <f>IF(U140="nulová",N140,0)</f>
        <v>0</v>
      </c>
      <c r="BJ140" s="14" t="s">
        <v>43</v>
      </c>
      <c r="BK140" s="93">
        <f>ROUND(L140*K140,3)</f>
        <v>0</v>
      </c>
      <c r="BL140" s="14" t="s">
        <v>97</v>
      </c>
      <c r="BM140" s="14" t="s">
        <v>107</v>
      </c>
    </row>
    <row r="141" spans="2:65" s="5" customFormat="1" ht="29.85" customHeight="1" x14ac:dyDescent="0.3">
      <c r="B141" s="102"/>
      <c r="C141" s="103"/>
      <c r="D141" s="111" t="s">
        <v>492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225">
        <f>BK141</f>
        <v>0</v>
      </c>
      <c r="O141" s="226"/>
      <c r="P141" s="226"/>
      <c r="Q141" s="226"/>
      <c r="R141" s="104"/>
      <c r="T141" s="105"/>
      <c r="U141" s="103"/>
      <c r="V141" s="103"/>
      <c r="W141" s="106">
        <f>SUM(W142:W159)</f>
        <v>0</v>
      </c>
      <c r="X141" s="103"/>
      <c r="Y141" s="106">
        <f>SUM(Y142:Y159)</f>
        <v>0.10853500000000001</v>
      </c>
      <c r="Z141" s="103"/>
      <c r="AA141" s="107">
        <f>SUM(AA142:AA159)</f>
        <v>0</v>
      </c>
      <c r="AR141" s="108" t="s">
        <v>43</v>
      </c>
      <c r="AT141" s="109" t="s">
        <v>39</v>
      </c>
      <c r="AU141" s="109" t="s">
        <v>41</v>
      </c>
      <c r="AY141" s="108" t="s">
        <v>94</v>
      </c>
      <c r="BK141" s="110">
        <f>SUM(BK142:BK159)</f>
        <v>0</v>
      </c>
    </row>
    <row r="142" spans="2:65" s="1" customFormat="1" ht="25.5" customHeight="1" x14ac:dyDescent="0.3">
      <c r="B142" s="73"/>
      <c r="C142" s="112" t="s">
        <v>108</v>
      </c>
      <c r="D142" s="112" t="s">
        <v>87</v>
      </c>
      <c r="E142" s="113" t="s">
        <v>509</v>
      </c>
      <c r="F142" s="200" t="s">
        <v>510</v>
      </c>
      <c r="G142" s="200"/>
      <c r="H142" s="200"/>
      <c r="I142" s="200"/>
      <c r="J142" s="114" t="s">
        <v>99</v>
      </c>
      <c r="K142" s="97">
        <v>3.5</v>
      </c>
      <c r="L142" s="185">
        <v>0</v>
      </c>
      <c r="M142" s="185"/>
      <c r="N142" s="201">
        <f t="shared" ref="N142:N159" si="5">ROUND(L142*K142,3)</f>
        <v>0</v>
      </c>
      <c r="O142" s="201"/>
      <c r="P142" s="201"/>
      <c r="Q142" s="201"/>
      <c r="R142" s="76"/>
      <c r="T142" s="98" t="s">
        <v>1</v>
      </c>
      <c r="U142" s="30" t="s">
        <v>25</v>
      </c>
      <c r="V142" s="26"/>
      <c r="W142" s="115">
        <f t="shared" ref="W142:W159" si="6">V142*K142</f>
        <v>0</v>
      </c>
      <c r="X142" s="115">
        <v>1.6299999999999999E-3</v>
      </c>
      <c r="Y142" s="115">
        <f t="shared" ref="Y142:Y159" si="7">X142*K142</f>
        <v>5.705E-3</v>
      </c>
      <c r="Z142" s="115">
        <v>0</v>
      </c>
      <c r="AA142" s="116">
        <f t="shared" ref="AA142:AA159" si="8">Z142*K142</f>
        <v>0</v>
      </c>
      <c r="AR142" s="14" t="s">
        <v>97</v>
      </c>
      <c r="AT142" s="14" t="s">
        <v>87</v>
      </c>
      <c r="AU142" s="14" t="s">
        <v>43</v>
      </c>
      <c r="AY142" s="14" t="s">
        <v>94</v>
      </c>
      <c r="BE142" s="56">
        <f t="shared" ref="BE142:BE159" si="9">IF(U142="základná",N142,0)</f>
        <v>0</v>
      </c>
      <c r="BF142" s="56">
        <f t="shared" ref="BF142:BF159" si="10">IF(U142="znížená",N142,0)</f>
        <v>0</v>
      </c>
      <c r="BG142" s="56">
        <f t="shared" ref="BG142:BG159" si="11">IF(U142="zákl. prenesená",N142,0)</f>
        <v>0</v>
      </c>
      <c r="BH142" s="56">
        <f t="shared" ref="BH142:BH159" si="12">IF(U142="zníž. prenesená",N142,0)</f>
        <v>0</v>
      </c>
      <c r="BI142" s="56">
        <f t="shared" ref="BI142:BI159" si="13">IF(U142="nulová",N142,0)</f>
        <v>0</v>
      </c>
      <c r="BJ142" s="14" t="s">
        <v>43</v>
      </c>
      <c r="BK142" s="93">
        <f t="shared" ref="BK142:BK159" si="14">ROUND(L142*K142,3)</f>
        <v>0</v>
      </c>
      <c r="BL142" s="14" t="s">
        <v>97</v>
      </c>
      <c r="BM142" s="14" t="s">
        <v>108</v>
      </c>
    </row>
    <row r="143" spans="2:65" s="1" customFormat="1" ht="25.5" customHeight="1" x14ac:dyDescent="0.3">
      <c r="B143" s="73"/>
      <c r="C143" s="112" t="s">
        <v>109</v>
      </c>
      <c r="D143" s="112" t="s">
        <v>87</v>
      </c>
      <c r="E143" s="113" t="s">
        <v>511</v>
      </c>
      <c r="F143" s="200" t="s">
        <v>512</v>
      </c>
      <c r="G143" s="200"/>
      <c r="H143" s="200"/>
      <c r="I143" s="200"/>
      <c r="J143" s="114" t="s">
        <v>99</v>
      </c>
      <c r="K143" s="97">
        <v>7.5</v>
      </c>
      <c r="L143" s="185">
        <v>0</v>
      </c>
      <c r="M143" s="185"/>
      <c r="N143" s="201">
        <f t="shared" si="5"/>
        <v>0</v>
      </c>
      <c r="O143" s="201"/>
      <c r="P143" s="201"/>
      <c r="Q143" s="201"/>
      <c r="R143" s="76"/>
      <c r="T143" s="98" t="s">
        <v>1</v>
      </c>
      <c r="U143" s="30" t="s">
        <v>25</v>
      </c>
      <c r="V143" s="26"/>
      <c r="W143" s="115">
        <f t="shared" si="6"/>
        <v>0</v>
      </c>
      <c r="X143" s="115">
        <v>2.7499999999999998E-3</v>
      </c>
      <c r="Y143" s="115">
        <f t="shared" si="7"/>
        <v>2.0624999999999998E-2</v>
      </c>
      <c r="Z143" s="115">
        <v>0</v>
      </c>
      <c r="AA143" s="116">
        <f t="shared" si="8"/>
        <v>0</v>
      </c>
      <c r="AR143" s="14" t="s">
        <v>97</v>
      </c>
      <c r="AT143" s="14" t="s">
        <v>87</v>
      </c>
      <c r="AU143" s="14" t="s">
        <v>43</v>
      </c>
      <c r="AY143" s="14" t="s">
        <v>94</v>
      </c>
      <c r="BE143" s="56">
        <f t="shared" si="9"/>
        <v>0</v>
      </c>
      <c r="BF143" s="56">
        <f t="shared" si="10"/>
        <v>0</v>
      </c>
      <c r="BG143" s="56">
        <f t="shared" si="11"/>
        <v>0</v>
      </c>
      <c r="BH143" s="56">
        <f t="shared" si="12"/>
        <v>0</v>
      </c>
      <c r="BI143" s="56">
        <f t="shared" si="13"/>
        <v>0</v>
      </c>
      <c r="BJ143" s="14" t="s">
        <v>43</v>
      </c>
      <c r="BK143" s="93">
        <f t="shared" si="14"/>
        <v>0</v>
      </c>
      <c r="BL143" s="14" t="s">
        <v>97</v>
      </c>
      <c r="BM143" s="14" t="s">
        <v>109</v>
      </c>
    </row>
    <row r="144" spans="2:65" s="1" customFormat="1" ht="25.5" customHeight="1" x14ac:dyDescent="0.3">
      <c r="B144" s="73"/>
      <c r="C144" s="112" t="s">
        <v>110</v>
      </c>
      <c r="D144" s="112" t="s">
        <v>87</v>
      </c>
      <c r="E144" s="113" t="s">
        <v>513</v>
      </c>
      <c r="F144" s="200" t="s">
        <v>514</v>
      </c>
      <c r="G144" s="200"/>
      <c r="H144" s="200"/>
      <c r="I144" s="200"/>
      <c r="J144" s="114" t="s">
        <v>99</v>
      </c>
      <c r="K144" s="97">
        <v>2.5</v>
      </c>
      <c r="L144" s="185">
        <v>0</v>
      </c>
      <c r="M144" s="185"/>
      <c r="N144" s="201">
        <f t="shared" si="5"/>
        <v>0</v>
      </c>
      <c r="O144" s="201"/>
      <c r="P144" s="201"/>
      <c r="Q144" s="201"/>
      <c r="R144" s="76"/>
      <c r="T144" s="98" t="s">
        <v>1</v>
      </c>
      <c r="U144" s="30" t="s">
        <v>25</v>
      </c>
      <c r="V144" s="26"/>
      <c r="W144" s="115">
        <f t="shared" si="6"/>
        <v>0</v>
      </c>
      <c r="X144" s="115">
        <v>3.3400000000000001E-3</v>
      </c>
      <c r="Y144" s="115">
        <f t="shared" si="7"/>
        <v>8.3499999999999998E-3</v>
      </c>
      <c r="Z144" s="115">
        <v>0</v>
      </c>
      <c r="AA144" s="116">
        <f t="shared" si="8"/>
        <v>0</v>
      </c>
      <c r="AR144" s="14" t="s">
        <v>97</v>
      </c>
      <c r="AT144" s="14" t="s">
        <v>87</v>
      </c>
      <c r="AU144" s="14" t="s">
        <v>43</v>
      </c>
      <c r="AY144" s="14" t="s">
        <v>94</v>
      </c>
      <c r="BE144" s="56">
        <f t="shared" si="9"/>
        <v>0</v>
      </c>
      <c r="BF144" s="56">
        <f t="shared" si="10"/>
        <v>0</v>
      </c>
      <c r="BG144" s="56">
        <f t="shared" si="11"/>
        <v>0</v>
      </c>
      <c r="BH144" s="56">
        <f t="shared" si="12"/>
        <v>0</v>
      </c>
      <c r="BI144" s="56">
        <f t="shared" si="13"/>
        <v>0</v>
      </c>
      <c r="BJ144" s="14" t="s">
        <v>43</v>
      </c>
      <c r="BK144" s="93">
        <f t="shared" si="14"/>
        <v>0</v>
      </c>
      <c r="BL144" s="14" t="s">
        <v>97</v>
      </c>
      <c r="BM144" s="14" t="s">
        <v>110</v>
      </c>
    </row>
    <row r="145" spans="2:65" s="1" customFormat="1" ht="25.5" customHeight="1" x14ac:dyDescent="0.3">
      <c r="B145" s="73"/>
      <c r="C145" s="112" t="s">
        <v>112</v>
      </c>
      <c r="D145" s="112" t="s">
        <v>87</v>
      </c>
      <c r="E145" s="113" t="s">
        <v>515</v>
      </c>
      <c r="F145" s="200" t="s">
        <v>516</v>
      </c>
      <c r="G145" s="200"/>
      <c r="H145" s="200"/>
      <c r="I145" s="200"/>
      <c r="J145" s="114" t="s">
        <v>99</v>
      </c>
      <c r="K145" s="97">
        <v>1.5</v>
      </c>
      <c r="L145" s="185">
        <v>0</v>
      </c>
      <c r="M145" s="185"/>
      <c r="N145" s="201">
        <f t="shared" si="5"/>
        <v>0</v>
      </c>
      <c r="O145" s="201"/>
      <c r="P145" s="201"/>
      <c r="Q145" s="201"/>
      <c r="R145" s="76"/>
      <c r="T145" s="98" t="s">
        <v>1</v>
      </c>
      <c r="U145" s="30" t="s">
        <v>25</v>
      </c>
      <c r="V145" s="26"/>
      <c r="W145" s="115">
        <f t="shared" si="6"/>
        <v>0</v>
      </c>
      <c r="X145" s="115">
        <v>1.5299999999999999E-3</v>
      </c>
      <c r="Y145" s="115">
        <f t="shared" si="7"/>
        <v>2.2949999999999997E-3</v>
      </c>
      <c r="Z145" s="115">
        <v>0</v>
      </c>
      <c r="AA145" s="116">
        <f t="shared" si="8"/>
        <v>0</v>
      </c>
      <c r="AR145" s="14" t="s">
        <v>97</v>
      </c>
      <c r="AT145" s="14" t="s">
        <v>87</v>
      </c>
      <c r="AU145" s="14" t="s">
        <v>43</v>
      </c>
      <c r="AY145" s="14" t="s">
        <v>94</v>
      </c>
      <c r="BE145" s="56">
        <f t="shared" si="9"/>
        <v>0</v>
      </c>
      <c r="BF145" s="56">
        <f t="shared" si="10"/>
        <v>0</v>
      </c>
      <c r="BG145" s="56">
        <f t="shared" si="11"/>
        <v>0</v>
      </c>
      <c r="BH145" s="56">
        <f t="shared" si="12"/>
        <v>0</v>
      </c>
      <c r="BI145" s="56">
        <f t="shared" si="13"/>
        <v>0</v>
      </c>
      <c r="BJ145" s="14" t="s">
        <v>43</v>
      </c>
      <c r="BK145" s="93">
        <f t="shared" si="14"/>
        <v>0</v>
      </c>
      <c r="BL145" s="14" t="s">
        <v>97</v>
      </c>
      <c r="BM145" s="14" t="s">
        <v>112</v>
      </c>
    </row>
    <row r="146" spans="2:65" s="1" customFormat="1" ht="25.5" customHeight="1" x14ac:dyDescent="0.3">
      <c r="B146" s="73"/>
      <c r="C146" s="112" t="s">
        <v>113</v>
      </c>
      <c r="D146" s="112" t="s">
        <v>87</v>
      </c>
      <c r="E146" s="113" t="s">
        <v>517</v>
      </c>
      <c r="F146" s="200" t="s">
        <v>518</v>
      </c>
      <c r="G146" s="200"/>
      <c r="H146" s="200"/>
      <c r="I146" s="200"/>
      <c r="J146" s="114" t="s">
        <v>99</v>
      </c>
      <c r="K146" s="97">
        <v>4.5</v>
      </c>
      <c r="L146" s="185">
        <v>0</v>
      </c>
      <c r="M146" s="185"/>
      <c r="N146" s="201">
        <f t="shared" si="5"/>
        <v>0</v>
      </c>
      <c r="O146" s="201"/>
      <c r="P146" s="201"/>
      <c r="Q146" s="201"/>
      <c r="R146" s="76"/>
      <c r="T146" s="98" t="s">
        <v>1</v>
      </c>
      <c r="U146" s="30" t="s">
        <v>25</v>
      </c>
      <c r="V146" s="26"/>
      <c r="W146" s="115">
        <f t="shared" si="6"/>
        <v>0</v>
      </c>
      <c r="X146" s="115">
        <v>1.5299999999999999E-3</v>
      </c>
      <c r="Y146" s="115">
        <f t="shared" si="7"/>
        <v>6.8849999999999996E-3</v>
      </c>
      <c r="Z146" s="115">
        <v>0</v>
      </c>
      <c r="AA146" s="116">
        <f t="shared" si="8"/>
        <v>0</v>
      </c>
      <c r="AR146" s="14" t="s">
        <v>97</v>
      </c>
      <c r="AT146" s="14" t="s">
        <v>87</v>
      </c>
      <c r="AU146" s="14" t="s">
        <v>43</v>
      </c>
      <c r="AY146" s="14" t="s">
        <v>94</v>
      </c>
      <c r="BE146" s="56">
        <f t="shared" si="9"/>
        <v>0</v>
      </c>
      <c r="BF146" s="56">
        <f t="shared" si="10"/>
        <v>0</v>
      </c>
      <c r="BG146" s="56">
        <f t="shared" si="11"/>
        <v>0</v>
      </c>
      <c r="BH146" s="56">
        <f t="shared" si="12"/>
        <v>0</v>
      </c>
      <c r="BI146" s="56">
        <f t="shared" si="13"/>
        <v>0</v>
      </c>
      <c r="BJ146" s="14" t="s">
        <v>43</v>
      </c>
      <c r="BK146" s="93">
        <f t="shared" si="14"/>
        <v>0</v>
      </c>
      <c r="BL146" s="14" t="s">
        <v>97</v>
      </c>
      <c r="BM146" s="14" t="s">
        <v>113</v>
      </c>
    </row>
    <row r="147" spans="2:65" s="1" customFormat="1" ht="16.5" customHeight="1" x14ac:dyDescent="0.3">
      <c r="B147" s="73"/>
      <c r="C147" s="112" t="s">
        <v>114</v>
      </c>
      <c r="D147" s="112" t="s">
        <v>87</v>
      </c>
      <c r="E147" s="113" t="s">
        <v>519</v>
      </c>
      <c r="F147" s="200" t="s">
        <v>520</v>
      </c>
      <c r="G147" s="200"/>
      <c r="H147" s="200"/>
      <c r="I147" s="200"/>
      <c r="J147" s="114" t="s">
        <v>99</v>
      </c>
      <c r="K147" s="97">
        <v>3.5</v>
      </c>
      <c r="L147" s="185">
        <v>0</v>
      </c>
      <c r="M147" s="185"/>
      <c r="N147" s="201">
        <f t="shared" si="5"/>
        <v>0</v>
      </c>
      <c r="O147" s="201"/>
      <c r="P147" s="201"/>
      <c r="Q147" s="201"/>
      <c r="R147" s="76"/>
      <c r="T147" s="98" t="s">
        <v>1</v>
      </c>
      <c r="U147" s="30" t="s">
        <v>25</v>
      </c>
      <c r="V147" s="26"/>
      <c r="W147" s="115">
        <f t="shared" si="6"/>
        <v>0</v>
      </c>
      <c r="X147" s="115">
        <v>1.09E-3</v>
      </c>
      <c r="Y147" s="115">
        <f t="shared" si="7"/>
        <v>3.8150000000000002E-3</v>
      </c>
      <c r="Z147" s="115">
        <v>0</v>
      </c>
      <c r="AA147" s="116">
        <f t="shared" si="8"/>
        <v>0</v>
      </c>
      <c r="AR147" s="14" t="s">
        <v>97</v>
      </c>
      <c r="AT147" s="14" t="s">
        <v>87</v>
      </c>
      <c r="AU147" s="14" t="s">
        <v>43</v>
      </c>
      <c r="AY147" s="14" t="s">
        <v>94</v>
      </c>
      <c r="BE147" s="56">
        <f t="shared" si="9"/>
        <v>0</v>
      </c>
      <c r="BF147" s="56">
        <f t="shared" si="10"/>
        <v>0</v>
      </c>
      <c r="BG147" s="56">
        <f t="shared" si="11"/>
        <v>0</v>
      </c>
      <c r="BH147" s="56">
        <f t="shared" si="12"/>
        <v>0</v>
      </c>
      <c r="BI147" s="56">
        <f t="shared" si="13"/>
        <v>0</v>
      </c>
      <c r="BJ147" s="14" t="s">
        <v>43</v>
      </c>
      <c r="BK147" s="93">
        <f t="shared" si="14"/>
        <v>0</v>
      </c>
      <c r="BL147" s="14" t="s">
        <v>97</v>
      </c>
      <c r="BM147" s="14" t="s">
        <v>114</v>
      </c>
    </row>
    <row r="148" spans="2:65" s="1" customFormat="1" ht="16.5" customHeight="1" x14ac:dyDescent="0.3">
      <c r="B148" s="73"/>
      <c r="C148" s="112" t="s">
        <v>115</v>
      </c>
      <c r="D148" s="112" t="s">
        <v>87</v>
      </c>
      <c r="E148" s="113" t="s">
        <v>521</v>
      </c>
      <c r="F148" s="200" t="s">
        <v>522</v>
      </c>
      <c r="G148" s="200"/>
      <c r="H148" s="200"/>
      <c r="I148" s="200"/>
      <c r="J148" s="114" t="s">
        <v>99</v>
      </c>
      <c r="K148" s="97">
        <v>3</v>
      </c>
      <c r="L148" s="185">
        <v>0</v>
      </c>
      <c r="M148" s="185"/>
      <c r="N148" s="201">
        <f t="shared" si="5"/>
        <v>0</v>
      </c>
      <c r="O148" s="201"/>
      <c r="P148" s="201"/>
      <c r="Q148" s="201"/>
      <c r="R148" s="76"/>
      <c r="T148" s="98" t="s">
        <v>1</v>
      </c>
      <c r="U148" s="30" t="s">
        <v>25</v>
      </c>
      <c r="V148" s="26"/>
      <c r="W148" s="115">
        <f t="shared" si="6"/>
        <v>0</v>
      </c>
      <c r="X148" s="115">
        <v>1.3799999999999999E-3</v>
      </c>
      <c r="Y148" s="115">
        <f t="shared" si="7"/>
        <v>4.1399999999999996E-3</v>
      </c>
      <c r="Z148" s="115">
        <v>0</v>
      </c>
      <c r="AA148" s="116">
        <f t="shared" si="8"/>
        <v>0</v>
      </c>
      <c r="AR148" s="14" t="s">
        <v>97</v>
      </c>
      <c r="AT148" s="14" t="s">
        <v>87</v>
      </c>
      <c r="AU148" s="14" t="s">
        <v>43</v>
      </c>
      <c r="AY148" s="14" t="s">
        <v>94</v>
      </c>
      <c r="BE148" s="56">
        <f t="shared" si="9"/>
        <v>0</v>
      </c>
      <c r="BF148" s="56">
        <f t="shared" si="10"/>
        <v>0</v>
      </c>
      <c r="BG148" s="56">
        <f t="shared" si="11"/>
        <v>0</v>
      </c>
      <c r="BH148" s="56">
        <f t="shared" si="12"/>
        <v>0</v>
      </c>
      <c r="BI148" s="56">
        <f t="shared" si="13"/>
        <v>0</v>
      </c>
      <c r="BJ148" s="14" t="s">
        <v>43</v>
      </c>
      <c r="BK148" s="93">
        <f t="shared" si="14"/>
        <v>0</v>
      </c>
      <c r="BL148" s="14" t="s">
        <v>97</v>
      </c>
      <c r="BM148" s="14" t="s">
        <v>115</v>
      </c>
    </row>
    <row r="149" spans="2:65" s="1" customFormat="1" ht="25.5" customHeight="1" x14ac:dyDescent="0.3">
      <c r="B149" s="73"/>
      <c r="C149" s="112" t="s">
        <v>116</v>
      </c>
      <c r="D149" s="112" t="s">
        <v>87</v>
      </c>
      <c r="E149" s="113" t="s">
        <v>523</v>
      </c>
      <c r="F149" s="200" t="s">
        <v>524</v>
      </c>
      <c r="G149" s="200"/>
      <c r="H149" s="200"/>
      <c r="I149" s="200"/>
      <c r="J149" s="114" t="s">
        <v>95</v>
      </c>
      <c r="K149" s="97">
        <v>2</v>
      </c>
      <c r="L149" s="185">
        <v>0</v>
      </c>
      <c r="M149" s="185"/>
      <c r="N149" s="201">
        <f t="shared" si="5"/>
        <v>0</v>
      </c>
      <c r="O149" s="201"/>
      <c r="P149" s="201"/>
      <c r="Q149" s="201"/>
      <c r="R149" s="76"/>
      <c r="T149" s="98" t="s">
        <v>1</v>
      </c>
      <c r="U149" s="30" t="s">
        <v>25</v>
      </c>
      <c r="V149" s="26"/>
      <c r="W149" s="115">
        <f t="shared" si="6"/>
        <v>0</v>
      </c>
      <c r="X149" s="115">
        <v>2.1219999999999999E-2</v>
      </c>
      <c r="Y149" s="115">
        <f t="shared" si="7"/>
        <v>4.2439999999999999E-2</v>
      </c>
      <c r="Z149" s="115">
        <v>0</v>
      </c>
      <c r="AA149" s="116">
        <f t="shared" si="8"/>
        <v>0</v>
      </c>
      <c r="AR149" s="14" t="s">
        <v>97</v>
      </c>
      <c r="AT149" s="14" t="s">
        <v>87</v>
      </c>
      <c r="AU149" s="14" t="s">
        <v>43</v>
      </c>
      <c r="AY149" s="14" t="s">
        <v>94</v>
      </c>
      <c r="BE149" s="56">
        <f t="shared" si="9"/>
        <v>0</v>
      </c>
      <c r="BF149" s="56">
        <f t="shared" si="10"/>
        <v>0</v>
      </c>
      <c r="BG149" s="56">
        <f t="shared" si="11"/>
        <v>0</v>
      </c>
      <c r="BH149" s="56">
        <f t="shared" si="12"/>
        <v>0</v>
      </c>
      <c r="BI149" s="56">
        <f t="shared" si="13"/>
        <v>0</v>
      </c>
      <c r="BJ149" s="14" t="s">
        <v>43</v>
      </c>
      <c r="BK149" s="93">
        <f t="shared" si="14"/>
        <v>0</v>
      </c>
      <c r="BL149" s="14" t="s">
        <v>97</v>
      </c>
      <c r="BM149" s="14" t="s">
        <v>116</v>
      </c>
    </row>
    <row r="150" spans="2:65" s="1" customFormat="1" ht="38.25" customHeight="1" x14ac:dyDescent="0.3">
      <c r="B150" s="73"/>
      <c r="C150" s="112" t="s">
        <v>97</v>
      </c>
      <c r="D150" s="112" t="s">
        <v>87</v>
      </c>
      <c r="E150" s="113" t="s">
        <v>525</v>
      </c>
      <c r="F150" s="200" t="s">
        <v>526</v>
      </c>
      <c r="G150" s="200"/>
      <c r="H150" s="200"/>
      <c r="I150" s="200"/>
      <c r="J150" s="114" t="s">
        <v>95</v>
      </c>
      <c r="K150" s="97">
        <v>4</v>
      </c>
      <c r="L150" s="185">
        <v>0</v>
      </c>
      <c r="M150" s="185"/>
      <c r="N150" s="201">
        <f t="shared" si="5"/>
        <v>0</v>
      </c>
      <c r="O150" s="201"/>
      <c r="P150" s="201"/>
      <c r="Q150" s="201"/>
      <c r="R150" s="76"/>
      <c r="T150" s="98" t="s">
        <v>1</v>
      </c>
      <c r="U150" s="30" t="s">
        <v>25</v>
      </c>
      <c r="V150" s="26"/>
      <c r="W150" s="115">
        <f t="shared" si="6"/>
        <v>0</v>
      </c>
      <c r="X150" s="115">
        <v>0</v>
      </c>
      <c r="Y150" s="115">
        <f t="shared" si="7"/>
        <v>0</v>
      </c>
      <c r="Z150" s="115">
        <v>0</v>
      </c>
      <c r="AA150" s="116">
        <f t="shared" si="8"/>
        <v>0</v>
      </c>
      <c r="AR150" s="14" t="s">
        <v>97</v>
      </c>
      <c r="AT150" s="14" t="s">
        <v>87</v>
      </c>
      <c r="AU150" s="14" t="s">
        <v>43</v>
      </c>
      <c r="AY150" s="14" t="s">
        <v>94</v>
      </c>
      <c r="BE150" s="56">
        <f t="shared" si="9"/>
        <v>0</v>
      </c>
      <c r="BF150" s="56">
        <f t="shared" si="10"/>
        <v>0</v>
      </c>
      <c r="BG150" s="56">
        <f t="shared" si="11"/>
        <v>0</v>
      </c>
      <c r="BH150" s="56">
        <f t="shared" si="12"/>
        <v>0</v>
      </c>
      <c r="BI150" s="56">
        <f t="shared" si="13"/>
        <v>0</v>
      </c>
      <c r="BJ150" s="14" t="s">
        <v>43</v>
      </c>
      <c r="BK150" s="93">
        <f t="shared" si="14"/>
        <v>0</v>
      </c>
      <c r="BL150" s="14" t="s">
        <v>97</v>
      </c>
      <c r="BM150" s="14" t="s">
        <v>97</v>
      </c>
    </row>
    <row r="151" spans="2:65" s="1" customFormat="1" ht="38.25" customHeight="1" x14ac:dyDescent="0.3">
      <c r="B151" s="73"/>
      <c r="C151" s="112" t="s">
        <v>117</v>
      </c>
      <c r="D151" s="112" t="s">
        <v>87</v>
      </c>
      <c r="E151" s="113" t="s">
        <v>527</v>
      </c>
      <c r="F151" s="200" t="s">
        <v>528</v>
      </c>
      <c r="G151" s="200"/>
      <c r="H151" s="200"/>
      <c r="I151" s="200"/>
      <c r="J151" s="114" t="s">
        <v>95</v>
      </c>
      <c r="K151" s="97">
        <v>4</v>
      </c>
      <c r="L151" s="185">
        <v>0</v>
      </c>
      <c r="M151" s="185"/>
      <c r="N151" s="201">
        <f t="shared" si="5"/>
        <v>0</v>
      </c>
      <c r="O151" s="201"/>
      <c r="P151" s="201"/>
      <c r="Q151" s="201"/>
      <c r="R151" s="76"/>
      <c r="T151" s="98" t="s">
        <v>1</v>
      </c>
      <c r="U151" s="30" t="s">
        <v>25</v>
      </c>
      <c r="V151" s="26"/>
      <c r="W151" s="115">
        <f t="shared" si="6"/>
        <v>0</v>
      </c>
      <c r="X151" s="115">
        <v>0</v>
      </c>
      <c r="Y151" s="115">
        <f t="shared" si="7"/>
        <v>0</v>
      </c>
      <c r="Z151" s="115">
        <v>0</v>
      </c>
      <c r="AA151" s="116">
        <f t="shared" si="8"/>
        <v>0</v>
      </c>
      <c r="AR151" s="14" t="s">
        <v>97</v>
      </c>
      <c r="AT151" s="14" t="s">
        <v>87</v>
      </c>
      <c r="AU151" s="14" t="s">
        <v>43</v>
      </c>
      <c r="AY151" s="14" t="s">
        <v>94</v>
      </c>
      <c r="BE151" s="56">
        <f t="shared" si="9"/>
        <v>0</v>
      </c>
      <c r="BF151" s="56">
        <f t="shared" si="10"/>
        <v>0</v>
      </c>
      <c r="BG151" s="56">
        <f t="shared" si="11"/>
        <v>0</v>
      </c>
      <c r="BH151" s="56">
        <f t="shared" si="12"/>
        <v>0</v>
      </c>
      <c r="BI151" s="56">
        <f t="shared" si="13"/>
        <v>0</v>
      </c>
      <c r="BJ151" s="14" t="s">
        <v>43</v>
      </c>
      <c r="BK151" s="93">
        <f t="shared" si="14"/>
        <v>0</v>
      </c>
      <c r="BL151" s="14" t="s">
        <v>97</v>
      </c>
      <c r="BM151" s="14" t="s">
        <v>117</v>
      </c>
    </row>
    <row r="152" spans="2:65" s="1" customFormat="1" ht="38.25" customHeight="1" x14ac:dyDescent="0.3">
      <c r="B152" s="73"/>
      <c r="C152" s="112" t="s">
        <v>118</v>
      </c>
      <c r="D152" s="112" t="s">
        <v>87</v>
      </c>
      <c r="E152" s="113" t="s">
        <v>529</v>
      </c>
      <c r="F152" s="200" t="s">
        <v>530</v>
      </c>
      <c r="G152" s="200"/>
      <c r="H152" s="200"/>
      <c r="I152" s="200"/>
      <c r="J152" s="114" t="s">
        <v>95</v>
      </c>
      <c r="K152" s="97">
        <v>4</v>
      </c>
      <c r="L152" s="185">
        <v>0</v>
      </c>
      <c r="M152" s="185"/>
      <c r="N152" s="201">
        <f t="shared" si="5"/>
        <v>0</v>
      </c>
      <c r="O152" s="201"/>
      <c r="P152" s="201"/>
      <c r="Q152" s="201"/>
      <c r="R152" s="76"/>
      <c r="T152" s="98" t="s">
        <v>1</v>
      </c>
      <c r="U152" s="30" t="s">
        <v>25</v>
      </c>
      <c r="V152" s="26"/>
      <c r="W152" s="115">
        <f t="shared" si="6"/>
        <v>0</v>
      </c>
      <c r="X152" s="115">
        <v>1.0000000000000001E-5</v>
      </c>
      <c r="Y152" s="115">
        <f t="shared" si="7"/>
        <v>4.0000000000000003E-5</v>
      </c>
      <c r="Z152" s="115">
        <v>0</v>
      </c>
      <c r="AA152" s="116">
        <f t="shared" si="8"/>
        <v>0</v>
      </c>
      <c r="AR152" s="14" t="s">
        <v>97</v>
      </c>
      <c r="AT152" s="14" t="s">
        <v>87</v>
      </c>
      <c r="AU152" s="14" t="s">
        <v>43</v>
      </c>
      <c r="AY152" s="14" t="s">
        <v>94</v>
      </c>
      <c r="BE152" s="56">
        <f t="shared" si="9"/>
        <v>0</v>
      </c>
      <c r="BF152" s="56">
        <f t="shared" si="10"/>
        <v>0</v>
      </c>
      <c r="BG152" s="56">
        <f t="shared" si="11"/>
        <v>0</v>
      </c>
      <c r="BH152" s="56">
        <f t="shared" si="12"/>
        <v>0</v>
      </c>
      <c r="BI152" s="56">
        <f t="shared" si="13"/>
        <v>0</v>
      </c>
      <c r="BJ152" s="14" t="s">
        <v>43</v>
      </c>
      <c r="BK152" s="93">
        <f t="shared" si="14"/>
        <v>0</v>
      </c>
      <c r="BL152" s="14" t="s">
        <v>97</v>
      </c>
      <c r="BM152" s="14" t="s">
        <v>118</v>
      </c>
    </row>
    <row r="153" spans="2:65" s="1" customFormat="1" ht="25.5" customHeight="1" x14ac:dyDescent="0.3">
      <c r="B153" s="73"/>
      <c r="C153" s="141" t="s">
        <v>119</v>
      </c>
      <c r="D153" s="141" t="s">
        <v>134</v>
      </c>
      <c r="E153" s="142" t="s">
        <v>531</v>
      </c>
      <c r="F153" s="211" t="s">
        <v>532</v>
      </c>
      <c r="G153" s="211"/>
      <c r="H153" s="211"/>
      <c r="I153" s="211"/>
      <c r="J153" s="143" t="s">
        <v>95</v>
      </c>
      <c r="K153" s="144">
        <v>4</v>
      </c>
      <c r="L153" s="212">
        <v>0</v>
      </c>
      <c r="M153" s="212"/>
      <c r="N153" s="213">
        <f t="shared" si="5"/>
        <v>0</v>
      </c>
      <c r="O153" s="201"/>
      <c r="P153" s="201"/>
      <c r="Q153" s="201"/>
      <c r="R153" s="76"/>
      <c r="T153" s="98" t="s">
        <v>1</v>
      </c>
      <c r="U153" s="30" t="s">
        <v>25</v>
      </c>
      <c r="V153" s="26"/>
      <c r="W153" s="115">
        <f t="shared" si="6"/>
        <v>0</v>
      </c>
      <c r="X153" s="115">
        <v>2.0000000000000001E-4</v>
      </c>
      <c r="Y153" s="115">
        <f t="shared" si="7"/>
        <v>8.0000000000000004E-4</v>
      </c>
      <c r="Z153" s="115">
        <v>0</v>
      </c>
      <c r="AA153" s="116">
        <f t="shared" si="8"/>
        <v>0</v>
      </c>
      <c r="AR153" s="14" t="s">
        <v>145</v>
      </c>
      <c r="AT153" s="14" t="s">
        <v>134</v>
      </c>
      <c r="AU153" s="14" t="s">
        <v>43</v>
      </c>
      <c r="AY153" s="14" t="s">
        <v>94</v>
      </c>
      <c r="BE153" s="56">
        <f t="shared" si="9"/>
        <v>0</v>
      </c>
      <c r="BF153" s="56">
        <f t="shared" si="10"/>
        <v>0</v>
      </c>
      <c r="BG153" s="56">
        <f t="shared" si="11"/>
        <v>0</v>
      </c>
      <c r="BH153" s="56">
        <f t="shared" si="12"/>
        <v>0</v>
      </c>
      <c r="BI153" s="56">
        <f t="shared" si="13"/>
        <v>0</v>
      </c>
      <c r="BJ153" s="14" t="s">
        <v>43</v>
      </c>
      <c r="BK153" s="93">
        <f t="shared" si="14"/>
        <v>0</v>
      </c>
      <c r="BL153" s="14" t="s">
        <v>97</v>
      </c>
      <c r="BM153" s="14" t="s">
        <v>119</v>
      </c>
    </row>
    <row r="154" spans="2:65" s="1" customFormat="1" ht="16.5" customHeight="1" x14ac:dyDescent="0.3">
      <c r="B154" s="73"/>
      <c r="C154" s="112" t="s">
        <v>5</v>
      </c>
      <c r="D154" s="112" t="s">
        <v>87</v>
      </c>
      <c r="E154" s="113" t="s">
        <v>533</v>
      </c>
      <c r="F154" s="200" t="s">
        <v>534</v>
      </c>
      <c r="G154" s="200"/>
      <c r="H154" s="200"/>
      <c r="I154" s="200"/>
      <c r="J154" s="114" t="s">
        <v>95</v>
      </c>
      <c r="K154" s="97">
        <v>1</v>
      </c>
      <c r="L154" s="185">
        <v>0</v>
      </c>
      <c r="M154" s="185"/>
      <c r="N154" s="201">
        <f t="shared" si="5"/>
        <v>0</v>
      </c>
      <c r="O154" s="201"/>
      <c r="P154" s="201"/>
      <c r="Q154" s="201"/>
      <c r="R154" s="76"/>
      <c r="T154" s="98" t="s">
        <v>1</v>
      </c>
      <c r="U154" s="30" t="s">
        <v>25</v>
      </c>
      <c r="V154" s="26"/>
      <c r="W154" s="115">
        <f t="shared" si="6"/>
        <v>0</v>
      </c>
      <c r="X154" s="115">
        <v>4.0200000000000001E-3</v>
      </c>
      <c r="Y154" s="115">
        <f t="shared" si="7"/>
        <v>4.0200000000000001E-3</v>
      </c>
      <c r="Z154" s="115">
        <v>0</v>
      </c>
      <c r="AA154" s="116">
        <f t="shared" si="8"/>
        <v>0</v>
      </c>
      <c r="AR154" s="14" t="s">
        <v>97</v>
      </c>
      <c r="AT154" s="14" t="s">
        <v>87</v>
      </c>
      <c r="AU154" s="14" t="s">
        <v>43</v>
      </c>
      <c r="AY154" s="14" t="s">
        <v>94</v>
      </c>
      <c r="BE154" s="56">
        <f t="shared" si="9"/>
        <v>0</v>
      </c>
      <c r="BF154" s="56">
        <f t="shared" si="10"/>
        <v>0</v>
      </c>
      <c r="BG154" s="56">
        <f t="shared" si="11"/>
        <v>0</v>
      </c>
      <c r="BH154" s="56">
        <f t="shared" si="12"/>
        <v>0</v>
      </c>
      <c r="BI154" s="56">
        <f t="shared" si="13"/>
        <v>0</v>
      </c>
      <c r="BJ154" s="14" t="s">
        <v>43</v>
      </c>
      <c r="BK154" s="93">
        <f t="shared" si="14"/>
        <v>0</v>
      </c>
      <c r="BL154" s="14" t="s">
        <v>97</v>
      </c>
      <c r="BM154" s="14" t="s">
        <v>5</v>
      </c>
    </row>
    <row r="155" spans="2:65" s="1" customFormat="1" ht="16.5" customHeight="1" x14ac:dyDescent="0.3">
      <c r="B155" s="73"/>
      <c r="C155" s="112" t="s">
        <v>120</v>
      </c>
      <c r="D155" s="112" t="s">
        <v>87</v>
      </c>
      <c r="E155" s="113" t="s">
        <v>535</v>
      </c>
      <c r="F155" s="200" t="s">
        <v>536</v>
      </c>
      <c r="G155" s="200"/>
      <c r="H155" s="200"/>
      <c r="I155" s="200"/>
      <c r="J155" s="114" t="s">
        <v>95</v>
      </c>
      <c r="K155" s="97">
        <v>1</v>
      </c>
      <c r="L155" s="185">
        <v>0</v>
      </c>
      <c r="M155" s="185"/>
      <c r="N155" s="201">
        <f t="shared" si="5"/>
        <v>0</v>
      </c>
      <c r="O155" s="201"/>
      <c r="P155" s="201"/>
      <c r="Q155" s="201"/>
      <c r="R155" s="76"/>
      <c r="T155" s="98" t="s">
        <v>1</v>
      </c>
      <c r="U155" s="30" t="s">
        <v>25</v>
      </c>
      <c r="V155" s="26"/>
      <c r="W155" s="115">
        <f t="shared" si="6"/>
        <v>0</v>
      </c>
      <c r="X155" s="115">
        <v>4.7099999999999998E-3</v>
      </c>
      <c r="Y155" s="115">
        <f t="shared" si="7"/>
        <v>4.7099999999999998E-3</v>
      </c>
      <c r="Z155" s="115">
        <v>0</v>
      </c>
      <c r="AA155" s="116">
        <f t="shared" si="8"/>
        <v>0</v>
      </c>
      <c r="AR155" s="14" t="s">
        <v>97</v>
      </c>
      <c r="AT155" s="14" t="s">
        <v>87</v>
      </c>
      <c r="AU155" s="14" t="s">
        <v>43</v>
      </c>
      <c r="AY155" s="14" t="s">
        <v>94</v>
      </c>
      <c r="BE155" s="56">
        <f t="shared" si="9"/>
        <v>0</v>
      </c>
      <c r="BF155" s="56">
        <f t="shared" si="10"/>
        <v>0</v>
      </c>
      <c r="BG155" s="56">
        <f t="shared" si="11"/>
        <v>0</v>
      </c>
      <c r="BH155" s="56">
        <f t="shared" si="12"/>
        <v>0</v>
      </c>
      <c r="BI155" s="56">
        <f t="shared" si="13"/>
        <v>0</v>
      </c>
      <c r="BJ155" s="14" t="s">
        <v>43</v>
      </c>
      <c r="BK155" s="93">
        <f t="shared" si="14"/>
        <v>0</v>
      </c>
      <c r="BL155" s="14" t="s">
        <v>97</v>
      </c>
      <c r="BM155" s="14" t="s">
        <v>120</v>
      </c>
    </row>
    <row r="156" spans="2:65" s="1" customFormat="1" ht="16.5" customHeight="1" x14ac:dyDescent="0.3">
      <c r="B156" s="73"/>
      <c r="C156" s="112" t="s">
        <v>135</v>
      </c>
      <c r="D156" s="112" t="s">
        <v>87</v>
      </c>
      <c r="E156" s="113" t="s">
        <v>537</v>
      </c>
      <c r="F156" s="200" t="s">
        <v>538</v>
      </c>
      <c r="G156" s="200"/>
      <c r="H156" s="200"/>
      <c r="I156" s="200"/>
      <c r="J156" s="114" t="s">
        <v>95</v>
      </c>
      <c r="K156" s="97">
        <v>1</v>
      </c>
      <c r="L156" s="185">
        <v>0</v>
      </c>
      <c r="M156" s="185"/>
      <c r="N156" s="201">
        <f t="shared" si="5"/>
        <v>0</v>
      </c>
      <c r="O156" s="201"/>
      <c r="P156" s="201"/>
      <c r="Q156" s="201"/>
      <c r="R156" s="76"/>
      <c r="T156" s="98" t="s">
        <v>1</v>
      </c>
      <c r="U156" s="30" t="s">
        <v>25</v>
      </c>
      <c r="V156" s="26"/>
      <c r="W156" s="115">
        <f t="shared" si="6"/>
        <v>0</v>
      </c>
      <c r="X156" s="115">
        <v>4.7099999999999998E-3</v>
      </c>
      <c r="Y156" s="115">
        <f t="shared" si="7"/>
        <v>4.7099999999999998E-3</v>
      </c>
      <c r="Z156" s="115">
        <v>0</v>
      </c>
      <c r="AA156" s="116">
        <f t="shared" si="8"/>
        <v>0</v>
      </c>
      <c r="AR156" s="14" t="s">
        <v>97</v>
      </c>
      <c r="AT156" s="14" t="s">
        <v>87</v>
      </c>
      <c r="AU156" s="14" t="s">
        <v>43</v>
      </c>
      <c r="AY156" s="14" t="s">
        <v>94</v>
      </c>
      <c r="BE156" s="56">
        <f t="shared" si="9"/>
        <v>0</v>
      </c>
      <c r="BF156" s="56">
        <f t="shared" si="10"/>
        <v>0</v>
      </c>
      <c r="BG156" s="56">
        <f t="shared" si="11"/>
        <v>0</v>
      </c>
      <c r="BH156" s="56">
        <f t="shared" si="12"/>
        <v>0</v>
      </c>
      <c r="BI156" s="56">
        <f t="shared" si="13"/>
        <v>0</v>
      </c>
      <c r="BJ156" s="14" t="s">
        <v>43</v>
      </c>
      <c r="BK156" s="93">
        <f t="shared" si="14"/>
        <v>0</v>
      </c>
      <c r="BL156" s="14" t="s">
        <v>97</v>
      </c>
      <c r="BM156" s="14" t="s">
        <v>135</v>
      </c>
    </row>
    <row r="157" spans="2:65" s="1" customFormat="1" ht="25.5" customHeight="1" x14ac:dyDescent="0.3">
      <c r="B157" s="73"/>
      <c r="C157" s="112" t="s">
        <v>136</v>
      </c>
      <c r="D157" s="112" t="s">
        <v>87</v>
      </c>
      <c r="E157" s="113" t="s">
        <v>539</v>
      </c>
      <c r="F157" s="200" t="s">
        <v>540</v>
      </c>
      <c r="G157" s="200"/>
      <c r="H157" s="200"/>
      <c r="I157" s="200"/>
      <c r="J157" s="114" t="s">
        <v>99</v>
      </c>
      <c r="K157" s="97">
        <v>23.5</v>
      </c>
      <c r="L157" s="185">
        <v>0</v>
      </c>
      <c r="M157" s="185"/>
      <c r="N157" s="201">
        <f t="shared" si="5"/>
        <v>0</v>
      </c>
      <c r="O157" s="201"/>
      <c r="P157" s="201"/>
      <c r="Q157" s="201"/>
      <c r="R157" s="76"/>
      <c r="T157" s="98" t="s">
        <v>1</v>
      </c>
      <c r="U157" s="30" t="s">
        <v>25</v>
      </c>
      <c r="V157" s="26"/>
      <c r="W157" s="115">
        <f t="shared" si="6"/>
        <v>0</v>
      </c>
      <c r="X157" s="115">
        <v>0</v>
      </c>
      <c r="Y157" s="115">
        <f t="shared" si="7"/>
        <v>0</v>
      </c>
      <c r="Z157" s="115">
        <v>0</v>
      </c>
      <c r="AA157" s="116">
        <f t="shared" si="8"/>
        <v>0</v>
      </c>
      <c r="AR157" s="14" t="s">
        <v>97</v>
      </c>
      <c r="AT157" s="14" t="s">
        <v>87</v>
      </c>
      <c r="AU157" s="14" t="s">
        <v>43</v>
      </c>
      <c r="AY157" s="14" t="s">
        <v>94</v>
      </c>
      <c r="BE157" s="56">
        <f t="shared" si="9"/>
        <v>0</v>
      </c>
      <c r="BF157" s="56">
        <f t="shared" si="10"/>
        <v>0</v>
      </c>
      <c r="BG157" s="56">
        <f t="shared" si="11"/>
        <v>0</v>
      </c>
      <c r="BH157" s="56">
        <f t="shared" si="12"/>
        <v>0</v>
      </c>
      <c r="BI157" s="56">
        <f t="shared" si="13"/>
        <v>0</v>
      </c>
      <c r="BJ157" s="14" t="s">
        <v>43</v>
      </c>
      <c r="BK157" s="93">
        <f t="shared" si="14"/>
        <v>0</v>
      </c>
      <c r="BL157" s="14" t="s">
        <v>97</v>
      </c>
      <c r="BM157" s="14" t="s">
        <v>136</v>
      </c>
    </row>
    <row r="158" spans="2:65" s="1" customFormat="1" ht="25.5" customHeight="1" x14ac:dyDescent="0.3">
      <c r="B158" s="73"/>
      <c r="C158" s="112" t="s">
        <v>137</v>
      </c>
      <c r="D158" s="112" t="s">
        <v>87</v>
      </c>
      <c r="E158" s="113" t="s">
        <v>541</v>
      </c>
      <c r="F158" s="200" t="s">
        <v>542</v>
      </c>
      <c r="G158" s="200"/>
      <c r="H158" s="200"/>
      <c r="I158" s="200"/>
      <c r="J158" s="114" t="s">
        <v>99</v>
      </c>
      <c r="K158" s="97">
        <v>2.5</v>
      </c>
      <c r="L158" s="185">
        <v>0</v>
      </c>
      <c r="M158" s="185"/>
      <c r="N158" s="201">
        <f t="shared" si="5"/>
        <v>0</v>
      </c>
      <c r="O158" s="201"/>
      <c r="P158" s="201"/>
      <c r="Q158" s="201"/>
      <c r="R158" s="76"/>
      <c r="T158" s="98" t="s">
        <v>1</v>
      </c>
      <c r="U158" s="30" t="s">
        <v>25</v>
      </c>
      <c r="V158" s="26"/>
      <c r="W158" s="115">
        <f t="shared" si="6"/>
        <v>0</v>
      </c>
      <c r="X158" s="115">
        <v>0</v>
      </c>
      <c r="Y158" s="115">
        <f t="shared" si="7"/>
        <v>0</v>
      </c>
      <c r="Z158" s="115">
        <v>0</v>
      </c>
      <c r="AA158" s="116">
        <f t="shared" si="8"/>
        <v>0</v>
      </c>
      <c r="AR158" s="14" t="s">
        <v>97</v>
      </c>
      <c r="AT158" s="14" t="s">
        <v>87</v>
      </c>
      <c r="AU158" s="14" t="s">
        <v>43</v>
      </c>
      <c r="AY158" s="14" t="s">
        <v>94</v>
      </c>
      <c r="BE158" s="56">
        <f t="shared" si="9"/>
        <v>0</v>
      </c>
      <c r="BF158" s="56">
        <f t="shared" si="10"/>
        <v>0</v>
      </c>
      <c r="BG158" s="56">
        <f t="shared" si="11"/>
        <v>0</v>
      </c>
      <c r="BH158" s="56">
        <f t="shared" si="12"/>
        <v>0</v>
      </c>
      <c r="BI158" s="56">
        <f t="shared" si="13"/>
        <v>0</v>
      </c>
      <c r="BJ158" s="14" t="s">
        <v>43</v>
      </c>
      <c r="BK158" s="93">
        <f t="shared" si="14"/>
        <v>0</v>
      </c>
      <c r="BL158" s="14" t="s">
        <v>97</v>
      </c>
      <c r="BM158" s="14" t="s">
        <v>137</v>
      </c>
    </row>
    <row r="159" spans="2:65" s="1" customFormat="1" ht="25.5" customHeight="1" x14ac:dyDescent="0.3">
      <c r="B159" s="73"/>
      <c r="C159" s="112" t="s">
        <v>138</v>
      </c>
      <c r="D159" s="112" t="s">
        <v>87</v>
      </c>
      <c r="E159" s="113" t="s">
        <v>543</v>
      </c>
      <c r="F159" s="200" t="s">
        <v>544</v>
      </c>
      <c r="G159" s="200"/>
      <c r="H159" s="200"/>
      <c r="I159" s="200"/>
      <c r="J159" s="114" t="s">
        <v>111</v>
      </c>
      <c r="K159" s="97">
        <v>0.109</v>
      </c>
      <c r="L159" s="185">
        <v>0</v>
      </c>
      <c r="M159" s="185"/>
      <c r="N159" s="201">
        <f t="shared" si="5"/>
        <v>0</v>
      </c>
      <c r="O159" s="201"/>
      <c r="P159" s="201"/>
      <c r="Q159" s="201"/>
      <c r="R159" s="76"/>
      <c r="T159" s="98" t="s">
        <v>1</v>
      </c>
      <c r="U159" s="30" t="s">
        <v>25</v>
      </c>
      <c r="V159" s="26"/>
      <c r="W159" s="115">
        <f t="shared" si="6"/>
        <v>0</v>
      </c>
      <c r="X159" s="115">
        <v>0</v>
      </c>
      <c r="Y159" s="115">
        <f t="shared" si="7"/>
        <v>0</v>
      </c>
      <c r="Z159" s="115">
        <v>0</v>
      </c>
      <c r="AA159" s="116">
        <f t="shared" si="8"/>
        <v>0</v>
      </c>
      <c r="AR159" s="14" t="s">
        <v>97</v>
      </c>
      <c r="AT159" s="14" t="s">
        <v>87</v>
      </c>
      <c r="AU159" s="14" t="s">
        <v>43</v>
      </c>
      <c r="AY159" s="14" t="s">
        <v>94</v>
      </c>
      <c r="BE159" s="56">
        <f t="shared" si="9"/>
        <v>0</v>
      </c>
      <c r="BF159" s="56">
        <f t="shared" si="10"/>
        <v>0</v>
      </c>
      <c r="BG159" s="56">
        <f t="shared" si="11"/>
        <v>0</v>
      </c>
      <c r="BH159" s="56">
        <f t="shared" si="12"/>
        <v>0</v>
      </c>
      <c r="BI159" s="56">
        <f t="shared" si="13"/>
        <v>0</v>
      </c>
      <c r="BJ159" s="14" t="s">
        <v>43</v>
      </c>
      <c r="BK159" s="93">
        <f t="shared" si="14"/>
        <v>0</v>
      </c>
      <c r="BL159" s="14" t="s">
        <v>97</v>
      </c>
      <c r="BM159" s="14" t="s">
        <v>138</v>
      </c>
    </row>
    <row r="160" spans="2:65" s="5" customFormat="1" ht="29.85" customHeight="1" x14ac:dyDescent="0.3">
      <c r="B160" s="102"/>
      <c r="C160" s="103"/>
      <c r="D160" s="111" t="s">
        <v>493</v>
      </c>
      <c r="E160" s="111"/>
      <c r="F160" s="111"/>
      <c r="G160" s="111"/>
      <c r="H160" s="111"/>
      <c r="I160" s="111"/>
      <c r="J160" s="111"/>
      <c r="K160" s="111"/>
      <c r="L160" s="111"/>
      <c r="M160" s="111"/>
      <c r="N160" s="225">
        <f>BK160</f>
        <v>0</v>
      </c>
      <c r="O160" s="226"/>
      <c r="P160" s="226"/>
      <c r="Q160" s="226"/>
      <c r="R160" s="104"/>
      <c r="T160" s="105"/>
      <c r="U160" s="103"/>
      <c r="V160" s="103"/>
      <c r="W160" s="106">
        <f>SUM(W161:W174)</f>
        <v>0</v>
      </c>
      <c r="X160" s="103"/>
      <c r="Y160" s="106">
        <f>SUM(Y161:Y174)</f>
        <v>3.0539999999999998E-2</v>
      </c>
      <c r="Z160" s="103"/>
      <c r="AA160" s="107">
        <f>SUM(AA161:AA174)</f>
        <v>0</v>
      </c>
      <c r="AR160" s="108" t="s">
        <v>43</v>
      </c>
      <c r="AT160" s="109" t="s">
        <v>39</v>
      </c>
      <c r="AU160" s="109" t="s">
        <v>41</v>
      </c>
      <c r="AY160" s="108" t="s">
        <v>94</v>
      </c>
      <c r="BK160" s="110">
        <f>SUM(BK161:BK174)</f>
        <v>0</v>
      </c>
    </row>
    <row r="161" spans="2:65" s="1" customFormat="1" ht="25.5" customHeight="1" x14ac:dyDescent="0.3">
      <c r="B161" s="73"/>
      <c r="C161" s="112" t="s">
        <v>139</v>
      </c>
      <c r="D161" s="112" t="s">
        <v>87</v>
      </c>
      <c r="E161" s="113" t="s">
        <v>545</v>
      </c>
      <c r="F161" s="200" t="s">
        <v>805</v>
      </c>
      <c r="G161" s="200"/>
      <c r="H161" s="200"/>
      <c r="I161" s="200"/>
      <c r="J161" s="114" t="s">
        <v>99</v>
      </c>
      <c r="K161" s="97">
        <v>11</v>
      </c>
      <c r="L161" s="185">
        <v>0</v>
      </c>
      <c r="M161" s="185"/>
      <c r="N161" s="201">
        <f t="shared" ref="N161:N174" si="15">ROUND(L161*K161,3)</f>
        <v>0</v>
      </c>
      <c r="O161" s="201"/>
      <c r="P161" s="201"/>
      <c r="Q161" s="201"/>
      <c r="R161" s="76"/>
      <c r="T161" s="98" t="s">
        <v>1</v>
      </c>
      <c r="U161" s="30" t="s">
        <v>25</v>
      </c>
      <c r="V161" s="26"/>
      <c r="W161" s="115">
        <f t="shared" ref="W161:W174" si="16">V161*K161</f>
        <v>0</v>
      </c>
      <c r="X161" s="115">
        <v>8.8999999999999995E-4</v>
      </c>
      <c r="Y161" s="115">
        <f t="shared" ref="Y161:Y174" si="17">X161*K161</f>
        <v>9.7900000000000001E-3</v>
      </c>
      <c r="Z161" s="115">
        <v>0</v>
      </c>
      <c r="AA161" s="116">
        <f t="shared" ref="AA161:AA174" si="18">Z161*K161</f>
        <v>0</v>
      </c>
      <c r="AR161" s="14" t="s">
        <v>97</v>
      </c>
      <c r="AT161" s="14" t="s">
        <v>87</v>
      </c>
      <c r="AU161" s="14" t="s">
        <v>43</v>
      </c>
      <c r="AY161" s="14" t="s">
        <v>94</v>
      </c>
      <c r="BE161" s="56">
        <f t="shared" ref="BE161:BE174" si="19">IF(U161="základná",N161,0)</f>
        <v>0</v>
      </c>
      <c r="BF161" s="56">
        <f t="shared" ref="BF161:BF174" si="20">IF(U161="znížená",N161,0)</f>
        <v>0</v>
      </c>
      <c r="BG161" s="56">
        <f t="shared" ref="BG161:BG174" si="21">IF(U161="zákl. prenesená",N161,0)</f>
        <v>0</v>
      </c>
      <c r="BH161" s="56">
        <f t="shared" ref="BH161:BH174" si="22">IF(U161="zníž. prenesená",N161,0)</f>
        <v>0</v>
      </c>
      <c r="BI161" s="56">
        <f t="shared" ref="BI161:BI174" si="23">IF(U161="nulová",N161,0)</f>
        <v>0</v>
      </c>
      <c r="BJ161" s="14" t="s">
        <v>43</v>
      </c>
      <c r="BK161" s="93">
        <f t="shared" ref="BK161:BK174" si="24">ROUND(L161*K161,3)</f>
        <v>0</v>
      </c>
      <c r="BL161" s="14" t="s">
        <v>97</v>
      </c>
      <c r="BM161" s="14" t="s">
        <v>139</v>
      </c>
    </row>
    <row r="162" spans="2:65" s="1" customFormat="1" ht="25.5" customHeight="1" x14ac:dyDescent="0.3">
      <c r="B162" s="73"/>
      <c r="C162" s="112" t="s">
        <v>140</v>
      </c>
      <c r="D162" s="112" t="s">
        <v>87</v>
      </c>
      <c r="E162" s="113" t="s">
        <v>546</v>
      </c>
      <c r="F162" s="200" t="s">
        <v>806</v>
      </c>
      <c r="G162" s="200"/>
      <c r="H162" s="200"/>
      <c r="I162" s="200"/>
      <c r="J162" s="114" t="s">
        <v>99</v>
      </c>
      <c r="K162" s="97">
        <v>5</v>
      </c>
      <c r="L162" s="185">
        <v>0</v>
      </c>
      <c r="M162" s="185"/>
      <c r="N162" s="201">
        <f t="shared" si="15"/>
        <v>0</v>
      </c>
      <c r="O162" s="201"/>
      <c r="P162" s="201"/>
      <c r="Q162" s="201"/>
      <c r="R162" s="76"/>
      <c r="T162" s="98" t="s">
        <v>1</v>
      </c>
      <c r="U162" s="30" t="s">
        <v>25</v>
      </c>
      <c r="V162" s="26"/>
      <c r="W162" s="115">
        <f t="shared" si="16"/>
        <v>0</v>
      </c>
      <c r="X162" s="115">
        <v>1.1900000000000001E-3</v>
      </c>
      <c r="Y162" s="115">
        <f t="shared" si="17"/>
        <v>5.9500000000000004E-3</v>
      </c>
      <c r="Z162" s="115">
        <v>0</v>
      </c>
      <c r="AA162" s="116">
        <f t="shared" si="18"/>
        <v>0</v>
      </c>
      <c r="AR162" s="14" t="s">
        <v>97</v>
      </c>
      <c r="AT162" s="14" t="s">
        <v>87</v>
      </c>
      <c r="AU162" s="14" t="s">
        <v>43</v>
      </c>
      <c r="AY162" s="14" t="s">
        <v>94</v>
      </c>
      <c r="BE162" s="56">
        <f t="shared" si="19"/>
        <v>0</v>
      </c>
      <c r="BF162" s="56">
        <f t="shared" si="20"/>
        <v>0</v>
      </c>
      <c r="BG162" s="56">
        <f t="shared" si="21"/>
        <v>0</v>
      </c>
      <c r="BH162" s="56">
        <f t="shared" si="22"/>
        <v>0</v>
      </c>
      <c r="BI162" s="56">
        <f t="shared" si="23"/>
        <v>0</v>
      </c>
      <c r="BJ162" s="14" t="s">
        <v>43</v>
      </c>
      <c r="BK162" s="93">
        <f t="shared" si="24"/>
        <v>0</v>
      </c>
      <c r="BL162" s="14" t="s">
        <v>97</v>
      </c>
      <c r="BM162" s="14" t="s">
        <v>140</v>
      </c>
    </row>
    <row r="163" spans="2:65" s="1" customFormat="1" ht="16.5" customHeight="1" x14ac:dyDescent="0.3">
      <c r="B163" s="73"/>
      <c r="C163" s="112" t="s">
        <v>141</v>
      </c>
      <c r="D163" s="112" t="s">
        <v>87</v>
      </c>
      <c r="E163" s="113" t="s">
        <v>547</v>
      </c>
      <c r="F163" s="200" t="s">
        <v>548</v>
      </c>
      <c r="G163" s="200"/>
      <c r="H163" s="200"/>
      <c r="I163" s="200"/>
      <c r="J163" s="114" t="s">
        <v>95</v>
      </c>
      <c r="K163" s="97">
        <v>12</v>
      </c>
      <c r="L163" s="185">
        <v>0</v>
      </c>
      <c r="M163" s="185"/>
      <c r="N163" s="201">
        <f t="shared" si="15"/>
        <v>0</v>
      </c>
      <c r="O163" s="201"/>
      <c r="P163" s="201"/>
      <c r="Q163" s="201"/>
      <c r="R163" s="76"/>
      <c r="T163" s="98" t="s">
        <v>1</v>
      </c>
      <c r="U163" s="30" t="s">
        <v>25</v>
      </c>
      <c r="V163" s="26"/>
      <c r="W163" s="115">
        <f t="shared" si="16"/>
        <v>0</v>
      </c>
      <c r="X163" s="115">
        <v>0</v>
      </c>
      <c r="Y163" s="115">
        <f t="shared" si="17"/>
        <v>0</v>
      </c>
      <c r="Z163" s="115">
        <v>0</v>
      </c>
      <c r="AA163" s="116">
        <f t="shared" si="18"/>
        <v>0</v>
      </c>
      <c r="AR163" s="14" t="s">
        <v>97</v>
      </c>
      <c r="AT163" s="14" t="s">
        <v>87</v>
      </c>
      <c r="AU163" s="14" t="s">
        <v>43</v>
      </c>
      <c r="AY163" s="14" t="s">
        <v>94</v>
      </c>
      <c r="BE163" s="56">
        <f t="shared" si="19"/>
        <v>0</v>
      </c>
      <c r="BF163" s="56">
        <f t="shared" si="20"/>
        <v>0</v>
      </c>
      <c r="BG163" s="56">
        <f t="shared" si="21"/>
        <v>0</v>
      </c>
      <c r="BH163" s="56">
        <f t="shared" si="22"/>
        <v>0</v>
      </c>
      <c r="BI163" s="56">
        <f t="shared" si="23"/>
        <v>0</v>
      </c>
      <c r="BJ163" s="14" t="s">
        <v>43</v>
      </c>
      <c r="BK163" s="93">
        <f t="shared" si="24"/>
        <v>0</v>
      </c>
      <c r="BL163" s="14" t="s">
        <v>97</v>
      </c>
      <c r="BM163" s="14" t="s">
        <v>141</v>
      </c>
    </row>
    <row r="164" spans="2:65" s="1" customFormat="1" ht="38.25" customHeight="1" x14ac:dyDescent="0.3">
      <c r="B164" s="73"/>
      <c r="C164" s="112" t="s">
        <v>142</v>
      </c>
      <c r="D164" s="112" t="s">
        <v>87</v>
      </c>
      <c r="E164" s="113" t="s">
        <v>549</v>
      </c>
      <c r="F164" s="200" t="s">
        <v>550</v>
      </c>
      <c r="G164" s="200"/>
      <c r="H164" s="200"/>
      <c r="I164" s="200"/>
      <c r="J164" s="114" t="s">
        <v>95</v>
      </c>
      <c r="K164" s="97">
        <v>12</v>
      </c>
      <c r="L164" s="185">
        <v>0</v>
      </c>
      <c r="M164" s="185"/>
      <c r="N164" s="201">
        <f t="shared" si="15"/>
        <v>0</v>
      </c>
      <c r="O164" s="201"/>
      <c r="P164" s="201"/>
      <c r="Q164" s="201"/>
      <c r="R164" s="76"/>
      <c r="T164" s="98" t="s">
        <v>1</v>
      </c>
      <c r="U164" s="30" t="s">
        <v>25</v>
      </c>
      <c r="V164" s="26"/>
      <c r="W164" s="115">
        <f t="shared" si="16"/>
        <v>0</v>
      </c>
      <c r="X164" s="115">
        <v>2.3000000000000001E-4</v>
      </c>
      <c r="Y164" s="115">
        <f t="shared" si="17"/>
        <v>2.7600000000000003E-3</v>
      </c>
      <c r="Z164" s="115">
        <v>0</v>
      </c>
      <c r="AA164" s="116">
        <f t="shared" si="18"/>
        <v>0</v>
      </c>
      <c r="AR164" s="14" t="s">
        <v>97</v>
      </c>
      <c r="AT164" s="14" t="s">
        <v>87</v>
      </c>
      <c r="AU164" s="14" t="s">
        <v>43</v>
      </c>
      <c r="AY164" s="14" t="s">
        <v>94</v>
      </c>
      <c r="BE164" s="56">
        <f t="shared" si="19"/>
        <v>0</v>
      </c>
      <c r="BF164" s="56">
        <f t="shared" si="20"/>
        <v>0</v>
      </c>
      <c r="BG164" s="56">
        <f t="shared" si="21"/>
        <v>0</v>
      </c>
      <c r="BH164" s="56">
        <f t="shared" si="22"/>
        <v>0</v>
      </c>
      <c r="BI164" s="56">
        <f t="shared" si="23"/>
        <v>0</v>
      </c>
      <c r="BJ164" s="14" t="s">
        <v>43</v>
      </c>
      <c r="BK164" s="93">
        <f t="shared" si="24"/>
        <v>0</v>
      </c>
      <c r="BL164" s="14" t="s">
        <v>97</v>
      </c>
      <c r="BM164" s="14" t="s">
        <v>142</v>
      </c>
    </row>
    <row r="165" spans="2:65" s="1" customFormat="1" ht="16.5" customHeight="1" x14ac:dyDescent="0.3">
      <c r="B165" s="73"/>
      <c r="C165" s="141" t="s">
        <v>143</v>
      </c>
      <c r="D165" s="141" t="s">
        <v>134</v>
      </c>
      <c r="E165" s="142" t="s">
        <v>551</v>
      </c>
      <c r="F165" s="211" t="s">
        <v>552</v>
      </c>
      <c r="G165" s="211"/>
      <c r="H165" s="211"/>
      <c r="I165" s="211"/>
      <c r="J165" s="143" t="s">
        <v>95</v>
      </c>
      <c r="K165" s="144">
        <v>12</v>
      </c>
      <c r="L165" s="212">
        <v>0</v>
      </c>
      <c r="M165" s="212"/>
      <c r="N165" s="213">
        <f t="shared" si="15"/>
        <v>0</v>
      </c>
      <c r="O165" s="201"/>
      <c r="P165" s="201"/>
      <c r="Q165" s="201"/>
      <c r="R165" s="76"/>
      <c r="T165" s="98" t="s">
        <v>1</v>
      </c>
      <c r="U165" s="30" t="s">
        <v>25</v>
      </c>
      <c r="V165" s="26"/>
      <c r="W165" s="115">
        <f t="shared" si="16"/>
        <v>0</v>
      </c>
      <c r="X165" s="115">
        <v>3.5E-4</v>
      </c>
      <c r="Y165" s="115">
        <f t="shared" si="17"/>
        <v>4.1999999999999997E-3</v>
      </c>
      <c r="Z165" s="115">
        <v>0</v>
      </c>
      <c r="AA165" s="116">
        <f t="shared" si="18"/>
        <v>0</v>
      </c>
      <c r="AR165" s="14" t="s">
        <v>145</v>
      </c>
      <c r="AT165" s="14" t="s">
        <v>134</v>
      </c>
      <c r="AU165" s="14" t="s">
        <v>43</v>
      </c>
      <c r="AY165" s="14" t="s">
        <v>94</v>
      </c>
      <c r="BE165" s="56">
        <f t="shared" si="19"/>
        <v>0</v>
      </c>
      <c r="BF165" s="56">
        <f t="shared" si="20"/>
        <v>0</v>
      </c>
      <c r="BG165" s="56">
        <f t="shared" si="21"/>
        <v>0</v>
      </c>
      <c r="BH165" s="56">
        <f t="shared" si="22"/>
        <v>0</v>
      </c>
      <c r="BI165" s="56">
        <f t="shared" si="23"/>
        <v>0</v>
      </c>
      <c r="BJ165" s="14" t="s">
        <v>43</v>
      </c>
      <c r="BK165" s="93">
        <f t="shared" si="24"/>
        <v>0</v>
      </c>
      <c r="BL165" s="14" t="s">
        <v>97</v>
      </c>
      <c r="BM165" s="14" t="s">
        <v>143</v>
      </c>
    </row>
    <row r="166" spans="2:65" s="1" customFormat="1" ht="38.25" customHeight="1" x14ac:dyDescent="0.3">
      <c r="B166" s="73"/>
      <c r="C166" s="112" t="s">
        <v>144</v>
      </c>
      <c r="D166" s="112" t="s">
        <v>87</v>
      </c>
      <c r="E166" s="113" t="s">
        <v>553</v>
      </c>
      <c r="F166" s="200" t="s">
        <v>554</v>
      </c>
      <c r="G166" s="200"/>
      <c r="H166" s="200"/>
      <c r="I166" s="200"/>
      <c r="J166" s="114" t="s">
        <v>95</v>
      </c>
      <c r="K166" s="97">
        <v>8</v>
      </c>
      <c r="L166" s="185">
        <v>0</v>
      </c>
      <c r="M166" s="185"/>
      <c r="N166" s="201">
        <f t="shared" si="15"/>
        <v>0</v>
      </c>
      <c r="O166" s="201"/>
      <c r="P166" s="201"/>
      <c r="Q166" s="201"/>
      <c r="R166" s="76"/>
      <c r="T166" s="98" t="s">
        <v>1</v>
      </c>
      <c r="U166" s="30" t="s">
        <v>25</v>
      </c>
      <c r="V166" s="26"/>
      <c r="W166" s="115">
        <f t="shared" si="16"/>
        <v>0</v>
      </c>
      <c r="X166" s="115">
        <v>2.5999999999999998E-4</v>
      </c>
      <c r="Y166" s="115">
        <f t="shared" si="17"/>
        <v>2.0799999999999998E-3</v>
      </c>
      <c r="Z166" s="115">
        <v>0</v>
      </c>
      <c r="AA166" s="116">
        <f t="shared" si="18"/>
        <v>0</v>
      </c>
      <c r="AR166" s="14" t="s">
        <v>97</v>
      </c>
      <c r="AT166" s="14" t="s">
        <v>87</v>
      </c>
      <c r="AU166" s="14" t="s">
        <v>43</v>
      </c>
      <c r="AY166" s="14" t="s">
        <v>94</v>
      </c>
      <c r="BE166" s="56">
        <f t="shared" si="19"/>
        <v>0</v>
      </c>
      <c r="BF166" s="56">
        <f t="shared" si="20"/>
        <v>0</v>
      </c>
      <c r="BG166" s="56">
        <f t="shared" si="21"/>
        <v>0</v>
      </c>
      <c r="BH166" s="56">
        <f t="shared" si="22"/>
        <v>0</v>
      </c>
      <c r="BI166" s="56">
        <f t="shared" si="23"/>
        <v>0</v>
      </c>
      <c r="BJ166" s="14" t="s">
        <v>43</v>
      </c>
      <c r="BK166" s="93">
        <f t="shared" si="24"/>
        <v>0</v>
      </c>
      <c r="BL166" s="14" t="s">
        <v>97</v>
      </c>
      <c r="BM166" s="14" t="s">
        <v>144</v>
      </c>
    </row>
    <row r="167" spans="2:65" s="1" customFormat="1" ht="16.5" customHeight="1" x14ac:dyDescent="0.3">
      <c r="B167" s="73"/>
      <c r="C167" s="141" t="s">
        <v>145</v>
      </c>
      <c r="D167" s="141" t="s">
        <v>134</v>
      </c>
      <c r="E167" s="142" t="s">
        <v>555</v>
      </c>
      <c r="F167" s="211" t="s">
        <v>807</v>
      </c>
      <c r="G167" s="211"/>
      <c r="H167" s="211"/>
      <c r="I167" s="211"/>
      <c r="J167" s="143" t="s">
        <v>95</v>
      </c>
      <c r="K167" s="144">
        <v>4</v>
      </c>
      <c r="L167" s="212">
        <v>0</v>
      </c>
      <c r="M167" s="212"/>
      <c r="N167" s="213">
        <f t="shared" si="15"/>
        <v>0</v>
      </c>
      <c r="O167" s="201"/>
      <c r="P167" s="201"/>
      <c r="Q167" s="201"/>
      <c r="R167" s="76"/>
      <c r="T167" s="98" t="s">
        <v>1</v>
      </c>
      <c r="U167" s="30" t="s">
        <v>25</v>
      </c>
      <c r="V167" s="26"/>
      <c r="W167" s="115">
        <f t="shared" si="16"/>
        <v>0</v>
      </c>
      <c r="X167" s="115">
        <v>2.0000000000000001E-4</v>
      </c>
      <c r="Y167" s="115">
        <f t="shared" si="17"/>
        <v>8.0000000000000004E-4</v>
      </c>
      <c r="Z167" s="115">
        <v>0</v>
      </c>
      <c r="AA167" s="116">
        <f t="shared" si="18"/>
        <v>0</v>
      </c>
      <c r="AR167" s="14" t="s">
        <v>145</v>
      </c>
      <c r="AT167" s="14" t="s">
        <v>134</v>
      </c>
      <c r="AU167" s="14" t="s">
        <v>43</v>
      </c>
      <c r="AY167" s="14" t="s">
        <v>94</v>
      </c>
      <c r="BE167" s="56">
        <f t="shared" si="19"/>
        <v>0</v>
      </c>
      <c r="BF167" s="56">
        <f t="shared" si="20"/>
        <v>0</v>
      </c>
      <c r="BG167" s="56">
        <f t="shared" si="21"/>
        <v>0</v>
      </c>
      <c r="BH167" s="56">
        <f t="shared" si="22"/>
        <v>0</v>
      </c>
      <c r="BI167" s="56">
        <f t="shared" si="23"/>
        <v>0</v>
      </c>
      <c r="BJ167" s="14" t="s">
        <v>43</v>
      </c>
      <c r="BK167" s="93">
        <f t="shared" si="24"/>
        <v>0</v>
      </c>
      <c r="BL167" s="14" t="s">
        <v>97</v>
      </c>
      <c r="BM167" s="14" t="s">
        <v>145</v>
      </c>
    </row>
    <row r="168" spans="2:65" s="1" customFormat="1" ht="16.5" customHeight="1" x14ac:dyDescent="0.3">
      <c r="B168" s="73"/>
      <c r="C168" s="141" t="s">
        <v>146</v>
      </c>
      <c r="D168" s="141" t="s">
        <v>134</v>
      </c>
      <c r="E168" s="142" t="s">
        <v>556</v>
      </c>
      <c r="F168" s="211" t="s">
        <v>557</v>
      </c>
      <c r="G168" s="211"/>
      <c r="H168" s="211"/>
      <c r="I168" s="211"/>
      <c r="J168" s="143" t="s">
        <v>95</v>
      </c>
      <c r="K168" s="144">
        <v>4</v>
      </c>
      <c r="L168" s="212">
        <v>0</v>
      </c>
      <c r="M168" s="212"/>
      <c r="N168" s="213">
        <f t="shared" si="15"/>
        <v>0</v>
      </c>
      <c r="O168" s="201"/>
      <c r="P168" s="201"/>
      <c r="Q168" s="201"/>
      <c r="R168" s="76"/>
      <c r="T168" s="98" t="s">
        <v>1</v>
      </c>
      <c r="U168" s="30" t="s">
        <v>25</v>
      </c>
      <c r="V168" s="26"/>
      <c r="W168" s="115">
        <f t="shared" si="16"/>
        <v>0</v>
      </c>
      <c r="X168" s="115">
        <v>1E-4</v>
      </c>
      <c r="Y168" s="115">
        <f t="shared" si="17"/>
        <v>4.0000000000000002E-4</v>
      </c>
      <c r="Z168" s="115">
        <v>0</v>
      </c>
      <c r="AA168" s="116">
        <f t="shared" si="18"/>
        <v>0</v>
      </c>
      <c r="AR168" s="14" t="s">
        <v>145</v>
      </c>
      <c r="AT168" s="14" t="s">
        <v>134</v>
      </c>
      <c r="AU168" s="14" t="s">
        <v>43</v>
      </c>
      <c r="AY168" s="14" t="s">
        <v>94</v>
      </c>
      <c r="BE168" s="56">
        <f t="shared" si="19"/>
        <v>0</v>
      </c>
      <c r="BF168" s="56">
        <f t="shared" si="20"/>
        <v>0</v>
      </c>
      <c r="BG168" s="56">
        <f t="shared" si="21"/>
        <v>0</v>
      </c>
      <c r="BH168" s="56">
        <f t="shared" si="22"/>
        <v>0</v>
      </c>
      <c r="BI168" s="56">
        <f t="shared" si="23"/>
        <v>0</v>
      </c>
      <c r="BJ168" s="14" t="s">
        <v>43</v>
      </c>
      <c r="BK168" s="93">
        <f t="shared" si="24"/>
        <v>0</v>
      </c>
      <c r="BL168" s="14" t="s">
        <v>97</v>
      </c>
      <c r="BM168" s="14" t="s">
        <v>146</v>
      </c>
    </row>
    <row r="169" spans="2:65" s="1" customFormat="1" ht="38.25" customHeight="1" x14ac:dyDescent="0.3">
      <c r="B169" s="73"/>
      <c r="C169" s="112" t="s">
        <v>147</v>
      </c>
      <c r="D169" s="112" t="s">
        <v>87</v>
      </c>
      <c r="E169" s="113" t="s">
        <v>558</v>
      </c>
      <c r="F169" s="200" t="s">
        <v>559</v>
      </c>
      <c r="G169" s="200"/>
      <c r="H169" s="200"/>
      <c r="I169" s="200"/>
      <c r="J169" s="114" t="s">
        <v>95</v>
      </c>
      <c r="K169" s="97">
        <v>1</v>
      </c>
      <c r="L169" s="185">
        <v>0</v>
      </c>
      <c r="M169" s="185"/>
      <c r="N169" s="201">
        <f t="shared" si="15"/>
        <v>0</v>
      </c>
      <c r="O169" s="201"/>
      <c r="P169" s="201"/>
      <c r="Q169" s="201"/>
      <c r="R169" s="76"/>
      <c r="T169" s="98" t="s">
        <v>1</v>
      </c>
      <c r="U169" s="30" t="s">
        <v>25</v>
      </c>
      <c r="V169" s="26"/>
      <c r="W169" s="115">
        <f t="shared" si="16"/>
        <v>0</v>
      </c>
      <c r="X169" s="115">
        <v>2.0000000000000002E-5</v>
      </c>
      <c r="Y169" s="115">
        <f t="shared" si="17"/>
        <v>2.0000000000000002E-5</v>
      </c>
      <c r="Z169" s="115">
        <v>0</v>
      </c>
      <c r="AA169" s="116">
        <f t="shared" si="18"/>
        <v>0</v>
      </c>
      <c r="AR169" s="14" t="s">
        <v>97</v>
      </c>
      <c r="AT169" s="14" t="s">
        <v>87</v>
      </c>
      <c r="AU169" s="14" t="s">
        <v>43</v>
      </c>
      <c r="AY169" s="14" t="s">
        <v>94</v>
      </c>
      <c r="BE169" s="56">
        <f t="shared" si="19"/>
        <v>0</v>
      </c>
      <c r="BF169" s="56">
        <f t="shared" si="20"/>
        <v>0</v>
      </c>
      <c r="BG169" s="56">
        <f t="shared" si="21"/>
        <v>0</v>
      </c>
      <c r="BH169" s="56">
        <f t="shared" si="22"/>
        <v>0</v>
      </c>
      <c r="BI169" s="56">
        <f t="shared" si="23"/>
        <v>0</v>
      </c>
      <c r="BJ169" s="14" t="s">
        <v>43</v>
      </c>
      <c r="BK169" s="93">
        <f t="shared" si="24"/>
        <v>0</v>
      </c>
      <c r="BL169" s="14" t="s">
        <v>97</v>
      </c>
      <c r="BM169" s="14" t="s">
        <v>147</v>
      </c>
    </row>
    <row r="170" spans="2:65" s="1" customFormat="1" ht="16.5" customHeight="1" x14ac:dyDescent="0.3">
      <c r="B170" s="73"/>
      <c r="C170" s="141" t="s">
        <v>148</v>
      </c>
      <c r="D170" s="141" t="s">
        <v>134</v>
      </c>
      <c r="E170" s="142" t="s">
        <v>560</v>
      </c>
      <c r="F170" s="211" t="s">
        <v>561</v>
      </c>
      <c r="G170" s="211"/>
      <c r="H170" s="211"/>
      <c r="I170" s="211"/>
      <c r="J170" s="143" t="s">
        <v>95</v>
      </c>
      <c r="K170" s="144">
        <v>1</v>
      </c>
      <c r="L170" s="212">
        <v>0</v>
      </c>
      <c r="M170" s="212"/>
      <c r="N170" s="213">
        <f t="shared" si="15"/>
        <v>0</v>
      </c>
      <c r="O170" s="201"/>
      <c r="P170" s="201"/>
      <c r="Q170" s="201"/>
      <c r="R170" s="76"/>
      <c r="T170" s="98" t="s">
        <v>1</v>
      </c>
      <c r="U170" s="30" t="s">
        <v>25</v>
      </c>
      <c r="V170" s="26"/>
      <c r="W170" s="115">
        <f t="shared" si="16"/>
        <v>0</v>
      </c>
      <c r="X170" s="115">
        <v>1E-4</v>
      </c>
      <c r="Y170" s="115">
        <f t="shared" si="17"/>
        <v>1E-4</v>
      </c>
      <c r="Z170" s="115">
        <v>0</v>
      </c>
      <c r="AA170" s="116">
        <f t="shared" si="18"/>
        <v>0</v>
      </c>
      <c r="AR170" s="14" t="s">
        <v>145</v>
      </c>
      <c r="AT170" s="14" t="s">
        <v>134</v>
      </c>
      <c r="AU170" s="14" t="s">
        <v>43</v>
      </c>
      <c r="AY170" s="14" t="s">
        <v>94</v>
      </c>
      <c r="BE170" s="56">
        <f t="shared" si="19"/>
        <v>0</v>
      </c>
      <c r="BF170" s="56">
        <f t="shared" si="20"/>
        <v>0</v>
      </c>
      <c r="BG170" s="56">
        <f t="shared" si="21"/>
        <v>0</v>
      </c>
      <c r="BH170" s="56">
        <f t="shared" si="22"/>
        <v>0</v>
      </c>
      <c r="BI170" s="56">
        <f t="shared" si="23"/>
        <v>0</v>
      </c>
      <c r="BJ170" s="14" t="s">
        <v>43</v>
      </c>
      <c r="BK170" s="93">
        <f t="shared" si="24"/>
        <v>0</v>
      </c>
      <c r="BL170" s="14" t="s">
        <v>97</v>
      </c>
      <c r="BM170" s="14" t="s">
        <v>148</v>
      </c>
    </row>
    <row r="171" spans="2:65" s="1" customFormat="1" ht="25.5" customHeight="1" x14ac:dyDescent="0.3">
      <c r="B171" s="73"/>
      <c r="C171" s="112" t="s">
        <v>149</v>
      </c>
      <c r="D171" s="112" t="s">
        <v>87</v>
      </c>
      <c r="E171" s="113" t="s">
        <v>562</v>
      </c>
      <c r="F171" s="200" t="s">
        <v>563</v>
      </c>
      <c r="G171" s="200"/>
      <c r="H171" s="200"/>
      <c r="I171" s="200"/>
      <c r="J171" s="114" t="s">
        <v>99</v>
      </c>
      <c r="K171" s="97">
        <v>16</v>
      </c>
      <c r="L171" s="185">
        <v>0</v>
      </c>
      <c r="M171" s="185"/>
      <c r="N171" s="201">
        <f t="shared" si="15"/>
        <v>0</v>
      </c>
      <c r="O171" s="201"/>
      <c r="P171" s="201"/>
      <c r="Q171" s="201"/>
      <c r="R171" s="76"/>
      <c r="T171" s="98" t="s">
        <v>1</v>
      </c>
      <c r="U171" s="30" t="s">
        <v>25</v>
      </c>
      <c r="V171" s="26"/>
      <c r="W171" s="115">
        <f t="shared" si="16"/>
        <v>0</v>
      </c>
      <c r="X171" s="115">
        <v>1.8000000000000001E-4</v>
      </c>
      <c r="Y171" s="115">
        <f t="shared" si="17"/>
        <v>2.8800000000000002E-3</v>
      </c>
      <c r="Z171" s="115">
        <v>0</v>
      </c>
      <c r="AA171" s="116">
        <f t="shared" si="18"/>
        <v>0</v>
      </c>
      <c r="AR171" s="14" t="s">
        <v>97</v>
      </c>
      <c r="AT171" s="14" t="s">
        <v>87</v>
      </c>
      <c r="AU171" s="14" t="s">
        <v>43</v>
      </c>
      <c r="AY171" s="14" t="s">
        <v>94</v>
      </c>
      <c r="BE171" s="56">
        <f t="shared" si="19"/>
        <v>0</v>
      </c>
      <c r="BF171" s="56">
        <f t="shared" si="20"/>
        <v>0</v>
      </c>
      <c r="BG171" s="56">
        <f t="shared" si="21"/>
        <v>0</v>
      </c>
      <c r="BH171" s="56">
        <f t="shared" si="22"/>
        <v>0</v>
      </c>
      <c r="BI171" s="56">
        <f t="shared" si="23"/>
        <v>0</v>
      </c>
      <c r="BJ171" s="14" t="s">
        <v>43</v>
      </c>
      <c r="BK171" s="93">
        <f t="shared" si="24"/>
        <v>0</v>
      </c>
      <c r="BL171" s="14" t="s">
        <v>97</v>
      </c>
      <c r="BM171" s="14" t="s">
        <v>149</v>
      </c>
    </row>
    <row r="172" spans="2:65" s="1" customFormat="1" ht="25.5" customHeight="1" x14ac:dyDescent="0.3">
      <c r="B172" s="73"/>
      <c r="C172" s="112" t="s">
        <v>150</v>
      </c>
      <c r="D172" s="112" t="s">
        <v>87</v>
      </c>
      <c r="E172" s="113" t="s">
        <v>564</v>
      </c>
      <c r="F172" s="200" t="s">
        <v>565</v>
      </c>
      <c r="G172" s="200"/>
      <c r="H172" s="200"/>
      <c r="I172" s="200"/>
      <c r="J172" s="114" t="s">
        <v>99</v>
      </c>
      <c r="K172" s="97">
        <v>16</v>
      </c>
      <c r="L172" s="185">
        <v>0</v>
      </c>
      <c r="M172" s="185"/>
      <c r="N172" s="201">
        <f t="shared" si="15"/>
        <v>0</v>
      </c>
      <c r="O172" s="201"/>
      <c r="P172" s="201"/>
      <c r="Q172" s="201"/>
      <c r="R172" s="76"/>
      <c r="T172" s="98" t="s">
        <v>1</v>
      </c>
      <c r="U172" s="30" t="s">
        <v>25</v>
      </c>
      <c r="V172" s="26"/>
      <c r="W172" s="115">
        <f t="shared" si="16"/>
        <v>0</v>
      </c>
      <c r="X172" s="115">
        <v>1.0000000000000001E-5</v>
      </c>
      <c r="Y172" s="115">
        <f t="shared" si="17"/>
        <v>1.6000000000000001E-4</v>
      </c>
      <c r="Z172" s="115">
        <v>0</v>
      </c>
      <c r="AA172" s="116">
        <f t="shared" si="18"/>
        <v>0</v>
      </c>
      <c r="AR172" s="14" t="s">
        <v>97</v>
      </c>
      <c r="AT172" s="14" t="s">
        <v>87</v>
      </c>
      <c r="AU172" s="14" t="s">
        <v>43</v>
      </c>
      <c r="AY172" s="14" t="s">
        <v>94</v>
      </c>
      <c r="BE172" s="56">
        <f t="shared" si="19"/>
        <v>0</v>
      </c>
      <c r="BF172" s="56">
        <f t="shared" si="20"/>
        <v>0</v>
      </c>
      <c r="BG172" s="56">
        <f t="shared" si="21"/>
        <v>0</v>
      </c>
      <c r="BH172" s="56">
        <f t="shared" si="22"/>
        <v>0</v>
      </c>
      <c r="BI172" s="56">
        <f t="shared" si="23"/>
        <v>0</v>
      </c>
      <c r="BJ172" s="14" t="s">
        <v>43</v>
      </c>
      <c r="BK172" s="93">
        <f t="shared" si="24"/>
        <v>0</v>
      </c>
      <c r="BL172" s="14" t="s">
        <v>97</v>
      </c>
      <c r="BM172" s="14" t="s">
        <v>150</v>
      </c>
    </row>
    <row r="173" spans="2:65" s="1" customFormat="1" ht="25.5" customHeight="1" x14ac:dyDescent="0.3">
      <c r="B173" s="73"/>
      <c r="C173" s="112" t="s">
        <v>151</v>
      </c>
      <c r="D173" s="112" t="s">
        <v>87</v>
      </c>
      <c r="E173" s="113" t="s">
        <v>566</v>
      </c>
      <c r="F173" s="200" t="s">
        <v>567</v>
      </c>
      <c r="G173" s="200"/>
      <c r="H173" s="200"/>
      <c r="I173" s="200"/>
      <c r="J173" s="114" t="s">
        <v>95</v>
      </c>
      <c r="K173" s="97">
        <v>2</v>
      </c>
      <c r="L173" s="185">
        <v>0</v>
      </c>
      <c r="M173" s="185"/>
      <c r="N173" s="201">
        <f t="shared" si="15"/>
        <v>0</v>
      </c>
      <c r="O173" s="201"/>
      <c r="P173" s="201"/>
      <c r="Q173" s="201"/>
      <c r="R173" s="76"/>
      <c r="T173" s="98" t="s">
        <v>1</v>
      </c>
      <c r="U173" s="30" t="s">
        <v>25</v>
      </c>
      <c r="V173" s="26"/>
      <c r="W173" s="115">
        <f t="shared" si="16"/>
        <v>0</v>
      </c>
      <c r="X173" s="115">
        <v>6.9999999999999999E-4</v>
      </c>
      <c r="Y173" s="115">
        <f t="shared" si="17"/>
        <v>1.4E-3</v>
      </c>
      <c r="Z173" s="115">
        <v>0</v>
      </c>
      <c r="AA173" s="116">
        <f t="shared" si="18"/>
        <v>0</v>
      </c>
      <c r="AR173" s="14" t="s">
        <v>96</v>
      </c>
      <c r="AT173" s="14" t="s">
        <v>87</v>
      </c>
      <c r="AU173" s="14" t="s">
        <v>43</v>
      </c>
      <c r="AY173" s="14" t="s">
        <v>94</v>
      </c>
      <c r="BE173" s="56">
        <f t="shared" si="19"/>
        <v>0</v>
      </c>
      <c r="BF173" s="56">
        <f t="shared" si="20"/>
        <v>0</v>
      </c>
      <c r="BG173" s="56">
        <f t="shared" si="21"/>
        <v>0</v>
      </c>
      <c r="BH173" s="56">
        <f t="shared" si="22"/>
        <v>0</v>
      </c>
      <c r="BI173" s="56">
        <f t="shared" si="23"/>
        <v>0</v>
      </c>
      <c r="BJ173" s="14" t="s">
        <v>43</v>
      </c>
      <c r="BK173" s="93">
        <f t="shared" si="24"/>
        <v>0</v>
      </c>
      <c r="BL173" s="14" t="s">
        <v>96</v>
      </c>
      <c r="BM173" s="14" t="s">
        <v>151</v>
      </c>
    </row>
    <row r="174" spans="2:65" s="1" customFormat="1" ht="25.5" customHeight="1" x14ac:dyDescent="0.3">
      <c r="B174" s="73"/>
      <c r="C174" s="112" t="s">
        <v>152</v>
      </c>
      <c r="D174" s="112" t="s">
        <v>87</v>
      </c>
      <c r="E174" s="113" t="s">
        <v>568</v>
      </c>
      <c r="F174" s="200" t="s">
        <v>569</v>
      </c>
      <c r="G174" s="200"/>
      <c r="H174" s="200"/>
      <c r="I174" s="200"/>
      <c r="J174" s="114" t="s">
        <v>111</v>
      </c>
      <c r="K174" s="97">
        <v>2.9000000000000001E-2</v>
      </c>
      <c r="L174" s="185">
        <v>0</v>
      </c>
      <c r="M174" s="185"/>
      <c r="N174" s="201">
        <f t="shared" si="15"/>
        <v>0</v>
      </c>
      <c r="O174" s="201"/>
      <c r="P174" s="201"/>
      <c r="Q174" s="201"/>
      <c r="R174" s="76"/>
      <c r="T174" s="98" t="s">
        <v>1</v>
      </c>
      <c r="U174" s="30" t="s">
        <v>25</v>
      </c>
      <c r="V174" s="26"/>
      <c r="W174" s="115">
        <f t="shared" si="16"/>
        <v>0</v>
      </c>
      <c r="X174" s="115">
        <v>0</v>
      </c>
      <c r="Y174" s="115">
        <f t="shared" si="17"/>
        <v>0</v>
      </c>
      <c r="Z174" s="115">
        <v>0</v>
      </c>
      <c r="AA174" s="116">
        <f t="shared" si="18"/>
        <v>0</v>
      </c>
      <c r="AR174" s="14" t="s">
        <v>97</v>
      </c>
      <c r="AT174" s="14" t="s">
        <v>87</v>
      </c>
      <c r="AU174" s="14" t="s">
        <v>43</v>
      </c>
      <c r="AY174" s="14" t="s">
        <v>94</v>
      </c>
      <c r="BE174" s="56">
        <f t="shared" si="19"/>
        <v>0</v>
      </c>
      <c r="BF174" s="56">
        <f t="shared" si="20"/>
        <v>0</v>
      </c>
      <c r="BG174" s="56">
        <f t="shared" si="21"/>
        <v>0</v>
      </c>
      <c r="BH174" s="56">
        <f t="shared" si="22"/>
        <v>0</v>
      </c>
      <c r="BI174" s="56">
        <f t="shared" si="23"/>
        <v>0</v>
      </c>
      <c r="BJ174" s="14" t="s">
        <v>43</v>
      </c>
      <c r="BK174" s="93">
        <f t="shared" si="24"/>
        <v>0</v>
      </c>
      <c r="BL174" s="14" t="s">
        <v>97</v>
      </c>
      <c r="BM174" s="14" t="s">
        <v>152</v>
      </c>
    </row>
    <row r="175" spans="2:65" s="5" customFormat="1" ht="29.85" customHeight="1" x14ac:dyDescent="0.3">
      <c r="B175" s="102"/>
      <c r="C175" s="103"/>
      <c r="D175" s="111" t="s">
        <v>494</v>
      </c>
      <c r="E175" s="111"/>
      <c r="F175" s="111"/>
      <c r="G175" s="111"/>
      <c r="H175" s="111"/>
      <c r="I175" s="111"/>
      <c r="J175" s="111"/>
      <c r="K175" s="111"/>
      <c r="L175" s="111"/>
      <c r="M175" s="111"/>
      <c r="N175" s="225">
        <f>BK175</f>
        <v>0</v>
      </c>
      <c r="O175" s="226"/>
      <c r="P175" s="226"/>
      <c r="Q175" s="226"/>
      <c r="R175" s="104"/>
      <c r="T175" s="105"/>
      <c r="U175" s="103"/>
      <c r="V175" s="103"/>
      <c r="W175" s="106">
        <f>SUM(W176:W197)</f>
        <v>0</v>
      </c>
      <c r="X175" s="103"/>
      <c r="Y175" s="106">
        <f>SUM(Y176:Y197)</f>
        <v>0.27638000000000007</v>
      </c>
      <c r="Z175" s="103"/>
      <c r="AA175" s="107">
        <f>SUM(AA176:AA197)</f>
        <v>0</v>
      </c>
      <c r="AR175" s="108" t="s">
        <v>43</v>
      </c>
      <c r="AT175" s="109" t="s">
        <v>39</v>
      </c>
      <c r="AU175" s="109" t="s">
        <v>41</v>
      </c>
      <c r="AY175" s="108" t="s">
        <v>94</v>
      </c>
      <c r="BK175" s="110">
        <f>SUM(BK176:BK197)</f>
        <v>0</v>
      </c>
    </row>
    <row r="176" spans="2:65" s="1" customFormat="1" ht="16.5" customHeight="1" x14ac:dyDescent="0.3">
      <c r="B176" s="73"/>
      <c r="C176" s="112" t="s">
        <v>153</v>
      </c>
      <c r="D176" s="112" t="s">
        <v>87</v>
      </c>
      <c r="E176" s="113" t="s">
        <v>570</v>
      </c>
      <c r="F176" s="200" t="s">
        <v>571</v>
      </c>
      <c r="G176" s="200"/>
      <c r="H176" s="200"/>
      <c r="I176" s="200"/>
      <c r="J176" s="114" t="s">
        <v>95</v>
      </c>
      <c r="K176" s="97">
        <v>4</v>
      </c>
      <c r="L176" s="185">
        <v>0</v>
      </c>
      <c r="M176" s="185"/>
      <c r="N176" s="201">
        <f t="shared" ref="N176:N197" si="25">ROUND(L176*K176,3)</f>
        <v>0</v>
      </c>
      <c r="O176" s="201"/>
      <c r="P176" s="201"/>
      <c r="Q176" s="201"/>
      <c r="R176" s="76"/>
      <c r="T176" s="98" t="s">
        <v>1</v>
      </c>
      <c r="U176" s="30" t="s">
        <v>25</v>
      </c>
      <c r="V176" s="26"/>
      <c r="W176" s="115">
        <f t="shared" ref="W176:W197" si="26">V176*K176</f>
        <v>0</v>
      </c>
      <c r="X176" s="115">
        <v>1.64E-3</v>
      </c>
      <c r="Y176" s="115">
        <f t="shared" ref="Y176:Y197" si="27">X176*K176</f>
        <v>6.5599999999999999E-3</v>
      </c>
      <c r="Z176" s="115">
        <v>0</v>
      </c>
      <c r="AA176" s="116">
        <f t="shared" ref="AA176:AA197" si="28">Z176*K176</f>
        <v>0</v>
      </c>
      <c r="AR176" s="14" t="s">
        <v>97</v>
      </c>
      <c r="AT176" s="14" t="s">
        <v>87</v>
      </c>
      <c r="AU176" s="14" t="s">
        <v>43</v>
      </c>
      <c r="AY176" s="14" t="s">
        <v>94</v>
      </c>
      <c r="BE176" s="56">
        <f t="shared" ref="BE176:BE197" si="29">IF(U176="základná",N176,0)</f>
        <v>0</v>
      </c>
      <c r="BF176" s="56">
        <f t="shared" ref="BF176:BF197" si="30">IF(U176="znížená",N176,0)</f>
        <v>0</v>
      </c>
      <c r="BG176" s="56">
        <f t="shared" ref="BG176:BG197" si="31">IF(U176="zákl. prenesená",N176,0)</f>
        <v>0</v>
      </c>
      <c r="BH176" s="56">
        <f t="shared" ref="BH176:BH197" si="32">IF(U176="zníž. prenesená",N176,0)</f>
        <v>0</v>
      </c>
      <c r="BI176" s="56">
        <f t="shared" ref="BI176:BI197" si="33">IF(U176="nulová",N176,0)</f>
        <v>0</v>
      </c>
      <c r="BJ176" s="14" t="s">
        <v>43</v>
      </c>
      <c r="BK176" s="93">
        <f t="shared" ref="BK176:BK197" si="34">ROUND(L176*K176,3)</f>
        <v>0</v>
      </c>
      <c r="BL176" s="14" t="s">
        <v>97</v>
      </c>
      <c r="BM176" s="14" t="s">
        <v>153</v>
      </c>
    </row>
    <row r="177" spans="2:65" s="1" customFormat="1" ht="27.75" customHeight="1" x14ac:dyDescent="0.3">
      <c r="B177" s="73"/>
      <c r="C177" s="141" t="s">
        <v>316</v>
      </c>
      <c r="D177" s="141" t="s">
        <v>134</v>
      </c>
      <c r="E177" s="142" t="s">
        <v>572</v>
      </c>
      <c r="F177" s="211" t="s">
        <v>808</v>
      </c>
      <c r="G177" s="211"/>
      <c r="H177" s="211"/>
      <c r="I177" s="211"/>
      <c r="J177" s="143" t="s">
        <v>95</v>
      </c>
      <c r="K177" s="144">
        <v>4</v>
      </c>
      <c r="L177" s="212">
        <v>0</v>
      </c>
      <c r="M177" s="212"/>
      <c r="N177" s="213">
        <f t="shared" si="25"/>
        <v>0</v>
      </c>
      <c r="O177" s="201"/>
      <c r="P177" s="201"/>
      <c r="Q177" s="201"/>
      <c r="R177" s="76"/>
      <c r="T177" s="98" t="s">
        <v>1</v>
      </c>
      <c r="U177" s="30" t="s">
        <v>25</v>
      </c>
      <c r="V177" s="26"/>
      <c r="W177" s="115">
        <f t="shared" si="26"/>
        <v>0</v>
      </c>
      <c r="X177" s="115">
        <v>9.7999999999999997E-4</v>
      </c>
      <c r="Y177" s="115">
        <f t="shared" si="27"/>
        <v>3.9199999999999999E-3</v>
      </c>
      <c r="Z177" s="115">
        <v>0</v>
      </c>
      <c r="AA177" s="116">
        <f t="shared" si="28"/>
        <v>0</v>
      </c>
      <c r="AR177" s="14" t="s">
        <v>145</v>
      </c>
      <c r="AT177" s="14" t="s">
        <v>134</v>
      </c>
      <c r="AU177" s="14" t="s">
        <v>43</v>
      </c>
      <c r="AY177" s="14" t="s">
        <v>94</v>
      </c>
      <c r="BE177" s="56">
        <f t="shared" si="29"/>
        <v>0</v>
      </c>
      <c r="BF177" s="56">
        <f t="shared" si="30"/>
        <v>0</v>
      </c>
      <c r="BG177" s="56">
        <f t="shared" si="31"/>
        <v>0</v>
      </c>
      <c r="BH177" s="56">
        <f t="shared" si="32"/>
        <v>0</v>
      </c>
      <c r="BI177" s="56">
        <f t="shared" si="33"/>
        <v>0</v>
      </c>
      <c r="BJ177" s="14" t="s">
        <v>43</v>
      </c>
      <c r="BK177" s="93">
        <f t="shared" si="34"/>
        <v>0</v>
      </c>
      <c r="BL177" s="14" t="s">
        <v>97</v>
      </c>
      <c r="BM177" s="14" t="s">
        <v>316</v>
      </c>
    </row>
    <row r="178" spans="2:65" s="1" customFormat="1" ht="25.5" customHeight="1" x14ac:dyDescent="0.3">
      <c r="B178" s="73"/>
      <c r="C178" s="112" t="s">
        <v>322</v>
      </c>
      <c r="D178" s="112" t="s">
        <v>87</v>
      </c>
      <c r="E178" s="113" t="s">
        <v>573</v>
      </c>
      <c r="F178" s="200" t="s">
        <v>574</v>
      </c>
      <c r="G178" s="200"/>
      <c r="H178" s="200"/>
      <c r="I178" s="200"/>
      <c r="J178" s="114" t="s">
        <v>95</v>
      </c>
      <c r="K178" s="97">
        <v>4</v>
      </c>
      <c r="L178" s="185">
        <v>0</v>
      </c>
      <c r="M178" s="185"/>
      <c r="N178" s="201">
        <f t="shared" si="25"/>
        <v>0</v>
      </c>
      <c r="O178" s="201"/>
      <c r="P178" s="201"/>
      <c r="Q178" s="201"/>
      <c r="R178" s="76"/>
      <c r="T178" s="98" t="s">
        <v>1</v>
      </c>
      <c r="U178" s="30" t="s">
        <v>25</v>
      </c>
      <c r="V178" s="26"/>
      <c r="W178" s="115">
        <f t="shared" si="26"/>
        <v>0</v>
      </c>
      <c r="X178" s="115">
        <v>7.2000000000000005E-4</v>
      </c>
      <c r="Y178" s="115">
        <f t="shared" si="27"/>
        <v>2.8800000000000002E-3</v>
      </c>
      <c r="Z178" s="115">
        <v>0</v>
      </c>
      <c r="AA178" s="116">
        <f t="shared" si="28"/>
        <v>0</v>
      </c>
      <c r="AR178" s="14" t="s">
        <v>97</v>
      </c>
      <c r="AT178" s="14" t="s">
        <v>87</v>
      </c>
      <c r="AU178" s="14" t="s">
        <v>43</v>
      </c>
      <c r="AY178" s="14" t="s">
        <v>94</v>
      </c>
      <c r="BE178" s="56">
        <f t="shared" si="29"/>
        <v>0</v>
      </c>
      <c r="BF178" s="56">
        <f t="shared" si="30"/>
        <v>0</v>
      </c>
      <c r="BG178" s="56">
        <f t="shared" si="31"/>
        <v>0</v>
      </c>
      <c r="BH178" s="56">
        <f t="shared" si="32"/>
        <v>0</v>
      </c>
      <c r="BI178" s="56">
        <f t="shared" si="33"/>
        <v>0</v>
      </c>
      <c r="BJ178" s="14" t="s">
        <v>43</v>
      </c>
      <c r="BK178" s="93">
        <f t="shared" si="34"/>
        <v>0</v>
      </c>
      <c r="BL178" s="14" t="s">
        <v>97</v>
      </c>
      <c r="BM178" s="14" t="s">
        <v>322</v>
      </c>
    </row>
    <row r="179" spans="2:65" s="1" customFormat="1" ht="16.5" customHeight="1" x14ac:dyDescent="0.3">
      <c r="B179" s="73"/>
      <c r="C179" s="141" t="s">
        <v>326</v>
      </c>
      <c r="D179" s="141" t="s">
        <v>134</v>
      </c>
      <c r="E179" s="142" t="s">
        <v>575</v>
      </c>
      <c r="F179" s="215" t="s">
        <v>769</v>
      </c>
      <c r="G179" s="215"/>
      <c r="H179" s="215"/>
      <c r="I179" s="215"/>
      <c r="J179" s="143" t="s">
        <v>95</v>
      </c>
      <c r="K179" s="144">
        <v>4</v>
      </c>
      <c r="L179" s="212">
        <v>0</v>
      </c>
      <c r="M179" s="212"/>
      <c r="N179" s="213">
        <f t="shared" si="25"/>
        <v>0</v>
      </c>
      <c r="O179" s="201"/>
      <c r="P179" s="201"/>
      <c r="Q179" s="201"/>
      <c r="R179" s="76"/>
      <c r="T179" s="98" t="s">
        <v>1</v>
      </c>
      <c r="U179" s="30" t="s">
        <v>25</v>
      </c>
      <c r="V179" s="26"/>
      <c r="W179" s="115">
        <f t="shared" si="26"/>
        <v>0</v>
      </c>
      <c r="X179" s="115">
        <v>1.2E-2</v>
      </c>
      <c r="Y179" s="115">
        <f t="shared" si="27"/>
        <v>4.8000000000000001E-2</v>
      </c>
      <c r="Z179" s="115">
        <v>0</v>
      </c>
      <c r="AA179" s="116">
        <f t="shared" si="28"/>
        <v>0</v>
      </c>
      <c r="AR179" s="14" t="s">
        <v>145</v>
      </c>
      <c r="AT179" s="14" t="s">
        <v>134</v>
      </c>
      <c r="AU179" s="14" t="s">
        <v>43</v>
      </c>
      <c r="AY179" s="14" t="s">
        <v>94</v>
      </c>
      <c r="BE179" s="56">
        <f t="shared" si="29"/>
        <v>0</v>
      </c>
      <c r="BF179" s="56">
        <f t="shared" si="30"/>
        <v>0</v>
      </c>
      <c r="BG179" s="56">
        <f t="shared" si="31"/>
        <v>0</v>
      </c>
      <c r="BH179" s="56">
        <f t="shared" si="32"/>
        <v>0</v>
      </c>
      <c r="BI179" s="56">
        <f t="shared" si="33"/>
        <v>0</v>
      </c>
      <c r="BJ179" s="14" t="s">
        <v>43</v>
      </c>
      <c r="BK179" s="93">
        <f t="shared" si="34"/>
        <v>0</v>
      </c>
      <c r="BL179" s="14" t="s">
        <v>97</v>
      </c>
      <c r="BM179" s="14" t="s">
        <v>326</v>
      </c>
    </row>
    <row r="180" spans="2:65" s="1" customFormat="1" ht="38.25" customHeight="1" x14ac:dyDescent="0.3">
      <c r="B180" s="73"/>
      <c r="C180" s="112" t="s">
        <v>330</v>
      </c>
      <c r="D180" s="112" t="s">
        <v>87</v>
      </c>
      <c r="E180" s="113" t="s">
        <v>576</v>
      </c>
      <c r="F180" s="200" t="s">
        <v>809</v>
      </c>
      <c r="G180" s="200"/>
      <c r="H180" s="200"/>
      <c r="I180" s="200"/>
      <c r="J180" s="114" t="s">
        <v>577</v>
      </c>
      <c r="K180" s="97">
        <v>4</v>
      </c>
      <c r="L180" s="185">
        <v>0</v>
      </c>
      <c r="M180" s="185"/>
      <c r="N180" s="201">
        <f t="shared" si="25"/>
        <v>0</v>
      </c>
      <c r="O180" s="201"/>
      <c r="P180" s="201"/>
      <c r="Q180" s="201"/>
      <c r="R180" s="76"/>
      <c r="T180" s="98" t="s">
        <v>1</v>
      </c>
      <c r="U180" s="30" t="s">
        <v>25</v>
      </c>
      <c r="V180" s="26"/>
      <c r="W180" s="115">
        <f t="shared" si="26"/>
        <v>0</v>
      </c>
      <c r="X180" s="115">
        <v>0</v>
      </c>
      <c r="Y180" s="115">
        <f t="shared" si="27"/>
        <v>0</v>
      </c>
      <c r="Z180" s="115">
        <v>0</v>
      </c>
      <c r="AA180" s="116">
        <f t="shared" si="28"/>
        <v>0</v>
      </c>
      <c r="AR180" s="14" t="s">
        <v>97</v>
      </c>
      <c r="AT180" s="14" t="s">
        <v>87</v>
      </c>
      <c r="AU180" s="14" t="s">
        <v>43</v>
      </c>
      <c r="AY180" s="14" t="s">
        <v>94</v>
      </c>
      <c r="BE180" s="56">
        <f t="shared" si="29"/>
        <v>0</v>
      </c>
      <c r="BF180" s="56">
        <f t="shared" si="30"/>
        <v>0</v>
      </c>
      <c r="BG180" s="56">
        <f t="shared" si="31"/>
        <v>0</v>
      </c>
      <c r="BH180" s="56">
        <f t="shared" si="32"/>
        <v>0</v>
      </c>
      <c r="BI180" s="56">
        <f t="shared" si="33"/>
        <v>0</v>
      </c>
      <c r="BJ180" s="14" t="s">
        <v>43</v>
      </c>
      <c r="BK180" s="93">
        <f t="shared" si="34"/>
        <v>0</v>
      </c>
      <c r="BL180" s="14" t="s">
        <v>97</v>
      </c>
      <c r="BM180" s="14" t="s">
        <v>330</v>
      </c>
    </row>
    <row r="181" spans="2:65" s="1" customFormat="1" ht="40.5" customHeight="1" x14ac:dyDescent="0.3">
      <c r="B181" s="73"/>
      <c r="C181" s="141" t="s">
        <v>334</v>
      </c>
      <c r="D181" s="141" t="s">
        <v>134</v>
      </c>
      <c r="E181" s="142" t="s">
        <v>578</v>
      </c>
      <c r="F181" s="211" t="s">
        <v>810</v>
      </c>
      <c r="G181" s="211"/>
      <c r="H181" s="211"/>
      <c r="I181" s="211"/>
      <c r="J181" s="143" t="s">
        <v>95</v>
      </c>
      <c r="K181" s="144">
        <v>4</v>
      </c>
      <c r="L181" s="212">
        <v>0</v>
      </c>
      <c r="M181" s="212"/>
      <c r="N181" s="213">
        <f t="shared" si="25"/>
        <v>0</v>
      </c>
      <c r="O181" s="201"/>
      <c r="P181" s="201"/>
      <c r="Q181" s="201"/>
      <c r="R181" s="76"/>
      <c r="T181" s="98" t="s">
        <v>1</v>
      </c>
      <c r="U181" s="30" t="s">
        <v>25</v>
      </c>
      <c r="V181" s="26"/>
      <c r="W181" s="115">
        <f t="shared" si="26"/>
        <v>0</v>
      </c>
      <c r="X181" s="115">
        <v>1.788E-2</v>
      </c>
      <c r="Y181" s="115">
        <f t="shared" si="27"/>
        <v>7.152E-2</v>
      </c>
      <c r="Z181" s="115">
        <v>0</v>
      </c>
      <c r="AA181" s="116">
        <f t="shared" si="28"/>
        <v>0</v>
      </c>
      <c r="AR181" s="14" t="s">
        <v>145</v>
      </c>
      <c r="AT181" s="14" t="s">
        <v>134</v>
      </c>
      <c r="AU181" s="14" t="s">
        <v>43</v>
      </c>
      <c r="AY181" s="14" t="s">
        <v>94</v>
      </c>
      <c r="BE181" s="56">
        <f t="shared" si="29"/>
        <v>0</v>
      </c>
      <c r="BF181" s="56">
        <f t="shared" si="30"/>
        <v>0</v>
      </c>
      <c r="BG181" s="56">
        <f t="shared" si="31"/>
        <v>0</v>
      </c>
      <c r="BH181" s="56">
        <f t="shared" si="32"/>
        <v>0</v>
      </c>
      <c r="BI181" s="56">
        <f t="shared" si="33"/>
        <v>0</v>
      </c>
      <c r="BJ181" s="14" t="s">
        <v>43</v>
      </c>
      <c r="BK181" s="93">
        <f t="shared" si="34"/>
        <v>0</v>
      </c>
      <c r="BL181" s="14" t="s">
        <v>97</v>
      </c>
      <c r="BM181" s="14" t="s">
        <v>334</v>
      </c>
    </row>
    <row r="182" spans="2:65" s="1" customFormat="1" ht="25.5" customHeight="1" x14ac:dyDescent="0.3">
      <c r="B182" s="73"/>
      <c r="C182" s="112" t="s">
        <v>339</v>
      </c>
      <c r="D182" s="112" t="s">
        <v>87</v>
      </c>
      <c r="E182" s="113" t="s">
        <v>579</v>
      </c>
      <c r="F182" s="200" t="s">
        <v>580</v>
      </c>
      <c r="G182" s="200"/>
      <c r="H182" s="200"/>
      <c r="I182" s="200"/>
      <c r="J182" s="114" t="s">
        <v>577</v>
      </c>
      <c r="K182" s="97">
        <v>4</v>
      </c>
      <c r="L182" s="185">
        <v>0</v>
      </c>
      <c r="M182" s="185"/>
      <c r="N182" s="201">
        <f t="shared" si="25"/>
        <v>0</v>
      </c>
      <c r="O182" s="201"/>
      <c r="P182" s="201"/>
      <c r="Q182" s="201"/>
      <c r="R182" s="76"/>
      <c r="T182" s="98" t="s">
        <v>1</v>
      </c>
      <c r="U182" s="30" t="s">
        <v>25</v>
      </c>
      <c r="V182" s="26"/>
      <c r="W182" s="115">
        <f t="shared" si="26"/>
        <v>0</v>
      </c>
      <c r="X182" s="115">
        <v>5.6999999999999998E-4</v>
      </c>
      <c r="Y182" s="115">
        <f t="shared" si="27"/>
        <v>2.2799999999999999E-3</v>
      </c>
      <c r="Z182" s="115">
        <v>0</v>
      </c>
      <c r="AA182" s="116">
        <f t="shared" si="28"/>
        <v>0</v>
      </c>
      <c r="AR182" s="14" t="s">
        <v>97</v>
      </c>
      <c r="AT182" s="14" t="s">
        <v>87</v>
      </c>
      <c r="AU182" s="14" t="s">
        <v>43</v>
      </c>
      <c r="AY182" s="14" t="s">
        <v>94</v>
      </c>
      <c r="BE182" s="56">
        <f t="shared" si="29"/>
        <v>0</v>
      </c>
      <c r="BF182" s="56">
        <f t="shared" si="30"/>
        <v>0</v>
      </c>
      <c r="BG182" s="56">
        <f t="shared" si="31"/>
        <v>0</v>
      </c>
      <c r="BH182" s="56">
        <f t="shared" si="32"/>
        <v>0</v>
      </c>
      <c r="BI182" s="56">
        <f t="shared" si="33"/>
        <v>0</v>
      </c>
      <c r="BJ182" s="14" t="s">
        <v>43</v>
      </c>
      <c r="BK182" s="93">
        <f t="shared" si="34"/>
        <v>0</v>
      </c>
      <c r="BL182" s="14" t="s">
        <v>97</v>
      </c>
      <c r="BM182" s="14" t="s">
        <v>339</v>
      </c>
    </row>
    <row r="183" spans="2:65" s="1" customFormat="1" ht="16.5" customHeight="1" x14ac:dyDescent="0.3">
      <c r="B183" s="73"/>
      <c r="C183" s="141" t="s">
        <v>342</v>
      </c>
      <c r="D183" s="141" t="s">
        <v>134</v>
      </c>
      <c r="E183" s="142" t="s">
        <v>581</v>
      </c>
      <c r="F183" s="215" t="s">
        <v>770</v>
      </c>
      <c r="G183" s="215"/>
      <c r="H183" s="215"/>
      <c r="I183" s="215"/>
      <c r="J183" s="143" t="s">
        <v>95</v>
      </c>
      <c r="K183" s="144">
        <v>4</v>
      </c>
      <c r="L183" s="212">
        <v>0</v>
      </c>
      <c r="M183" s="212"/>
      <c r="N183" s="213">
        <f t="shared" si="25"/>
        <v>0</v>
      </c>
      <c r="O183" s="201"/>
      <c r="P183" s="201"/>
      <c r="Q183" s="201"/>
      <c r="R183" s="76"/>
      <c r="T183" s="98" t="s">
        <v>1</v>
      </c>
      <c r="U183" s="30" t="s">
        <v>25</v>
      </c>
      <c r="V183" s="26"/>
      <c r="W183" s="115">
        <f t="shared" si="26"/>
        <v>0</v>
      </c>
      <c r="X183" s="115">
        <v>1.4999999999999999E-2</v>
      </c>
      <c r="Y183" s="115">
        <f t="shared" si="27"/>
        <v>0.06</v>
      </c>
      <c r="Z183" s="115">
        <v>0</v>
      </c>
      <c r="AA183" s="116">
        <f t="shared" si="28"/>
        <v>0</v>
      </c>
      <c r="AR183" s="14" t="s">
        <v>145</v>
      </c>
      <c r="AT183" s="14" t="s">
        <v>134</v>
      </c>
      <c r="AU183" s="14" t="s">
        <v>43</v>
      </c>
      <c r="AY183" s="14" t="s">
        <v>94</v>
      </c>
      <c r="BE183" s="56">
        <f t="shared" si="29"/>
        <v>0</v>
      </c>
      <c r="BF183" s="56">
        <f t="shared" si="30"/>
        <v>0</v>
      </c>
      <c r="BG183" s="56">
        <f t="shared" si="31"/>
        <v>0</v>
      </c>
      <c r="BH183" s="56">
        <f t="shared" si="32"/>
        <v>0</v>
      </c>
      <c r="BI183" s="56">
        <f t="shared" si="33"/>
        <v>0</v>
      </c>
      <c r="BJ183" s="14" t="s">
        <v>43</v>
      </c>
      <c r="BK183" s="93">
        <f t="shared" si="34"/>
        <v>0</v>
      </c>
      <c r="BL183" s="14" t="s">
        <v>97</v>
      </c>
      <c r="BM183" s="14" t="s">
        <v>342</v>
      </c>
    </row>
    <row r="184" spans="2:65" s="1" customFormat="1" ht="16.5" customHeight="1" x14ac:dyDescent="0.3">
      <c r="B184" s="73"/>
      <c r="C184" s="112" t="s">
        <v>347</v>
      </c>
      <c r="D184" s="112" t="s">
        <v>87</v>
      </c>
      <c r="E184" s="113" t="s">
        <v>582</v>
      </c>
      <c r="F184" s="200" t="s">
        <v>583</v>
      </c>
      <c r="G184" s="200"/>
      <c r="H184" s="200"/>
      <c r="I184" s="200"/>
      <c r="J184" s="114" t="s">
        <v>577</v>
      </c>
      <c r="K184" s="97">
        <v>4</v>
      </c>
      <c r="L184" s="185">
        <v>0</v>
      </c>
      <c r="M184" s="185"/>
      <c r="N184" s="201">
        <f t="shared" si="25"/>
        <v>0</v>
      </c>
      <c r="O184" s="201"/>
      <c r="P184" s="201"/>
      <c r="Q184" s="201"/>
      <c r="R184" s="76"/>
      <c r="T184" s="98" t="s">
        <v>1</v>
      </c>
      <c r="U184" s="30" t="s">
        <v>25</v>
      </c>
      <c r="V184" s="26"/>
      <c r="W184" s="115">
        <f t="shared" si="26"/>
        <v>0</v>
      </c>
      <c r="X184" s="115">
        <v>3.0000000000000001E-3</v>
      </c>
      <c r="Y184" s="115">
        <f t="shared" si="27"/>
        <v>1.2E-2</v>
      </c>
      <c r="Z184" s="115">
        <v>0</v>
      </c>
      <c r="AA184" s="116">
        <f t="shared" si="28"/>
        <v>0</v>
      </c>
      <c r="AR184" s="14" t="s">
        <v>97</v>
      </c>
      <c r="AT184" s="14" t="s">
        <v>87</v>
      </c>
      <c r="AU184" s="14" t="s">
        <v>43</v>
      </c>
      <c r="AY184" s="14" t="s">
        <v>94</v>
      </c>
      <c r="BE184" s="56">
        <f t="shared" si="29"/>
        <v>0</v>
      </c>
      <c r="BF184" s="56">
        <f t="shared" si="30"/>
        <v>0</v>
      </c>
      <c r="BG184" s="56">
        <f t="shared" si="31"/>
        <v>0</v>
      </c>
      <c r="BH184" s="56">
        <f t="shared" si="32"/>
        <v>0</v>
      </c>
      <c r="BI184" s="56">
        <f t="shared" si="33"/>
        <v>0</v>
      </c>
      <c r="BJ184" s="14" t="s">
        <v>43</v>
      </c>
      <c r="BK184" s="93">
        <f t="shared" si="34"/>
        <v>0</v>
      </c>
      <c r="BL184" s="14" t="s">
        <v>97</v>
      </c>
      <c r="BM184" s="14" t="s">
        <v>347</v>
      </c>
    </row>
    <row r="185" spans="2:65" s="1" customFormat="1" ht="16.5" customHeight="1" x14ac:dyDescent="0.3">
      <c r="B185" s="73"/>
      <c r="C185" s="141" t="s">
        <v>350</v>
      </c>
      <c r="D185" s="141" t="s">
        <v>134</v>
      </c>
      <c r="E185" s="142" t="s">
        <v>584</v>
      </c>
      <c r="F185" s="211" t="s">
        <v>585</v>
      </c>
      <c r="G185" s="211"/>
      <c r="H185" s="211"/>
      <c r="I185" s="211"/>
      <c r="J185" s="143" t="s">
        <v>95</v>
      </c>
      <c r="K185" s="144">
        <v>4</v>
      </c>
      <c r="L185" s="212">
        <v>0</v>
      </c>
      <c r="M185" s="212"/>
      <c r="N185" s="213">
        <f t="shared" si="25"/>
        <v>0</v>
      </c>
      <c r="O185" s="201"/>
      <c r="P185" s="201"/>
      <c r="Q185" s="201"/>
      <c r="R185" s="76"/>
      <c r="T185" s="98" t="s">
        <v>1</v>
      </c>
      <c r="U185" s="30" t="s">
        <v>25</v>
      </c>
      <c r="V185" s="26"/>
      <c r="W185" s="115">
        <f t="shared" si="26"/>
        <v>0</v>
      </c>
      <c r="X185" s="115">
        <v>9.1999999999999998E-3</v>
      </c>
      <c r="Y185" s="115">
        <f t="shared" si="27"/>
        <v>3.6799999999999999E-2</v>
      </c>
      <c r="Z185" s="115">
        <v>0</v>
      </c>
      <c r="AA185" s="116">
        <f t="shared" si="28"/>
        <v>0</v>
      </c>
      <c r="AR185" s="14" t="s">
        <v>145</v>
      </c>
      <c r="AT185" s="14" t="s">
        <v>134</v>
      </c>
      <c r="AU185" s="14" t="s">
        <v>43</v>
      </c>
      <c r="AY185" s="14" t="s">
        <v>94</v>
      </c>
      <c r="BE185" s="56">
        <f t="shared" si="29"/>
        <v>0</v>
      </c>
      <c r="BF185" s="56">
        <f t="shared" si="30"/>
        <v>0</v>
      </c>
      <c r="BG185" s="56">
        <f t="shared" si="31"/>
        <v>0</v>
      </c>
      <c r="BH185" s="56">
        <f t="shared" si="32"/>
        <v>0</v>
      </c>
      <c r="BI185" s="56">
        <f t="shared" si="33"/>
        <v>0</v>
      </c>
      <c r="BJ185" s="14" t="s">
        <v>43</v>
      </c>
      <c r="BK185" s="93">
        <f t="shared" si="34"/>
        <v>0</v>
      </c>
      <c r="BL185" s="14" t="s">
        <v>97</v>
      </c>
      <c r="BM185" s="14" t="s">
        <v>350</v>
      </c>
    </row>
    <row r="186" spans="2:65" s="1" customFormat="1" ht="25.5" customHeight="1" x14ac:dyDescent="0.3">
      <c r="B186" s="73"/>
      <c r="C186" s="112" t="s">
        <v>355</v>
      </c>
      <c r="D186" s="112" t="s">
        <v>87</v>
      </c>
      <c r="E186" s="113" t="s">
        <v>586</v>
      </c>
      <c r="F186" s="200" t="s">
        <v>587</v>
      </c>
      <c r="G186" s="200"/>
      <c r="H186" s="200"/>
      <c r="I186" s="200"/>
      <c r="J186" s="114" t="s">
        <v>577</v>
      </c>
      <c r="K186" s="97">
        <v>4</v>
      </c>
      <c r="L186" s="185">
        <v>0</v>
      </c>
      <c r="M186" s="185"/>
      <c r="N186" s="201">
        <f t="shared" si="25"/>
        <v>0</v>
      </c>
      <c r="O186" s="201"/>
      <c r="P186" s="201"/>
      <c r="Q186" s="201"/>
      <c r="R186" s="76"/>
      <c r="T186" s="98" t="s">
        <v>1</v>
      </c>
      <c r="U186" s="30" t="s">
        <v>25</v>
      </c>
      <c r="V186" s="26"/>
      <c r="W186" s="115">
        <f t="shared" si="26"/>
        <v>0</v>
      </c>
      <c r="X186" s="115">
        <v>3.0000000000000001E-5</v>
      </c>
      <c r="Y186" s="115">
        <f t="shared" si="27"/>
        <v>1.2E-4</v>
      </c>
      <c r="Z186" s="115">
        <v>0</v>
      </c>
      <c r="AA186" s="116">
        <f t="shared" si="28"/>
        <v>0</v>
      </c>
      <c r="AR186" s="14" t="s">
        <v>97</v>
      </c>
      <c r="AT186" s="14" t="s">
        <v>87</v>
      </c>
      <c r="AU186" s="14" t="s">
        <v>43</v>
      </c>
      <c r="AY186" s="14" t="s">
        <v>94</v>
      </c>
      <c r="BE186" s="56">
        <f t="shared" si="29"/>
        <v>0</v>
      </c>
      <c r="BF186" s="56">
        <f t="shared" si="30"/>
        <v>0</v>
      </c>
      <c r="BG186" s="56">
        <f t="shared" si="31"/>
        <v>0</v>
      </c>
      <c r="BH186" s="56">
        <f t="shared" si="32"/>
        <v>0</v>
      </c>
      <c r="BI186" s="56">
        <f t="shared" si="33"/>
        <v>0</v>
      </c>
      <c r="BJ186" s="14" t="s">
        <v>43</v>
      </c>
      <c r="BK186" s="93">
        <f t="shared" si="34"/>
        <v>0</v>
      </c>
      <c r="BL186" s="14" t="s">
        <v>97</v>
      </c>
      <c r="BM186" s="14" t="s">
        <v>355</v>
      </c>
    </row>
    <row r="187" spans="2:65" s="1" customFormat="1" ht="25.5" customHeight="1" x14ac:dyDescent="0.3">
      <c r="B187" s="73"/>
      <c r="C187" s="141" t="s">
        <v>357</v>
      </c>
      <c r="D187" s="141" t="s">
        <v>134</v>
      </c>
      <c r="E187" s="142" t="s">
        <v>588</v>
      </c>
      <c r="F187" s="211" t="s">
        <v>811</v>
      </c>
      <c r="G187" s="211"/>
      <c r="H187" s="211"/>
      <c r="I187" s="211"/>
      <c r="J187" s="143" t="s">
        <v>95</v>
      </c>
      <c r="K187" s="144">
        <v>4</v>
      </c>
      <c r="L187" s="212">
        <v>0</v>
      </c>
      <c r="M187" s="212"/>
      <c r="N187" s="213">
        <f t="shared" si="25"/>
        <v>0</v>
      </c>
      <c r="O187" s="201"/>
      <c r="P187" s="201"/>
      <c r="Q187" s="201"/>
      <c r="R187" s="76"/>
      <c r="T187" s="98" t="s">
        <v>1</v>
      </c>
      <c r="U187" s="30" t="s">
        <v>25</v>
      </c>
      <c r="V187" s="26"/>
      <c r="W187" s="115">
        <f t="shared" si="26"/>
        <v>0</v>
      </c>
      <c r="X187" s="115">
        <v>2.3999999999999998E-3</v>
      </c>
      <c r="Y187" s="115">
        <f t="shared" si="27"/>
        <v>9.5999999999999992E-3</v>
      </c>
      <c r="Z187" s="115">
        <v>0</v>
      </c>
      <c r="AA187" s="116">
        <f t="shared" si="28"/>
        <v>0</v>
      </c>
      <c r="AR187" s="14" t="s">
        <v>145</v>
      </c>
      <c r="AT187" s="14" t="s">
        <v>134</v>
      </c>
      <c r="AU187" s="14" t="s">
        <v>43</v>
      </c>
      <c r="AY187" s="14" t="s">
        <v>94</v>
      </c>
      <c r="BE187" s="56">
        <f t="shared" si="29"/>
        <v>0</v>
      </c>
      <c r="BF187" s="56">
        <f t="shared" si="30"/>
        <v>0</v>
      </c>
      <c r="BG187" s="56">
        <f t="shared" si="31"/>
        <v>0</v>
      </c>
      <c r="BH187" s="56">
        <f t="shared" si="32"/>
        <v>0</v>
      </c>
      <c r="BI187" s="56">
        <f t="shared" si="33"/>
        <v>0</v>
      </c>
      <c r="BJ187" s="14" t="s">
        <v>43</v>
      </c>
      <c r="BK187" s="93">
        <f t="shared" si="34"/>
        <v>0</v>
      </c>
      <c r="BL187" s="14" t="s">
        <v>97</v>
      </c>
      <c r="BM187" s="14" t="s">
        <v>357</v>
      </c>
    </row>
    <row r="188" spans="2:65" s="1" customFormat="1" ht="25.5" customHeight="1" x14ac:dyDescent="0.3">
      <c r="B188" s="73"/>
      <c r="C188" s="112" t="s">
        <v>405</v>
      </c>
      <c r="D188" s="112" t="s">
        <v>87</v>
      </c>
      <c r="E188" s="113" t="s">
        <v>589</v>
      </c>
      <c r="F188" s="200" t="s">
        <v>590</v>
      </c>
      <c r="G188" s="200"/>
      <c r="H188" s="200"/>
      <c r="I188" s="200"/>
      <c r="J188" s="114" t="s">
        <v>591</v>
      </c>
      <c r="K188" s="97">
        <v>1</v>
      </c>
      <c r="L188" s="185">
        <v>0</v>
      </c>
      <c r="M188" s="185"/>
      <c r="N188" s="201">
        <f t="shared" si="25"/>
        <v>0</v>
      </c>
      <c r="O188" s="201"/>
      <c r="P188" s="201"/>
      <c r="Q188" s="201"/>
      <c r="R188" s="76"/>
      <c r="T188" s="98" t="s">
        <v>1</v>
      </c>
      <c r="U188" s="30" t="s">
        <v>25</v>
      </c>
      <c r="V188" s="26"/>
      <c r="W188" s="115">
        <f t="shared" si="26"/>
        <v>0</v>
      </c>
      <c r="X188" s="115">
        <v>0</v>
      </c>
      <c r="Y188" s="115">
        <f t="shared" si="27"/>
        <v>0</v>
      </c>
      <c r="Z188" s="115">
        <v>0</v>
      </c>
      <c r="AA188" s="116">
        <f t="shared" si="28"/>
        <v>0</v>
      </c>
      <c r="AR188" s="14" t="s">
        <v>97</v>
      </c>
      <c r="AT188" s="14" t="s">
        <v>87</v>
      </c>
      <c r="AU188" s="14" t="s">
        <v>43</v>
      </c>
      <c r="AY188" s="14" t="s">
        <v>94</v>
      </c>
      <c r="BE188" s="56">
        <f t="shared" si="29"/>
        <v>0</v>
      </c>
      <c r="BF188" s="56">
        <f t="shared" si="30"/>
        <v>0</v>
      </c>
      <c r="BG188" s="56">
        <f t="shared" si="31"/>
        <v>0</v>
      </c>
      <c r="BH188" s="56">
        <f t="shared" si="32"/>
        <v>0</v>
      </c>
      <c r="BI188" s="56">
        <f t="shared" si="33"/>
        <v>0</v>
      </c>
      <c r="BJ188" s="14" t="s">
        <v>43</v>
      </c>
      <c r="BK188" s="93">
        <f t="shared" si="34"/>
        <v>0</v>
      </c>
      <c r="BL188" s="14" t="s">
        <v>97</v>
      </c>
      <c r="BM188" s="14" t="s">
        <v>592</v>
      </c>
    </row>
    <row r="189" spans="2:65" s="1" customFormat="1" ht="25.5" customHeight="1" x14ac:dyDescent="0.3">
      <c r="B189" s="73"/>
      <c r="C189" s="112" t="s">
        <v>362</v>
      </c>
      <c r="D189" s="112" t="s">
        <v>87</v>
      </c>
      <c r="E189" s="113" t="s">
        <v>593</v>
      </c>
      <c r="F189" s="200" t="s">
        <v>594</v>
      </c>
      <c r="G189" s="200"/>
      <c r="H189" s="200"/>
      <c r="I189" s="200"/>
      <c r="J189" s="114" t="s">
        <v>577</v>
      </c>
      <c r="K189" s="97">
        <v>4</v>
      </c>
      <c r="L189" s="185">
        <v>0</v>
      </c>
      <c r="M189" s="185"/>
      <c r="N189" s="201">
        <f t="shared" si="25"/>
        <v>0</v>
      </c>
      <c r="O189" s="201"/>
      <c r="P189" s="201"/>
      <c r="Q189" s="201"/>
      <c r="R189" s="76"/>
      <c r="T189" s="98" t="s">
        <v>1</v>
      </c>
      <c r="U189" s="30" t="s">
        <v>25</v>
      </c>
      <c r="V189" s="26"/>
      <c r="W189" s="115">
        <f t="shared" si="26"/>
        <v>0</v>
      </c>
      <c r="X189" s="115">
        <v>2.7999999999999998E-4</v>
      </c>
      <c r="Y189" s="115">
        <f t="shared" si="27"/>
        <v>1.1199999999999999E-3</v>
      </c>
      <c r="Z189" s="115">
        <v>0</v>
      </c>
      <c r="AA189" s="116">
        <f t="shared" si="28"/>
        <v>0</v>
      </c>
      <c r="AR189" s="14" t="s">
        <v>96</v>
      </c>
      <c r="AT189" s="14" t="s">
        <v>87</v>
      </c>
      <c r="AU189" s="14" t="s">
        <v>43</v>
      </c>
      <c r="AY189" s="14" t="s">
        <v>94</v>
      </c>
      <c r="BE189" s="56">
        <f t="shared" si="29"/>
        <v>0</v>
      </c>
      <c r="BF189" s="56">
        <f t="shared" si="30"/>
        <v>0</v>
      </c>
      <c r="BG189" s="56">
        <f t="shared" si="31"/>
        <v>0</v>
      </c>
      <c r="BH189" s="56">
        <f t="shared" si="32"/>
        <v>0</v>
      </c>
      <c r="BI189" s="56">
        <f t="shared" si="33"/>
        <v>0</v>
      </c>
      <c r="BJ189" s="14" t="s">
        <v>43</v>
      </c>
      <c r="BK189" s="93">
        <f t="shared" si="34"/>
        <v>0</v>
      </c>
      <c r="BL189" s="14" t="s">
        <v>96</v>
      </c>
      <c r="BM189" s="14" t="s">
        <v>362</v>
      </c>
    </row>
    <row r="190" spans="2:65" s="1" customFormat="1" ht="38.25" customHeight="1" x14ac:dyDescent="0.3">
      <c r="B190" s="73"/>
      <c r="C190" s="141" t="s">
        <v>371</v>
      </c>
      <c r="D190" s="141" t="s">
        <v>134</v>
      </c>
      <c r="E190" s="142" t="s">
        <v>595</v>
      </c>
      <c r="F190" s="215" t="s">
        <v>812</v>
      </c>
      <c r="G190" s="215"/>
      <c r="H190" s="215"/>
      <c r="I190" s="215"/>
      <c r="J190" s="143" t="s">
        <v>95</v>
      </c>
      <c r="K190" s="144">
        <v>4</v>
      </c>
      <c r="L190" s="212">
        <v>0</v>
      </c>
      <c r="M190" s="212"/>
      <c r="N190" s="213">
        <f t="shared" si="25"/>
        <v>0</v>
      </c>
      <c r="O190" s="201"/>
      <c r="P190" s="201"/>
      <c r="Q190" s="201"/>
      <c r="R190" s="76"/>
      <c r="T190" s="98" t="s">
        <v>1</v>
      </c>
      <c r="U190" s="30" t="s">
        <v>25</v>
      </c>
      <c r="V190" s="26"/>
      <c r="W190" s="115">
        <f t="shared" si="26"/>
        <v>0</v>
      </c>
      <c r="X190" s="115">
        <v>3.0000000000000001E-3</v>
      </c>
      <c r="Y190" s="115">
        <f t="shared" si="27"/>
        <v>1.2E-2</v>
      </c>
      <c r="Z190" s="115">
        <v>0</v>
      </c>
      <c r="AA190" s="116">
        <f t="shared" si="28"/>
        <v>0</v>
      </c>
      <c r="AR190" s="14" t="s">
        <v>108</v>
      </c>
      <c r="AT190" s="14" t="s">
        <v>134</v>
      </c>
      <c r="AU190" s="14" t="s">
        <v>43</v>
      </c>
      <c r="AY190" s="14" t="s">
        <v>94</v>
      </c>
      <c r="BE190" s="56">
        <f t="shared" si="29"/>
        <v>0</v>
      </c>
      <c r="BF190" s="56">
        <f t="shared" si="30"/>
        <v>0</v>
      </c>
      <c r="BG190" s="56">
        <f t="shared" si="31"/>
        <v>0</v>
      </c>
      <c r="BH190" s="56">
        <f t="shared" si="32"/>
        <v>0</v>
      </c>
      <c r="BI190" s="56">
        <f t="shared" si="33"/>
        <v>0</v>
      </c>
      <c r="BJ190" s="14" t="s">
        <v>43</v>
      </c>
      <c r="BK190" s="93">
        <f t="shared" si="34"/>
        <v>0</v>
      </c>
      <c r="BL190" s="14" t="s">
        <v>96</v>
      </c>
      <c r="BM190" s="14" t="s">
        <v>371</v>
      </c>
    </row>
    <row r="191" spans="2:65" s="1" customFormat="1" ht="25.5" customHeight="1" x14ac:dyDescent="0.3">
      <c r="B191" s="73"/>
      <c r="C191" s="112" t="s">
        <v>374</v>
      </c>
      <c r="D191" s="112" t="s">
        <v>87</v>
      </c>
      <c r="E191" s="113" t="s">
        <v>596</v>
      </c>
      <c r="F191" s="200" t="s">
        <v>597</v>
      </c>
      <c r="G191" s="200"/>
      <c r="H191" s="200"/>
      <c r="I191" s="200"/>
      <c r="J191" s="114" t="s">
        <v>577</v>
      </c>
      <c r="K191" s="97">
        <v>8</v>
      </c>
      <c r="L191" s="185">
        <v>0</v>
      </c>
      <c r="M191" s="185"/>
      <c r="N191" s="201">
        <f t="shared" si="25"/>
        <v>0</v>
      </c>
      <c r="O191" s="201"/>
      <c r="P191" s="201"/>
      <c r="Q191" s="201"/>
      <c r="R191" s="76"/>
      <c r="T191" s="98" t="s">
        <v>1</v>
      </c>
      <c r="U191" s="30" t="s">
        <v>25</v>
      </c>
      <c r="V191" s="26"/>
      <c r="W191" s="115">
        <f t="shared" si="26"/>
        <v>0</v>
      </c>
      <c r="X191" s="115">
        <v>2.7999999999999998E-4</v>
      </c>
      <c r="Y191" s="115">
        <f t="shared" si="27"/>
        <v>2.2399999999999998E-3</v>
      </c>
      <c r="Z191" s="115">
        <v>0</v>
      </c>
      <c r="AA191" s="116">
        <f t="shared" si="28"/>
        <v>0</v>
      </c>
      <c r="AR191" s="14" t="s">
        <v>97</v>
      </c>
      <c r="AT191" s="14" t="s">
        <v>87</v>
      </c>
      <c r="AU191" s="14" t="s">
        <v>43</v>
      </c>
      <c r="AY191" s="14" t="s">
        <v>94</v>
      </c>
      <c r="BE191" s="56">
        <f t="shared" si="29"/>
        <v>0</v>
      </c>
      <c r="BF191" s="56">
        <f t="shared" si="30"/>
        <v>0</v>
      </c>
      <c r="BG191" s="56">
        <f t="shared" si="31"/>
        <v>0</v>
      </c>
      <c r="BH191" s="56">
        <f t="shared" si="32"/>
        <v>0</v>
      </c>
      <c r="BI191" s="56">
        <f t="shared" si="33"/>
        <v>0</v>
      </c>
      <c r="BJ191" s="14" t="s">
        <v>43</v>
      </c>
      <c r="BK191" s="93">
        <f t="shared" si="34"/>
        <v>0</v>
      </c>
      <c r="BL191" s="14" t="s">
        <v>97</v>
      </c>
      <c r="BM191" s="14" t="s">
        <v>374</v>
      </c>
    </row>
    <row r="192" spans="2:65" s="1" customFormat="1" ht="38.25" customHeight="1" x14ac:dyDescent="0.3">
      <c r="B192" s="73"/>
      <c r="C192" s="141" t="s">
        <v>377</v>
      </c>
      <c r="D192" s="141" t="s">
        <v>134</v>
      </c>
      <c r="E192" s="142" t="s">
        <v>598</v>
      </c>
      <c r="F192" s="211" t="s">
        <v>599</v>
      </c>
      <c r="G192" s="211"/>
      <c r="H192" s="211"/>
      <c r="I192" s="211"/>
      <c r="J192" s="143" t="s">
        <v>95</v>
      </c>
      <c r="K192" s="144">
        <v>8</v>
      </c>
      <c r="L192" s="212">
        <v>0</v>
      </c>
      <c r="M192" s="212"/>
      <c r="N192" s="213">
        <f t="shared" si="25"/>
        <v>0</v>
      </c>
      <c r="O192" s="201"/>
      <c r="P192" s="201"/>
      <c r="Q192" s="201"/>
      <c r="R192" s="76"/>
      <c r="T192" s="98" t="s">
        <v>1</v>
      </c>
      <c r="U192" s="30" t="s">
        <v>25</v>
      </c>
      <c r="V192" s="26"/>
      <c r="W192" s="115">
        <f t="shared" si="26"/>
        <v>0</v>
      </c>
      <c r="X192" s="115">
        <v>2.4000000000000001E-4</v>
      </c>
      <c r="Y192" s="115">
        <f t="shared" si="27"/>
        <v>1.92E-3</v>
      </c>
      <c r="Z192" s="115">
        <v>0</v>
      </c>
      <c r="AA192" s="116">
        <f t="shared" si="28"/>
        <v>0</v>
      </c>
      <c r="AR192" s="14" t="s">
        <v>145</v>
      </c>
      <c r="AT192" s="14" t="s">
        <v>134</v>
      </c>
      <c r="AU192" s="14" t="s">
        <v>43</v>
      </c>
      <c r="AY192" s="14" t="s">
        <v>94</v>
      </c>
      <c r="BE192" s="56">
        <f t="shared" si="29"/>
        <v>0</v>
      </c>
      <c r="BF192" s="56">
        <f t="shared" si="30"/>
        <v>0</v>
      </c>
      <c r="BG192" s="56">
        <f t="shared" si="31"/>
        <v>0</v>
      </c>
      <c r="BH192" s="56">
        <f t="shared" si="32"/>
        <v>0</v>
      </c>
      <c r="BI192" s="56">
        <f t="shared" si="33"/>
        <v>0</v>
      </c>
      <c r="BJ192" s="14" t="s">
        <v>43</v>
      </c>
      <c r="BK192" s="93">
        <f t="shared" si="34"/>
        <v>0</v>
      </c>
      <c r="BL192" s="14" t="s">
        <v>97</v>
      </c>
      <c r="BM192" s="14" t="s">
        <v>377</v>
      </c>
    </row>
    <row r="193" spans="2:65" s="1" customFormat="1" ht="25.5" customHeight="1" x14ac:dyDescent="0.3">
      <c r="B193" s="73"/>
      <c r="C193" s="112" t="s">
        <v>381</v>
      </c>
      <c r="D193" s="112" t="s">
        <v>87</v>
      </c>
      <c r="E193" s="113" t="s">
        <v>600</v>
      </c>
      <c r="F193" s="200" t="s">
        <v>601</v>
      </c>
      <c r="G193" s="200"/>
      <c r="H193" s="200"/>
      <c r="I193" s="200"/>
      <c r="J193" s="114" t="s">
        <v>95</v>
      </c>
      <c r="K193" s="97">
        <v>4</v>
      </c>
      <c r="L193" s="185">
        <v>0</v>
      </c>
      <c r="M193" s="185"/>
      <c r="N193" s="201">
        <f t="shared" si="25"/>
        <v>0</v>
      </c>
      <c r="O193" s="201"/>
      <c r="P193" s="201"/>
      <c r="Q193" s="201"/>
      <c r="R193" s="76"/>
      <c r="T193" s="98" t="s">
        <v>1</v>
      </c>
      <c r="U193" s="30" t="s">
        <v>25</v>
      </c>
      <c r="V193" s="26"/>
      <c r="W193" s="115">
        <f t="shared" si="26"/>
        <v>0</v>
      </c>
      <c r="X193" s="115">
        <v>1E-4</v>
      </c>
      <c r="Y193" s="115">
        <f t="shared" si="27"/>
        <v>4.0000000000000002E-4</v>
      </c>
      <c r="Z193" s="115">
        <v>0</v>
      </c>
      <c r="AA193" s="116">
        <f t="shared" si="28"/>
        <v>0</v>
      </c>
      <c r="AR193" s="14" t="s">
        <v>97</v>
      </c>
      <c r="AT193" s="14" t="s">
        <v>87</v>
      </c>
      <c r="AU193" s="14" t="s">
        <v>43</v>
      </c>
      <c r="AY193" s="14" t="s">
        <v>94</v>
      </c>
      <c r="BE193" s="56">
        <f t="shared" si="29"/>
        <v>0</v>
      </c>
      <c r="BF193" s="56">
        <f t="shared" si="30"/>
        <v>0</v>
      </c>
      <c r="BG193" s="56">
        <f t="shared" si="31"/>
        <v>0</v>
      </c>
      <c r="BH193" s="56">
        <f t="shared" si="32"/>
        <v>0</v>
      </c>
      <c r="BI193" s="56">
        <f t="shared" si="33"/>
        <v>0</v>
      </c>
      <c r="BJ193" s="14" t="s">
        <v>43</v>
      </c>
      <c r="BK193" s="93">
        <f t="shared" si="34"/>
        <v>0</v>
      </c>
      <c r="BL193" s="14" t="s">
        <v>97</v>
      </c>
      <c r="BM193" s="14" t="s">
        <v>381</v>
      </c>
    </row>
    <row r="194" spans="2:65" s="1" customFormat="1" ht="16.5" customHeight="1" x14ac:dyDescent="0.3">
      <c r="B194" s="73"/>
      <c r="C194" s="141" t="s">
        <v>384</v>
      </c>
      <c r="D194" s="141" t="s">
        <v>134</v>
      </c>
      <c r="E194" s="142" t="s">
        <v>602</v>
      </c>
      <c r="F194" s="211" t="s">
        <v>603</v>
      </c>
      <c r="G194" s="211"/>
      <c r="H194" s="211"/>
      <c r="I194" s="211"/>
      <c r="J194" s="143" t="s">
        <v>95</v>
      </c>
      <c r="K194" s="144">
        <v>4</v>
      </c>
      <c r="L194" s="212">
        <v>0</v>
      </c>
      <c r="M194" s="212"/>
      <c r="N194" s="213">
        <f t="shared" si="25"/>
        <v>0</v>
      </c>
      <c r="O194" s="201"/>
      <c r="P194" s="201"/>
      <c r="Q194" s="201"/>
      <c r="R194" s="76"/>
      <c r="T194" s="98" t="s">
        <v>1</v>
      </c>
      <c r="U194" s="30" t="s">
        <v>25</v>
      </c>
      <c r="V194" s="26"/>
      <c r="W194" s="115">
        <f t="shared" si="26"/>
        <v>0</v>
      </c>
      <c r="X194" s="115">
        <v>1E-3</v>
      </c>
      <c r="Y194" s="115">
        <f t="shared" si="27"/>
        <v>4.0000000000000001E-3</v>
      </c>
      <c r="Z194" s="115">
        <v>0</v>
      </c>
      <c r="AA194" s="116">
        <f t="shared" si="28"/>
        <v>0</v>
      </c>
      <c r="AR194" s="14" t="s">
        <v>145</v>
      </c>
      <c r="AT194" s="14" t="s">
        <v>134</v>
      </c>
      <c r="AU194" s="14" t="s">
        <v>43</v>
      </c>
      <c r="AY194" s="14" t="s">
        <v>94</v>
      </c>
      <c r="BE194" s="56">
        <f t="shared" si="29"/>
        <v>0</v>
      </c>
      <c r="BF194" s="56">
        <f t="shared" si="30"/>
        <v>0</v>
      </c>
      <c r="BG194" s="56">
        <f t="shared" si="31"/>
        <v>0</v>
      </c>
      <c r="BH194" s="56">
        <f t="shared" si="32"/>
        <v>0</v>
      </c>
      <c r="BI194" s="56">
        <f t="shared" si="33"/>
        <v>0</v>
      </c>
      <c r="BJ194" s="14" t="s">
        <v>43</v>
      </c>
      <c r="BK194" s="93">
        <f t="shared" si="34"/>
        <v>0</v>
      </c>
      <c r="BL194" s="14" t="s">
        <v>97</v>
      </c>
      <c r="BM194" s="14" t="s">
        <v>384</v>
      </c>
    </row>
    <row r="195" spans="2:65" s="1" customFormat="1" ht="16.5" customHeight="1" x14ac:dyDescent="0.3">
      <c r="B195" s="73"/>
      <c r="C195" s="112" t="s">
        <v>389</v>
      </c>
      <c r="D195" s="112" t="s">
        <v>87</v>
      </c>
      <c r="E195" s="113" t="s">
        <v>604</v>
      </c>
      <c r="F195" s="200" t="s">
        <v>605</v>
      </c>
      <c r="G195" s="200"/>
      <c r="H195" s="200"/>
      <c r="I195" s="200"/>
      <c r="J195" s="114" t="s">
        <v>95</v>
      </c>
      <c r="K195" s="97">
        <v>1</v>
      </c>
      <c r="L195" s="185">
        <v>0</v>
      </c>
      <c r="M195" s="185"/>
      <c r="N195" s="201">
        <f t="shared" si="25"/>
        <v>0</v>
      </c>
      <c r="O195" s="201"/>
      <c r="P195" s="201"/>
      <c r="Q195" s="201"/>
      <c r="R195" s="76"/>
      <c r="T195" s="98" t="s">
        <v>1</v>
      </c>
      <c r="U195" s="30" t="s">
        <v>25</v>
      </c>
      <c r="V195" s="26"/>
      <c r="W195" s="115">
        <f t="shared" si="26"/>
        <v>0</v>
      </c>
      <c r="X195" s="115">
        <v>0</v>
      </c>
      <c r="Y195" s="115">
        <f t="shared" si="27"/>
        <v>0</v>
      </c>
      <c r="Z195" s="115">
        <v>0</v>
      </c>
      <c r="AA195" s="116">
        <f t="shared" si="28"/>
        <v>0</v>
      </c>
      <c r="AR195" s="14" t="s">
        <v>97</v>
      </c>
      <c r="AT195" s="14" t="s">
        <v>87</v>
      </c>
      <c r="AU195" s="14" t="s">
        <v>43</v>
      </c>
      <c r="AY195" s="14" t="s">
        <v>94</v>
      </c>
      <c r="BE195" s="56">
        <f t="shared" si="29"/>
        <v>0</v>
      </c>
      <c r="BF195" s="56">
        <f t="shared" si="30"/>
        <v>0</v>
      </c>
      <c r="BG195" s="56">
        <f t="shared" si="31"/>
        <v>0</v>
      </c>
      <c r="BH195" s="56">
        <f t="shared" si="32"/>
        <v>0</v>
      </c>
      <c r="BI195" s="56">
        <f t="shared" si="33"/>
        <v>0</v>
      </c>
      <c r="BJ195" s="14" t="s">
        <v>43</v>
      </c>
      <c r="BK195" s="93">
        <f t="shared" si="34"/>
        <v>0</v>
      </c>
      <c r="BL195" s="14" t="s">
        <v>97</v>
      </c>
      <c r="BM195" s="14" t="s">
        <v>389</v>
      </c>
    </row>
    <row r="196" spans="2:65" s="1" customFormat="1" ht="16.5" customHeight="1" x14ac:dyDescent="0.3">
      <c r="B196" s="73"/>
      <c r="C196" s="141" t="s">
        <v>393</v>
      </c>
      <c r="D196" s="141" t="s">
        <v>134</v>
      </c>
      <c r="E196" s="142" t="s">
        <v>606</v>
      </c>
      <c r="F196" s="211" t="s">
        <v>607</v>
      </c>
      <c r="G196" s="211"/>
      <c r="H196" s="211"/>
      <c r="I196" s="211"/>
      <c r="J196" s="143" t="s">
        <v>95</v>
      </c>
      <c r="K196" s="144">
        <v>1</v>
      </c>
      <c r="L196" s="212">
        <v>0</v>
      </c>
      <c r="M196" s="212"/>
      <c r="N196" s="213">
        <f t="shared" si="25"/>
        <v>0</v>
      </c>
      <c r="O196" s="201"/>
      <c r="P196" s="201"/>
      <c r="Q196" s="201"/>
      <c r="R196" s="76"/>
      <c r="T196" s="98" t="s">
        <v>1</v>
      </c>
      <c r="U196" s="30" t="s">
        <v>25</v>
      </c>
      <c r="V196" s="26"/>
      <c r="W196" s="115">
        <f t="shared" si="26"/>
        <v>0</v>
      </c>
      <c r="X196" s="115">
        <v>1.0200000000000001E-3</v>
      </c>
      <c r="Y196" s="115">
        <f t="shared" si="27"/>
        <v>1.0200000000000001E-3</v>
      </c>
      <c r="Z196" s="115">
        <v>0</v>
      </c>
      <c r="AA196" s="116">
        <f t="shared" si="28"/>
        <v>0</v>
      </c>
      <c r="AR196" s="14" t="s">
        <v>145</v>
      </c>
      <c r="AT196" s="14" t="s">
        <v>134</v>
      </c>
      <c r="AU196" s="14" t="s">
        <v>43</v>
      </c>
      <c r="AY196" s="14" t="s">
        <v>94</v>
      </c>
      <c r="BE196" s="56">
        <f t="shared" si="29"/>
        <v>0</v>
      </c>
      <c r="BF196" s="56">
        <f t="shared" si="30"/>
        <v>0</v>
      </c>
      <c r="BG196" s="56">
        <f t="shared" si="31"/>
        <v>0</v>
      </c>
      <c r="BH196" s="56">
        <f t="shared" si="32"/>
        <v>0</v>
      </c>
      <c r="BI196" s="56">
        <f t="shared" si="33"/>
        <v>0</v>
      </c>
      <c r="BJ196" s="14" t="s">
        <v>43</v>
      </c>
      <c r="BK196" s="93">
        <f t="shared" si="34"/>
        <v>0</v>
      </c>
      <c r="BL196" s="14" t="s">
        <v>97</v>
      </c>
      <c r="BM196" s="14" t="s">
        <v>393</v>
      </c>
    </row>
    <row r="197" spans="2:65" s="1" customFormat="1" ht="25.5" customHeight="1" x14ac:dyDescent="0.3">
      <c r="B197" s="73"/>
      <c r="C197" s="112" t="s">
        <v>396</v>
      </c>
      <c r="D197" s="112" t="s">
        <v>87</v>
      </c>
      <c r="E197" s="113" t="s">
        <v>608</v>
      </c>
      <c r="F197" s="200" t="s">
        <v>609</v>
      </c>
      <c r="G197" s="200"/>
      <c r="H197" s="200"/>
      <c r="I197" s="200"/>
      <c r="J197" s="114" t="s">
        <v>111</v>
      </c>
      <c r="K197" s="97">
        <v>0.26300000000000001</v>
      </c>
      <c r="L197" s="185">
        <v>0</v>
      </c>
      <c r="M197" s="185"/>
      <c r="N197" s="201">
        <f t="shared" si="25"/>
        <v>0</v>
      </c>
      <c r="O197" s="201"/>
      <c r="P197" s="201"/>
      <c r="Q197" s="201"/>
      <c r="R197" s="76"/>
      <c r="T197" s="98" t="s">
        <v>1</v>
      </c>
      <c r="U197" s="30" t="s">
        <v>25</v>
      </c>
      <c r="V197" s="26"/>
      <c r="W197" s="115">
        <f t="shared" si="26"/>
        <v>0</v>
      </c>
      <c r="X197" s="115">
        <v>0</v>
      </c>
      <c r="Y197" s="115">
        <f t="shared" si="27"/>
        <v>0</v>
      </c>
      <c r="Z197" s="115">
        <v>0</v>
      </c>
      <c r="AA197" s="116">
        <f t="shared" si="28"/>
        <v>0</v>
      </c>
      <c r="AR197" s="14" t="s">
        <v>97</v>
      </c>
      <c r="AT197" s="14" t="s">
        <v>87</v>
      </c>
      <c r="AU197" s="14" t="s">
        <v>43</v>
      </c>
      <c r="AY197" s="14" t="s">
        <v>94</v>
      </c>
      <c r="BE197" s="56">
        <f t="shared" si="29"/>
        <v>0</v>
      </c>
      <c r="BF197" s="56">
        <f t="shared" si="30"/>
        <v>0</v>
      </c>
      <c r="BG197" s="56">
        <f t="shared" si="31"/>
        <v>0</v>
      </c>
      <c r="BH197" s="56">
        <f t="shared" si="32"/>
        <v>0</v>
      </c>
      <c r="BI197" s="56">
        <f t="shared" si="33"/>
        <v>0</v>
      </c>
      <c r="BJ197" s="14" t="s">
        <v>43</v>
      </c>
      <c r="BK197" s="93">
        <f t="shared" si="34"/>
        <v>0</v>
      </c>
      <c r="BL197" s="14" t="s">
        <v>97</v>
      </c>
      <c r="BM197" s="14" t="s">
        <v>396</v>
      </c>
    </row>
    <row r="198" spans="2:65" s="5" customFormat="1" ht="37.35" customHeight="1" x14ac:dyDescent="0.35">
      <c r="B198" s="102"/>
      <c r="C198" s="103"/>
      <c r="D198" s="91" t="s">
        <v>93</v>
      </c>
      <c r="E198" s="91"/>
      <c r="F198" s="91"/>
      <c r="G198" s="91"/>
      <c r="H198" s="91"/>
      <c r="I198" s="91"/>
      <c r="J198" s="91"/>
      <c r="K198" s="91"/>
      <c r="L198" s="91"/>
      <c r="M198" s="91"/>
      <c r="N198" s="227">
        <f>BK198</f>
        <v>0</v>
      </c>
      <c r="O198" s="228"/>
      <c r="P198" s="228"/>
      <c r="Q198" s="228"/>
      <c r="R198" s="104"/>
      <c r="T198" s="105"/>
      <c r="U198" s="103"/>
      <c r="V198" s="103"/>
      <c r="W198" s="106">
        <f>W199</f>
        <v>0</v>
      </c>
      <c r="X198" s="103"/>
      <c r="Y198" s="106">
        <f>Y199</f>
        <v>0</v>
      </c>
      <c r="Z198" s="103"/>
      <c r="AA198" s="107">
        <f>AA199</f>
        <v>0</v>
      </c>
      <c r="AR198" s="108" t="s">
        <v>96</v>
      </c>
      <c r="AT198" s="109" t="s">
        <v>39</v>
      </c>
      <c r="AU198" s="109" t="s">
        <v>40</v>
      </c>
      <c r="AY198" s="108" t="s">
        <v>94</v>
      </c>
      <c r="BK198" s="110">
        <f>BK199</f>
        <v>0</v>
      </c>
    </row>
    <row r="199" spans="2:65" s="5" customFormat="1" ht="19.899999999999999" customHeight="1" x14ac:dyDescent="0.3">
      <c r="B199" s="102"/>
      <c r="C199" s="103"/>
      <c r="D199" s="111" t="s">
        <v>495</v>
      </c>
      <c r="E199" s="111"/>
      <c r="F199" s="111"/>
      <c r="G199" s="111"/>
      <c r="H199" s="111"/>
      <c r="I199" s="111"/>
      <c r="J199" s="111"/>
      <c r="K199" s="111"/>
      <c r="L199" s="111"/>
      <c r="M199" s="111"/>
      <c r="N199" s="223">
        <f>BK199</f>
        <v>0</v>
      </c>
      <c r="O199" s="224"/>
      <c r="P199" s="224"/>
      <c r="Q199" s="224"/>
      <c r="R199" s="104"/>
      <c r="T199" s="105"/>
      <c r="U199" s="103"/>
      <c r="V199" s="103"/>
      <c r="W199" s="106">
        <f>W200</f>
        <v>0</v>
      </c>
      <c r="X199" s="103"/>
      <c r="Y199" s="106">
        <f>Y200</f>
        <v>0</v>
      </c>
      <c r="Z199" s="103"/>
      <c r="AA199" s="107">
        <f>AA200</f>
        <v>0</v>
      </c>
      <c r="AR199" s="108" t="s">
        <v>96</v>
      </c>
      <c r="AT199" s="109" t="s">
        <v>39</v>
      </c>
      <c r="AU199" s="109" t="s">
        <v>41</v>
      </c>
      <c r="AY199" s="108" t="s">
        <v>94</v>
      </c>
      <c r="BK199" s="110">
        <f>BK200</f>
        <v>0</v>
      </c>
    </row>
    <row r="200" spans="2:65" s="1" customFormat="1" ht="16.5" customHeight="1" x14ac:dyDescent="0.3">
      <c r="B200" s="73"/>
      <c r="C200" s="112" t="s">
        <v>400</v>
      </c>
      <c r="D200" s="112" t="s">
        <v>87</v>
      </c>
      <c r="E200" s="113" t="s">
        <v>610</v>
      </c>
      <c r="F200" s="200" t="s">
        <v>611</v>
      </c>
      <c r="G200" s="200"/>
      <c r="H200" s="200"/>
      <c r="I200" s="200"/>
      <c r="J200" s="114" t="s">
        <v>612</v>
      </c>
      <c r="K200" s="97">
        <v>1</v>
      </c>
      <c r="L200" s="185">
        <v>0</v>
      </c>
      <c r="M200" s="185"/>
      <c r="N200" s="201">
        <f>ROUND(L200*K200,3)</f>
        <v>0</v>
      </c>
      <c r="O200" s="201"/>
      <c r="P200" s="201"/>
      <c r="Q200" s="201"/>
      <c r="R200" s="76"/>
      <c r="T200" s="98" t="s">
        <v>1</v>
      </c>
      <c r="U200" s="30" t="s">
        <v>25</v>
      </c>
      <c r="V200" s="26"/>
      <c r="W200" s="115">
        <f>V200*K200</f>
        <v>0</v>
      </c>
      <c r="X200" s="115">
        <v>0</v>
      </c>
      <c r="Y200" s="115">
        <f>X200*K200</f>
        <v>0</v>
      </c>
      <c r="Z200" s="115">
        <v>0</v>
      </c>
      <c r="AA200" s="116">
        <f>Z200*K200</f>
        <v>0</v>
      </c>
      <c r="AR200" s="14" t="s">
        <v>121</v>
      </c>
      <c r="AT200" s="14" t="s">
        <v>87</v>
      </c>
      <c r="AU200" s="14" t="s">
        <v>43</v>
      </c>
      <c r="AY200" s="14" t="s">
        <v>94</v>
      </c>
      <c r="BE200" s="56">
        <f>IF(U200="základná",N200,0)</f>
        <v>0</v>
      </c>
      <c r="BF200" s="56">
        <f>IF(U200="znížená",N200,0)</f>
        <v>0</v>
      </c>
      <c r="BG200" s="56">
        <f>IF(U200="zákl. prenesená",N200,0)</f>
        <v>0</v>
      </c>
      <c r="BH200" s="56">
        <f>IF(U200="zníž. prenesená",N200,0)</f>
        <v>0</v>
      </c>
      <c r="BI200" s="56">
        <f>IF(U200="nulová",N200,0)</f>
        <v>0</v>
      </c>
      <c r="BJ200" s="14" t="s">
        <v>43</v>
      </c>
      <c r="BK200" s="93">
        <f>ROUND(L200*K200,3)</f>
        <v>0</v>
      </c>
      <c r="BL200" s="14" t="s">
        <v>121</v>
      </c>
      <c r="BM200" s="14" t="s">
        <v>400</v>
      </c>
    </row>
    <row r="201" spans="2:65" s="1" customFormat="1" ht="49.9" customHeight="1" x14ac:dyDescent="0.35">
      <c r="B201" s="25"/>
      <c r="C201" s="26"/>
      <c r="D201" s="91" t="s">
        <v>85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230">
        <f t="shared" ref="N201:N206" si="35">BK201</f>
        <v>0</v>
      </c>
      <c r="O201" s="231"/>
      <c r="P201" s="231"/>
      <c r="Q201" s="231"/>
      <c r="R201" s="27"/>
      <c r="T201" s="92"/>
      <c r="U201" s="26"/>
      <c r="V201" s="26"/>
      <c r="W201" s="26"/>
      <c r="X201" s="26"/>
      <c r="Y201" s="26"/>
      <c r="Z201" s="26"/>
      <c r="AA201" s="47"/>
      <c r="AT201" s="14" t="s">
        <v>39</v>
      </c>
      <c r="AU201" s="14" t="s">
        <v>40</v>
      </c>
      <c r="AY201" s="14" t="s">
        <v>86</v>
      </c>
      <c r="BK201" s="93">
        <f>SUM(BK202:BK206)</f>
        <v>0</v>
      </c>
    </row>
    <row r="202" spans="2:65" s="1" customFormat="1" ht="22.35" customHeight="1" x14ac:dyDescent="0.3">
      <c r="B202" s="25"/>
      <c r="C202" s="94" t="s">
        <v>1</v>
      </c>
      <c r="D202" s="94" t="s">
        <v>87</v>
      </c>
      <c r="E202" s="95" t="s">
        <v>1</v>
      </c>
      <c r="F202" s="184" t="s">
        <v>1</v>
      </c>
      <c r="G202" s="184"/>
      <c r="H202" s="184"/>
      <c r="I202" s="184"/>
      <c r="J202" s="96" t="s">
        <v>1</v>
      </c>
      <c r="K202" s="97"/>
      <c r="L202" s="185"/>
      <c r="M202" s="186"/>
      <c r="N202" s="186">
        <f t="shared" si="35"/>
        <v>0</v>
      </c>
      <c r="O202" s="186"/>
      <c r="P202" s="186"/>
      <c r="Q202" s="186"/>
      <c r="R202" s="27"/>
      <c r="T202" s="98" t="s">
        <v>1</v>
      </c>
      <c r="U202" s="99" t="s">
        <v>25</v>
      </c>
      <c r="V202" s="26"/>
      <c r="W202" s="26"/>
      <c r="X202" s="26"/>
      <c r="Y202" s="26"/>
      <c r="Z202" s="26"/>
      <c r="AA202" s="47"/>
      <c r="AT202" s="14" t="s">
        <v>86</v>
      </c>
      <c r="AU202" s="14" t="s">
        <v>41</v>
      </c>
      <c r="AY202" s="14" t="s">
        <v>86</v>
      </c>
      <c r="BE202" s="56">
        <f>IF(U202="základná",N202,0)</f>
        <v>0</v>
      </c>
      <c r="BF202" s="56">
        <f>IF(U202="znížená",N202,0)</f>
        <v>0</v>
      </c>
      <c r="BG202" s="56">
        <f>IF(U202="zákl. prenesená",N202,0)</f>
        <v>0</v>
      </c>
      <c r="BH202" s="56">
        <f>IF(U202="zníž. prenesená",N202,0)</f>
        <v>0</v>
      </c>
      <c r="BI202" s="56">
        <f>IF(U202="nulová",N202,0)</f>
        <v>0</v>
      </c>
      <c r="BJ202" s="14" t="s">
        <v>43</v>
      </c>
      <c r="BK202" s="93">
        <f>L202*K202</f>
        <v>0</v>
      </c>
    </row>
    <row r="203" spans="2:65" s="1" customFormat="1" ht="22.35" customHeight="1" x14ac:dyDescent="0.3">
      <c r="B203" s="25"/>
      <c r="C203" s="94" t="s">
        <v>1</v>
      </c>
      <c r="D203" s="94" t="s">
        <v>87</v>
      </c>
      <c r="E203" s="95" t="s">
        <v>1</v>
      </c>
      <c r="F203" s="184" t="s">
        <v>1</v>
      </c>
      <c r="G203" s="184"/>
      <c r="H203" s="184"/>
      <c r="I203" s="184"/>
      <c r="J203" s="96" t="s">
        <v>1</v>
      </c>
      <c r="K203" s="97"/>
      <c r="L203" s="185"/>
      <c r="M203" s="186"/>
      <c r="N203" s="186">
        <f t="shared" si="35"/>
        <v>0</v>
      </c>
      <c r="O203" s="186"/>
      <c r="P203" s="186"/>
      <c r="Q203" s="186"/>
      <c r="R203" s="27"/>
      <c r="T203" s="98" t="s">
        <v>1</v>
      </c>
      <c r="U203" s="99" t="s">
        <v>25</v>
      </c>
      <c r="V203" s="26"/>
      <c r="W203" s="26"/>
      <c r="X203" s="26"/>
      <c r="Y203" s="26"/>
      <c r="Z203" s="26"/>
      <c r="AA203" s="47"/>
      <c r="AT203" s="14" t="s">
        <v>86</v>
      </c>
      <c r="AU203" s="14" t="s">
        <v>41</v>
      </c>
      <c r="AY203" s="14" t="s">
        <v>86</v>
      </c>
      <c r="BE203" s="56">
        <f>IF(U203="základná",N203,0)</f>
        <v>0</v>
      </c>
      <c r="BF203" s="56">
        <f>IF(U203="znížená",N203,0)</f>
        <v>0</v>
      </c>
      <c r="BG203" s="56">
        <f>IF(U203="zákl. prenesená",N203,0)</f>
        <v>0</v>
      </c>
      <c r="BH203" s="56">
        <f>IF(U203="zníž. prenesená",N203,0)</f>
        <v>0</v>
      </c>
      <c r="BI203" s="56">
        <f>IF(U203="nulová",N203,0)</f>
        <v>0</v>
      </c>
      <c r="BJ203" s="14" t="s">
        <v>43</v>
      </c>
      <c r="BK203" s="93">
        <f>L203*K203</f>
        <v>0</v>
      </c>
    </row>
    <row r="204" spans="2:65" s="1" customFormat="1" ht="22.35" customHeight="1" x14ac:dyDescent="0.3">
      <c r="B204" s="25"/>
      <c r="C204" s="94" t="s">
        <v>1</v>
      </c>
      <c r="D204" s="94" t="s">
        <v>87</v>
      </c>
      <c r="E204" s="95" t="s">
        <v>1</v>
      </c>
      <c r="F204" s="184" t="s">
        <v>1</v>
      </c>
      <c r="G204" s="184"/>
      <c r="H204" s="184"/>
      <c r="I204" s="184"/>
      <c r="J204" s="96" t="s">
        <v>1</v>
      </c>
      <c r="K204" s="97"/>
      <c r="L204" s="185"/>
      <c r="M204" s="186"/>
      <c r="N204" s="186">
        <f t="shared" si="35"/>
        <v>0</v>
      </c>
      <c r="O204" s="186"/>
      <c r="P204" s="186"/>
      <c r="Q204" s="186"/>
      <c r="R204" s="27"/>
      <c r="T204" s="98" t="s">
        <v>1</v>
      </c>
      <c r="U204" s="99" t="s">
        <v>25</v>
      </c>
      <c r="V204" s="26"/>
      <c r="W204" s="26"/>
      <c r="X204" s="26"/>
      <c r="Y204" s="26"/>
      <c r="Z204" s="26"/>
      <c r="AA204" s="47"/>
      <c r="AT204" s="14" t="s">
        <v>86</v>
      </c>
      <c r="AU204" s="14" t="s">
        <v>41</v>
      </c>
      <c r="AY204" s="14" t="s">
        <v>86</v>
      </c>
      <c r="BE204" s="56">
        <f>IF(U204="základná",N204,0)</f>
        <v>0</v>
      </c>
      <c r="BF204" s="56">
        <f>IF(U204="znížená",N204,0)</f>
        <v>0</v>
      </c>
      <c r="BG204" s="56">
        <f>IF(U204="zákl. prenesená",N204,0)</f>
        <v>0</v>
      </c>
      <c r="BH204" s="56">
        <f>IF(U204="zníž. prenesená",N204,0)</f>
        <v>0</v>
      </c>
      <c r="BI204" s="56">
        <f>IF(U204="nulová",N204,0)</f>
        <v>0</v>
      </c>
      <c r="BJ204" s="14" t="s">
        <v>43</v>
      </c>
      <c r="BK204" s="93">
        <f>L204*K204</f>
        <v>0</v>
      </c>
    </row>
    <row r="205" spans="2:65" s="1" customFormat="1" ht="22.35" customHeight="1" x14ac:dyDescent="0.3">
      <c r="B205" s="25"/>
      <c r="C205" s="94" t="s">
        <v>1</v>
      </c>
      <c r="D205" s="94" t="s">
        <v>87</v>
      </c>
      <c r="E205" s="95" t="s">
        <v>1</v>
      </c>
      <c r="F205" s="184" t="s">
        <v>1</v>
      </c>
      <c r="G205" s="184"/>
      <c r="H205" s="184"/>
      <c r="I205" s="184"/>
      <c r="J205" s="96" t="s">
        <v>1</v>
      </c>
      <c r="K205" s="97"/>
      <c r="L205" s="185"/>
      <c r="M205" s="186"/>
      <c r="N205" s="186">
        <f t="shared" si="35"/>
        <v>0</v>
      </c>
      <c r="O205" s="186"/>
      <c r="P205" s="186"/>
      <c r="Q205" s="186"/>
      <c r="R205" s="27"/>
      <c r="T205" s="98" t="s">
        <v>1</v>
      </c>
      <c r="U205" s="99" t="s">
        <v>25</v>
      </c>
      <c r="V205" s="26"/>
      <c r="W205" s="26"/>
      <c r="X205" s="26"/>
      <c r="Y205" s="26"/>
      <c r="Z205" s="26"/>
      <c r="AA205" s="47"/>
      <c r="AT205" s="14" t="s">
        <v>86</v>
      </c>
      <c r="AU205" s="14" t="s">
        <v>41</v>
      </c>
      <c r="AY205" s="14" t="s">
        <v>86</v>
      </c>
      <c r="BE205" s="56">
        <f>IF(U205="základná",N205,0)</f>
        <v>0</v>
      </c>
      <c r="BF205" s="56">
        <f>IF(U205="znížená",N205,0)</f>
        <v>0</v>
      </c>
      <c r="BG205" s="56">
        <f>IF(U205="zákl. prenesená",N205,0)</f>
        <v>0</v>
      </c>
      <c r="BH205" s="56">
        <f>IF(U205="zníž. prenesená",N205,0)</f>
        <v>0</v>
      </c>
      <c r="BI205" s="56">
        <f>IF(U205="nulová",N205,0)</f>
        <v>0</v>
      </c>
      <c r="BJ205" s="14" t="s">
        <v>43</v>
      </c>
      <c r="BK205" s="93">
        <f>L205*K205</f>
        <v>0</v>
      </c>
    </row>
    <row r="206" spans="2:65" s="1" customFormat="1" ht="22.35" customHeight="1" x14ac:dyDescent="0.3">
      <c r="B206" s="25"/>
      <c r="C206" s="94" t="s">
        <v>1</v>
      </c>
      <c r="D206" s="94" t="s">
        <v>87</v>
      </c>
      <c r="E206" s="95" t="s">
        <v>1</v>
      </c>
      <c r="F206" s="184" t="s">
        <v>1</v>
      </c>
      <c r="G206" s="184"/>
      <c r="H206" s="184"/>
      <c r="I206" s="184"/>
      <c r="J206" s="96" t="s">
        <v>1</v>
      </c>
      <c r="K206" s="97"/>
      <c r="L206" s="185"/>
      <c r="M206" s="186"/>
      <c r="N206" s="186">
        <f t="shared" si="35"/>
        <v>0</v>
      </c>
      <c r="O206" s="186"/>
      <c r="P206" s="186"/>
      <c r="Q206" s="186"/>
      <c r="R206" s="27"/>
      <c r="T206" s="98" t="s">
        <v>1</v>
      </c>
      <c r="U206" s="99" t="s">
        <v>25</v>
      </c>
      <c r="V206" s="37"/>
      <c r="W206" s="37"/>
      <c r="X206" s="37"/>
      <c r="Y206" s="37"/>
      <c r="Z206" s="37"/>
      <c r="AA206" s="39"/>
      <c r="AT206" s="14" t="s">
        <v>86</v>
      </c>
      <c r="AU206" s="14" t="s">
        <v>41</v>
      </c>
      <c r="AY206" s="14" t="s">
        <v>86</v>
      </c>
      <c r="BE206" s="56">
        <f>IF(U206="základná",N206,0)</f>
        <v>0</v>
      </c>
      <c r="BF206" s="56">
        <f>IF(U206="znížená",N206,0)</f>
        <v>0</v>
      </c>
      <c r="BG206" s="56">
        <f>IF(U206="zákl. prenesená",N206,0)</f>
        <v>0</v>
      </c>
      <c r="BH206" s="56">
        <f>IF(U206="zníž. prenesená",N206,0)</f>
        <v>0</v>
      </c>
      <c r="BI206" s="56">
        <f>IF(U206="nulová",N206,0)</f>
        <v>0</v>
      </c>
      <c r="BJ206" s="14" t="s">
        <v>43</v>
      </c>
      <c r="BK206" s="93">
        <f>L206*K206</f>
        <v>0</v>
      </c>
    </row>
    <row r="207" spans="2:65" s="1" customFormat="1" ht="6.95" customHeight="1" x14ac:dyDescent="0.3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2"/>
    </row>
  </sheetData>
  <mergeCells count="289">
    <mergeCell ref="H1:K1"/>
    <mergeCell ref="S2:AC2"/>
    <mergeCell ref="F206:I206"/>
    <mergeCell ref="L206:M206"/>
    <mergeCell ref="N206:Q206"/>
    <mergeCell ref="N128:Q128"/>
    <mergeCell ref="N129:Q129"/>
    <mergeCell ref="N130:Q130"/>
    <mergeCell ref="N133:Q133"/>
    <mergeCell ref="N135:Q135"/>
    <mergeCell ref="N136:Q136"/>
    <mergeCell ref="N141:Q141"/>
    <mergeCell ref="N160:Q160"/>
    <mergeCell ref="N175:Q175"/>
    <mergeCell ref="N198:Q198"/>
    <mergeCell ref="N199:Q199"/>
    <mergeCell ref="N201:Q20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7:I197"/>
    <mergeCell ref="L197:M197"/>
    <mergeCell ref="N197:Q197"/>
    <mergeCell ref="F200:I200"/>
    <mergeCell ref="L200:M200"/>
    <mergeCell ref="N200:Q200"/>
    <mergeCell ref="F202:I202"/>
    <mergeCell ref="L202:M202"/>
    <mergeCell ref="N202:Q202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59:I159"/>
    <mergeCell ref="L159:M159"/>
    <mergeCell ref="N159:Q159"/>
    <mergeCell ref="F161:I161"/>
    <mergeCell ref="L161:M161"/>
    <mergeCell ref="N161:Q161"/>
    <mergeCell ref="F162:I162"/>
    <mergeCell ref="L162:M162"/>
    <mergeCell ref="N162:Q162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0:I140"/>
    <mergeCell ref="L140:M140"/>
    <mergeCell ref="N140:Q140"/>
    <mergeCell ref="F142:I142"/>
    <mergeCell ref="L142:M142"/>
    <mergeCell ref="N142:Q142"/>
    <mergeCell ref="F143:I143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1:I131"/>
    <mergeCell ref="L131:M131"/>
    <mergeCell ref="N131:Q131"/>
    <mergeCell ref="F132:I132"/>
    <mergeCell ref="L132:M132"/>
    <mergeCell ref="N132:Q132"/>
    <mergeCell ref="F134:I134"/>
    <mergeCell ref="L134:M134"/>
    <mergeCell ref="N134:Q134"/>
    <mergeCell ref="L110:Q110"/>
    <mergeCell ref="C116:Q116"/>
    <mergeCell ref="F118:P118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N108:Q108"/>
    <mergeCell ref="N95:Q95"/>
    <mergeCell ref="N96:Q96"/>
    <mergeCell ref="N97:Q97"/>
    <mergeCell ref="N98:Q98"/>
    <mergeCell ref="N99:Q99"/>
    <mergeCell ref="N100:Q100"/>
    <mergeCell ref="N102:Q102"/>
    <mergeCell ref="D103:H103"/>
    <mergeCell ref="N103:Q103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202:D207" xr:uid="{00000000-0002-0000-0600-000000000000}">
      <formula1>"K, M"</formula1>
    </dataValidation>
    <dataValidation type="list" allowBlank="1" showInputMessage="1" showErrorMessage="1" error="Povolené sú hodnoty základná, znížená, nulová." sqref="U202:U207" xr:uid="{00000000-0002-0000-0600-000001000000}">
      <formula1>"základná, znížená, nulová"</formula1>
    </dataValidation>
  </dataValidations>
  <hyperlinks>
    <hyperlink ref="F1:G1" location="C2" display="1) Krycí list rozpočtu" xr:uid="{00000000-0004-0000-0600-000000000000}"/>
    <hyperlink ref="H1:K1" location="C87" display="2) Rekapitulácia rozpočtu" xr:uid="{00000000-0004-0000-0600-000001000000}"/>
    <hyperlink ref="L1" location="C127" display="3) Rozpočet" xr:uid="{00000000-0004-0000-0600-000002000000}"/>
    <hyperlink ref="S1:T1" location="'Rekapitulácia stavby'!C2" display="Rekapitulácia stavby" xr:uid="{00000000-0004-0000-0600-000003000000}"/>
  </hyperlinks>
  <pageMargins left="0.59055118110236227" right="0.59055118110236227" top="0.51181102362204722" bottom="0.47244094488188981" header="0" footer="0"/>
  <pageSetup paperSize="9" scale="95" fitToHeight="100" orientation="portrait" horizontalDpi="1200" verticalDpi="1200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N200"/>
  <sheetViews>
    <sheetView showGridLines="0" workbookViewId="0">
      <pane ySplit="1" topLeftCell="A179" activePane="bottomLeft" state="frozen"/>
      <selection pane="bottomLeft" activeCell="K161" sqref="K161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9"/>
      <c r="B1" s="9"/>
      <c r="C1" s="9"/>
      <c r="D1" s="10" t="s">
        <v>0</v>
      </c>
      <c r="E1" s="9"/>
      <c r="F1" s="11" t="s">
        <v>49</v>
      </c>
      <c r="G1" s="11"/>
      <c r="H1" s="187" t="s">
        <v>50</v>
      </c>
      <c r="I1" s="187"/>
      <c r="J1" s="187"/>
      <c r="K1" s="187"/>
      <c r="L1" s="11" t="s">
        <v>51</v>
      </c>
      <c r="M1" s="9"/>
      <c r="N1" s="9"/>
      <c r="O1" s="10" t="s">
        <v>52</v>
      </c>
      <c r="P1" s="9"/>
      <c r="Q1" s="9"/>
      <c r="R1" s="9"/>
      <c r="S1" s="11" t="s">
        <v>53</v>
      </c>
      <c r="T1" s="11"/>
      <c r="U1" s="59"/>
      <c r="V1" s="59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152" t="s">
        <v>3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S2" s="188" t="s">
        <v>4</v>
      </c>
      <c r="T2" s="189"/>
      <c r="U2" s="189"/>
      <c r="V2" s="189"/>
      <c r="W2" s="189"/>
      <c r="X2" s="189"/>
      <c r="Y2" s="189"/>
      <c r="Z2" s="189"/>
      <c r="AA2" s="189"/>
      <c r="AB2" s="189"/>
      <c r="AC2" s="189"/>
      <c r="AT2" s="14" t="s">
        <v>46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40</v>
      </c>
    </row>
    <row r="4" spans="1:66" ht="36.950000000000003" customHeight="1" x14ac:dyDescent="0.3">
      <c r="B4" s="18"/>
      <c r="C4" s="154" t="s">
        <v>54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9"/>
      <c r="T4" s="13" t="s">
        <v>6</v>
      </c>
      <c r="AT4" s="14" t="s">
        <v>2</v>
      </c>
    </row>
    <row r="5" spans="1:66" ht="6.95" customHeight="1" x14ac:dyDescent="0.3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66" ht="25.35" customHeight="1" x14ac:dyDescent="0.3">
      <c r="B6" s="18"/>
      <c r="C6" s="20"/>
      <c r="D6" s="23" t="s">
        <v>7</v>
      </c>
      <c r="E6" s="20"/>
      <c r="F6" s="156" t="e">
        <f>#REF!</f>
        <v>#REF!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20"/>
      <c r="R6" s="19"/>
    </row>
    <row r="7" spans="1:66" ht="25.35" customHeight="1" x14ac:dyDescent="0.3">
      <c r="B7" s="18"/>
      <c r="C7" s="20"/>
      <c r="D7" s="23" t="s">
        <v>88</v>
      </c>
      <c r="E7" s="20"/>
      <c r="F7" s="156" t="s">
        <v>154</v>
      </c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20"/>
      <c r="R7" s="19"/>
    </row>
    <row r="8" spans="1:66" s="1" customFormat="1" ht="32.85" customHeight="1" x14ac:dyDescent="0.3">
      <c r="B8" s="25"/>
      <c r="C8" s="26"/>
      <c r="D8" s="22" t="s">
        <v>155</v>
      </c>
      <c r="E8" s="26"/>
      <c r="F8" s="158" t="s">
        <v>613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26"/>
      <c r="R8" s="27"/>
    </row>
    <row r="9" spans="1:66" s="1" customFormat="1" ht="14.45" customHeight="1" x14ac:dyDescent="0.3">
      <c r="B9" s="25"/>
      <c r="C9" s="26"/>
      <c r="D9" s="23" t="s">
        <v>8</v>
      </c>
      <c r="E9" s="26"/>
      <c r="F9" s="21" t="s">
        <v>1</v>
      </c>
      <c r="G9" s="26"/>
      <c r="H9" s="26"/>
      <c r="I9" s="26"/>
      <c r="J9" s="26"/>
      <c r="K9" s="26"/>
      <c r="L9" s="26"/>
      <c r="M9" s="23" t="s">
        <v>9</v>
      </c>
      <c r="N9" s="26"/>
      <c r="O9" s="21" t="s">
        <v>1</v>
      </c>
      <c r="P9" s="26"/>
      <c r="Q9" s="26"/>
      <c r="R9" s="27"/>
    </row>
    <row r="10" spans="1:66" s="1" customFormat="1" ht="14.45" customHeight="1" x14ac:dyDescent="0.3">
      <c r="B10" s="25"/>
      <c r="C10" s="26"/>
      <c r="D10" s="23" t="s">
        <v>10</v>
      </c>
      <c r="E10" s="26"/>
      <c r="F10" s="21" t="s">
        <v>11</v>
      </c>
      <c r="G10" s="26"/>
      <c r="H10" s="26"/>
      <c r="I10" s="26"/>
      <c r="J10" s="26"/>
      <c r="K10" s="26"/>
      <c r="L10" s="26"/>
      <c r="M10" s="23" t="s">
        <v>12</v>
      </c>
      <c r="N10" s="26"/>
      <c r="O10" s="160" t="e">
        <f>#REF!</f>
        <v>#REF!</v>
      </c>
      <c r="P10" s="161"/>
      <c r="Q10" s="26"/>
      <c r="R10" s="27"/>
    </row>
    <row r="11" spans="1:66" s="1" customFormat="1" ht="10.9" customHeight="1" x14ac:dyDescent="0.3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7"/>
    </row>
    <row r="12" spans="1:66" s="1" customFormat="1" ht="14.45" customHeight="1" x14ac:dyDescent="0.3">
      <c r="B12" s="25"/>
      <c r="C12" s="26"/>
      <c r="D12" s="23" t="s">
        <v>13</v>
      </c>
      <c r="E12" s="26"/>
      <c r="F12" s="26"/>
      <c r="G12" s="26"/>
      <c r="H12" s="26"/>
      <c r="I12" s="26"/>
      <c r="J12" s="26"/>
      <c r="K12" s="26"/>
      <c r="L12" s="26"/>
      <c r="M12" s="23" t="s">
        <v>14</v>
      </c>
      <c r="N12" s="26"/>
      <c r="O12" s="162" t="e">
        <f>IF(#REF!="","",#REF!)</f>
        <v>#REF!</v>
      </c>
      <c r="P12" s="162"/>
      <c r="Q12" s="26"/>
      <c r="R12" s="27"/>
    </row>
    <row r="13" spans="1:66" s="1" customFormat="1" ht="18" customHeight="1" x14ac:dyDescent="0.3">
      <c r="B13" s="25"/>
      <c r="C13" s="26"/>
      <c r="D13" s="26"/>
      <c r="E13" s="21" t="e">
        <f>IF(#REF!="","",#REF!)</f>
        <v>#REF!</v>
      </c>
      <c r="F13" s="26"/>
      <c r="G13" s="26"/>
      <c r="H13" s="26"/>
      <c r="I13" s="26"/>
      <c r="J13" s="26"/>
      <c r="K13" s="26"/>
      <c r="L13" s="26"/>
      <c r="M13" s="23" t="s">
        <v>15</v>
      </c>
      <c r="N13" s="26"/>
      <c r="O13" s="162" t="e">
        <f>IF(#REF!="","",#REF!)</f>
        <v>#REF!</v>
      </c>
      <c r="P13" s="162"/>
      <c r="Q13" s="26"/>
      <c r="R13" s="27"/>
    </row>
    <row r="14" spans="1:66" s="1" customFormat="1" ht="6.95" customHeight="1" x14ac:dyDescent="0.3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</row>
    <row r="15" spans="1:66" s="1" customFormat="1" ht="14.45" customHeight="1" x14ac:dyDescent="0.3">
      <c r="B15" s="25"/>
      <c r="C15" s="26"/>
      <c r="D15" s="23" t="s">
        <v>16</v>
      </c>
      <c r="E15" s="26"/>
      <c r="F15" s="26"/>
      <c r="G15" s="26"/>
      <c r="H15" s="26"/>
      <c r="I15" s="26"/>
      <c r="J15" s="26"/>
      <c r="K15" s="26"/>
      <c r="L15" s="26"/>
      <c r="M15" s="23" t="s">
        <v>14</v>
      </c>
      <c r="N15" s="26"/>
      <c r="O15" s="163" t="e">
        <f>IF(#REF!="","",#REF!)</f>
        <v>#REF!</v>
      </c>
      <c r="P15" s="162"/>
      <c r="Q15" s="26"/>
      <c r="R15" s="27"/>
    </row>
    <row r="16" spans="1:66" s="1" customFormat="1" ht="18" customHeight="1" x14ac:dyDescent="0.3">
      <c r="B16" s="25"/>
      <c r="C16" s="26"/>
      <c r="D16" s="26"/>
      <c r="E16" s="163" t="e">
        <f>IF(#REF!="","",#REF!)</f>
        <v>#REF!</v>
      </c>
      <c r="F16" s="164"/>
      <c r="G16" s="164"/>
      <c r="H16" s="164"/>
      <c r="I16" s="164"/>
      <c r="J16" s="164"/>
      <c r="K16" s="164"/>
      <c r="L16" s="164"/>
      <c r="M16" s="23" t="s">
        <v>15</v>
      </c>
      <c r="N16" s="26"/>
      <c r="O16" s="163" t="e">
        <f>IF(#REF!="","",#REF!)</f>
        <v>#REF!</v>
      </c>
      <c r="P16" s="162"/>
      <c r="Q16" s="26"/>
      <c r="R16" s="27"/>
    </row>
    <row r="17" spans="2:18" s="1" customFormat="1" ht="6.95" customHeight="1" x14ac:dyDescent="0.3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</row>
    <row r="18" spans="2:18" s="1" customFormat="1" ht="14.45" customHeight="1" x14ac:dyDescent="0.3">
      <c r="B18" s="25"/>
      <c r="C18" s="26"/>
      <c r="D18" s="23" t="s">
        <v>17</v>
      </c>
      <c r="E18" s="26"/>
      <c r="F18" s="26"/>
      <c r="G18" s="26"/>
      <c r="H18" s="26"/>
      <c r="I18" s="26"/>
      <c r="J18" s="26"/>
      <c r="K18" s="26"/>
      <c r="L18" s="26"/>
      <c r="M18" s="23" t="s">
        <v>14</v>
      </c>
      <c r="N18" s="26"/>
      <c r="O18" s="162" t="e">
        <f>IF(#REF!="","",#REF!)</f>
        <v>#REF!</v>
      </c>
      <c r="P18" s="162"/>
      <c r="Q18" s="26"/>
      <c r="R18" s="27"/>
    </row>
    <row r="19" spans="2:18" s="1" customFormat="1" ht="18" customHeight="1" x14ac:dyDescent="0.3">
      <c r="B19" s="25"/>
      <c r="C19" s="26"/>
      <c r="D19" s="26"/>
      <c r="E19" s="21" t="e">
        <f>IF(#REF!="","",#REF!)</f>
        <v>#REF!</v>
      </c>
      <c r="F19" s="26"/>
      <c r="G19" s="26"/>
      <c r="H19" s="26"/>
      <c r="I19" s="26"/>
      <c r="J19" s="26"/>
      <c r="K19" s="26"/>
      <c r="L19" s="26"/>
      <c r="M19" s="23" t="s">
        <v>15</v>
      </c>
      <c r="N19" s="26"/>
      <c r="O19" s="162" t="e">
        <f>IF(#REF!="","",#REF!)</f>
        <v>#REF!</v>
      </c>
      <c r="P19" s="162"/>
      <c r="Q19" s="26"/>
      <c r="R19" s="27"/>
    </row>
    <row r="20" spans="2:18" s="1" customFormat="1" ht="6.95" customHeight="1" x14ac:dyDescent="0.3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</row>
    <row r="21" spans="2:18" s="1" customFormat="1" ht="14.45" customHeight="1" x14ac:dyDescent="0.3">
      <c r="B21" s="25"/>
      <c r="C21" s="26"/>
      <c r="D21" s="23" t="s">
        <v>19</v>
      </c>
      <c r="E21" s="26"/>
      <c r="F21" s="26"/>
      <c r="G21" s="26"/>
      <c r="H21" s="26"/>
      <c r="I21" s="26"/>
      <c r="J21" s="26"/>
      <c r="K21" s="26"/>
      <c r="L21" s="26"/>
      <c r="M21" s="23" t="s">
        <v>14</v>
      </c>
      <c r="N21" s="26"/>
      <c r="O21" s="162" t="e">
        <f>IF(#REF!="","",#REF!)</f>
        <v>#REF!</v>
      </c>
      <c r="P21" s="162"/>
      <c r="Q21" s="26"/>
      <c r="R21" s="27"/>
    </row>
    <row r="22" spans="2:18" s="1" customFormat="1" ht="18" customHeight="1" x14ac:dyDescent="0.3">
      <c r="B22" s="25"/>
      <c r="C22" s="26"/>
      <c r="D22" s="26"/>
      <c r="E22" s="21" t="e">
        <f>IF(#REF!="","",#REF!)</f>
        <v>#REF!</v>
      </c>
      <c r="F22" s="26"/>
      <c r="G22" s="26"/>
      <c r="H22" s="26"/>
      <c r="I22" s="26"/>
      <c r="J22" s="26"/>
      <c r="K22" s="26"/>
      <c r="L22" s="26"/>
      <c r="M22" s="23" t="s">
        <v>15</v>
      </c>
      <c r="N22" s="26"/>
      <c r="O22" s="162" t="e">
        <f>IF(#REF!="","",#REF!)</f>
        <v>#REF!</v>
      </c>
      <c r="P22" s="162"/>
      <c r="Q22" s="26"/>
      <c r="R22" s="27"/>
    </row>
    <row r="23" spans="2:18" s="1" customFormat="1" ht="6.95" customHeight="1" x14ac:dyDescent="0.3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1" customFormat="1" ht="14.45" customHeight="1" x14ac:dyDescent="0.3">
      <c r="B24" s="25"/>
      <c r="C24" s="26"/>
      <c r="D24" s="23" t="s">
        <v>20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</row>
    <row r="25" spans="2:18" s="1" customFormat="1" ht="16.5" customHeight="1" x14ac:dyDescent="0.3">
      <c r="B25" s="25"/>
      <c r="C25" s="26"/>
      <c r="D25" s="26"/>
      <c r="E25" s="165" t="s">
        <v>1</v>
      </c>
      <c r="F25" s="165"/>
      <c r="G25" s="165"/>
      <c r="H25" s="165"/>
      <c r="I25" s="165"/>
      <c r="J25" s="165"/>
      <c r="K25" s="165"/>
      <c r="L25" s="165"/>
      <c r="M25" s="26"/>
      <c r="N25" s="26"/>
      <c r="O25" s="26"/>
      <c r="P25" s="26"/>
      <c r="Q25" s="26"/>
      <c r="R25" s="27"/>
    </row>
    <row r="26" spans="2:18" s="1" customFormat="1" ht="6.95" customHeight="1" x14ac:dyDescent="0.3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</row>
    <row r="27" spans="2:18" s="1" customFormat="1" ht="6.95" customHeight="1" x14ac:dyDescent="0.3">
      <c r="B27" s="25"/>
      <c r="C27" s="26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26"/>
      <c r="R27" s="27"/>
    </row>
    <row r="28" spans="2:18" s="1" customFormat="1" ht="14.45" customHeight="1" x14ac:dyDescent="0.3">
      <c r="B28" s="25"/>
      <c r="C28" s="26"/>
      <c r="D28" s="60" t="s">
        <v>55</v>
      </c>
      <c r="E28" s="26"/>
      <c r="F28" s="26"/>
      <c r="G28" s="26"/>
      <c r="H28" s="26"/>
      <c r="I28" s="26"/>
      <c r="J28" s="26"/>
      <c r="K28" s="26"/>
      <c r="L28" s="26"/>
      <c r="M28" s="166">
        <f>N89</f>
        <v>0</v>
      </c>
      <c r="N28" s="166"/>
      <c r="O28" s="166"/>
      <c r="P28" s="166"/>
      <c r="Q28" s="26"/>
      <c r="R28" s="27"/>
    </row>
    <row r="29" spans="2:18" s="1" customFormat="1" ht="14.45" customHeight="1" x14ac:dyDescent="0.3">
      <c r="B29" s="25"/>
      <c r="C29" s="26"/>
      <c r="D29" s="24" t="s">
        <v>47</v>
      </c>
      <c r="E29" s="26"/>
      <c r="F29" s="26"/>
      <c r="G29" s="26"/>
      <c r="H29" s="26"/>
      <c r="I29" s="26"/>
      <c r="J29" s="26"/>
      <c r="K29" s="26"/>
      <c r="L29" s="26"/>
      <c r="M29" s="166">
        <f>N97</f>
        <v>0</v>
      </c>
      <c r="N29" s="166"/>
      <c r="O29" s="166"/>
      <c r="P29" s="166"/>
      <c r="Q29" s="26"/>
      <c r="R29" s="27"/>
    </row>
    <row r="30" spans="2:18" s="1" customFormat="1" ht="6.95" customHeight="1" x14ac:dyDescent="0.3"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7"/>
    </row>
    <row r="31" spans="2:18" s="1" customFormat="1" ht="25.35" customHeight="1" x14ac:dyDescent="0.3">
      <c r="B31" s="25"/>
      <c r="C31" s="26"/>
      <c r="D31" s="61" t="s">
        <v>21</v>
      </c>
      <c r="E31" s="26"/>
      <c r="F31" s="26"/>
      <c r="G31" s="26"/>
      <c r="H31" s="26"/>
      <c r="I31" s="26"/>
      <c r="J31" s="26"/>
      <c r="K31" s="26"/>
      <c r="L31" s="26"/>
      <c r="M31" s="167">
        <f>ROUND(M28+M29,2)</f>
        <v>0</v>
      </c>
      <c r="N31" s="159"/>
      <c r="O31" s="159"/>
      <c r="P31" s="159"/>
      <c r="Q31" s="26"/>
      <c r="R31" s="27"/>
    </row>
    <row r="32" spans="2:18" s="1" customFormat="1" ht="6.95" customHeight="1" x14ac:dyDescent="0.3">
      <c r="B32" s="25"/>
      <c r="C32" s="2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6"/>
      <c r="R32" s="27"/>
    </row>
    <row r="33" spans="2:18" s="1" customFormat="1" ht="14.45" customHeight="1" x14ac:dyDescent="0.3">
      <c r="B33" s="25"/>
      <c r="C33" s="26"/>
      <c r="D33" s="28" t="s">
        <v>22</v>
      </c>
      <c r="E33" s="28" t="s">
        <v>23</v>
      </c>
      <c r="F33" s="29">
        <v>0.2</v>
      </c>
      <c r="G33" s="62" t="s">
        <v>24</v>
      </c>
      <c r="H33" s="168">
        <f>ROUND((((SUM(BE97:BE104)+SUM(BE123:BE193))+SUM(BE195:BE199))),2)</f>
        <v>0</v>
      </c>
      <c r="I33" s="159"/>
      <c r="J33" s="159"/>
      <c r="K33" s="26"/>
      <c r="L33" s="26"/>
      <c r="M33" s="168">
        <f>ROUND(((ROUND((SUM(BE97:BE104)+SUM(BE123:BE193)), 2)*F33)+SUM(BE195:BE199)*F33),2)</f>
        <v>0</v>
      </c>
      <c r="N33" s="159"/>
      <c r="O33" s="159"/>
      <c r="P33" s="159"/>
      <c r="Q33" s="26"/>
      <c r="R33" s="27"/>
    </row>
    <row r="34" spans="2:18" s="1" customFormat="1" ht="14.45" customHeight="1" x14ac:dyDescent="0.3">
      <c r="B34" s="25"/>
      <c r="C34" s="26"/>
      <c r="D34" s="26"/>
      <c r="E34" s="28" t="s">
        <v>25</v>
      </c>
      <c r="F34" s="29">
        <v>0.2</v>
      </c>
      <c r="G34" s="62" t="s">
        <v>24</v>
      </c>
      <c r="H34" s="168">
        <f>ROUND((((SUM(BF97:BF104)+SUM(BF123:BF193))+SUM(BF195:BF199))),2)</f>
        <v>0</v>
      </c>
      <c r="I34" s="159"/>
      <c r="J34" s="159"/>
      <c r="K34" s="26"/>
      <c r="L34" s="26"/>
      <c r="M34" s="168">
        <f>ROUND(((ROUND((SUM(BF97:BF104)+SUM(BF123:BF193)), 2)*F34)+SUM(BF195:BF199)*F34),2)</f>
        <v>0</v>
      </c>
      <c r="N34" s="159"/>
      <c r="O34" s="159"/>
      <c r="P34" s="159"/>
      <c r="Q34" s="26"/>
      <c r="R34" s="27"/>
    </row>
    <row r="35" spans="2:18" s="1" customFormat="1" ht="14.45" hidden="1" customHeight="1" x14ac:dyDescent="0.3">
      <c r="B35" s="25"/>
      <c r="C35" s="26"/>
      <c r="D35" s="26"/>
      <c r="E35" s="28" t="s">
        <v>26</v>
      </c>
      <c r="F35" s="29">
        <v>0.2</v>
      </c>
      <c r="G35" s="62" t="s">
        <v>24</v>
      </c>
      <c r="H35" s="168">
        <f>ROUND((((SUM(BG97:BG104)+SUM(BG123:BG193))+SUM(BG195:BG199))),2)</f>
        <v>0</v>
      </c>
      <c r="I35" s="159"/>
      <c r="J35" s="159"/>
      <c r="K35" s="26"/>
      <c r="L35" s="26"/>
      <c r="M35" s="168">
        <v>0</v>
      </c>
      <c r="N35" s="159"/>
      <c r="O35" s="159"/>
      <c r="P35" s="159"/>
      <c r="Q35" s="26"/>
      <c r="R35" s="27"/>
    </row>
    <row r="36" spans="2:18" s="1" customFormat="1" ht="14.45" hidden="1" customHeight="1" x14ac:dyDescent="0.3">
      <c r="B36" s="25"/>
      <c r="C36" s="26"/>
      <c r="D36" s="26"/>
      <c r="E36" s="28" t="s">
        <v>27</v>
      </c>
      <c r="F36" s="29">
        <v>0.2</v>
      </c>
      <c r="G36" s="62" t="s">
        <v>24</v>
      </c>
      <c r="H36" s="168">
        <f>ROUND((((SUM(BH97:BH104)+SUM(BH123:BH193))+SUM(BH195:BH199))),2)</f>
        <v>0</v>
      </c>
      <c r="I36" s="159"/>
      <c r="J36" s="159"/>
      <c r="K36" s="26"/>
      <c r="L36" s="26"/>
      <c r="M36" s="168">
        <v>0</v>
      </c>
      <c r="N36" s="159"/>
      <c r="O36" s="159"/>
      <c r="P36" s="159"/>
      <c r="Q36" s="26"/>
      <c r="R36" s="27"/>
    </row>
    <row r="37" spans="2:18" s="1" customFormat="1" ht="14.45" hidden="1" customHeight="1" x14ac:dyDescent="0.3">
      <c r="B37" s="25"/>
      <c r="C37" s="26"/>
      <c r="D37" s="26"/>
      <c r="E37" s="28" t="s">
        <v>28</v>
      </c>
      <c r="F37" s="29">
        <v>0</v>
      </c>
      <c r="G37" s="62" t="s">
        <v>24</v>
      </c>
      <c r="H37" s="168">
        <f>ROUND((((SUM(BI97:BI104)+SUM(BI123:BI193))+SUM(BI195:BI199))),2)</f>
        <v>0</v>
      </c>
      <c r="I37" s="159"/>
      <c r="J37" s="159"/>
      <c r="K37" s="26"/>
      <c r="L37" s="26"/>
      <c r="M37" s="168">
        <v>0</v>
      </c>
      <c r="N37" s="159"/>
      <c r="O37" s="159"/>
      <c r="P37" s="159"/>
      <c r="Q37" s="26"/>
      <c r="R37" s="27"/>
    </row>
    <row r="38" spans="2:18" s="1" customFormat="1" ht="6.95" customHeight="1" x14ac:dyDescent="0.3"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7"/>
    </row>
    <row r="39" spans="2:18" s="1" customFormat="1" ht="25.35" customHeight="1" x14ac:dyDescent="0.3">
      <c r="B39" s="25"/>
      <c r="C39" s="58"/>
      <c r="D39" s="63" t="s">
        <v>29</v>
      </c>
      <c r="E39" s="48"/>
      <c r="F39" s="48"/>
      <c r="G39" s="64" t="s">
        <v>30</v>
      </c>
      <c r="H39" s="65" t="s">
        <v>31</v>
      </c>
      <c r="I39" s="48"/>
      <c r="J39" s="48"/>
      <c r="K39" s="48"/>
      <c r="L39" s="169">
        <f>SUM(M31:M37)</f>
        <v>0</v>
      </c>
      <c r="M39" s="169"/>
      <c r="N39" s="169"/>
      <c r="O39" s="169"/>
      <c r="P39" s="170"/>
      <c r="Q39" s="58"/>
      <c r="R39" s="27"/>
    </row>
    <row r="40" spans="2:18" s="1" customFormat="1" ht="14.45" customHeight="1" x14ac:dyDescent="0.3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</row>
    <row r="41" spans="2:18" s="1" customFormat="1" ht="14.45" customHeight="1" x14ac:dyDescent="0.3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</row>
    <row r="42" spans="2:18" x14ac:dyDescent="0.3"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9"/>
    </row>
    <row r="43" spans="2:18" x14ac:dyDescent="0.3"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9"/>
    </row>
    <row r="44" spans="2:18" x14ac:dyDescent="0.3"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9"/>
    </row>
    <row r="45" spans="2:18" x14ac:dyDescent="0.3"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9"/>
    </row>
    <row r="46" spans="2:18" x14ac:dyDescent="0.3"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9"/>
    </row>
    <row r="47" spans="2:18" x14ac:dyDescent="0.3"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9"/>
    </row>
    <row r="48" spans="2:18" x14ac:dyDescent="0.3">
      <c r="B48" s="1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9"/>
    </row>
    <row r="49" spans="2:18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9"/>
    </row>
    <row r="50" spans="2:18" s="1" customFormat="1" ht="15" x14ac:dyDescent="0.3">
      <c r="B50" s="25"/>
      <c r="C50" s="26"/>
      <c r="D50" s="31" t="s">
        <v>32</v>
      </c>
      <c r="E50" s="32"/>
      <c r="F50" s="32"/>
      <c r="G50" s="32"/>
      <c r="H50" s="33"/>
      <c r="I50" s="26"/>
      <c r="J50" s="31" t="s">
        <v>33</v>
      </c>
      <c r="K50" s="32"/>
      <c r="L50" s="32"/>
      <c r="M50" s="32"/>
      <c r="N50" s="32"/>
      <c r="O50" s="32"/>
      <c r="P50" s="33"/>
      <c r="Q50" s="26"/>
      <c r="R50" s="27"/>
    </row>
    <row r="51" spans="2:18" x14ac:dyDescent="0.3">
      <c r="B51" s="18"/>
      <c r="C51" s="20"/>
      <c r="D51" s="34"/>
      <c r="E51" s="20"/>
      <c r="F51" s="20"/>
      <c r="G51" s="20"/>
      <c r="H51" s="35"/>
      <c r="I51" s="20"/>
      <c r="J51" s="34"/>
      <c r="K51" s="20"/>
      <c r="L51" s="20"/>
      <c r="M51" s="20"/>
      <c r="N51" s="20"/>
      <c r="O51" s="20"/>
      <c r="P51" s="35"/>
      <c r="Q51" s="20"/>
      <c r="R51" s="19"/>
    </row>
    <row r="52" spans="2:18" x14ac:dyDescent="0.3">
      <c r="B52" s="18"/>
      <c r="C52" s="20"/>
      <c r="D52" s="34"/>
      <c r="E52" s="20"/>
      <c r="F52" s="20"/>
      <c r="G52" s="20"/>
      <c r="H52" s="35"/>
      <c r="I52" s="20"/>
      <c r="J52" s="34"/>
      <c r="K52" s="20"/>
      <c r="L52" s="20"/>
      <c r="M52" s="20"/>
      <c r="N52" s="20"/>
      <c r="O52" s="20"/>
      <c r="P52" s="35"/>
      <c r="Q52" s="20"/>
      <c r="R52" s="19"/>
    </row>
    <row r="53" spans="2:18" x14ac:dyDescent="0.3">
      <c r="B53" s="18"/>
      <c r="C53" s="20"/>
      <c r="D53" s="34"/>
      <c r="E53" s="20"/>
      <c r="F53" s="20"/>
      <c r="G53" s="20"/>
      <c r="H53" s="35"/>
      <c r="I53" s="20"/>
      <c r="J53" s="34"/>
      <c r="K53" s="20"/>
      <c r="L53" s="20"/>
      <c r="M53" s="20"/>
      <c r="N53" s="20"/>
      <c r="O53" s="20"/>
      <c r="P53" s="35"/>
      <c r="Q53" s="20"/>
      <c r="R53" s="19"/>
    </row>
    <row r="54" spans="2:18" x14ac:dyDescent="0.3">
      <c r="B54" s="18"/>
      <c r="C54" s="20"/>
      <c r="D54" s="34"/>
      <c r="E54" s="20"/>
      <c r="F54" s="20"/>
      <c r="G54" s="20"/>
      <c r="H54" s="35"/>
      <c r="I54" s="20"/>
      <c r="J54" s="34"/>
      <c r="K54" s="20"/>
      <c r="L54" s="20"/>
      <c r="M54" s="20"/>
      <c r="N54" s="20"/>
      <c r="O54" s="20"/>
      <c r="P54" s="35"/>
      <c r="Q54" s="20"/>
      <c r="R54" s="19"/>
    </row>
    <row r="55" spans="2:18" x14ac:dyDescent="0.3">
      <c r="B55" s="18"/>
      <c r="C55" s="20"/>
      <c r="D55" s="34"/>
      <c r="E55" s="20"/>
      <c r="F55" s="20"/>
      <c r="G55" s="20"/>
      <c r="H55" s="35"/>
      <c r="I55" s="20"/>
      <c r="J55" s="34"/>
      <c r="K55" s="20"/>
      <c r="L55" s="20"/>
      <c r="M55" s="20"/>
      <c r="N55" s="20"/>
      <c r="O55" s="20"/>
      <c r="P55" s="35"/>
      <c r="Q55" s="20"/>
      <c r="R55" s="19"/>
    </row>
    <row r="56" spans="2:18" x14ac:dyDescent="0.3">
      <c r="B56" s="18"/>
      <c r="C56" s="20"/>
      <c r="D56" s="34"/>
      <c r="E56" s="20"/>
      <c r="F56" s="20"/>
      <c r="G56" s="20"/>
      <c r="H56" s="35"/>
      <c r="I56" s="20"/>
      <c r="J56" s="34"/>
      <c r="K56" s="20"/>
      <c r="L56" s="20"/>
      <c r="M56" s="20"/>
      <c r="N56" s="20"/>
      <c r="O56" s="20"/>
      <c r="P56" s="35"/>
      <c r="Q56" s="20"/>
      <c r="R56" s="19"/>
    </row>
    <row r="57" spans="2:18" x14ac:dyDescent="0.3">
      <c r="B57" s="18"/>
      <c r="C57" s="20"/>
      <c r="D57" s="34"/>
      <c r="E57" s="20"/>
      <c r="F57" s="20"/>
      <c r="G57" s="20"/>
      <c r="H57" s="35"/>
      <c r="I57" s="20"/>
      <c r="J57" s="34"/>
      <c r="K57" s="20"/>
      <c r="L57" s="20"/>
      <c r="M57" s="20"/>
      <c r="N57" s="20"/>
      <c r="O57" s="20"/>
      <c r="P57" s="35"/>
      <c r="Q57" s="20"/>
      <c r="R57" s="19"/>
    </row>
    <row r="58" spans="2:18" x14ac:dyDescent="0.3">
      <c r="B58" s="18"/>
      <c r="C58" s="20"/>
      <c r="D58" s="34"/>
      <c r="E58" s="20"/>
      <c r="F58" s="20"/>
      <c r="G58" s="20"/>
      <c r="H58" s="35"/>
      <c r="I58" s="20"/>
      <c r="J58" s="34"/>
      <c r="K58" s="20"/>
      <c r="L58" s="20"/>
      <c r="M58" s="20"/>
      <c r="N58" s="20"/>
      <c r="O58" s="20"/>
      <c r="P58" s="35"/>
      <c r="Q58" s="20"/>
      <c r="R58" s="19"/>
    </row>
    <row r="59" spans="2:18" s="1" customFormat="1" ht="15" x14ac:dyDescent="0.3">
      <c r="B59" s="25"/>
      <c r="C59" s="26"/>
      <c r="D59" s="36" t="s">
        <v>34</v>
      </c>
      <c r="E59" s="37"/>
      <c r="F59" s="37"/>
      <c r="G59" s="38" t="s">
        <v>35</v>
      </c>
      <c r="H59" s="39"/>
      <c r="I59" s="26"/>
      <c r="J59" s="36" t="s">
        <v>34</v>
      </c>
      <c r="K59" s="37"/>
      <c r="L59" s="37"/>
      <c r="M59" s="37"/>
      <c r="N59" s="38" t="s">
        <v>35</v>
      </c>
      <c r="O59" s="37"/>
      <c r="P59" s="39"/>
      <c r="Q59" s="26"/>
      <c r="R59" s="27"/>
    </row>
    <row r="60" spans="2:18" x14ac:dyDescent="0.3">
      <c r="B60" s="1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19"/>
    </row>
    <row r="61" spans="2:18" s="1" customFormat="1" ht="15" x14ac:dyDescent="0.3">
      <c r="B61" s="25"/>
      <c r="C61" s="26"/>
      <c r="D61" s="31" t="s">
        <v>36</v>
      </c>
      <c r="E61" s="32"/>
      <c r="F61" s="32"/>
      <c r="G61" s="32"/>
      <c r="H61" s="33"/>
      <c r="I61" s="26"/>
      <c r="J61" s="31" t="s">
        <v>37</v>
      </c>
      <c r="K61" s="32"/>
      <c r="L61" s="32"/>
      <c r="M61" s="32"/>
      <c r="N61" s="32"/>
      <c r="O61" s="32"/>
      <c r="P61" s="33"/>
      <c r="Q61" s="26"/>
      <c r="R61" s="27"/>
    </row>
    <row r="62" spans="2:18" x14ac:dyDescent="0.3">
      <c r="B62" s="18"/>
      <c r="C62" s="20"/>
      <c r="D62" s="34"/>
      <c r="E62" s="20"/>
      <c r="F62" s="20"/>
      <c r="G62" s="20"/>
      <c r="H62" s="35"/>
      <c r="I62" s="20"/>
      <c r="J62" s="34"/>
      <c r="K62" s="20"/>
      <c r="L62" s="20"/>
      <c r="M62" s="20"/>
      <c r="N62" s="20"/>
      <c r="O62" s="20"/>
      <c r="P62" s="35"/>
      <c r="Q62" s="20"/>
      <c r="R62" s="19"/>
    </row>
    <row r="63" spans="2:18" x14ac:dyDescent="0.3">
      <c r="B63" s="18"/>
      <c r="C63" s="20"/>
      <c r="D63" s="34"/>
      <c r="E63" s="20"/>
      <c r="F63" s="20"/>
      <c r="G63" s="20"/>
      <c r="H63" s="35"/>
      <c r="I63" s="20"/>
      <c r="J63" s="34"/>
      <c r="K63" s="20"/>
      <c r="L63" s="20"/>
      <c r="M63" s="20"/>
      <c r="N63" s="20"/>
      <c r="O63" s="20"/>
      <c r="P63" s="35"/>
      <c r="Q63" s="20"/>
      <c r="R63" s="19"/>
    </row>
    <row r="64" spans="2:18" x14ac:dyDescent="0.3">
      <c r="B64" s="18"/>
      <c r="C64" s="20"/>
      <c r="D64" s="34"/>
      <c r="E64" s="20"/>
      <c r="F64" s="20"/>
      <c r="G64" s="20"/>
      <c r="H64" s="35"/>
      <c r="I64" s="20"/>
      <c r="J64" s="34"/>
      <c r="K64" s="20"/>
      <c r="L64" s="20"/>
      <c r="M64" s="20"/>
      <c r="N64" s="20"/>
      <c r="O64" s="20"/>
      <c r="P64" s="35"/>
      <c r="Q64" s="20"/>
      <c r="R64" s="19"/>
    </row>
    <row r="65" spans="2:18" x14ac:dyDescent="0.3">
      <c r="B65" s="18"/>
      <c r="C65" s="20"/>
      <c r="D65" s="34"/>
      <c r="E65" s="20"/>
      <c r="F65" s="20"/>
      <c r="G65" s="20"/>
      <c r="H65" s="35"/>
      <c r="I65" s="20"/>
      <c r="J65" s="34"/>
      <c r="K65" s="20"/>
      <c r="L65" s="20"/>
      <c r="M65" s="20"/>
      <c r="N65" s="20"/>
      <c r="O65" s="20"/>
      <c r="P65" s="35"/>
      <c r="Q65" s="20"/>
      <c r="R65" s="19"/>
    </row>
    <row r="66" spans="2:18" x14ac:dyDescent="0.3">
      <c r="B66" s="18"/>
      <c r="C66" s="20"/>
      <c r="D66" s="34"/>
      <c r="E66" s="20"/>
      <c r="F66" s="20"/>
      <c r="G66" s="20"/>
      <c r="H66" s="35"/>
      <c r="I66" s="20"/>
      <c r="J66" s="34"/>
      <c r="K66" s="20"/>
      <c r="L66" s="20"/>
      <c r="M66" s="20"/>
      <c r="N66" s="20"/>
      <c r="O66" s="20"/>
      <c r="P66" s="35"/>
      <c r="Q66" s="20"/>
      <c r="R66" s="19"/>
    </row>
    <row r="67" spans="2:18" x14ac:dyDescent="0.3">
      <c r="B67" s="18"/>
      <c r="C67" s="20"/>
      <c r="D67" s="34"/>
      <c r="E67" s="20"/>
      <c r="F67" s="20"/>
      <c r="G67" s="20"/>
      <c r="H67" s="35"/>
      <c r="I67" s="20"/>
      <c r="J67" s="34"/>
      <c r="K67" s="20"/>
      <c r="L67" s="20"/>
      <c r="M67" s="20"/>
      <c r="N67" s="20"/>
      <c r="O67" s="20"/>
      <c r="P67" s="35"/>
      <c r="Q67" s="20"/>
      <c r="R67" s="19"/>
    </row>
    <row r="68" spans="2:18" x14ac:dyDescent="0.3">
      <c r="B68" s="18"/>
      <c r="C68" s="20"/>
      <c r="D68" s="34"/>
      <c r="E68" s="20"/>
      <c r="F68" s="20"/>
      <c r="G68" s="20"/>
      <c r="H68" s="35"/>
      <c r="I68" s="20"/>
      <c r="J68" s="34"/>
      <c r="K68" s="20"/>
      <c r="L68" s="20"/>
      <c r="M68" s="20"/>
      <c r="N68" s="20"/>
      <c r="O68" s="20"/>
      <c r="P68" s="35"/>
      <c r="Q68" s="20"/>
      <c r="R68" s="19"/>
    </row>
    <row r="69" spans="2:18" x14ac:dyDescent="0.3">
      <c r="B69" s="18"/>
      <c r="C69" s="20"/>
      <c r="D69" s="34"/>
      <c r="E69" s="20"/>
      <c r="F69" s="20"/>
      <c r="G69" s="20"/>
      <c r="H69" s="35"/>
      <c r="I69" s="20"/>
      <c r="J69" s="34"/>
      <c r="K69" s="20"/>
      <c r="L69" s="20"/>
      <c r="M69" s="20"/>
      <c r="N69" s="20"/>
      <c r="O69" s="20"/>
      <c r="P69" s="35"/>
      <c r="Q69" s="20"/>
      <c r="R69" s="19"/>
    </row>
    <row r="70" spans="2:18" s="1" customFormat="1" ht="15" x14ac:dyDescent="0.3">
      <c r="B70" s="25"/>
      <c r="C70" s="26"/>
      <c r="D70" s="36" t="s">
        <v>34</v>
      </c>
      <c r="E70" s="37"/>
      <c r="F70" s="37"/>
      <c r="G70" s="38" t="s">
        <v>35</v>
      </c>
      <c r="H70" s="39"/>
      <c r="I70" s="26"/>
      <c r="J70" s="36" t="s">
        <v>34</v>
      </c>
      <c r="K70" s="37"/>
      <c r="L70" s="37"/>
      <c r="M70" s="37"/>
      <c r="N70" s="38" t="s">
        <v>35</v>
      </c>
      <c r="O70" s="37"/>
      <c r="P70" s="39"/>
      <c r="Q70" s="26"/>
      <c r="R70" s="27"/>
    </row>
    <row r="71" spans="2:18" s="1" customFormat="1" ht="14.45" customHeight="1" x14ac:dyDescent="0.3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</row>
    <row r="75" spans="2:18" s="1" customFormat="1" ht="6.95" customHeigh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5"/>
    </row>
    <row r="76" spans="2:18" s="1" customFormat="1" ht="36.950000000000003" customHeight="1" x14ac:dyDescent="0.3">
      <c r="B76" s="25"/>
      <c r="C76" s="154" t="s">
        <v>56</v>
      </c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27"/>
    </row>
    <row r="77" spans="2:18" s="1" customFormat="1" ht="6.95" customHeight="1" x14ac:dyDescent="0.3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</row>
    <row r="78" spans="2:18" s="1" customFormat="1" ht="30" customHeight="1" x14ac:dyDescent="0.3">
      <c r="B78" s="25"/>
      <c r="C78" s="23" t="s">
        <v>7</v>
      </c>
      <c r="D78" s="26"/>
      <c r="E78" s="26"/>
      <c r="F78" s="156" t="e">
        <f>F6</f>
        <v>#REF!</v>
      </c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26"/>
      <c r="R78" s="27"/>
    </row>
    <row r="79" spans="2:18" ht="30" customHeight="1" x14ac:dyDescent="0.3">
      <c r="B79" s="18"/>
      <c r="C79" s="23" t="s">
        <v>88</v>
      </c>
      <c r="D79" s="20"/>
      <c r="E79" s="20"/>
      <c r="F79" s="156" t="s">
        <v>154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20"/>
      <c r="R79" s="19"/>
    </row>
    <row r="80" spans="2:18" s="1" customFormat="1" ht="36.950000000000003" customHeight="1" x14ac:dyDescent="0.3">
      <c r="B80" s="25"/>
      <c r="C80" s="46" t="s">
        <v>155</v>
      </c>
      <c r="D80" s="26"/>
      <c r="E80" s="26"/>
      <c r="F80" s="171" t="str">
        <f>F8</f>
        <v>SO 03 - 02 - Elektroinštalácia</v>
      </c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26"/>
      <c r="R80" s="27"/>
    </row>
    <row r="81" spans="2:47" s="1" customFormat="1" ht="6.95" customHeight="1" x14ac:dyDescent="0.3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7"/>
    </row>
    <row r="82" spans="2:47" s="1" customFormat="1" ht="18" customHeight="1" x14ac:dyDescent="0.3">
      <c r="B82" s="25"/>
      <c r="C82" s="23" t="s">
        <v>10</v>
      </c>
      <c r="D82" s="26"/>
      <c r="E82" s="26"/>
      <c r="F82" s="21" t="str">
        <f>F10</f>
        <v xml:space="preserve"> </v>
      </c>
      <c r="G82" s="26"/>
      <c r="H82" s="26"/>
      <c r="I82" s="26"/>
      <c r="J82" s="26"/>
      <c r="K82" s="23" t="s">
        <v>12</v>
      </c>
      <c r="L82" s="26"/>
      <c r="M82" s="161" t="e">
        <f>IF(O10="","",O10)</f>
        <v>#REF!</v>
      </c>
      <c r="N82" s="161"/>
      <c r="O82" s="161"/>
      <c r="P82" s="161"/>
      <c r="Q82" s="26"/>
      <c r="R82" s="27"/>
    </row>
    <row r="83" spans="2:47" s="1" customFormat="1" ht="6.95" customHeight="1" x14ac:dyDescent="0.3"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7"/>
    </row>
    <row r="84" spans="2:47" s="1" customFormat="1" ht="15" x14ac:dyDescent="0.3">
      <c r="B84" s="25"/>
      <c r="C84" s="23" t="s">
        <v>13</v>
      </c>
      <c r="D84" s="26"/>
      <c r="E84" s="26"/>
      <c r="F84" s="21" t="e">
        <f>E13</f>
        <v>#REF!</v>
      </c>
      <c r="G84" s="26"/>
      <c r="H84" s="26"/>
      <c r="I84" s="26"/>
      <c r="J84" s="26"/>
      <c r="K84" s="23" t="s">
        <v>17</v>
      </c>
      <c r="L84" s="26"/>
      <c r="M84" s="162" t="e">
        <f>E19</f>
        <v>#REF!</v>
      </c>
      <c r="N84" s="162"/>
      <c r="O84" s="162"/>
      <c r="P84" s="162"/>
      <c r="Q84" s="162"/>
      <c r="R84" s="27"/>
    </row>
    <row r="85" spans="2:47" s="1" customFormat="1" ht="14.45" customHeight="1" x14ac:dyDescent="0.3">
      <c r="B85" s="25"/>
      <c r="C85" s="23" t="s">
        <v>16</v>
      </c>
      <c r="D85" s="26"/>
      <c r="E85" s="26"/>
      <c r="F85" s="21" t="e">
        <f>IF(E16="","",E16)</f>
        <v>#REF!</v>
      </c>
      <c r="G85" s="26"/>
      <c r="H85" s="26"/>
      <c r="I85" s="26"/>
      <c r="J85" s="26"/>
      <c r="K85" s="23" t="s">
        <v>19</v>
      </c>
      <c r="L85" s="26"/>
      <c r="M85" s="162" t="e">
        <f>E22</f>
        <v>#REF!</v>
      </c>
      <c r="N85" s="162"/>
      <c r="O85" s="162"/>
      <c r="P85" s="162"/>
      <c r="Q85" s="162"/>
      <c r="R85" s="27"/>
    </row>
    <row r="86" spans="2:47" s="1" customFormat="1" ht="10.35" customHeight="1" x14ac:dyDescent="0.3"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7"/>
    </row>
    <row r="87" spans="2:47" s="1" customFormat="1" ht="29.25" customHeight="1" x14ac:dyDescent="0.3">
      <c r="B87" s="25"/>
      <c r="C87" s="172" t="s">
        <v>57</v>
      </c>
      <c r="D87" s="173"/>
      <c r="E87" s="173"/>
      <c r="F87" s="173"/>
      <c r="G87" s="173"/>
      <c r="H87" s="58"/>
      <c r="I87" s="58"/>
      <c r="J87" s="58"/>
      <c r="K87" s="58"/>
      <c r="L87" s="58"/>
      <c r="M87" s="58"/>
      <c r="N87" s="172" t="s">
        <v>58</v>
      </c>
      <c r="O87" s="173"/>
      <c r="P87" s="173"/>
      <c r="Q87" s="173"/>
      <c r="R87" s="27"/>
    </row>
    <row r="88" spans="2:47" s="1" customFormat="1" ht="10.35" customHeight="1" x14ac:dyDescent="0.3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7"/>
    </row>
    <row r="89" spans="2:47" s="1" customFormat="1" ht="29.25" customHeight="1" x14ac:dyDescent="0.3">
      <c r="B89" s="25"/>
      <c r="C89" s="66" t="s">
        <v>59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174">
        <f>N123</f>
        <v>0</v>
      </c>
      <c r="O89" s="175"/>
      <c r="P89" s="175"/>
      <c r="Q89" s="175"/>
      <c r="R89" s="27"/>
      <c r="AU89" s="14" t="s">
        <v>60</v>
      </c>
    </row>
    <row r="90" spans="2:47" s="2" customFormat="1" ht="24.95" customHeight="1" x14ac:dyDescent="0.3">
      <c r="B90" s="67"/>
      <c r="C90" s="68"/>
      <c r="D90" s="69" t="s">
        <v>93</v>
      </c>
      <c r="E90" s="68"/>
      <c r="F90" s="68"/>
      <c r="G90" s="68"/>
      <c r="H90" s="68"/>
      <c r="I90" s="68"/>
      <c r="J90" s="68"/>
      <c r="K90" s="68"/>
      <c r="L90" s="68"/>
      <c r="M90" s="68"/>
      <c r="N90" s="197">
        <f>N124</f>
        <v>0</v>
      </c>
      <c r="O90" s="177"/>
      <c r="P90" s="177"/>
      <c r="Q90" s="177"/>
      <c r="R90" s="70"/>
    </row>
    <row r="91" spans="2:47" s="4" customFormat="1" ht="19.899999999999999" customHeight="1" x14ac:dyDescent="0.3">
      <c r="B91" s="100"/>
      <c r="C91" s="54"/>
      <c r="D91" s="55" t="s">
        <v>614</v>
      </c>
      <c r="E91" s="54"/>
      <c r="F91" s="54"/>
      <c r="G91" s="54"/>
      <c r="H91" s="54"/>
      <c r="I91" s="54"/>
      <c r="J91" s="54"/>
      <c r="K91" s="54"/>
      <c r="L91" s="54"/>
      <c r="M91" s="54"/>
      <c r="N91" s="198">
        <f>N125</f>
        <v>0</v>
      </c>
      <c r="O91" s="199"/>
      <c r="P91" s="199"/>
      <c r="Q91" s="199"/>
      <c r="R91" s="101"/>
    </row>
    <row r="92" spans="2:47" s="4" customFormat="1" ht="19.899999999999999" customHeight="1" x14ac:dyDescent="0.3">
      <c r="B92" s="100"/>
      <c r="C92" s="54"/>
      <c r="D92" s="55" t="s">
        <v>615</v>
      </c>
      <c r="E92" s="54"/>
      <c r="F92" s="54"/>
      <c r="G92" s="54"/>
      <c r="H92" s="54"/>
      <c r="I92" s="54"/>
      <c r="J92" s="54"/>
      <c r="K92" s="54"/>
      <c r="L92" s="54"/>
      <c r="M92" s="54"/>
      <c r="N92" s="198">
        <f>N148</f>
        <v>0</v>
      </c>
      <c r="O92" s="199"/>
      <c r="P92" s="199"/>
      <c r="Q92" s="199"/>
      <c r="R92" s="101"/>
    </row>
    <row r="93" spans="2:47" s="4" customFormat="1" ht="19.899999999999999" customHeight="1" x14ac:dyDescent="0.3">
      <c r="B93" s="100"/>
      <c r="C93" s="54"/>
      <c r="D93" s="55" t="s">
        <v>616</v>
      </c>
      <c r="E93" s="54"/>
      <c r="F93" s="54"/>
      <c r="G93" s="54"/>
      <c r="H93" s="54"/>
      <c r="I93" s="54"/>
      <c r="J93" s="54"/>
      <c r="K93" s="54"/>
      <c r="L93" s="54"/>
      <c r="M93" s="54"/>
      <c r="N93" s="198">
        <f>N168</f>
        <v>0</v>
      </c>
      <c r="O93" s="199"/>
      <c r="P93" s="199"/>
      <c r="Q93" s="199"/>
      <c r="R93" s="101"/>
    </row>
    <row r="94" spans="2:47" s="4" customFormat="1" ht="19.899999999999999" customHeight="1" x14ac:dyDescent="0.3">
      <c r="B94" s="100"/>
      <c r="C94" s="54"/>
      <c r="D94" s="55" t="s">
        <v>617</v>
      </c>
      <c r="E94" s="54"/>
      <c r="F94" s="54"/>
      <c r="G94" s="54"/>
      <c r="H94" s="54"/>
      <c r="I94" s="54"/>
      <c r="J94" s="54"/>
      <c r="K94" s="54"/>
      <c r="L94" s="54"/>
      <c r="M94" s="54"/>
      <c r="N94" s="198">
        <f>N180</f>
        <v>0</v>
      </c>
      <c r="O94" s="199"/>
      <c r="P94" s="199"/>
      <c r="Q94" s="199"/>
      <c r="R94" s="101"/>
    </row>
    <row r="95" spans="2:47" s="2" customFormat="1" ht="21.75" customHeight="1" x14ac:dyDescent="0.35">
      <c r="B95" s="67"/>
      <c r="C95" s="68"/>
      <c r="D95" s="69" t="s">
        <v>61</v>
      </c>
      <c r="E95" s="68"/>
      <c r="F95" s="68"/>
      <c r="G95" s="68"/>
      <c r="H95" s="68"/>
      <c r="I95" s="68"/>
      <c r="J95" s="68"/>
      <c r="K95" s="68"/>
      <c r="L95" s="68"/>
      <c r="M95" s="68"/>
      <c r="N95" s="176">
        <f>N194</f>
        <v>0</v>
      </c>
      <c r="O95" s="177"/>
      <c r="P95" s="177"/>
      <c r="Q95" s="177"/>
      <c r="R95" s="70"/>
    </row>
    <row r="96" spans="2:47" s="1" customFormat="1" ht="21.75" customHeight="1" x14ac:dyDescent="0.3"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7"/>
    </row>
    <row r="97" spans="2:65" s="1" customFormat="1" ht="29.25" customHeight="1" x14ac:dyDescent="0.3">
      <c r="B97" s="25"/>
      <c r="C97" s="66" t="s">
        <v>62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175">
        <f>ROUND(N98+N99+N100+N101+N102+N103,2)</f>
        <v>0</v>
      </c>
      <c r="O97" s="178"/>
      <c r="P97" s="178"/>
      <c r="Q97" s="178"/>
      <c r="R97" s="27"/>
      <c r="T97" s="71"/>
      <c r="U97" s="72" t="s">
        <v>22</v>
      </c>
    </row>
    <row r="98" spans="2:65" s="1" customFormat="1" ht="18" customHeight="1" x14ac:dyDescent="0.3">
      <c r="B98" s="73"/>
      <c r="C98" s="74"/>
      <c r="D98" s="179" t="s">
        <v>63</v>
      </c>
      <c r="E98" s="180"/>
      <c r="F98" s="180"/>
      <c r="G98" s="180"/>
      <c r="H98" s="180"/>
      <c r="I98" s="74"/>
      <c r="J98" s="74"/>
      <c r="K98" s="74"/>
      <c r="L98" s="74"/>
      <c r="M98" s="74"/>
      <c r="N98" s="181">
        <f>ROUND(N89*T98,2)</f>
        <v>0</v>
      </c>
      <c r="O98" s="182"/>
      <c r="P98" s="182"/>
      <c r="Q98" s="182"/>
      <c r="R98" s="76"/>
      <c r="S98" s="77"/>
      <c r="T98" s="78"/>
      <c r="U98" s="79" t="s">
        <v>25</v>
      </c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80" t="s">
        <v>64</v>
      </c>
      <c r="AZ98" s="77"/>
      <c r="BA98" s="77"/>
      <c r="BB98" s="77"/>
      <c r="BC98" s="77"/>
      <c r="BD98" s="77"/>
      <c r="BE98" s="81">
        <f t="shared" ref="BE98:BE103" si="0">IF(U98="základná",N98,0)</f>
        <v>0</v>
      </c>
      <c r="BF98" s="81">
        <f t="shared" ref="BF98:BF103" si="1">IF(U98="znížená",N98,0)</f>
        <v>0</v>
      </c>
      <c r="BG98" s="81">
        <f t="shared" ref="BG98:BG103" si="2">IF(U98="zákl. prenesená",N98,0)</f>
        <v>0</v>
      </c>
      <c r="BH98" s="81">
        <f t="shared" ref="BH98:BH103" si="3">IF(U98="zníž. prenesená",N98,0)</f>
        <v>0</v>
      </c>
      <c r="BI98" s="81">
        <f t="shared" ref="BI98:BI103" si="4">IF(U98="nulová",N98,0)</f>
        <v>0</v>
      </c>
      <c r="BJ98" s="80" t="s">
        <v>43</v>
      </c>
      <c r="BK98" s="77"/>
      <c r="BL98" s="77"/>
      <c r="BM98" s="77"/>
    </row>
    <row r="99" spans="2:65" s="1" customFormat="1" ht="18" customHeight="1" x14ac:dyDescent="0.3">
      <c r="B99" s="73"/>
      <c r="C99" s="74"/>
      <c r="D99" s="179" t="s">
        <v>65</v>
      </c>
      <c r="E99" s="180"/>
      <c r="F99" s="180"/>
      <c r="G99" s="180"/>
      <c r="H99" s="180"/>
      <c r="I99" s="74"/>
      <c r="J99" s="74"/>
      <c r="K99" s="74"/>
      <c r="L99" s="74"/>
      <c r="M99" s="74"/>
      <c r="N99" s="181">
        <f>ROUND(N89*T99,2)</f>
        <v>0</v>
      </c>
      <c r="O99" s="182"/>
      <c r="P99" s="182"/>
      <c r="Q99" s="182"/>
      <c r="R99" s="76"/>
      <c r="S99" s="77"/>
      <c r="T99" s="78"/>
      <c r="U99" s="79" t="s">
        <v>25</v>
      </c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80" t="s">
        <v>64</v>
      </c>
      <c r="AZ99" s="77"/>
      <c r="BA99" s="77"/>
      <c r="BB99" s="77"/>
      <c r="BC99" s="77"/>
      <c r="BD99" s="77"/>
      <c r="BE99" s="81">
        <f t="shared" si="0"/>
        <v>0</v>
      </c>
      <c r="BF99" s="81">
        <f t="shared" si="1"/>
        <v>0</v>
      </c>
      <c r="BG99" s="81">
        <f t="shared" si="2"/>
        <v>0</v>
      </c>
      <c r="BH99" s="81">
        <f t="shared" si="3"/>
        <v>0</v>
      </c>
      <c r="BI99" s="81">
        <f t="shared" si="4"/>
        <v>0</v>
      </c>
      <c r="BJ99" s="80" t="s">
        <v>43</v>
      </c>
      <c r="BK99" s="77"/>
      <c r="BL99" s="77"/>
      <c r="BM99" s="77"/>
    </row>
    <row r="100" spans="2:65" s="1" customFormat="1" ht="18" customHeight="1" x14ac:dyDescent="0.3">
      <c r="B100" s="73"/>
      <c r="C100" s="74"/>
      <c r="D100" s="179" t="s">
        <v>66</v>
      </c>
      <c r="E100" s="180"/>
      <c r="F100" s="180"/>
      <c r="G100" s="180"/>
      <c r="H100" s="180"/>
      <c r="I100" s="74"/>
      <c r="J100" s="74"/>
      <c r="K100" s="74"/>
      <c r="L100" s="74"/>
      <c r="M100" s="74"/>
      <c r="N100" s="181">
        <f>ROUND(N89*T100,2)</f>
        <v>0</v>
      </c>
      <c r="O100" s="182"/>
      <c r="P100" s="182"/>
      <c r="Q100" s="182"/>
      <c r="R100" s="76"/>
      <c r="S100" s="77"/>
      <c r="T100" s="78"/>
      <c r="U100" s="79" t="s">
        <v>25</v>
      </c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80" t="s">
        <v>64</v>
      </c>
      <c r="AZ100" s="77"/>
      <c r="BA100" s="77"/>
      <c r="BB100" s="77"/>
      <c r="BC100" s="77"/>
      <c r="BD100" s="77"/>
      <c r="BE100" s="81">
        <f t="shared" si="0"/>
        <v>0</v>
      </c>
      <c r="BF100" s="81">
        <f t="shared" si="1"/>
        <v>0</v>
      </c>
      <c r="BG100" s="81">
        <f t="shared" si="2"/>
        <v>0</v>
      </c>
      <c r="BH100" s="81">
        <f t="shared" si="3"/>
        <v>0</v>
      </c>
      <c r="BI100" s="81">
        <f t="shared" si="4"/>
        <v>0</v>
      </c>
      <c r="BJ100" s="80" t="s">
        <v>43</v>
      </c>
      <c r="BK100" s="77"/>
      <c r="BL100" s="77"/>
      <c r="BM100" s="77"/>
    </row>
    <row r="101" spans="2:65" s="1" customFormat="1" ht="18" customHeight="1" x14ac:dyDescent="0.3">
      <c r="B101" s="73"/>
      <c r="C101" s="74"/>
      <c r="D101" s="179" t="s">
        <v>67</v>
      </c>
      <c r="E101" s="180"/>
      <c r="F101" s="180"/>
      <c r="G101" s="180"/>
      <c r="H101" s="180"/>
      <c r="I101" s="74"/>
      <c r="J101" s="74"/>
      <c r="K101" s="74"/>
      <c r="L101" s="74"/>
      <c r="M101" s="74"/>
      <c r="N101" s="181">
        <f>ROUND(N89*T101,2)</f>
        <v>0</v>
      </c>
      <c r="O101" s="182"/>
      <c r="P101" s="182"/>
      <c r="Q101" s="182"/>
      <c r="R101" s="76"/>
      <c r="S101" s="77"/>
      <c r="T101" s="78"/>
      <c r="U101" s="79" t="s">
        <v>25</v>
      </c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80" t="s">
        <v>64</v>
      </c>
      <c r="AZ101" s="77"/>
      <c r="BA101" s="77"/>
      <c r="BB101" s="77"/>
      <c r="BC101" s="77"/>
      <c r="BD101" s="77"/>
      <c r="BE101" s="81">
        <f t="shared" si="0"/>
        <v>0</v>
      </c>
      <c r="BF101" s="81">
        <f t="shared" si="1"/>
        <v>0</v>
      </c>
      <c r="BG101" s="81">
        <f t="shared" si="2"/>
        <v>0</v>
      </c>
      <c r="BH101" s="81">
        <f t="shared" si="3"/>
        <v>0</v>
      </c>
      <c r="BI101" s="81">
        <f t="shared" si="4"/>
        <v>0</v>
      </c>
      <c r="BJ101" s="80" t="s">
        <v>43</v>
      </c>
      <c r="BK101" s="77"/>
      <c r="BL101" s="77"/>
      <c r="BM101" s="77"/>
    </row>
    <row r="102" spans="2:65" s="1" customFormat="1" ht="18" customHeight="1" x14ac:dyDescent="0.3">
      <c r="B102" s="73"/>
      <c r="C102" s="74"/>
      <c r="D102" s="179" t="s">
        <v>68</v>
      </c>
      <c r="E102" s="180"/>
      <c r="F102" s="180"/>
      <c r="G102" s="180"/>
      <c r="H102" s="180"/>
      <c r="I102" s="74"/>
      <c r="J102" s="74"/>
      <c r="K102" s="74"/>
      <c r="L102" s="74"/>
      <c r="M102" s="74"/>
      <c r="N102" s="181">
        <f>ROUND(N89*T102,2)</f>
        <v>0</v>
      </c>
      <c r="O102" s="182"/>
      <c r="P102" s="182"/>
      <c r="Q102" s="182"/>
      <c r="R102" s="76"/>
      <c r="S102" s="77"/>
      <c r="T102" s="78"/>
      <c r="U102" s="79" t="s">
        <v>25</v>
      </c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80" t="s">
        <v>64</v>
      </c>
      <c r="AZ102" s="77"/>
      <c r="BA102" s="77"/>
      <c r="BB102" s="77"/>
      <c r="BC102" s="77"/>
      <c r="BD102" s="77"/>
      <c r="BE102" s="81">
        <f t="shared" si="0"/>
        <v>0</v>
      </c>
      <c r="BF102" s="81">
        <f t="shared" si="1"/>
        <v>0</v>
      </c>
      <c r="BG102" s="81">
        <f t="shared" si="2"/>
        <v>0</v>
      </c>
      <c r="BH102" s="81">
        <f t="shared" si="3"/>
        <v>0</v>
      </c>
      <c r="BI102" s="81">
        <f t="shared" si="4"/>
        <v>0</v>
      </c>
      <c r="BJ102" s="80" t="s">
        <v>43</v>
      </c>
      <c r="BK102" s="77"/>
      <c r="BL102" s="77"/>
      <c r="BM102" s="77"/>
    </row>
    <row r="103" spans="2:65" s="1" customFormat="1" ht="18" customHeight="1" x14ac:dyDescent="0.3">
      <c r="B103" s="73"/>
      <c r="C103" s="74"/>
      <c r="D103" s="75" t="s">
        <v>69</v>
      </c>
      <c r="E103" s="74"/>
      <c r="F103" s="74"/>
      <c r="G103" s="74"/>
      <c r="H103" s="74"/>
      <c r="I103" s="74"/>
      <c r="J103" s="74"/>
      <c r="K103" s="74"/>
      <c r="L103" s="74"/>
      <c r="M103" s="74"/>
      <c r="N103" s="181">
        <f>ROUND(N89*T103,2)</f>
        <v>0</v>
      </c>
      <c r="O103" s="182"/>
      <c r="P103" s="182"/>
      <c r="Q103" s="182"/>
      <c r="R103" s="76"/>
      <c r="S103" s="77"/>
      <c r="T103" s="82"/>
      <c r="U103" s="83" t="s">
        <v>25</v>
      </c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80" t="s">
        <v>70</v>
      </c>
      <c r="AZ103" s="77"/>
      <c r="BA103" s="77"/>
      <c r="BB103" s="77"/>
      <c r="BC103" s="77"/>
      <c r="BD103" s="77"/>
      <c r="BE103" s="81">
        <f t="shared" si="0"/>
        <v>0</v>
      </c>
      <c r="BF103" s="81">
        <f t="shared" si="1"/>
        <v>0</v>
      </c>
      <c r="BG103" s="81">
        <f t="shared" si="2"/>
        <v>0</v>
      </c>
      <c r="BH103" s="81">
        <f t="shared" si="3"/>
        <v>0</v>
      </c>
      <c r="BI103" s="81">
        <f t="shared" si="4"/>
        <v>0</v>
      </c>
      <c r="BJ103" s="80" t="s">
        <v>43</v>
      </c>
      <c r="BK103" s="77"/>
      <c r="BL103" s="77"/>
      <c r="BM103" s="77"/>
    </row>
    <row r="104" spans="2:65" s="1" customFormat="1" x14ac:dyDescent="0.3"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7"/>
    </row>
    <row r="105" spans="2:65" s="1" customFormat="1" ht="29.25" customHeight="1" x14ac:dyDescent="0.3">
      <c r="B105" s="25"/>
      <c r="C105" s="57" t="s">
        <v>48</v>
      </c>
      <c r="D105" s="58"/>
      <c r="E105" s="58"/>
      <c r="F105" s="58"/>
      <c r="G105" s="58"/>
      <c r="H105" s="58"/>
      <c r="I105" s="58"/>
      <c r="J105" s="58"/>
      <c r="K105" s="58"/>
      <c r="L105" s="183">
        <f>ROUND(SUM(N89+N97),2)</f>
        <v>0</v>
      </c>
      <c r="M105" s="183"/>
      <c r="N105" s="183"/>
      <c r="O105" s="183"/>
      <c r="P105" s="183"/>
      <c r="Q105" s="183"/>
      <c r="R105" s="27"/>
    </row>
    <row r="106" spans="2:65" s="1" customFormat="1" ht="6.95" customHeight="1" x14ac:dyDescent="0.3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2"/>
    </row>
    <row r="110" spans="2:65" s="1" customFormat="1" ht="6.95" customHeight="1" x14ac:dyDescent="0.3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5"/>
    </row>
    <row r="111" spans="2:65" s="1" customFormat="1" ht="36.950000000000003" customHeight="1" x14ac:dyDescent="0.3">
      <c r="B111" s="25"/>
      <c r="C111" s="154" t="s">
        <v>71</v>
      </c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27"/>
    </row>
    <row r="112" spans="2:65" s="1" customFormat="1" ht="6.95" customHeight="1" x14ac:dyDescent="0.3"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7"/>
    </row>
    <row r="113" spans="2:65" s="1" customFormat="1" ht="30" customHeight="1" x14ac:dyDescent="0.3">
      <c r="B113" s="25"/>
      <c r="C113" s="23" t="s">
        <v>7</v>
      </c>
      <c r="D113" s="26"/>
      <c r="E113" s="26"/>
      <c r="F113" s="156" t="e">
        <f>F6</f>
        <v>#REF!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26"/>
      <c r="R113" s="27"/>
    </row>
    <row r="114" spans="2:65" ht="30" customHeight="1" x14ac:dyDescent="0.3">
      <c r="B114" s="18"/>
      <c r="C114" s="23" t="s">
        <v>88</v>
      </c>
      <c r="D114" s="20"/>
      <c r="E114" s="20"/>
      <c r="F114" s="156" t="s">
        <v>154</v>
      </c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20"/>
      <c r="R114" s="19"/>
    </row>
    <row r="115" spans="2:65" s="1" customFormat="1" ht="36.950000000000003" customHeight="1" x14ac:dyDescent="0.3">
      <c r="B115" s="25"/>
      <c r="C115" s="46" t="s">
        <v>155</v>
      </c>
      <c r="D115" s="26"/>
      <c r="E115" s="26"/>
      <c r="F115" s="171" t="str">
        <f>F8</f>
        <v>SO 03 - 02 - Elektroinštalácia</v>
      </c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26"/>
      <c r="R115" s="27"/>
    </row>
    <row r="116" spans="2:65" s="1" customFormat="1" ht="6.95" customHeight="1" x14ac:dyDescent="0.3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7"/>
    </row>
    <row r="117" spans="2:65" s="1" customFormat="1" ht="18" customHeight="1" x14ac:dyDescent="0.3">
      <c r="B117" s="25"/>
      <c r="C117" s="23" t="s">
        <v>10</v>
      </c>
      <c r="D117" s="26"/>
      <c r="E117" s="26"/>
      <c r="F117" s="21" t="str">
        <f>F10</f>
        <v xml:space="preserve"> </v>
      </c>
      <c r="G117" s="26"/>
      <c r="H117" s="26"/>
      <c r="I117" s="26"/>
      <c r="J117" s="26"/>
      <c r="K117" s="23" t="s">
        <v>12</v>
      </c>
      <c r="L117" s="26"/>
      <c r="M117" s="161" t="e">
        <f>IF(O10="","",O10)</f>
        <v>#REF!</v>
      </c>
      <c r="N117" s="161"/>
      <c r="O117" s="161"/>
      <c r="P117" s="161"/>
      <c r="Q117" s="26"/>
      <c r="R117" s="27"/>
    </row>
    <row r="118" spans="2:65" s="1" customFormat="1" ht="6.95" customHeight="1" x14ac:dyDescent="0.3"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7"/>
    </row>
    <row r="119" spans="2:65" s="1" customFormat="1" ht="15" x14ac:dyDescent="0.3">
      <c r="B119" s="25"/>
      <c r="C119" s="23" t="s">
        <v>13</v>
      </c>
      <c r="D119" s="26"/>
      <c r="E119" s="26"/>
      <c r="F119" s="21" t="e">
        <f>E13</f>
        <v>#REF!</v>
      </c>
      <c r="G119" s="26"/>
      <c r="H119" s="26"/>
      <c r="I119" s="26"/>
      <c r="J119" s="26"/>
      <c r="K119" s="23" t="s">
        <v>17</v>
      </c>
      <c r="L119" s="26"/>
      <c r="M119" s="162" t="e">
        <f>E19</f>
        <v>#REF!</v>
      </c>
      <c r="N119" s="162"/>
      <c r="O119" s="162"/>
      <c r="P119" s="162"/>
      <c r="Q119" s="162"/>
      <c r="R119" s="27"/>
    </row>
    <row r="120" spans="2:65" s="1" customFormat="1" ht="14.45" customHeight="1" x14ac:dyDescent="0.3">
      <c r="B120" s="25"/>
      <c r="C120" s="23" t="s">
        <v>16</v>
      </c>
      <c r="D120" s="26"/>
      <c r="E120" s="26"/>
      <c r="F120" s="21" t="e">
        <f>IF(E16="","",E16)</f>
        <v>#REF!</v>
      </c>
      <c r="G120" s="26"/>
      <c r="H120" s="26"/>
      <c r="I120" s="26"/>
      <c r="J120" s="26"/>
      <c r="K120" s="23" t="s">
        <v>19</v>
      </c>
      <c r="L120" s="26"/>
      <c r="M120" s="162" t="e">
        <f>E22</f>
        <v>#REF!</v>
      </c>
      <c r="N120" s="162"/>
      <c r="O120" s="162"/>
      <c r="P120" s="162"/>
      <c r="Q120" s="162"/>
      <c r="R120" s="27"/>
    </row>
    <row r="121" spans="2:65" s="1" customFormat="1" ht="10.35" customHeight="1" x14ac:dyDescent="0.3"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7"/>
    </row>
    <row r="122" spans="2:65" s="3" customFormat="1" ht="29.25" customHeight="1" x14ac:dyDescent="0.3">
      <c r="B122" s="84"/>
      <c r="C122" s="85" t="s">
        <v>72</v>
      </c>
      <c r="D122" s="86" t="s">
        <v>73</v>
      </c>
      <c r="E122" s="86" t="s">
        <v>38</v>
      </c>
      <c r="F122" s="190" t="s">
        <v>74</v>
      </c>
      <c r="G122" s="190"/>
      <c r="H122" s="190"/>
      <c r="I122" s="190"/>
      <c r="J122" s="86" t="s">
        <v>75</v>
      </c>
      <c r="K122" s="86" t="s">
        <v>76</v>
      </c>
      <c r="L122" s="190" t="s">
        <v>77</v>
      </c>
      <c r="M122" s="190"/>
      <c r="N122" s="190" t="s">
        <v>58</v>
      </c>
      <c r="O122" s="190"/>
      <c r="P122" s="190"/>
      <c r="Q122" s="191"/>
      <c r="R122" s="87"/>
      <c r="T122" s="49" t="s">
        <v>78</v>
      </c>
      <c r="U122" s="50" t="s">
        <v>22</v>
      </c>
      <c r="V122" s="50" t="s">
        <v>79</v>
      </c>
      <c r="W122" s="50" t="s">
        <v>80</v>
      </c>
      <c r="X122" s="50" t="s">
        <v>81</v>
      </c>
      <c r="Y122" s="50" t="s">
        <v>82</v>
      </c>
      <c r="Z122" s="50" t="s">
        <v>83</v>
      </c>
      <c r="AA122" s="51" t="s">
        <v>84</v>
      </c>
    </row>
    <row r="123" spans="2:65" s="1" customFormat="1" ht="29.25" customHeight="1" x14ac:dyDescent="0.35">
      <c r="B123" s="25"/>
      <c r="C123" s="53" t="s">
        <v>55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192">
        <f>BK123</f>
        <v>0</v>
      </c>
      <c r="O123" s="193"/>
      <c r="P123" s="193"/>
      <c r="Q123" s="193"/>
      <c r="R123" s="27"/>
      <c r="T123" s="52"/>
      <c r="U123" s="32"/>
      <c r="V123" s="32"/>
      <c r="W123" s="88">
        <f>W124+W194</f>
        <v>0</v>
      </c>
      <c r="X123" s="32"/>
      <c r="Y123" s="88">
        <f>Y124+Y194</f>
        <v>0</v>
      </c>
      <c r="Z123" s="32"/>
      <c r="AA123" s="89">
        <f>AA124+AA194</f>
        <v>0</v>
      </c>
      <c r="AT123" s="14" t="s">
        <v>39</v>
      </c>
      <c r="AU123" s="14" t="s">
        <v>60</v>
      </c>
      <c r="BK123" s="90">
        <f>BK124+BK194</f>
        <v>0</v>
      </c>
    </row>
    <row r="124" spans="2:65" s="5" customFormat="1" ht="37.35" customHeight="1" x14ac:dyDescent="0.35">
      <c r="B124" s="102"/>
      <c r="C124" s="103"/>
      <c r="D124" s="91" t="s">
        <v>93</v>
      </c>
      <c r="E124" s="91"/>
      <c r="F124" s="91"/>
      <c r="G124" s="91"/>
      <c r="H124" s="91"/>
      <c r="I124" s="91"/>
      <c r="J124" s="91"/>
      <c r="K124" s="91"/>
      <c r="L124" s="91"/>
      <c r="M124" s="91"/>
      <c r="N124" s="176">
        <f>BK124</f>
        <v>0</v>
      </c>
      <c r="O124" s="222"/>
      <c r="P124" s="222"/>
      <c r="Q124" s="222"/>
      <c r="R124" s="104"/>
      <c r="T124" s="105"/>
      <c r="U124" s="103"/>
      <c r="V124" s="103"/>
      <c r="W124" s="106">
        <f>W125+W148+W168+W180</f>
        <v>0</v>
      </c>
      <c r="X124" s="103"/>
      <c r="Y124" s="106">
        <f>Y125+Y148+Y168+Y180</f>
        <v>0</v>
      </c>
      <c r="Z124" s="103"/>
      <c r="AA124" s="107">
        <f>AA125+AA148+AA168+AA180</f>
        <v>0</v>
      </c>
      <c r="AR124" s="108" t="s">
        <v>41</v>
      </c>
      <c r="AT124" s="109" t="s">
        <v>39</v>
      </c>
      <c r="AU124" s="109" t="s">
        <v>40</v>
      </c>
      <c r="AY124" s="108" t="s">
        <v>94</v>
      </c>
      <c r="BK124" s="110">
        <f>BK125+BK148+BK168+BK180</f>
        <v>0</v>
      </c>
    </row>
    <row r="125" spans="2:65" s="5" customFormat="1" ht="19.899999999999999" customHeight="1" x14ac:dyDescent="0.3">
      <c r="B125" s="102"/>
      <c r="C125" s="103"/>
      <c r="D125" s="111" t="s">
        <v>614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223">
        <f>BK125</f>
        <v>0</v>
      </c>
      <c r="O125" s="224"/>
      <c r="P125" s="224"/>
      <c r="Q125" s="224"/>
      <c r="R125" s="104"/>
      <c r="T125" s="105"/>
      <c r="U125" s="103"/>
      <c r="V125" s="103"/>
      <c r="W125" s="106">
        <f>SUM(W126:W147)</f>
        <v>0</v>
      </c>
      <c r="X125" s="103"/>
      <c r="Y125" s="106">
        <f>SUM(Y126:Y147)</f>
        <v>0</v>
      </c>
      <c r="Z125" s="103"/>
      <c r="AA125" s="107">
        <f>SUM(AA126:AA147)</f>
        <v>0</v>
      </c>
      <c r="AR125" s="108" t="s">
        <v>41</v>
      </c>
      <c r="AT125" s="109" t="s">
        <v>39</v>
      </c>
      <c r="AU125" s="109" t="s">
        <v>41</v>
      </c>
      <c r="AY125" s="108" t="s">
        <v>94</v>
      </c>
      <c r="BK125" s="110">
        <f>SUM(BK126:BK147)</f>
        <v>0</v>
      </c>
    </row>
    <row r="126" spans="2:65" s="1" customFormat="1" ht="25.5" customHeight="1" x14ac:dyDescent="0.3">
      <c r="B126" s="73"/>
      <c r="C126" s="112" t="s">
        <v>41</v>
      </c>
      <c r="D126" s="112" t="s">
        <v>87</v>
      </c>
      <c r="E126" s="113" t="s">
        <v>618</v>
      </c>
      <c r="F126" s="200" t="s">
        <v>619</v>
      </c>
      <c r="G126" s="200"/>
      <c r="H126" s="200"/>
      <c r="I126" s="200"/>
      <c r="J126" s="114" t="s">
        <v>95</v>
      </c>
      <c r="K126" s="97">
        <v>7</v>
      </c>
      <c r="L126" s="185">
        <v>0</v>
      </c>
      <c r="M126" s="185"/>
      <c r="N126" s="201">
        <f t="shared" ref="N126:N147" si="5">ROUND(L126*K126,3)</f>
        <v>0</v>
      </c>
      <c r="O126" s="201"/>
      <c r="P126" s="201"/>
      <c r="Q126" s="201"/>
      <c r="R126" s="76"/>
      <c r="T126" s="98" t="s">
        <v>1</v>
      </c>
      <c r="U126" s="30" t="s">
        <v>25</v>
      </c>
      <c r="V126" s="26"/>
      <c r="W126" s="115">
        <f t="shared" ref="W126:W147" si="6">V126*K126</f>
        <v>0</v>
      </c>
      <c r="X126" s="115">
        <v>0</v>
      </c>
      <c r="Y126" s="115">
        <f t="shared" ref="Y126:Y147" si="7">X126*K126</f>
        <v>0</v>
      </c>
      <c r="Z126" s="115">
        <v>0</v>
      </c>
      <c r="AA126" s="116">
        <f t="shared" ref="AA126:AA147" si="8">Z126*K126</f>
        <v>0</v>
      </c>
      <c r="AR126" s="14" t="s">
        <v>96</v>
      </c>
      <c r="AT126" s="14" t="s">
        <v>87</v>
      </c>
      <c r="AU126" s="14" t="s">
        <v>43</v>
      </c>
      <c r="AY126" s="14" t="s">
        <v>94</v>
      </c>
      <c r="BE126" s="56">
        <f t="shared" ref="BE126:BE147" si="9">IF(U126="základná",N126,0)</f>
        <v>0</v>
      </c>
      <c r="BF126" s="56">
        <f t="shared" ref="BF126:BF147" si="10">IF(U126="znížená",N126,0)</f>
        <v>0</v>
      </c>
      <c r="BG126" s="56">
        <f t="shared" ref="BG126:BG147" si="11">IF(U126="zákl. prenesená",N126,0)</f>
        <v>0</v>
      </c>
      <c r="BH126" s="56">
        <f t="shared" ref="BH126:BH147" si="12">IF(U126="zníž. prenesená",N126,0)</f>
        <v>0</v>
      </c>
      <c r="BI126" s="56">
        <f t="shared" ref="BI126:BI147" si="13">IF(U126="nulová",N126,0)</f>
        <v>0</v>
      </c>
      <c r="BJ126" s="14" t="s">
        <v>43</v>
      </c>
      <c r="BK126" s="93">
        <f t="shared" ref="BK126:BK147" si="14">ROUND(L126*K126,3)</f>
        <v>0</v>
      </c>
      <c r="BL126" s="14" t="s">
        <v>96</v>
      </c>
      <c r="BM126" s="14" t="s">
        <v>43</v>
      </c>
    </row>
    <row r="127" spans="2:65" s="1" customFormat="1" ht="25.5" customHeight="1" x14ac:dyDescent="0.3">
      <c r="B127" s="73"/>
      <c r="C127" s="112" t="s">
        <v>43</v>
      </c>
      <c r="D127" s="112" t="s">
        <v>87</v>
      </c>
      <c r="E127" s="113" t="s">
        <v>620</v>
      </c>
      <c r="F127" s="200" t="s">
        <v>621</v>
      </c>
      <c r="G127" s="200"/>
      <c r="H127" s="200"/>
      <c r="I127" s="200"/>
      <c r="J127" s="114" t="s">
        <v>95</v>
      </c>
      <c r="K127" s="97">
        <v>6</v>
      </c>
      <c r="L127" s="185">
        <v>0</v>
      </c>
      <c r="M127" s="185"/>
      <c r="N127" s="201">
        <f t="shared" si="5"/>
        <v>0</v>
      </c>
      <c r="O127" s="201"/>
      <c r="P127" s="201"/>
      <c r="Q127" s="201"/>
      <c r="R127" s="76"/>
      <c r="T127" s="98" t="s">
        <v>1</v>
      </c>
      <c r="U127" s="30" t="s">
        <v>25</v>
      </c>
      <c r="V127" s="26"/>
      <c r="W127" s="115">
        <f t="shared" si="6"/>
        <v>0</v>
      </c>
      <c r="X127" s="115">
        <v>0</v>
      </c>
      <c r="Y127" s="115">
        <f t="shared" si="7"/>
        <v>0</v>
      </c>
      <c r="Z127" s="115">
        <v>0</v>
      </c>
      <c r="AA127" s="116">
        <f t="shared" si="8"/>
        <v>0</v>
      </c>
      <c r="AR127" s="14" t="s">
        <v>96</v>
      </c>
      <c r="AT127" s="14" t="s">
        <v>87</v>
      </c>
      <c r="AU127" s="14" t="s">
        <v>43</v>
      </c>
      <c r="AY127" s="14" t="s">
        <v>94</v>
      </c>
      <c r="BE127" s="56">
        <f t="shared" si="9"/>
        <v>0</v>
      </c>
      <c r="BF127" s="56">
        <f t="shared" si="10"/>
        <v>0</v>
      </c>
      <c r="BG127" s="56">
        <f t="shared" si="11"/>
        <v>0</v>
      </c>
      <c r="BH127" s="56">
        <f t="shared" si="12"/>
        <v>0</v>
      </c>
      <c r="BI127" s="56">
        <f t="shared" si="13"/>
        <v>0</v>
      </c>
      <c r="BJ127" s="14" t="s">
        <v>43</v>
      </c>
      <c r="BK127" s="93">
        <f t="shared" si="14"/>
        <v>0</v>
      </c>
      <c r="BL127" s="14" t="s">
        <v>96</v>
      </c>
      <c r="BM127" s="14" t="s">
        <v>96</v>
      </c>
    </row>
    <row r="128" spans="2:65" s="1" customFormat="1" ht="25.5" customHeight="1" x14ac:dyDescent="0.3">
      <c r="B128" s="73"/>
      <c r="C128" s="112" t="s">
        <v>98</v>
      </c>
      <c r="D128" s="112" t="s">
        <v>87</v>
      </c>
      <c r="E128" s="113" t="s">
        <v>622</v>
      </c>
      <c r="F128" s="200" t="s">
        <v>623</v>
      </c>
      <c r="G128" s="200"/>
      <c r="H128" s="200"/>
      <c r="I128" s="200"/>
      <c r="J128" s="114" t="s">
        <v>95</v>
      </c>
      <c r="K128" s="97">
        <v>1</v>
      </c>
      <c r="L128" s="185">
        <v>0</v>
      </c>
      <c r="M128" s="185"/>
      <c r="N128" s="201">
        <f t="shared" si="5"/>
        <v>0</v>
      </c>
      <c r="O128" s="201"/>
      <c r="P128" s="201"/>
      <c r="Q128" s="201"/>
      <c r="R128" s="76"/>
      <c r="T128" s="98" t="s">
        <v>1</v>
      </c>
      <c r="U128" s="30" t="s">
        <v>25</v>
      </c>
      <c r="V128" s="26"/>
      <c r="W128" s="115">
        <f t="shared" si="6"/>
        <v>0</v>
      </c>
      <c r="X128" s="115">
        <v>0</v>
      </c>
      <c r="Y128" s="115">
        <f t="shared" si="7"/>
        <v>0</v>
      </c>
      <c r="Z128" s="115">
        <v>0</v>
      </c>
      <c r="AA128" s="116">
        <f t="shared" si="8"/>
        <v>0</v>
      </c>
      <c r="AR128" s="14" t="s">
        <v>96</v>
      </c>
      <c r="AT128" s="14" t="s">
        <v>87</v>
      </c>
      <c r="AU128" s="14" t="s">
        <v>43</v>
      </c>
      <c r="AY128" s="14" t="s">
        <v>94</v>
      </c>
      <c r="BE128" s="56">
        <f t="shared" si="9"/>
        <v>0</v>
      </c>
      <c r="BF128" s="56">
        <f t="shared" si="10"/>
        <v>0</v>
      </c>
      <c r="BG128" s="56">
        <f t="shared" si="11"/>
        <v>0</v>
      </c>
      <c r="BH128" s="56">
        <f t="shared" si="12"/>
        <v>0</v>
      </c>
      <c r="BI128" s="56">
        <f t="shared" si="13"/>
        <v>0</v>
      </c>
      <c r="BJ128" s="14" t="s">
        <v>43</v>
      </c>
      <c r="BK128" s="93">
        <f t="shared" si="14"/>
        <v>0</v>
      </c>
      <c r="BL128" s="14" t="s">
        <v>96</v>
      </c>
      <c r="BM128" s="14" t="s">
        <v>105</v>
      </c>
    </row>
    <row r="129" spans="2:65" s="1" customFormat="1" ht="25.5" customHeight="1" x14ac:dyDescent="0.3">
      <c r="B129" s="73"/>
      <c r="C129" s="112" t="s">
        <v>96</v>
      </c>
      <c r="D129" s="112" t="s">
        <v>87</v>
      </c>
      <c r="E129" s="113" t="s">
        <v>624</v>
      </c>
      <c r="F129" s="200" t="s">
        <v>625</v>
      </c>
      <c r="G129" s="200"/>
      <c r="H129" s="200"/>
      <c r="I129" s="200"/>
      <c r="J129" s="114" t="s">
        <v>95</v>
      </c>
      <c r="K129" s="97">
        <v>1</v>
      </c>
      <c r="L129" s="185">
        <v>0</v>
      </c>
      <c r="M129" s="185"/>
      <c r="N129" s="201">
        <f t="shared" si="5"/>
        <v>0</v>
      </c>
      <c r="O129" s="201"/>
      <c r="P129" s="201"/>
      <c r="Q129" s="201"/>
      <c r="R129" s="76"/>
      <c r="T129" s="98" t="s">
        <v>1</v>
      </c>
      <c r="U129" s="30" t="s">
        <v>25</v>
      </c>
      <c r="V129" s="26"/>
      <c r="W129" s="115">
        <f t="shared" si="6"/>
        <v>0</v>
      </c>
      <c r="X129" s="115">
        <v>0</v>
      </c>
      <c r="Y129" s="115">
        <f t="shared" si="7"/>
        <v>0</v>
      </c>
      <c r="Z129" s="115">
        <v>0</v>
      </c>
      <c r="AA129" s="116">
        <f t="shared" si="8"/>
        <v>0</v>
      </c>
      <c r="AR129" s="14" t="s">
        <v>96</v>
      </c>
      <c r="AT129" s="14" t="s">
        <v>87</v>
      </c>
      <c r="AU129" s="14" t="s">
        <v>43</v>
      </c>
      <c r="AY129" s="14" t="s">
        <v>94</v>
      </c>
      <c r="BE129" s="56">
        <f t="shared" si="9"/>
        <v>0</v>
      </c>
      <c r="BF129" s="56">
        <f t="shared" si="10"/>
        <v>0</v>
      </c>
      <c r="BG129" s="56">
        <f t="shared" si="11"/>
        <v>0</v>
      </c>
      <c r="BH129" s="56">
        <f t="shared" si="12"/>
        <v>0</v>
      </c>
      <c r="BI129" s="56">
        <f t="shared" si="13"/>
        <v>0</v>
      </c>
      <c r="BJ129" s="14" t="s">
        <v>43</v>
      </c>
      <c r="BK129" s="93">
        <f t="shared" si="14"/>
        <v>0</v>
      </c>
      <c r="BL129" s="14" t="s">
        <v>96</v>
      </c>
      <c r="BM129" s="14" t="s">
        <v>108</v>
      </c>
    </row>
    <row r="130" spans="2:65" s="1" customFormat="1" ht="38.25" customHeight="1" x14ac:dyDescent="0.3">
      <c r="B130" s="73"/>
      <c r="C130" s="112" t="s">
        <v>103</v>
      </c>
      <c r="D130" s="112" t="s">
        <v>87</v>
      </c>
      <c r="E130" s="113" t="s">
        <v>626</v>
      </c>
      <c r="F130" s="200" t="s">
        <v>627</v>
      </c>
      <c r="G130" s="200"/>
      <c r="H130" s="200"/>
      <c r="I130" s="200"/>
      <c r="J130" s="114" t="s">
        <v>95</v>
      </c>
      <c r="K130" s="97">
        <v>5</v>
      </c>
      <c r="L130" s="185">
        <v>0</v>
      </c>
      <c r="M130" s="185"/>
      <c r="N130" s="201">
        <f t="shared" si="5"/>
        <v>0</v>
      </c>
      <c r="O130" s="201"/>
      <c r="P130" s="201"/>
      <c r="Q130" s="201"/>
      <c r="R130" s="76"/>
      <c r="T130" s="98" t="s">
        <v>1</v>
      </c>
      <c r="U130" s="30" t="s">
        <v>25</v>
      </c>
      <c r="V130" s="26"/>
      <c r="W130" s="115">
        <f t="shared" si="6"/>
        <v>0</v>
      </c>
      <c r="X130" s="115">
        <v>0</v>
      </c>
      <c r="Y130" s="115">
        <f t="shared" si="7"/>
        <v>0</v>
      </c>
      <c r="Z130" s="115">
        <v>0</v>
      </c>
      <c r="AA130" s="116">
        <f t="shared" si="8"/>
        <v>0</v>
      </c>
      <c r="AR130" s="14" t="s">
        <v>96</v>
      </c>
      <c r="AT130" s="14" t="s">
        <v>87</v>
      </c>
      <c r="AU130" s="14" t="s">
        <v>43</v>
      </c>
      <c r="AY130" s="14" t="s">
        <v>94</v>
      </c>
      <c r="BE130" s="56">
        <f t="shared" si="9"/>
        <v>0</v>
      </c>
      <c r="BF130" s="56">
        <f t="shared" si="10"/>
        <v>0</v>
      </c>
      <c r="BG130" s="56">
        <f t="shared" si="11"/>
        <v>0</v>
      </c>
      <c r="BH130" s="56">
        <f t="shared" si="12"/>
        <v>0</v>
      </c>
      <c r="BI130" s="56">
        <f t="shared" si="13"/>
        <v>0</v>
      </c>
      <c r="BJ130" s="14" t="s">
        <v>43</v>
      </c>
      <c r="BK130" s="93">
        <f t="shared" si="14"/>
        <v>0</v>
      </c>
      <c r="BL130" s="14" t="s">
        <v>96</v>
      </c>
      <c r="BM130" s="14" t="s">
        <v>110</v>
      </c>
    </row>
    <row r="131" spans="2:65" s="1" customFormat="1" ht="38.25" customHeight="1" x14ac:dyDescent="0.3">
      <c r="B131" s="73"/>
      <c r="C131" s="112" t="s">
        <v>105</v>
      </c>
      <c r="D131" s="112" t="s">
        <v>87</v>
      </c>
      <c r="E131" s="113" t="s">
        <v>628</v>
      </c>
      <c r="F131" s="200" t="s">
        <v>629</v>
      </c>
      <c r="G131" s="200"/>
      <c r="H131" s="200"/>
      <c r="I131" s="200"/>
      <c r="J131" s="114" t="s">
        <v>95</v>
      </c>
      <c r="K131" s="97">
        <v>2</v>
      </c>
      <c r="L131" s="185">
        <v>0</v>
      </c>
      <c r="M131" s="185"/>
      <c r="N131" s="201">
        <f t="shared" si="5"/>
        <v>0</v>
      </c>
      <c r="O131" s="201"/>
      <c r="P131" s="201"/>
      <c r="Q131" s="201"/>
      <c r="R131" s="76"/>
      <c r="T131" s="98" t="s">
        <v>1</v>
      </c>
      <c r="U131" s="30" t="s">
        <v>25</v>
      </c>
      <c r="V131" s="26"/>
      <c r="W131" s="115">
        <f t="shared" si="6"/>
        <v>0</v>
      </c>
      <c r="X131" s="115">
        <v>0</v>
      </c>
      <c r="Y131" s="115">
        <f t="shared" si="7"/>
        <v>0</v>
      </c>
      <c r="Z131" s="115">
        <v>0</v>
      </c>
      <c r="AA131" s="116">
        <f t="shared" si="8"/>
        <v>0</v>
      </c>
      <c r="AR131" s="14" t="s">
        <v>96</v>
      </c>
      <c r="AT131" s="14" t="s">
        <v>87</v>
      </c>
      <c r="AU131" s="14" t="s">
        <v>43</v>
      </c>
      <c r="AY131" s="14" t="s">
        <v>94</v>
      </c>
      <c r="BE131" s="56">
        <f t="shared" si="9"/>
        <v>0</v>
      </c>
      <c r="BF131" s="56">
        <f t="shared" si="10"/>
        <v>0</v>
      </c>
      <c r="BG131" s="56">
        <f t="shared" si="11"/>
        <v>0</v>
      </c>
      <c r="BH131" s="56">
        <f t="shared" si="12"/>
        <v>0</v>
      </c>
      <c r="BI131" s="56">
        <f t="shared" si="13"/>
        <v>0</v>
      </c>
      <c r="BJ131" s="14" t="s">
        <v>43</v>
      </c>
      <c r="BK131" s="93">
        <f t="shared" si="14"/>
        <v>0</v>
      </c>
      <c r="BL131" s="14" t="s">
        <v>96</v>
      </c>
      <c r="BM131" s="14" t="s">
        <v>113</v>
      </c>
    </row>
    <row r="132" spans="2:65" s="1" customFormat="1" ht="25.5" customHeight="1" x14ac:dyDescent="0.3">
      <c r="B132" s="73"/>
      <c r="C132" s="112" t="s">
        <v>107</v>
      </c>
      <c r="D132" s="112" t="s">
        <v>87</v>
      </c>
      <c r="E132" s="113" t="s">
        <v>630</v>
      </c>
      <c r="F132" s="200" t="s">
        <v>631</v>
      </c>
      <c r="G132" s="200"/>
      <c r="H132" s="200"/>
      <c r="I132" s="200"/>
      <c r="J132" s="114" t="s">
        <v>95</v>
      </c>
      <c r="K132" s="97">
        <v>5</v>
      </c>
      <c r="L132" s="185">
        <v>0</v>
      </c>
      <c r="M132" s="185"/>
      <c r="N132" s="201">
        <f t="shared" si="5"/>
        <v>0</v>
      </c>
      <c r="O132" s="201"/>
      <c r="P132" s="201"/>
      <c r="Q132" s="201"/>
      <c r="R132" s="76"/>
      <c r="T132" s="98" t="s">
        <v>1</v>
      </c>
      <c r="U132" s="30" t="s">
        <v>25</v>
      </c>
      <c r="V132" s="26"/>
      <c r="W132" s="115">
        <f t="shared" si="6"/>
        <v>0</v>
      </c>
      <c r="X132" s="115">
        <v>0</v>
      </c>
      <c r="Y132" s="115">
        <f t="shared" si="7"/>
        <v>0</v>
      </c>
      <c r="Z132" s="115">
        <v>0</v>
      </c>
      <c r="AA132" s="116">
        <f t="shared" si="8"/>
        <v>0</v>
      </c>
      <c r="AR132" s="14" t="s">
        <v>96</v>
      </c>
      <c r="AT132" s="14" t="s">
        <v>87</v>
      </c>
      <c r="AU132" s="14" t="s">
        <v>43</v>
      </c>
      <c r="AY132" s="14" t="s">
        <v>94</v>
      </c>
      <c r="BE132" s="56">
        <f t="shared" si="9"/>
        <v>0</v>
      </c>
      <c r="BF132" s="56">
        <f t="shared" si="10"/>
        <v>0</v>
      </c>
      <c r="BG132" s="56">
        <f t="shared" si="11"/>
        <v>0</v>
      </c>
      <c r="BH132" s="56">
        <f t="shared" si="12"/>
        <v>0</v>
      </c>
      <c r="BI132" s="56">
        <f t="shared" si="13"/>
        <v>0</v>
      </c>
      <c r="BJ132" s="14" t="s">
        <v>43</v>
      </c>
      <c r="BK132" s="93">
        <f t="shared" si="14"/>
        <v>0</v>
      </c>
      <c r="BL132" s="14" t="s">
        <v>96</v>
      </c>
      <c r="BM132" s="14" t="s">
        <v>115</v>
      </c>
    </row>
    <row r="133" spans="2:65" s="1" customFormat="1" ht="25.5" customHeight="1" x14ac:dyDescent="0.3">
      <c r="B133" s="73"/>
      <c r="C133" s="112" t="s">
        <v>108</v>
      </c>
      <c r="D133" s="112" t="s">
        <v>87</v>
      </c>
      <c r="E133" s="113" t="s">
        <v>632</v>
      </c>
      <c r="F133" s="200" t="s">
        <v>633</v>
      </c>
      <c r="G133" s="200"/>
      <c r="H133" s="200"/>
      <c r="I133" s="200"/>
      <c r="J133" s="114" t="s">
        <v>95</v>
      </c>
      <c r="K133" s="97">
        <v>3</v>
      </c>
      <c r="L133" s="185">
        <v>0</v>
      </c>
      <c r="M133" s="185"/>
      <c r="N133" s="201">
        <f t="shared" si="5"/>
        <v>0</v>
      </c>
      <c r="O133" s="201"/>
      <c r="P133" s="201"/>
      <c r="Q133" s="201"/>
      <c r="R133" s="76"/>
      <c r="T133" s="98" t="s">
        <v>1</v>
      </c>
      <c r="U133" s="30" t="s">
        <v>25</v>
      </c>
      <c r="V133" s="26"/>
      <c r="W133" s="115">
        <f t="shared" si="6"/>
        <v>0</v>
      </c>
      <c r="X133" s="115">
        <v>0</v>
      </c>
      <c r="Y133" s="115">
        <f t="shared" si="7"/>
        <v>0</v>
      </c>
      <c r="Z133" s="115">
        <v>0</v>
      </c>
      <c r="AA133" s="116">
        <f t="shared" si="8"/>
        <v>0</v>
      </c>
      <c r="AR133" s="14" t="s">
        <v>96</v>
      </c>
      <c r="AT133" s="14" t="s">
        <v>87</v>
      </c>
      <c r="AU133" s="14" t="s">
        <v>43</v>
      </c>
      <c r="AY133" s="14" t="s">
        <v>94</v>
      </c>
      <c r="BE133" s="56">
        <f t="shared" si="9"/>
        <v>0</v>
      </c>
      <c r="BF133" s="56">
        <f t="shared" si="10"/>
        <v>0</v>
      </c>
      <c r="BG133" s="56">
        <f t="shared" si="11"/>
        <v>0</v>
      </c>
      <c r="BH133" s="56">
        <f t="shared" si="12"/>
        <v>0</v>
      </c>
      <c r="BI133" s="56">
        <f t="shared" si="13"/>
        <v>0</v>
      </c>
      <c r="BJ133" s="14" t="s">
        <v>43</v>
      </c>
      <c r="BK133" s="93">
        <f t="shared" si="14"/>
        <v>0</v>
      </c>
      <c r="BL133" s="14" t="s">
        <v>96</v>
      </c>
      <c r="BM133" s="14" t="s">
        <v>97</v>
      </c>
    </row>
    <row r="134" spans="2:65" s="1" customFormat="1" ht="25.5" customHeight="1" x14ac:dyDescent="0.3">
      <c r="B134" s="73"/>
      <c r="C134" s="112" t="s">
        <v>109</v>
      </c>
      <c r="D134" s="112" t="s">
        <v>87</v>
      </c>
      <c r="E134" s="113" t="s">
        <v>634</v>
      </c>
      <c r="F134" s="200" t="s">
        <v>635</v>
      </c>
      <c r="G134" s="200"/>
      <c r="H134" s="200"/>
      <c r="I134" s="200"/>
      <c r="J134" s="114" t="s">
        <v>95</v>
      </c>
      <c r="K134" s="97">
        <v>8</v>
      </c>
      <c r="L134" s="185">
        <v>0</v>
      </c>
      <c r="M134" s="185"/>
      <c r="N134" s="201">
        <f t="shared" si="5"/>
        <v>0</v>
      </c>
      <c r="O134" s="201"/>
      <c r="P134" s="201"/>
      <c r="Q134" s="201"/>
      <c r="R134" s="76"/>
      <c r="T134" s="98" t="s">
        <v>1</v>
      </c>
      <c r="U134" s="30" t="s">
        <v>25</v>
      </c>
      <c r="V134" s="26"/>
      <c r="W134" s="115">
        <f t="shared" si="6"/>
        <v>0</v>
      </c>
      <c r="X134" s="115">
        <v>0</v>
      </c>
      <c r="Y134" s="115">
        <f t="shared" si="7"/>
        <v>0</v>
      </c>
      <c r="Z134" s="115">
        <v>0</v>
      </c>
      <c r="AA134" s="116">
        <f t="shared" si="8"/>
        <v>0</v>
      </c>
      <c r="AR134" s="14" t="s">
        <v>96</v>
      </c>
      <c r="AT134" s="14" t="s">
        <v>87</v>
      </c>
      <c r="AU134" s="14" t="s">
        <v>43</v>
      </c>
      <c r="AY134" s="14" t="s">
        <v>94</v>
      </c>
      <c r="BE134" s="56">
        <f t="shared" si="9"/>
        <v>0</v>
      </c>
      <c r="BF134" s="56">
        <f t="shared" si="10"/>
        <v>0</v>
      </c>
      <c r="BG134" s="56">
        <f t="shared" si="11"/>
        <v>0</v>
      </c>
      <c r="BH134" s="56">
        <f t="shared" si="12"/>
        <v>0</v>
      </c>
      <c r="BI134" s="56">
        <f t="shared" si="13"/>
        <v>0</v>
      </c>
      <c r="BJ134" s="14" t="s">
        <v>43</v>
      </c>
      <c r="BK134" s="93">
        <f t="shared" si="14"/>
        <v>0</v>
      </c>
      <c r="BL134" s="14" t="s">
        <v>96</v>
      </c>
      <c r="BM134" s="14" t="s">
        <v>118</v>
      </c>
    </row>
    <row r="135" spans="2:65" s="1" customFormat="1" ht="25.5" customHeight="1" x14ac:dyDescent="0.3">
      <c r="B135" s="73"/>
      <c r="C135" s="112" t="s">
        <v>110</v>
      </c>
      <c r="D135" s="112" t="s">
        <v>87</v>
      </c>
      <c r="E135" s="113" t="s">
        <v>636</v>
      </c>
      <c r="F135" s="200" t="s">
        <v>637</v>
      </c>
      <c r="G135" s="200"/>
      <c r="H135" s="200"/>
      <c r="I135" s="200"/>
      <c r="J135" s="114" t="s">
        <v>95</v>
      </c>
      <c r="K135" s="97">
        <v>1</v>
      </c>
      <c r="L135" s="185">
        <v>0</v>
      </c>
      <c r="M135" s="185"/>
      <c r="N135" s="201">
        <f t="shared" si="5"/>
        <v>0</v>
      </c>
      <c r="O135" s="201"/>
      <c r="P135" s="201"/>
      <c r="Q135" s="201"/>
      <c r="R135" s="76"/>
      <c r="T135" s="98" t="s">
        <v>1</v>
      </c>
      <c r="U135" s="30" t="s">
        <v>25</v>
      </c>
      <c r="V135" s="26"/>
      <c r="W135" s="115">
        <f t="shared" si="6"/>
        <v>0</v>
      </c>
      <c r="X135" s="115">
        <v>0</v>
      </c>
      <c r="Y135" s="115">
        <f t="shared" si="7"/>
        <v>0</v>
      </c>
      <c r="Z135" s="115">
        <v>0</v>
      </c>
      <c r="AA135" s="116">
        <f t="shared" si="8"/>
        <v>0</v>
      </c>
      <c r="AR135" s="14" t="s">
        <v>96</v>
      </c>
      <c r="AT135" s="14" t="s">
        <v>87</v>
      </c>
      <c r="AU135" s="14" t="s">
        <v>43</v>
      </c>
      <c r="AY135" s="14" t="s">
        <v>94</v>
      </c>
      <c r="BE135" s="56">
        <f t="shared" si="9"/>
        <v>0</v>
      </c>
      <c r="BF135" s="56">
        <f t="shared" si="10"/>
        <v>0</v>
      </c>
      <c r="BG135" s="56">
        <f t="shared" si="11"/>
        <v>0</v>
      </c>
      <c r="BH135" s="56">
        <f t="shared" si="12"/>
        <v>0</v>
      </c>
      <c r="BI135" s="56">
        <f t="shared" si="13"/>
        <v>0</v>
      </c>
      <c r="BJ135" s="14" t="s">
        <v>43</v>
      </c>
      <c r="BK135" s="93">
        <f t="shared" si="14"/>
        <v>0</v>
      </c>
      <c r="BL135" s="14" t="s">
        <v>96</v>
      </c>
      <c r="BM135" s="14" t="s">
        <v>5</v>
      </c>
    </row>
    <row r="136" spans="2:65" s="1" customFormat="1" ht="16.5" customHeight="1" x14ac:dyDescent="0.3">
      <c r="B136" s="73"/>
      <c r="C136" s="112" t="s">
        <v>112</v>
      </c>
      <c r="D136" s="112" t="s">
        <v>87</v>
      </c>
      <c r="E136" s="113" t="s">
        <v>638</v>
      </c>
      <c r="F136" s="200" t="s">
        <v>639</v>
      </c>
      <c r="G136" s="200"/>
      <c r="H136" s="200"/>
      <c r="I136" s="200"/>
      <c r="J136" s="114" t="s">
        <v>95</v>
      </c>
      <c r="K136" s="97">
        <v>1</v>
      </c>
      <c r="L136" s="185">
        <v>0</v>
      </c>
      <c r="M136" s="185"/>
      <c r="N136" s="201">
        <f t="shared" si="5"/>
        <v>0</v>
      </c>
      <c r="O136" s="201"/>
      <c r="P136" s="201"/>
      <c r="Q136" s="201"/>
      <c r="R136" s="76"/>
      <c r="T136" s="98" t="s">
        <v>1</v>
      </c>
      <c r="U136" s="30" t="s">
        <v>25</v>
      </c>
      <c r="V136" s="26"/>
      <c r="W136" s="115">
        <f t="shared" si="6"/>
        <v>0</v>
      </c>
      <c r="X136" s="115">
        <v>0</v>
      </c>
      <c r="Y136" s="115">
        <f t="shared" si="7"/>
        <v>0</v>
      </c>
      <c r="Z136" s="115">
        <v>0</v>
      </c>
      <c r="AA136" s="116">
        <f t="shared" si="8"/>
        <v>0</v>
      </c>
      <c r="AR136" s="14" t="s">
        <v>96</v>
      </c>
      <c r="AT136" s="14" t="s">
        <v>87</v>
      </c>
      <c r="AU136" s="14" t="s">
        <v>43</v>
      </c>
      <c r="AY136" s="14" t="s">
        <v>94</v>
      </c>
      <c r="BE136" s="56">
        <f t="shared" si="9"/>
        <v>0</v>
      </c>
      <c r="BF136" s="56">
        <f t="shared" si="10"/>
        <v>0</v>
      </c>
      <c r="BG136" s="56">
        <f t="shared" si="11"/>
        <v>0</v>
      </c>
      <c r="BH136" s="56">
        <f t="shared" si="12"/>
        <v>0</v>
      </c>
      <c r="BI136" s="56">
        <f t="shared" si="13"/>
        <v>0</v>
      </c>
      <c r="BJ136" s="14" t="s">
        <v>43</v>
      </c>
      <c r="BK136" s="93">
        <f t="shared" si="14"/>
        <v>0</v>
      </c>
      <c r="BL136" s="14" t="s">
        <v>96</v>
      </c>
      <c r="BM136" s="14" t="s">
        <v>135</v>
      </c>
    </row>
    <row r="137" spans="2:65" s="1" customFormat="1" ht="38.25" customHeight="1" x14ac:dyDescent="0.3">
      <c r="B137" s="73"/>
      <c r="C137" s="112" t="s">
        <v>113</v>
      </c>
      <c r="D137" s="112" t="s">
        <v>87</v>
      </c>
      <c r="E137" s="113" t="s">
        <v>640</v>
      </c>
      <c r="F137" s="200" t="s">
        <v>641</v>
      </c>
      <c r="G137" s="200"/>
      <c r="H137" s="200"/>
      <c r="I137" s="200"/>
      <c r="J137" s="114" t="s">
        <v>95</v>
      </c>
      <c r="K137" s="97">
        <v>17</v>
      </c>
      <c r="L137" s="185">
        <v>0</v>
      </c>
      <c r="M137" s="185"/>
      <c r="N137" s="201">
        <f t="shared" si="5"/>
        <v>0</v>
      </c>
      <c r="O137" s="201"/>
      <c r="P137" s="201"/>
      <c r="Q137" s="201"/>
      <c r="R137" s="76"/>
      <c r="T137" s="98" t="s">
        <v>1</v>
      </c>
      <c r="U137" s="30" t="s">
        <v>25</v>
      </c>
      <c r="V137" s="26"/>
      <c r="W137" s="115">
        <f t="shared" si="6"/>
        <v>0</v>
      </c>
      <c r="X137" s="115">
        <v>0</v>
      </c>
      <c r="Y137" s="115">
        <f t="shared" si="7"/>
        <v>0</v>
      </c>
      <c r="Z137" s="115">
        <v>0</v>
      </c>
      <c r="AA137" s="116">
        <f t="shared" si="8"/>
        <v>0</v>
      </c>
      <c r="AR137" s="14" t="s">
        <v>96</v>
      </c>
      <c r="AT137" s="14" t="s">
        <v>87</v>
      </c>
      <c r="AU137" s="14" t="s">
        <v>43</v>
      </c>
      <c r="AY137" s="14" t="s">
        <v>94</v>
      </c>
      <c r="BE137" s="56">
        <f t="shared" si="9"/>
        <v>0</v>
      </c>
      <c r="BF137" s="56">
        <f t="shared" si="10"/>
        <v>0</v>
      </c>
      <c r="BG137" s="56">
        <f t="shared" si="11"/>
        <v>0</v>
      </c>
      <c r="BH137" s="56">
        <f t="shared" si="12"/>
        <v>0</v>
      </c>
      <c r="BI137" s="56">
        <f t="shared" si="13"/>
        <v>0</v>
      </c>
      <c r="BJ137" s="14" t="s">
        <v>43</v>
      </c>
      <c r="BK137" s="93">
        <f t="shared" si="14"/>
        <v>0</v>
      </c>
      <c r="BL137" s="14" t="s">
        <v>96</v>
      </c>
      <c r="BM137" s="14" t="s">
        <v>137</v>
      </c>
    </row>
    <row r="138" spans="2:65" s="1" customFormat="1" ht="25.5" customHeight="1" x14ac:dyDescent="0.3">
      <c r="B138" s="73"/>
      <c r="C138" s="112" t="s">
        <v>114</v>
      </c>
      <c r="D138" s="112" t="s">
        <v>87</v>
      </c>
      <c r="E138" s="113" t="s">
        <v>642</v>
      </c>
      <c r="F138" s="200" t="s">
        <v>643</v>
      </c>
      <c r="G138" s="200"/>
      <c r="H138" s="200"/>
      <c r="I138" s="200"/>
      <c r="J138" s="114" t="s">
        <v>99</v>
      </c>
      <c r="K138" s="97">
        <v>152</v>
      </c>
      <c r="L138" s="185">
        <v>0</v>
      </c>
      <c r="M138" s="185"/>
      <c r="N138" s="201">
        <f t="shared" si="5"/>
        <v>0</v>
      </c>
      <c r="O138" s="201"/>
      <c r="P138" s="201"/>
      <c r="Q138" s="201"/>
      <c r="R138" s="76"/>
      <c r="T138" s="98" t="s">
        <v>1</v>
      </c>
      <c r="U138" s="30" t="s">
        <v>25</v>
      </c>
      <c r="V138" s="26"/>
      <c r="W138" s="115">
        <f t="shared" si="6"/>
        <v>0</v>
      </c>
      <c r="X138" s="115">
        <v>0</v>
      </c>
      <c r="Y138" s="115">
        <f t="shared" si="7"/>
        <v>0</v>
      </c>
      <c r="Z138" s="115">
        <v>0</v>
      </c>
      <c r="AA138" s="116">
        <f t="shared" si="8"/>
        <v>0</v>
      </c>
      <c r="AR138" s="14" t="s">
        <v>96</v>
      </c>
      <c r="AT138" s="14" t="s">
        <v>87</v>
      </c>
      <c r="AU138" s="14" t="s">
        <v>43</v>
      </c>
      <c r="AY138" s="14" t="s">
        <v>94</v>
      </c>
      <c r="BE138" s="56">
        <f t="shared" si="9"/>
        <v>0</v>
      </c>
      <c r="BF138" s="56">
        <f t="shared" si="10"/>
        <v>0</v>
      </c>
      <c r="BG138" s="56">
        <f t="shared" si="11"/>
        <v>0</v>
      </c>
      <c r="BH138" s="56">
        <f t="shared" si="12"/>
        <v>0</v>
      </c>
      <c r="BI138" s="56">
        <f t="shared" si="13"/>
        <v>0</v>
      </c>
      <c r="BJ138" s="14" t="s">
        <v>43</v>
      </c>
      <c r="BK138" s="93">
        <f t="shared" si="14"/>
        <v>0</v>
      </c>
      <c r="BL138" s="14" t="s">
        <v>96</v>
      </c>
      <c r="BM138" s="14" t="s">
        <v>139</v>
      </c>
    </row>
    <row r="139" spans="2:65" s="1" customFormat="1" ht="25.5" customHeight="1" x14ac:dyDescent="0.3">
      <c r="B139" s="73"/>
      <c r="C139" s="112" t="s">
        <v>115</v>
      </c>
      <c r="D139" s="112" t="s">
        <v>87</v>
      </c>
      <c r="E139" s="113" t="s">
        <v>644</v>
      </c>
      <c r="F139" s="200" t="s">
        <v>645</v>
      </c>
      <c r="G139" s="200"/>
      <c r="H139" s="200"/>
      <c r="I139" s="200"/>
      <c r="J139" s="114" t="s">
        <v>99</v>
      </c>
      <c r="K139" s="97">
        <v>79</v>
      </c>
      <c r="L139" s="185">
        <v>0</v>
      </c>
      <c r="M139" s="185"/>
      <c r="N139" s="201">
        <f t="shared" si="5"/>
        <v>0</v>
      </c>
      <c r="O139" s="201"/>
      <c r="P139" s="201"/>
      <c r="Q139" s="201"/>
      <c r="R139" s="76"/>
      <c r="T139" s="98" t="s">
        <v>1</v>
      </c>
      <c r="U139" s="30" t="s">
        <v>25</v>
      </c>
      <c r="V139" s="26"/>
      <c r="W139" s="115">
        <f t="shared" si="6"/>
        <v>0</v>
      </c>
      <c r="X139" s="115">
        <v>0</v>
      </c>
      <c r="Y139" s="115">
        <f t="shared" si="7"/>
        <v>0</v>
      </c>
      <c r="Z139" s="115">
        <v>0</v>
      </c>
      <c r="AA139" s="116">
        <f t="shared" si="8"/>
        <v>0</v>
      </c>
      <c r="AR139" s="14" t="s">
        <v>96</v>
      </c>
      <c r="AT139" s="14" t="s">
        <v>87</v>
      </c>
      <c r="AU139" s="14" t="s">
        <v>43</v>
      </c>
      <c r="AY139" s="14" t="s">
        <v>94</v>
      </c>
      <c r="BE139" s="56">
        <f t="shared" si="9"/>
        <v>0</v>
      </c>
      <c r="BF139" s="56">
        <f t="shared" si="10"/>
        <v>0</v>
      </c>
      <c r="BG139" s="56">
        <f t="shared" si="11"/>
        <v>0</v>
      </c>
      <c r="BH139" s="56">
        <f t="shared" si="12"/>
        <v>0</v>
      </c>
      <c r="BI139" s="56">
        <f t="shared" si="13"/>
        <v>0</v>
      </c>
      <c r="BJ139" s="14" t="s">
        <v>43</v>
      </c>
      <c r="BK139" s="93">
        <f t="shared" si="14"/>
        <v>0</v>
      </c>
      <c r="BL139" s="14" t="s">
        <v>96</v>
      </c>
      <c r="BM139" s="14" t="s">
        <v>141</v>
      </c>
    </row>
    <row r="140" spans="2:65" s="1" customFormat="1" ht="25.5" customHeight="1" x14ac:dyDescent="0.3">
      <c r="B140" s="73"/>
      <c r="C140" s="112" t="s">
        <v>116</v>
      </c>
      <c r="D140" s="112" t="s">
        <v>87</v>
      </c>
      <c r="E140" s="113" t="s">
        <v>646</v>
      </c>
      <c r="F140" s="200" t="s">
        <v>647</v>
      </c>
      <c r="G140" s="200"/>
      <c r="H140" s="200"/>
      <c r="I140" s="200"/>
      <c r="J140" s="114" t="s">
        <v>99</v>
      </c>
      <c r="K140" s="97">
        <v>42</v>
      </c>
      <c r="L140" s="185">
        <v>0</v>
      </c>
      <c r="M140" s="185"/>
      <c r="N140" s="201">
        <f t="shared" si="5"/>
        <v>0</v>
      </c>
      <c r="O140" s="201"/>
      <c r="P140" s="201"/>
      <c r="Q140" s="201"/>
      <c r="R140" s="76"/>
      <c r="T140" s="98" t="s">
        <v>1</v>
      </c>
      <c r="U140" s="30" t="s">
        <v>25</v>
      </c>
      <c r="V140" s="26"/>
      <c r="W140" s="115">
        <f t="shared" si="6"/>
        <v>0</v>
      </c>
      <c r="X140" s="115">
        <v>0</v>
      </c>
      <c r="Y140" s="115">
        <f t="shared" si="7"/>
        <v>0</v>
      </c>
      <c r="Z140" s="115">
        <v>0</v>
      </c>
      <c r="AA140" s="116">
        <f t="shared" si="8"/>
        <v>0</v>
      </c>
      <c r="AR140" s="14" t="s">
        <v>96</v>
      </c>
      <c r="AT140" s="14" t="s">
        <v>87</v>
      </c>
      <c r="AU140" s="14" t="s">
        <v>43</v>
      </c>
      <c r="AY140" s="14" t="s">
        <v>94</v>
      </c>
      <c r="BE140" s="56">
        <f t="shared" si="9"/>
        <v>0</v>
      </c>
      <c r="BF140" s="56">
        <f t="shared" si="10"/>
        <v>0</v>
      </c>
      <c r="BG140" s="56">
        <f t="shared" si="11"/>
        <v>0</v>
      </c>
      <c r="BH140" s="56">
        <f t="shared" si="12"/>
        <v>0</v>
      </c>
      <c r="BI140" s="56">
        <f t="shared" si="13"/>
        <v>0</v>
      </c>
      <c r="BJ140" s="14" t="s">
        <v>43</v>
      </c>
      <c r="BK140" s="93">
        <f t="shared" si="14"/>
        <v>0</v>
      </c>
      <c r="BL140" s="14" t="s">
        <v>96</v>
      </c>
      <c r="BM140" s="14" t="s">
        <v>143</v>
      </c>
    </row>
    <row r="141" spans="2:65" s="1" customFormat="1" ht="16.5" customHeight="1" x14ac:dyDescent="0.3">
      <c r="B141" s="73"/>
      <c r="C141" s="112" t="s">
        <v>97</v>
      </c>
      <c r="D141" s="112" t="s">
        <v>87</v>
      </c>
      <c r="E141" s="113" t="s">
        <v>648</v>
      </c>
      <c r="F141" s="200" t="s">
        <v>649</v>
      </c>
      <c r="G141" s="200"/>
      <c r="H141" s="200"/>
      <c r="I141" s="200"/>
      <c r="J141" s="114" t="s">
        <v>99</v>
      </c>
      <c r="K141" s="97">
        <v>38</v>
      </c>
      <c r="L141" s="185">
        <v>0</v>
      </c>
      <c r="M141" s="185"/>
      <c r="N141" s="201">
        <f t="shared" si="5"/>
        <v>0</v>
      </c>
      <c r="O141" s="201"/>
      <c r="P141" s="201"/>
      <c r="Q141" s="201"/>
      <c r="R141" s="76"/>
      <c r="T141" s="98" t="s">
        <v>1</v>
      </c>
      <c r="U141" s="30" t="s">
        <v>25</v>
      </c>
      <c r="V141" s="26"/>
      <c r="W141" s="115">
        <f t="shared" si="6"/>
        <v>0</v>
      </c>
      <c r="X141" s="115">
        <v>0</v>
      </c>
      <c r="Y141" s="115">
        <f t="shared" si="7"/>
        <v>0</v>
      </c>
      <c r="Z141" s="115">
        <v>0</v>
      </c>
      <c r="AA141" s="116">
        <f t="shared" si="8"/>
        <v>0</v>
      </c>
      <c r="AR141" s="14" t="s">
        <v>96</v>
      </c>
      <c r="AT141" s="14" t="s">
        <v>87</v>
      </c>
      <c r="AU141" s="14" t="s">
        <v>43</v>
      </c>
      <c r="AY141" s="14" t="s">
        <v>94</v>
      </c>
      <c r="BE141" s="56">
        <f t="shared" si="9"/>
        <v>0</v>
      </c>
      <c r="BF141" s="56">
        <f t="shared" si="10"/>
        <v>0</v>
      </c>
      <c r="BG141" s="56">
        <f t="shared" si="11"/>
        <v>0</v>
      </c>
      <c r="BH141" s="56">
        <f t="shared" si="12"/>
        <v>0</v>
      </c>
      <c r="BI141" s="56">
        <f t="shared" si="13"/>
        <v>0</v>
      </c>
      <c r="BJ141" s="14" t="s">
        <v>43</v>
      </c>
      <c r="BK141" s="93">
        <f t="shared" si="14"/>
        <v>0</v>
      </c>
      <c r="BL141" s="14" t="s">
        <v>96</v>
      </c>
      <c r="BM141" s="14" t="s">
        <v>145</v>
      </c>
    </row>
    <row r="142" spans="2:65" s="1" customFormat="1" ht="16.5" customHeight="1" x14ac:dyDescent="0.3">
      <c r="B142" s="73"/>
      <c r="C142" s="112" t="s">
        <v>117</v>
      </c>
      <c r="D142" s="112" t="s">
        <v>87</v>
      </c>
      <c r="E142" s="113" t="s">
        <v>650</v>
      </c>
      <c r="F142" s="200" t="s">
        <v>651</v>
      </c>
      <c r="G142" s="200"/>
      <c r="H142" s="200"/>
      <c r="I142" s="200"/>
      <c r="J142" s="114" t="s">
        <v>95</v>
      </c>
      <c r="K142" s="97">
        <v>5</v>
      </c>
      <c r="L142" s="185">
        <v>0</v>
      </c>
      <c r="M142" s="185"/>
      <c r="N142" s="201">
        <f t="shared" si="5"/>
        <v>0</v>
      </c>
      <c r="O142" s="201"/>
      <c r="P142" s="201"/>
      <c r="Q142" s="201"/>
      <c r="R142" s="76"/>
      <c r="T142" s="98" t="s">
        <v>1</v>
      </c>
      <c r="U142" s="30" t="s">
        <v>25</v>
      </c>
      <c r="V142" s="26"/>
      <c r="W142" s="115">
        <f t="shared" si="6"/>
        <v>0</v>
      </c>
      <c r="X142" s="115">
        <v>0</v>
      </c>
      <c r="Y142" s="115">
        <f t="shared" si="7"/>
        <v>0</v>
      </c>
      <c r="Z142" s="115">
        <v>0</v>
      </c>
      <c r="AA142" s="116">
        <f t="shared" si="8"/>
        <v>0</v>
      </c>
      <c r="AR142" s="14" t="s">
        <v>96</v>
      </c>
      <c r="AT142" s="14" t="s">
        <v>87</v>
      </c>
      <c r="AU142" s="14" t="s">
        <v>43</v>
      </c>
      <c r="AY142" s="14" t="s">
        <v>94</v>
      </c>
      <c r="BE142" s="56">
        <f t="shared" si="9"/>
        <v>0</v>
      </c>
      <c r="BF142" s="56">
        <f t="shared" si="10"/>
        <v>0</v>
      </c>
      <c r="BG142" s="56">
        <f t="shared" si="11"/>
        <v>0</v>
      </c>
      <c r="BH142" s="56">
        <f t="shared" si="12"/>
        <v>0</v>
      </c>
      <c r="BI142" s="56">
        <f t="shared" si="13"/>
        <v>0</v>
      </c>
      <c r="BJ142" s="14" t="s">
        <v>43</v>
      </c>
      <c r="BK142" s="93">
        <f t="shared" si="14"/>
        <v>0</v>
      </c>
      <c r="BL142" s="14" t="s">
        <v>96</v>
      </c>
      <c r="BM142" s="14" t="s">
        <v>147</v>
      </c>
    </row>
    <row r="143" spans="2:65" s="1" customFormat="1" ht="25.5" customHeight="1" x14ac:dyDescent="0.3">
      <c r="B143" s="73"/>
      <c r="C143" s="112" t="s">
        <v>118</v>
      </c>
      <c r="D143" s="112" t="s">
        <v>87</v>
      </c>
      <c r="E143" s="113" t="s">
        <v>652</v>
      </c>
      <c r="F143" s="200" t="s">
        <v>653</v>
      </c>
      <c r="G143" s="200"/>
      <c r="H143" s="200"/>
      <c r="I143" s="200"/>
      <c r="J143" s="114" t="s">
        <v>95</v>
      </c>
      <c r="K143" s="97">
        <v>3</v>
      </c>
      <c r="L143" s="185">
        <v>0</v>
      </c>
      <c r="M143" s="185"/>
      <c r="N143" s="201">
        <f t="shared" si="5"/>
        <v>0</v>
      </c>
      <c r="O143" s="201"/>
      <c r="P143" s="201"/>
      <c r="Q143" s="201"/>
      <c r="R143" s="76"/>
      <c r="T143" s="98" t="s">
        <v>1</v>
      </c>
      <c r="U143" s="30" t="s">
        <v>25</v>
      </c>
      <c r="V143" s="26"/>
      <c r="W143" s="115">
        <f t="shared" si="6"/>
        <v>0</v>
      </c>
      <c r="X143" s="115">
        <v>0</v>
      </c>
      <c r="Y143" s="115">
        <f t="shared" si="7"/>
        <v>0</v>
      </c>
      <c r="Z143" s="115">
        <v>0</v>
      </c>
      <c r="AA143" s="116">
        <f t="shared" si="8"/>
        <v>0</v>
      </c>
      <c r="AR143" s="14" t="s">
        <v>96</v>
      </c>
      <c r="AT143" s="14" t="s">
        <v>87</v>
      </c>
      <c r="AU143" s="14" t="s">
        <v>43</v>
      </c>
      <c r="AY143" s="14" t="s">
        <v>94</v>
      </c>
      <c r="BE143" s="56">
        <f t="shared" si="9"/>
        <v>0</v>
      </c>
      <c r="BF143" s="56">
        <f t="shared" si="10"/>
        <v>0</v>
      </c>
      <c r="BG143" s="56">
        <f t="shared" si="11"/>
        <v>0</v>
      </c>
      <c r="BH143" s="56">
        <f t="shared" si="12"/>
        <v>0</v>
      </c>
      <c r="BI143" s="56">
        <f t="shared" si="13"/>
        <v>0</v>
      </c>
      <c r="BJ143" s="14" t="s">
        <v>43</v>
      </c>
      <c r="BK143" s="93">
        <f t="shared" si="14"/>
        <v>0</v>
      </c>
      <c r="BL143" s="14" t="s">
        <v>96</v>
      </c>
      <c r="BM143" s="14" t="s">
        <v>149</v>
      </c>
    </row>
    <row r="144" spans="2:65" s="1" customFormat="1" ht="16.5" customHeight="1" x14ac:dyDescent="0.3">
      <c r="B144" s="73"/>
      <c r="C144" s="112" t="s">
        <v>119</v>
      </c>
      <c r="D144" s="112" t="s">
        <v>87</v>
      </c>
      <c r="E144" s="113" t="s">
        <v>654</v>
      </c>
      <c r="F144" s="200" t="s">
        <v>655</v>
      </c>
      <c r="G144" s="200"/>
      <c r="H144" s="200"/>
      <c r="I144" s="200"/>
      <c r="J144" s="114" t="s">
        <v>656</v>
      </c>
      <c r="K144" s="97">
        <v>20</v>
      </c>
      <c r="L144" s="185">
        <v>0</v>
      </c>
      <c r="M144" s="185"/>
      <c r="N144" s="201">
        <f t="shared" si="5"/>
        <v>0</v>
      </c>
      <c r="O144" s="201"/>
      <c r="P144" s="201"/>
      <c r="Q144" s="201"/>
      <c r="R144" s="76"/>
      <c r="T144" s="98" t="s">
        <v>1</v>
      </c>
      <c r="U144" s="30" t="s">
        <v>25</v>
      </c>
      <c r="V144" s="26"/>
      <c r="W144" s="115">
        <f t="shared" si="6"/>
        <v>0</v>
      </c>
      <c r="X144" s="115">
        <v>0</v>
      </c>
      <c r="Y144" s="115">
        <f t="shared" si="7"/>
        <v>0</v>
      </c>
      <c r="Z144" s="115">
        <v>0</v>
      </c>
      <c r="AA144" s="116">
        <f t="shared" si="8"/>
        <v>0</v>
      </c>
      <c r="AR144" s="14" t="s">
        <v>96</v>
      </c>
      <c r="AT144" s="14" t="s">
        <v>87</v>
      </c>
      <c r="AU144" s="14" t="s">
        <v>43</v>
      </c>
      <c r="AY144" s="14" t="s">
        <v>94</v>
      </c>
      <c r="BE144" s="56">
        <f t="shared" si="9"/>
        <v>0</v>
      </c>
      <c r="BF144" s="56">
        <f t="shared" si="10"/>
        <v>0</v>
      </c>
      <c r="BG144" s="56">
        <f t="shared" si="11"/>
        <v>0</v>
      </c>
      <c r="BH144" s="56">
        <f t="shared" si="12"/>
        <v>0</v>
      </c>
      <c r="BI144" s="56">
        <f t="shared" si="13"/>
        <v>0</v>
      </c>
      <c r="BJ144" s="14" t="s">
        <v>43</v>
      </c>
      <c r="BK144" s="93">
        <f t="shared" si="14"/>
        <v>0</v>
      </c>
      <c r="BL144" s="14" t="s">
        <v>96</v>
      </c>
      <c r="BM144" s="14" t="s">
        <v>151</v>
      </c>
    </row>
    <row r="145" spans="2:65" s="1" customFormat="1" ht="16.5" customHeight="1" x14ac:dyDescent="0.3">
      <c r="B145" s="73"/>
      <c r="C145" s="112" t="s">
        <v>5</v>
      </c>
      <c r="D145" s="112" t="s">
        <v>87</v>
      </c>
      <c r="E145" s="113" t="s">
        <v>657</v>
      </c>
      <c r="F145" s="200" t="s">
        <v>658</v>
      </c>
      <c r="G145" s="200"/>
      <c r="H145" s="200"/>
      <c r="I145" s="200"/>
      <c r="J145" s="114" t="s">
        <v>659</v>
      </c>
      <c r="K145" s="97">
        <v>1</v>
      </c>
      <c r="L145" s="185">
        <v>0</v>
      </c>
      <c r="M145" s="185"/>
      <c r="N145" s="201">
        <f t="shared" si="5"/>
        <v>0</v>
      </c>
      <c r="O145" s="201"/>
      <c r="P145" s="201"/>
      <c r="Q145" s="201"/>
      <c r="R145" s="76"/>
      <c r="T145" s="98" t="s">
        <v>1</v>
      </c>
      <c r="U145" s="30" t="s">
        <v>25</v>
      </c>
      <c r="V145" s="26"/>
      <c r="W145" s="115">
        <f t="shared" si="6"/>
        <v>0</v>
      </c>
      <c r="X145" s="115">
        <v>0</v>
      </c>
      <c r="Y145" s="115">
        <f t="shared" si="7"/>
        <v>0</v>
      </c>
      <c r="Z145" s="115">
        <v>0</v>
      </c>
      <c r="AA145" s="116">
        <f t="shared" si="8"/>
        <v>0</v>
      </c>
      <c r="AR145" s="14" t="s">
        <v>96</v>
      </c>
      <c r="AT145" s="14" t="s">
        <v>87</v>
      </c>
      <c r="AU145" s="14" t="s">
        <v>43</v>
      </c>
      <c r="AY145" s="14" t="s">
        <v>94</v>
      </c>
      <c r="BE145" s="56">
        <f t="shared" si="9"/>
        <v>0</v>
      </c>
      <c r="BF145" s="56">
        <f t="shared" si="10"/>
        <v>0</v>
      </c>
      <c r="BG145" s="56">
        <f t="shared" si="11"/>
        <v>0</v>
      </c>
      <c r="BH145" s="56">
        <f t="shared" si="12"/>
        <v>0</v>
      </c>
      <c r="BI145" s="56">
        <f t="shared" si="13"/>
        <v>0</v>
      </c>
      <c r="BJ145" s="14" t="s">
        <v>43</v>
      </c>
      <c r="BK145" s="93">
        <f t="shared" si="14"/>
        <v>0</v>
      </c>
      <c r="BL145" s="14" t="s">
        <v>96</v>
      </c>
      <c r="BM145" s="14" t="s">
        <v>153</v>
      </c>
    </row>
    <row r="146" spans="2:65" s="1" customFormat="1" ht="16.5" customHeight="1" x14ac:dyDescent="0.3">
      <c r="B146" s="73"/>
      <c r="C146" s="112" t="s">
        <v>120</v>
      </c>
      <c r="D146" s="112" t="s">
        <v>87</v>
      </c>
      <c r="E146" s="113" t="s">
        <v>660</v>
      </c>
      <c r="F146" s="200" t="s">
        <v>661</v>
      </c>
      <c r="G146" s="200"/>
      <c r="H146" s="200"/>
      <c r="I146" s="200"/>
      <c r="J146" s="114" t="s">
        <v>659</v>
      </c>
      <c r="K146" s="97">
        <v>1</v>
      </c>
      <c r="L146" s="185">
        <v>0</v>
      </c>
      <c r="M146" s="185"/>
      <c r="N146" s="201">
        <f t="shared" si="5"/>
        <v>0</v>
      </c>
      <c r="O146" s="201"/>
      <c r="P146" s="201"/>
      <c r="Q146" s="201"/>
      <c r="R146" s="76"/>
      <c r="T146" s="98" t="s">
        <v>1</v>
      </c>
      <c r="U146" s="30" t="s">
        <v>25</v>
      </c>
      <c r="V146" s="26"/>
      <c r="W146" s="115">
        <f t="shared" si="6"/>
        <v>0</v>
      </c>
      <c r="X146" s="115">
        <v>0</v>
      </c>
      <c r="Y146" s="115">
        <f t="shared" si="7"/>
        <v>0</v>
      </c>
      <c r="Z146" s="115">
        <v>0</v>
      </c>
      <c r="AA146" s="116">
        <f t="shared" si="8"/>
        <v>0</v>
      </c>
      <c r="AR146" s="14" t="s">
        <v>96</v>
      </c>
      <c r="AT146" s="14" t="s">
        <v>87</v>
      </c>
      <c r="AU146" s="14" t="s">
        <v>43</v>
      </c>
      <c r="AY146" s="14" t="s">
        <v>94</v>
      </c>
      <c r="BE146" s="56">
        <f t="shared" si="9"/>
        <v>0</v>
      </c>
      <c r="BF146" s="56">
        <f t="shared" si="10"/>
        <v>0</v>
      </c>
      <c r="BG146" s="56">
        <f t="shared" si="11"/>
        <v>0</v>
      </c>
      <c r="BH146" s="56">
        <f t="shared" si="12"/>
        <v>0</v>
      </c>
      <c r="BI146" s="56">
        <f t="shared" si="13"/>
        <v>0</v>
      </c>
      <c r="BJ146" s="14" t="s">
        <v>43</v>
      </c>
      <c r="BK146" s="93">
        <f t="shared" si="14"/>
        <v>0</v>
      </c>
      <c r="BL146" s="14" t="s">
        <v>96</v>
      </c>
      <c r="BM146" s="14" t="s">
        <v>322</v>
      </c>
    </row>
    <row r="147" spans="2:65" s="1" customFormat="1" ht="16.5" customHeight="1" x14ac:dyDescent="0.3">
      <c r="B147" s="73"/>
      <c r="C147" s="112" t="s">
        <v>135</v>
      </c>
      <c r="D147" s="112" t="s">
        <v>87</v>
      </c>
      <c r="E147" s="113" t="s">
        <v>662</v>
      </c>
      <c r="F147" s="200" t="s">
        <v>663</v>
      </c>
      <c r="G147" s="200"/>
      <c r="H147" s="200"/>
      <c r="I147" s="200"/>
      <c r="J147" s="114" t="s">
        <v>360</v>
      </c>
      <c r="K147" s="97">
        <v>0</v>
      </c>
      <c r="L147" s="185">
        <v>0</v>
      </c>
      <c r="M147" s="185"/>
      <c r="N147" s="201">
        <f t="shared" si="5"/>
        <v>0</v>
      </c>
      <c r="O147" s="201"/>
      <c r="P147" s="201"/>
      <c r="Q147" s="201"/>
      <c r="R147" s="76"/>
      <c r="T147" s="98" t="s">
        <v>1</v>
      </c>
      <c r="U147" s="30" t="s">
        <v>25</v>
      </c>
      <c r="V147" s="26"/>
      <c r="W147" s="115">
        <f t="shared" si="6"/>
        <v>0</v>
      </c>
      <c r="X147" s="115">
        <v>0</v>
      </c>
      <c r="Y147" s="115">
        <f t="shared" si="7"/>
        <v>0</v>
      </c>
      <c r="Z147" s="115">
        <v>0</v>
      </c>
      <c r="AA147" s="116">
        <f t="shared" si="8"/>
        <v>0</v>
      </c>
      <c r="AR147" s="14" t="s">
        <v>96</v>
      </c>
      <c r="AT147" s="14" t="s">
        <v>87</v>
      </c>
      <c r="AU147" s="14" t="s">
        <v>43</v>
      </c>
      <c r="AY147" s="14" t="s">
        <v>94</v>
      </c>
      <c r="BE147" s="56">
        <f t="shared" si="9"/>
        <v>0</v>
      </c>
      <c r="BF147" s="56">
        <f t="shared" si="10"/>
        <v>0</v>
      </c>
      <c r="BG147" s="56">
        <f t="shared" si="11"/>
        <v>0</v>
      </c>
      <c r="BH147" s="56">
        <f t="shared" si="12"/>
        <v>0</v>
      </c>
      <c r="BI147" s="56">
        <f t="shared" si="13"/>
        <v>0</v>
      </c>
      <c r="BJ147" s="14" t="s">
        <v>43</v>
      </c>
      <c r="BK147" s="93">
        <f t="shared" si="14"/>
        <v>0</v>
      </c>
      <c r="BL147" s="14" t="s">
        <v>96</v>
      </c>
      <c r="BM147" s="14" t="s">
        <v>330</v>
      </c>
    </row>
    <row r="148" spans="2:65" s="5" customFormat="1" ht="29.85" customHeight="1" x14ac:dyDescent="0.3">
      <c r="B148" s="102"/>
      <c r="C148" s="103"/>
      <c r="D148" s="111" t="s">
        <v>615</v>
      </c>
      <c r="E148" s="111"/>
      <c r="F148" s="111"/>
      <c r="G148" s="111"/>
      <c r="H148" s="111"/>
      <c r="I148" s="111"/>
      <c r="J148" s="111"/>
      <c r="K148" s="111"/>
      <c r="L148" s="111"/>
      <c r="M148" s="111"/>
      <c r="N148" s="225">
        <f>BK148</f>
        <v>0</v>
      </c>
      <c r="O148" s="226"/>
      <c r="P148" s="226"/>
      <c r="Q148" s="226"/>
      <c r="R148" s="104"/>
      <c r="T148" s="105"/>
      <c r="U148" s="103"/>
      <c r="V148" s="103"/>
      <c r="W148" s="106">
        <f>SUM(W149:W167)</f>
        <v>0</v>
      </c>
      <c r="X148" s="103"/>
      <c r="Y148" s="106">
        <f>SUM(Y149:Y167)</f>
        <v>0</v>
      </c>
      <c r="Z148" s="103"/>
      <c r="AA148" s="107">
        <f>SUM(AA149:AA167)</f>
        <v>0</v>
      </c>
      <c r="AR148" s="108" t="s">
        <v>41</v>
      </c>
      <c r="AT148" s="109" t="s">
        <v>39</v>
      </c>
      <c r="AU148" s="109" t="s">
        <v>41</v>
      </c>
      <c r="AY148" s="108" t="s">
        <v>94</v>
      </c>
      <c r="BK148" s="110">
        <f>SUM(BK149:BK167)</f>
        <v>0</v>
      </c>
    </row>
    <row r="149" spans="2:65" s="1" customFormat="1" ht="16.5" customHeight="1" x14ac:dyDescent="0.3">
      <c r="B149" s="73"/>
      <c r="C149" s="141" t="s">
        <v>136</v>
      </c>
      <c r="D149" s="141" t="s">
        <v>134</v>
      </c>
      <c r="E149" s="142" t="s">
        <v>664</v>
      </c>
      <c r="F149" s="211" t="s">
        <v>665</v>
      </c>
      <c r="G149" s="211"/>
      <c r="H149" s="211"/>
      <c r="I149" s="211"/>
      <c r="J149" s="143" t="s">
        <v>95</v>
      </c>
      <c r="K149" s="144">
        <v>7</v>
      </c>
      <c r="L149" s="212">
        <v>0</v>
      </c>
      <c r="M149" s="212"/>
      <c r="N149" s="213">
        <f t="shared" ref="N149:N167" si="15">ROUND(L149*K149,3)</f>
        <v>0</v>
      </c>
      <c r="O149" s="201"/>
      <c r="P149" s="201"/>
      <c r="Q149" s="201"/>
      <c r="R149" s="76"/>
      <c r="T149" s="98" t="s">
        <v>1</v>
      </c>
      <c r="U149" s="30" t="s">
        <v>25</v>
      </c>
      <c r="V149" s="26"/>
      <c r="W149" s="115">
        <f t="shared" ref="W149:W167" si="16">V149*K149</f>
        <v>0</v>
      </c>
      <c r="X149" s="115">
        <v>0</v>
      </c>
      <c r="Y149" s="115">
        <f t="shared" ref="Y149:Y167" si="17">X149*K149</f>
        <v>0</v>
      </c>
      <c r="Z149" s="115">
        <v>0</v>
      </c>
      <c r="AA149" s="116">
        <f t="shared" ref="AA149:AA167" si="18">Z149*K149</f>
        <v>0</v>
      </c>
      <c r="AR149" s="14" t="s">
        <v>108</v>
      </c>
      <c r="AT149" s="14" t="s">
        <v>134</v>
      </c>
      <c r="AU149" s="14" t="s">
        <v>43</v>
      </c>
      <c r="AY149" s="14" t="s">
        <v>94</v>
      </c>
      <c r="BE149" s="56">
        <f t="shared" ref="BE149:BE167" si="19">IF(U149="základná",N149,0)</f>
        <v>0</v>
      </c>
      <c r="BF149" s="56">
        <f t="shared" ref="BF149:BF167" si="20">IF(U149="znížená",N149,0)</f>
        <v>0</v>
      </c>
      <c r="BG149" s="56">
        <f t="shared" ref="BG149:BG167" si="21">IF(U149="zákl. prenesená",N149,0)</f>
        <v>0</v>
      </c>
      <c r="BH149" s="56">
        <f t="shared" ref="BH149:BH167" si="22">IF(U149="zníž. prenesená",N149,0)</f>
        <v>0</v>
      </c>
      <c r="BI149" s="56">
        <f t="shared" ref="BI149:BI167" si="23">IF(U149="nulová",N149,0)</f>
        <v>0</v>
      </c>
      <c r="BJ149" s="14" t="s">
        <v>43</v>
      </c>
      <c r="BK149" s="93">
        <f t="shared" ref="BK149:BK167" si="24">ROUND(L149*K149,3)</f>
        <v>0</v>
      </c>
      <c r="BL149" s="14" t="s">
        <v>96</v>
      </c>
      <c r="BM149" s="14" t="s">
        <v>339</v>
      </c>
    </row>
    <row r="150" spans="2:65" s="1" customFormat="1" ht="16.5" customHeight="1" x14ac:dyDescent="0.3">
      <c r="B150" s="73"/>
      <c r="C150" s="141" t="s">
        <v>137</v>
      </c>
      <c r="D150" s="141" t="s">
        <v>134</v>
      </c>
      <c r="E150" s="142" t="s">
        <v>666</v>
      </c>
      <c r="F150" s="211" t="s">
        <v>667</v>
      </c>
      <c r="G150" s="211"/>
      <c r="H150" s="211"/>
      <c r="I150" s="211"/>
      <c r="J150" s="143" t="s">
        <v>95</v>
      </c>
      <c r="K150" s="144">
        <v>6</v>
      </c>
      <c r="L150" s="212">
        <v>0</v>
      </c>
      <c r="M150" s="212"/>
      <c r="N150" s="213">
        <f t="shared" si="15"/>
        <v>0</v>
      </c>
      <c r="O150" s="201"/>
      <c r="P150" s="201"/>
      <c r="Q150" s="201"/>
      <c r="R150" s="76"/>
      <c r="T150" s="98" t="s">
        <v>1</v>
      </c>
      <c r="U150" s="30" t="s">
        <v>25</v>
      </c>
      <c r="V150" s="26"/>
      <c r="W150" s="115">
        <f t="shared" si="16"/>
        <v>0</v>
      </c>
      <c r="X150" s="115">
        <v>0</v>
      </c>
      <c r="Y150" s="115">
        <f t="shared" si="17"/>
        <v>0</v>
      </c>
      <c r="Z150" s="115">
        <v>0</v>
      </c>
      <c r="AA150" s="116">
        <f t="shared" si="18"/>
        <v>0</v>
      </c>
      <c r="AR150" s="14" t="s">
        <v>108</v>
      </c>
      <c r="AT150" s="14" t="s">
        <v>134</v>
      </c>
      <c r="AU150" s="14" t="s">
        <v>43</v>
      </c>
      <c r="AY150" s="14" t="s">
        <v>94</v>
      </c>
      <c r="BE150" s="56">
        <f t="shared" si="19"/>
        <v>0</v>
      </c>
      <c r="BF150" s="56">
        <f t="shared" si="20"/>
        <v>0</v>
      </c>
      <c r="BG150" s="56">
        <f t="shared" si="21"/>
        <v>0</v>
      </c>
      <c r="BH150" s="56">
        <f t="shared" si="22"/>
        <v>0</v>
      </c>
      <c r="BI150" s="56">
        <f t="shared" si="23"/>
        <v>0</v>
      </c>
      <c r="BJ150" s="14" t="s">
        <v>43</v>
      </c>
      <c r="BK150" s="93">
        <f t="shared" si="24"/>
        <v>0</v>
      </c>
      <c r="BL150" s="14" t="s">
        <v>96</v>
      </c>
      <c r="BM150" s="14" t="s">
        <v>347</v>
      </c>
    </row>
    <row r="151" spans="2:65" s="1" customFormat="1" ht="25.5" customHeight="1" x14ac:dyDescent="0.3">
      <c r="B151" s="73"/>
      <c r="C151" s="141" t="s">
        <v>138</v>
      </c>
      <c r="D151" s="141" t="s">
        <v>134</v>
      </c>
      <c r="E151" s="142" t="s">
        <v>668</v>
      </c>
      <c r="F151" s="211" t="s">
        <v>813</v>
      </c>
      <c r="G151" s="211"/>
      <c r="H151" s="211"/>
      <c r="I151" s="211"/>
      <c r="J151" s="143" t="s">
        <v>95</v>
      </c>
      <c r="K151" s="144">
        <v>1</v>
      </c>
      <c r="L151" s="212">
        <v>0</v>
      </c>
      <c r="M151" s="212"/>
      <c r="N151" s="213">
        <f t="shared" si="15"/>
        <v>0</v>
      </c>
      <c r="O151" s="201"/>
      <c r="P151" s="201"/>
      <c r="Q151" s="201"/>
      <c r="R151" s="76"/>
      <c r="T151" s="98" t="s">
        <v>1</v>
      </c>
      <c r="U151" s="30" t="s">
        <v>25</v>
      </c>
      <c r="V151" s="26"/>
      <c r="W151" s="115">
        <f t="shared" si="16"/>
        <v>0</v>
      </c>
      <c r="X151" s="115">
        <v>0</v>
      </c>
      <c r="Y151" s="115">
        <f t="shared" si="17"/>
        <v>0</v>
      </c>
      <c r="Z151" s="115">
        <v>0</v>
      </c>
      <c r="AA151" s="116">
        <f t="shared" si="18"/>
        <v>0</v>
      </c>
      <c r="AR151" s="14" t="s">
        <v>108</v>
      </c>
      <c r="AT151" s="14" t="s">
        <v>134</v>
      </c>
      <c r="AU151" s="14" t="s">
        <v>43</v>
      </c>
      <c r="AY151" s="14" t="s">
        <v>94</v>
      </c>
      <c r="BE151" s="56">
        <f t="shared" si="19"/>
        <v>0</v>
      </c>
      <c r="BF151" s="56">
        <f t="shared" si="20"/>
        <v>0</v>
      </c>
      <c r="BG151" s="56">
        <f t="shared" si="21"/>
        <v>0</v>
      </c>
      <c r="BH151" s="56">
        <f t="shared" si="22"/>
        <v>0</v>
      </c>
      <c r="BI151" s="56">
        <f t="shared" si="23"/>
        <v>0</v>
      </c>
      <c r="BJ151" s="14" t="s">
        <v>43</v>
      </c>
      <c r="BK151" s="93">
        <f t="shared" si="24"/>
        <v>0</v>
      </c>
      <c r="BL151" s="14" t="s">
        <v>96</v>
      </c>
      <c r="BM151" s="14" t="s">
        <v>355</v>
      </c>
    </row>
    <row r="152" spans="2:65" s="1" customFormat="1" ht="25.5" customHeight="1" x14ac:dyDescent="0.3">
      <c r="B152" s="73"/>
      <c r="C152" s="141" t="s">
        <v>139</v>
      </c>
      <c r="D152" s="141" t="s">
        <v>134</v>
      </c>
      <c r="E152" s="142" t="s">
        <v>669</v>
      </c>
      <c r="F152" s="211" t="s">
        <v>814</v>
      </c>
      <c r="G152" s="211"/>
      <c r="H152" s="211"/>
      <c r="I152" s="211"/>
      <c r="J152" s="143" t="s">
        <v>95</v>
      </c>
      <c r="K152" s="144">
        <v>1</v>
      </c>
      <c r="L152" s="212">
        <v>0</v>
      </c>
      <c r="M152" s="212"/>
      <c r="N152" s="213">
        <f t="shared" si="15"/>
        <v>0</v>
      </c>
      <c r="O152" s="201"/>
      <c r="P152" s="201"/>
      <c r="Q152" s="201"/>
      <c r="R152" s="76"/>
      <c r="T152" s="98" t="s">
        <v>1</v>
      </c>
      <c r="U152" s="30" t="s">
        <v>25</v>
      </c>
      <c r="V152" s="26"/>
      <c r="W152" s="115">
        <f t="shared" si="16"/>
        <v>0</v>
      </c>
      <c r="X152" s="115">
        <v>0</v>
      </c>
      <c r="Y152" s="115">
        <f t="shared" si="17"/>
        <v>0</v>
      </c>
      <c r="Z152" s="115">
        <v>0</v>
      </c>
      <c r="AA152" s="116">
        <f t="shared" si="18"/>
        <v>0</v>
      </c>
      <c r="AR152" s="14" t="s">
        <v>108</v>
      </c>
      <c r="AT152" s="14" t="s">
        <v>134</v>
      </c>
      <c r="AU152" s="14" t="s">
        <v>43</v>
      </c>
      <c r="AY152" s="14" t="s">
        <v>94</v>
      </c>
      <c r="BE152" s="56">
        <f t="shared" si="19"/>
        <v>0</v>
      </c>
      <c r="BF152" s="56">
        <f t="shared" si="20"/>
        <v>0</v>
      </c>
      <c r="BG152" s="56">
        <f t="shared" si="21"/>
        <v>0</v>
      </c>
      <c r="BH152" s="56">
        <f t="shared" si="22"/>
        <v>0</v>
      </c>
      <c r="BI152" s="56">
        <f t="shared" si="23"/>
        <v>0</v>
      </c>
      <c r="BJ152" s="14" t="s">
        <v>43</v>
      </c>
      <c r="BK152" s="93">
        <f t="shared" si="24"/>
        <v>0</v>
      </c>
      <c r="BL152" s="14" t="s">
        <v>96</v>
      </c>
      <c r="BM152" s="14" t="s">
        <v>362</v>
      </c>
    </row>
    <row r="153" spans="2:65" s="1" customFormat="1" ht="38.25" customHeight="1" x14ac:dyDescent="0.3">
      <c r="B153" s="73"/>
      <c r="C153" s="141" t="s">
        <v>140</v>
      </c>
      <c r="D153" s="141" t="s">
        <v>134</v>
      </c>
      <c r="E153" s="142" t="s">
        <v>670</v>
      </c>
      <c r="F153" s="211" t="s">
        <v>815</v>
      </c>
      <c r="G153" s="211"/>
      <c r="H153" s="211"/>
      <c r="I153" s="211"/>
      <c r="J153" s="143" t="s">
        <v>95</v>
      </c>
      <c r="K153" s="144">
        <v>5</v>
      </c>
      <c r="L153" s="212">
        <v>0</v>
      </c>
      <c r="M153" s="212"/>
      <c r="N153" s="213">
        <f t="shared" si="15"/>
        <v>0</v>
      </c>
      <c r="O153" s="201"/>
      <c r="P153" s="201"/>
      <c r="Q153" s="201"/>
      <c r="R153" s="76"/>
      <c r="T153" s="98" t="s">
        <v>1</v>
      </c>
      <c r="U153" s="30" t="s">
        <v>25</v>
      </c>
      <c r="V153" s="26"/>
      <c r="W153" s="115">
        <f t="shared" si="16"/>
        <v>0</v>
      </c>
      <c r="X153" s="115">
        <v>0</v>
      </c>
      <c r="Y153" s="115">
        <f t="shared" si="17"/>
        <v>0</v>
      </c>
      <c r="Z153" s="115">
        <v>0</v>
      </c>
      <c r="AA153" s="116">
        <f t="shared" si="18"/>
        <v>0</v>
      </c>
      <c r="AR153" s="14" t="s">
        <v>108</v>
      </c>
      <c r="AT153" s="14" t="s">
        <v>134</v>
      </c>
      <c r="AU153" s="14" t="s">
        <v>43</v>
      </c>
      <c r="AY153" s="14" t="s">
        <v>94</v>
      </c>
      <c r="BE153" s="56">
        <f t="shared" si="19"/>
        <v>0</v>
      </c>
      <c r="BF153" s="56">
        <f t="shared" si="20"/>
        <v>0</v>
      </c>
      <c r="BG153" s="56">
        <f t="shared" si="21"/>
        <v>0</v>
      </c>
      <c r="BH153" s="56">
        <f t="shared" si="22"/>
        <v>0</v>
      </c>
      <c r="BI153" s="56">
        <f t="shared" si="23"/>
        <v>0</v>
      </c>
      <c r="BJ153" s="14" t="s">
        <v>43</v>
      </c>
      <c r="BK153" s="93">
        <f t="shared" si="24"/>
        <v>0</v>
      </c>
      <c r="BL153" s="14" t="s">
        <v>96</v>
      </c>
      <c r="BM153" s="14" t="s">
        <v>374</v>
      </c>
    </row>
    <row r="154" spans="2:65" s="1" customFormat="1" ht="25.5" customHeight="1" x14ac:dyDescent="0.3">
      <c r="B154" s="73"/>
      <c r="C154" s="141" t="s">
        <v>141</v>
      </c>
      <c r="D154" s="141" t="s">
        <v>134</v>
      </c>
      <c r="E154" s="142" t="s">
        <v>671</v>
      </c>
      <c r="F154" s="211" t="s">
        <v>672</v>
      </c>
      <c r="G154" s="211"/>
      <c r="H154" s="211"/>
      <c r="I154" s="211"/>
      <c r="J154" s="143" t="s">
        <v>95</v>
      </c>
      <c r="K154" s="144">
        <v>2</v>
      </c>
      <c r="L154" s="212">
        <v>0</v>
      </c>
      <c r="M154" s="212"/>
      <c r="N154" s="213">
        <f t="shared" si="15"/>
        <v>0</v>
      </c>
      <c r="O154" s="201"/>
      <c r="P154" s="201"/>
      <c r="Q154" s="201"/>
      <c r="R154" s="76"/>
      <c r="T154" s="98" t="s">
        <v>1</v>
      </c>
      <c r="U154" s="30" t="s">
        <v>25</v>
      </c>
      <c r="V154" s="26"/>
      <c r="W154" s="115">
        <f t="shared" si="16"/>
        <v>0</v>
      </c>
      <c r="X154" s="115">
        <v>0</v>
      </c>
      <c r="Y154" s="115">
        <f t="shared" si="17"/>
        <v>0</v>
      </c>
      <c r="Z154" s="115">
        <v>0</v>
      </c>
      <c r="AA154" s="116">
        <f t="shared" si="18"/>
        <v>0</v>
      </c>
      <c r="AR154" s="14" t="s">
        <v>108</v>
      </c>
      <c r="AT154" s="14" t="s">
        <v>134</v>
      </c>
      <c r="AU154" s="14" t="s">
        <v>43</v>
      </c>
      <c r="AY154" s="14" t="s">
        <v>94</v>
      </c>
      <c r="BE154" s="56">
        <f t="shared" si="19"/>
        <v>0</v>
      </c>
      <c r="BF154" s="56">
        <f t="shared" si="20"/>
        <v>0</v>
      </c>
      <c r="BG154" s="56">
        <f t="shared" si="21"/>
        <v>0</v>
      </c>
      <c r="BH154" s="56">
        <f t="shared" si="22"/>
        <v>0</v>
      </c>
      <c r="BI154" s="56">
        <f t="shared" si="23"/>
        <v>0</v>
      </c>
      <c r="BJ154" s="14" t="s">
        <v>43</v>
      </c>
      <c r="BK154" s="93">
        <f t="shared" si="24"/>
        <v>0</v>
      </c>
      <c r="BL154" s="14" t="s">
        <v>96</v>
      </c>
      <c r="BM154" s="14" t="s">
        <v>381</v>
      </c>
    </row>
    <row r="155" spans="2:65" s="1" customFormat="1" ht="25.5" customHeight="1" x14ac:dyDescent="0.3">
      <c r="B155" s="73"/>
      <c r="C155" s="141" t="s">
        <v>142</v>
      </c>
      <c r="D155" s="141" t="s">
        <v>134</v>
      </c>
      <c r="E155" s="142" t="s">
        <v>673</v>
      </c>
      <c r="F155" s="211" t="s">
        <v>674</v>
      </c>
      <c r="G155" s="211"/>
      <c r="H155" s="211"/>
      <c r="I155" s="211"/>
      <c r="J155" s="143" t="s">
        <v>95</v>
      </c>
      <c r="K155" s="144">
        <v>5</v>
      </c>
      <c r="L155" s="212">
        <v>0</v>
      </c>
      <c r="M155" s="212"/>
      <c r="N155" s="213">
        <f t="shared" si="15"/>
        <v>0</v>
      </c>
      <c r="O155" s="201"/>
      <c r="P155" s="201"/>
      <c r="Q155" s="201"/>
      <c r="R155" s="76"/>
      <c r="T155" s="98" t="s">
        <v>1</v>
      </c>
      <c r="U155" s="30" t="s">
        <v>25</v>
      </c>
      <c r="V155" s="26"/>
      <c r="W155" s="115">
        <f t="shared" si="16"/>
        <v>0</v>
      </c>
      <c r="X155" s="115">
        <v>0</v>
      </c>
      <c r="Y155" s="115">
        <f t="shared" si="17"/>
        <v>0</v>
      </c>
      <c r="Z155" s="115">
        <v>0</v>
      </c>
      <c r="AA155" s="116">
        <f t="shared" si="18"/>
        <v>0</v>
      </c>
      <c r="AR155" s="14" t="s">
        <v>108</v>
      </c>
      <c r="AT155" s="14" t="s">
        <v>134</v>
      </c>
      <c r="AU155" s="14" t="s">
        <v>43</v>
      </c>
      <c r="AY155" s="14" t="s">
        <v>94</v>
      </c>
      <c r="BE155" s="56">
        <f t="shared" si="19"/>
        <v>0</v>
      </c>
      <c r="BF155" s="56">
        <f t="shared" si="20"/>
        <v>0</v>
      </c>
      <c r="BG155" s="56">
        <f t="shared" si="21"/>
        <v>0</v>
      </c>
      <c r="BH155" s="56">
        <f t="shared" si="22"/>
        <v>0</v>
      </c>
      <c r="BI155" s="56">
        <f t="shared" si="23"/>
        <v>0</v>
      </c>
      <c r="BJ155" s="14" t="s">
        <v>43</v>
      </c>
      <c r="BK155" s="93">
        <f t="shared" si="24"/>
        <v>0</v>
      </c>
      <c r="BL155" s="14" t="s">
        <v>96</v>
      </c>
      <c r="BM155" s="14" t="s">
        <v>389</v>
      </c>
    </row>
    <row r="156" spans="2:65" s="1" customFormat="1" ht="25.5" customHeight="1" x14ac:dyDescent="0.3">
      <c r="B156" s="73"/>
      <c r="C156" s="141" t="s">
        <v>143</v>
      </c>
      <c r="D156" s="141" t="s">
        <v>134</v>
      </c>
      <c r="E156" s="142" t="s">
        <v>675</v>
      </c>
      <c r="F156" s="211" t="s">
        <v>633</v>
      </c>
      <c r="G156" s="211"/>
      <c r="H156" s="211"/>
      <c r="I156" s="211"/>
      <c r="J156" s="143" t="s">
        <v>95</v>
      </c>
      <c r="K156" s="144">
        <v>3</v>
      </c>
      <c r="L156" s="212">
        <v>0</v>
      </c>
      <c r="M156" s="212"/>
      <c r="N156" s="213">
        <f t="shared" si="15"/>
        <v>0</v>
      </c>
      <c r="O156" s="201"/>
      <c r="P156" s="201"/>
      <c r="Q156" s="201"/>
      <c r="R156" s="76"/>
      <c r="T156" s="98" t="s">
        <v>1</v>
      </c>
      <c r="U156" s="30" t="s">
        <v>25</v>
      </c>
      <c r="V156" s="26"/>
      <c r="W156" s="115">
        <f t="shared" si="16"/>
        <v>0</v>
      </c>
      <c r="X156" s="115">
        <v>0</v>
      </c>
      <c r="Y156" s="115">
        <f t="shared" si="17"/>
        <v>0</v>
      </c>
      <c r="Z156" s="115">
        <v>0</v>
      </c>
      <c r="AA156" s="116">
        <f t="shared" si="18"/>
        <v>0</v>
      </c>
      <c r="AR156" s="14" t="s">
        <v>108</v>
      </c>
      <c r="AT156" s="14" t="s">
        <v>134</v>
      </c>
      <c r="AU156" s="14" t="s">
        <v>43</v>
      </c>
      <c r="AY156" s="14" t="s">
        <v>94</v>
      </c>
      <c r="BE156" s="56">
        <f t="shared" si="19"/>
        <v>0</v>
      </c>
      <c r="BF156" s="56">
        <f t="shared" si="20"/>
        <v>0</v>
      </c>
      <c r="BG156" s="56">
        <f t="shared" si="21"/>
        <v>0</v>
      </c>
      <c r="BH156" s="56">
        <f t="shared" si="22"/>
        <v>0</v>
      </c>
      <c r="BI156" s="56">
        <f t="shared" si="23"/>
        <v>0</v>
      </c>
      <c r="BJ156" s="14" t="s">
        <v>43</v>
      </c>
      <c r="BK156" s="93">
        <f t="shared" si="24"/>
        <v>0</v>
      </c>
      <c r="BL156" s="14" t="s">
        <v>96</v>
      </c>
      <c r="BM156" s="14" t="s">
        <v>396</v>
      </c>
    </row>
    <row r="157" spans="2:65" s="1" customFormat="1" ht="25.5" customHeight="1" x14ac:dyDescent="0.3">
      <c r="B157" s="73"/>
      <c r="C157" s="141" t="s">
        <v>144</v>
      </c>
      <c r="D157" s="141" t="s">
        <v>134</v>
      </c>
      <c r="E157" s="142" t="s">
        <v>676</v>
      </c>
      <c r="F157" s="211" t="s">
        <v>635</v>
      </c>
      <c r="G157" s="211"/>
      <c r="H157" s="211"/>
      <c r="I157" s="211"/>
      <c r="J157" s="143" t="s">
        <v>95</v>
      </c>
      <c r="K157" s="144">
        <v>8</v>
      </c>
      <c r="L157" s="212">
        <v>0</v>
      </c>
      <c r="M157" s="212"/>
      <c r="N157" s="213">
        <f t="shared" si="15"/>
        <v>0</v>
      </c>
      <c r="O157" s="201"/>
      <c r="P157" s="201"/>
      <c r="Q157" s="201"/>
      <c r="R157" s="76"/>
      <c r="T157" s="98" t="s">
        <v>1</v>
      </c>
      <c r="U157" s="30" t="s">
        <v>25</v>
      </c>
      <c r="V157" s="26"/>
      <c r="W157" s="115">
        <f t="shared" si="16"/>
        <v>0</v>
      </c>
      <c r="X157" s="115">
        <v>0</v>
      </c>
      <c r="Y157" s="115">
        <f t="shared" si="17"/>
        <v>0</v>
      </c>
      <c r="Z157" s="115">
        <v>0</v>
      </c>
      <c r="AA157" s="116">
        <f t="shared" si="18"/>
        <v>0</v>
      </c>
      <c r="AR157" s="14" t="s">
        <v>108</v>
      </c>
      <c r="AT157" s="14" t="s">
        <v>134</v>
      </c>
      <c r="AU157" s="14" t="s">
        <v>43</v>
      </c>
      <c r="AY157" s="14" t="s">
        <v>94</v>
      </c>
      <c r="BE157" s="56">
        <f t="shared" si="19"/>
        <v>0</v>
      </c>
      <c r="BF157" s="56">
        <f t="shared" si="20"/>
        <v>0</v>
      </c>
      <c r="BG157" s="56">
        <f t="shared" si="21"/>
        <v>0</v>
      </c>
      <c r="BH157" s="56">
        <f t="shared" si="22"/>
        <v>0</v>
      </c>
      <c r="BI157" s="56">
        <f t="shared" si="23"/>
        <v>0</v>
      </c>
      <c r="BJ157" s="14" t="s">
        <v>43</v>
      </c>
      <c r="BK157" s="93">
        <f t="shared" si="24"/>
        <v>0</v>
      </c>
      <c r="BL157" s="14" t="s">
        <v>96</v>
      </c>
      <c r="BM157" s="14" t="s">
        <v>405</v>
      </c>
    </row>
    <row r="158" spans="2:65" s="1" customFormat="1" ht="25.5" customHeight="1" x14ac:dyDescent="0.3">
      <c r="B158" s="73"/>
      <c r="C158" s="141" t="s">
        <v>145</v>
      </c>
      <c r="D158" s="141" t="s">
        <v>134</v>
      </c>
      <c r="E158" s="142" t="s">
        <v>677</v>
      </c>
      <c r="F158" s="211" t="s">
        <v>637</v>
      </c>
      <c r="G158" s="211"/>
      <c r="H158" s="211"/>
      <c r="I158" s="211"/>
      <c r="J158" s="143" t="s">
        <v>95</v>
      </c>
      <c r="K158" s="144">
        <v>1</v>
      </c>
      <c r="L158" s="212">
        <v>0</v>
      </c>
      <c r="M158" s="212"/>
      <c r="N158" s="213">
        <f t="shared" si="15"/>
        <v>0</v>
      </c>
      <c r="O158" s="201"/>
      <c r="P158" s="201"/>
      <c r="Q158" s="201"/>
      <c r="R158" s="76"/>
      <c r="T158" s="98" t="s">
        <v>1</v>
      </c>
      <c r="U158" s="30" t="s">
        <v>25</v>
      </c>
      <c r="V158" s="26"/>
      <c r="W158" s="115">
        <f t="shared" si="16"/>
        <v>0</v>
      </c>
      <c r="X158" s="115">
        <v>0</v>
      </c>
      <c r="Y158" s="115">
        <f t="shared" si="17"/>
        <v>0</v>
      </c>
      <c r="Z158" s="115">
        <v>0</v>
      </c>
      <c r="AA158" s="116">
        <f t="shared" si="18"/>
        <v>0</v>
      </c>
      <c r="AR158" s="14" t="s">
        <v>108</v>
      </c>
      <c r="AT158" s="14" t="s">
        <v>134</v>
      </c>
      <c r="AU158" s="14" t="s">
        <v>43</v>
      </c>
      <c r="AY158" s="14" t="s">
        <v>94</v>
      </c>
      <c r="BE158" s="56">
        <f t="shared" si="19"/>
        <v>0</v>
      </c>
      <c r="BF158" s="56">
        <f t="shared" si="20"/>
        <v>0</v>
      </c>
      <c r="BG158" s="56">
        <f t="shared" si="21"/>
        <v>0</v>
      </c>
      <c r="BH158" s="56">
        <f t="shared" si="22"/>
        <v>0</v>
      </c>
      <c r="BI158" s="56">
        <f t="shared" si="23"/>
        <v>0</v>
      </c>
      <c r="BJ158" s="14" t="s">
        <v>43</v>
      </c>
      <c r="BK158" s="93">
        <f t="shared" si="24"/>
        <v>0</v>
      </c>
      <c r="BL158" s="14" t="s">
        <v>96</v>
      </c>
      <c r="BM158" s="14" t="s">
        <v>121</v>
      </c>
    </row>
    <row r="159" spans="2:65" s="1" customFormat="1" ht="16.5" customHeight="1" x14ac:dyDescent="0.3">
      <c r="B159" s="73"/>
      <c r="C159" s="141" t="s">
        <v>146</v>
      </c>
      <c r="D159" s="141" t="s">
        <v>134</v>
      </c>
      <c r="E159" s="142" t="s">
        <v>678</v>
      </c>
      <c r="F159" s="211" t="s">
        <v>639</v>
      </c>
      <c r="G159" s="211"/>
      <c r="H159" s="211"/>
      <c r="I159" s="211"/>
      <c r="J159" s="143" t="s">
        <v>95</v>
      </c>
      <c r="K159" s="144">
        <v>1</v>
      </c>
      <c r="L159" s="212">
        <v>0</v>
      </c>
      <c r="M159" s="212"/>
      <c r="N159" s="213">
        <f t="shared" si="15"/>
        <v>0</v>
      </c>
      <c r="O159" s="201"/>
      <c r="P159" s="201"/>
      <c r="Q159" s="201"/>
      <c r="R159" s="76"/>
      <c r="T159" s="98" t="s">
        <v>1</v>
      </c>
      <c r="U159" s="30" t="s">
        <v>25</v>
      </c>
      <c r="V159" s="26"/>
      <c r="W159" s="115">
        <f t="shared" si="16"/>
        <v>0</v>
      </c>
      <c r="X159" s="115">
        <v>0</v>
      </c>
      <c r="Y159" s="115">
        <f t="shared" si="17"/>
        <v>0</v>
      </c>
      <c r="Z159" s="115">
        <v>0</v>
      </c>
      <c r="AA159" s="116">
        <f t="shared" si="18"/>
        <v>0</v>
      </c>
      <c r="AR159" s="14" t="s">
        <v>108</v>
      </c>
      <c r="AT159" s="14" t="s">
        <v>134</v>
      </c>
      <c r="AU159" s="14" t="s">
        <v>43</v>
      </c>
      <c r="AY159" s="14" t="s">
        <v>94</v>
      </c>
      <c r="BE159" s="56">
        <f t="shared" si="19"/>
        <v>0</v>
      </c>
      <c r="BF159" s="56">
        <f t="shared" si="20"/>
        <v>0</v>
      </c>
      <c r="BG159" s="56">
        <f t="shared" si="21"/>
        <v>0</v>
      </c>
      <c r="BH159" s="56">
        <f t="shared" si="22"/>
        <v>0</v>
      </c>
      <c r="BI159" s="56">
        <f t="shared" si="23"/>
        <v>0</v>
      </c>
      <c r="BJ159" s="14" t="s">
        <v>43</v>
      </c>
      <c r="BK159" s="93">
        <f t="shared" si="24"/>
        <v>0</v>
      </c>
      <c r="BL159" s="14" t="s">
        <v>96</v>
      </c>
      <c r="BM159" s="14" t="s">
        <v>418</v>
      </c>
    </row>
    <row r="160" spans="2:65" s="1" customFormat="1" ht="16.5" customHeight="1" x14ac:dyDescent="0.3">
      <c r="B160" s="73"/>
      <c r="C160" s="141" t="s">
        <v>147</v>
      </c>
      <c r="D160" s="141" t="s">
        <v>134</v>
      </c>
      <c r="E160" s="142" t="s">
        <v>679</v>
      </c>
      <c r="F160" s="211" t="s">
        <v>680</v>
      </c>
      <c r="G160" s="211"/>
      <c r="H160" s="211"/>
      <c r="I160" s="211"/>
      <c r="J160" s="143" t="s">
        <v>99</v>
      </c>
      <c r="K160" s="144">
        <v>10</v>
      </c>
      <c r="L160" s="212">
        <v>0</v>
      </c>
      <c r="M160" s="212"/>
      <c r="N160" s="213">
        <f t="shared" si="15"/>
        <v>0</v>
      </c>
      <c r="O160" s="201"/>
      <c r="P160" s="201"/>
      <c r="Q160" s="201"/>
      <c r="R160" s="76"/>
      <c r="T160" s="98" t="s">
        <v>1</v>
      </c>
      <c r="U160" s="30" t="s">
        <v>25</v>
      </c>
      <c r="V160" s="26"/>
      <c r="W160" s="115">
        <f t="shared" si="16"/>
        <v>0</v>
      </c>
      <c r="X160" s="115">
        <v>0</v>
      </c>
      <c r="Y160" s="115">
        <f t="shared" si="17"/>
        <v>0</v>
      </c>
      <c r="Z160" s="115">
        <v>0</v>
      </c>
      <c r="AA160" s="116">
        <f t="shared" si="18"/>
        <v>0</v>
      </c>
      <c r="AR160" s="14" t="s">
        <v>108</v>
      </c>
      <c r="AT160" s="14" t="s">
        <v>134</v>
      </c>
      <c r="AU160" s="14" t="s">
        <v>43</v>
      </c>
      <c r="AY160" s="14" t="s">
        <v>94</v>
      </c>
      <c r="BE160" s="56">
        <f t="shared" si="19"/>
        <v>0</v>
      </c>
      <c r="BF160" s="56">
        <f t="shared" si="20"/>
        <v>0</v>
      </c>
      <c r="BG160" s="56">
        <f t="shared" si="21"/>
        <v>0</v>
      </c>
      <c r="BH160" s="56">
        <f t="shared" si="22"/>
        <v>0</v>
      </c>
      <c r="BI160" s="56">
        <f t="shared" si="23"/>
        <v>0</v>
      </c>
      <c r="BJ160" s="14" t="s">
        <v>43</v>
      </c>
      <c r="BK160" s="93">
        <f t="shared" si="24"/>
        <v>0</v>
      </c>
      <c r="BL160" s="14" t="s">
        <v>96</v>
      </c>
      <c r="BM160" s="14" t="s">
        <v>425</v>
      </c>
    </row>
    <row r="161" spans="2:65" s="1" customFormat="1" ht="16.5" customHeight="1" x14ac:dyDescent="0.3">
      <c r="B161" s="73"/>
      <c r="C161" s="141" t="s">
        <v>148</v>
      </c>
      <c r="D161" s="141" t="s">
        <v>134</v>
      </c>
      <c r="E161" s="142" t="s">
        <v>681</v>
      </c>
      <c r="F161" s="211" t="s">
        <v>682</v>
      </c>
      <c r="G161" s="211"/>
      <c r="H161" s="211"/>
      <c r="I161" s="211"/>
      <c r="J161" s="143" t="s">
        <v>99</v>
      </c>
      <c r="K161" s="144">
        <v>142</v>
      </c>
      <c r="L161" s="212">
        <v>0</v>
      </c>
      <c r="M161" s="212"/>
      <c r="N161" s="213">
        <f t="shared" si="15"/>
        <v>0</v>
      </c>
      <c r="O161" s="201"/>
      <c r="P161" s="201"/>
      <c r="Q161" s="201"/>
      <c r="R161" s="76"/>
      <c r="T161" s="98" t="s">
        <v>1</v>
      </c>
      <c r="U161" s="30" t="s">
        <v>25</v>
      </c>
      <c r="V161" s="26"/>
      <c r="W161" s="115">
        <f t="shared" si="16"/>
        <v>0</v>
      </c>
      <c r="X161" s="115">
        <v>0</v>
      </c>
      <c r="Y161" s="115">
        <f t="shared" si="17"/>
        <v>0</v>
      </c>
      <c r="Z161" s="115">
        <v>0</v>
      </c>
      <c r="AA161" s="116">
        <f t="shared" si="18"/>
        <v>0</v>
      </c>
      <c r="AR161" s="14" t="s">
        <v>108</v>
      </c>
      <c r="AT161" s="14" t="s">
        <v>134</v>
      </c>
      <c r="AU161" s="14" t="s">
        <v>43</v>
      </c>
      <c r="AY161" s="14" t="s">
        <v>94</v>
      </c>
      <c r="BE161" s="56">
        <f t="shared" si="19"/>
        <v>0</v>
      </c>
      <c r="BF161" s="56">
        <f t="shared" si="20"/>
        <v>0</v>
      </c>
      <c r="BG161" s="56">
        <f t="shared" si="21"/>
        <v>0</v>
      </c>
      <c r="BH161" s="56">
        <f t="shared" si="22"/>
        <v>0</v>
      </c>
      <c r="BI161" s="56">
        <f t="shared" si="23"/>
        <v>0</v>
      </c>
      <c r="BJ161" s="14" t="s">
        <v>43</v>
      </c>
      <c r="BK161" s="93">
        <f t="shared" si="24"/>
        <v>0</v>
      </c>
      <c r="BL161" s="14" t="s">
        <v>96</v>
      </c>
      <c r="BM161" s="14" t="s">
        <v>432</v>
      </c>
    </row>
    <row r="162" spans="2:65" s="1" customFormat="1" ht="16.5" customHeight="1" x14ac:dyDescent="0.3">
      <c r="B162" s="73"/>
      <c r="C162" s="141" t="s">
        <v>149</v>
      </c>
      <c r="D162" s="141" t="s">
        <v>134</v>
      </c>
      <c r="E162" s="142" t="s">
        <v>683</v>
      </c>
      <c r="F162" s="211" t="s">
        <v>684</v>
      </c>
      <c r="G162" s="211"/>
      <c r="H162" s="211"/>
      <c r="I162" s="211"/>
      <c r="J162" s="143" t="s">
        <v>99</v>
      </c>
      <c r="K162" s="144">
        <v>79</v>
      </c>
      <c r="L162" s="212">
        <v>0</v>
      </c>
      <c r="M162" s="212"/>
      <c r="N162" s="213">
        <f t="shared" si="15"/>
        <v>0</v>
      </c>
      <c r="O162" s="201"/>
      <c r="P162" s="201"/>
      <c r="Q162" s="201"/>
      <c r="R162" s="76"/>
      <c r="T162" s="98" t="s">
        <v>1</v>
      </c>
      <c r="U162" s="30" t="s">
        <v>25</v>
      </c>
      <c r="V162" s="26"/>
      <c r="W162" s="115">
        <f t="shared" si="16"/>
        <v>0</v>
      </c>
      <c r="X162" s="115">
        <v>0</v>
      </c>
      <c r="Y162" s="115">
        <f t="shared" si="17"/>
        <v>0</v>
      </c>
      <c r="Z162" s="115">
        <v>0</v>
      </c>
      <c r="AA162" s="116">
        <f t="shared" si="18"/>
        <v>0</v>
      </c>
      <c r="AR162" s="14" t="s">
        <v>108</v>
      </c>
      <c r="AT162" s="14" t="s">
        <v>134</v>
      </c>
      <c r="AU162" s="14" t="s">
        <v>43</v>
      </c>
      <c r="AY162" s="14" t="s">
        <v>94</v>
      </c>
      <c r="BE162" s="56">
        <f t="shared" si="19"/>
        <v>0</v>
      </c>
      <c r="BF162" s="56">
        <f t="shared" si="20"/>
        <v>0</v>
      </c>
      <c r="BG162" s="56">
        <f t="shared" si="21"/>
        <v>0</v>
      </c>
      <c r="BH162" s="56">
        <f t="shared" si="22"/>
        <v>0</v>
      </c>
      <c r="BI162" s="56">
        <f t="shared" si="23"/>
        <v>0</v>
      </c>
      <c r="BJ162" s="14" t="s">
        <v>43</v>
      </c>
      <c r="BK162" s="93">
        <f t="shared" si="24"/>
        <v>0</v>
      </c>
      <c r="BL162" s="14" t="s">
        <v>96</v>
      </c>
      <c r="BM162" s="14" t="s">
        <v>438</v>
      </c>
    </row>
    <row r="163" spans="2:65" s="1" customFormat="1" ht="16.5" customHeight="1" x14ac:dyDescent="0.3">
      <c r="B163" s="73"/>
      <c r="C163" s="141" t="s">
        <v>150</v>
      </c>
      <c r="D163" s="141" t="s">
        <v>134</v>
      </c>
      <c r="E163" s="142" t="s">
        <v>685</v>
      </c>
      <c r="F163" s="211" t="s">
        <v>686</v>
      </c>
      <c r="G163" s="211"/>
      <c r="H163" s="211"/>
      <c r="I163" s="211"/>
      <c r="J163" s="143" t="s">
        <v>99</v>
      </c>
      <c r="K163" s="144">
        <v>42</v>
      </c>
      <c r="L163" s="212">
        <v>0</v>
      </c>
      <c r="M163" s="212"/>
      <c r="N163" s="213">
        <f t="shared" si="15"/>
        <v>0</v>
      </c>
      <c r="O163" s="201"/>
      <c r="P163" s="201"/>
      <c r="Q163" s="201"/>
      <c r="R163" s="76"/>
      <c r="T163" s="98" t="s">
        <v>1</v>
      </c>
      <c r="U163" s="30" t="s">
        <v>25</v>
      </c>
      <c r="V163" s="26"/>
      <c r="W163" s="115">
        <f t="shared" si="16"/>
        <v>0</v>
      </c>
      <c r="X163" s="115">
        <v>0</v>
      </c>
      <c r="Y163" s="115">
        <f t="shared" si="17"/>
        <v>0</v>
      </c>
      <c r="Z163" s="115">
        <v>0</v>
      </c>
      <c r="AA163" s="116">
        <f t="shared" si="18"/>
        <v>0</v>
      </c>
      <c r="AR163" s="14" t="s">
        <v>108</v>
      </c>
      <c r="AT163" s="14" t="s">
        <v>134</v>
      </c>
      <c r="AU163" s="14" t="s">
        <v>43</v>
      </c>
      <c r="AY163" s="14" t="s">
        <v>94</v>
      </c>
      <c r="BE163" s="56">
        <f t="shared" si="19"/>
        <v>0</v>
      </c>
      <c r="BF163" s="56">
        <f t="shared" si="20"/>
        <v>0</v>
      </c>
      <c r="BG163" s="56">
        <f t="shared" si="21"/>
        <v>0</v>
      </c>
      <c r="BH163" s="56">
        <f t="shared" si="22"/>
        <v>0</v>
      </c>
      <c r="BI163" s="56">
        <f t="shared" si="23"/>
        <v>0</v>
      </c>
      <c r="BJ163" s="14" t="s">
        <v>43</v>
      </c>
      <c r="BK163" s="93">
        <f t="shared" si="24"/>
        <v>0</v>
      </c>
      <c r="BL163" s="14" t="s">
        <v>96</v>
      </c>
      <c r="BM163" s="14" t="s">
        <v>443</v>
      </c>
    </row>
    <row r="164" spans="2:65" s="1" customFormat="1" ht="16.5" customHeight="1" x14ac:dyDescent="0.3">
      <c r="B164" s="73"/>
      <c r="C164" s="141" t="s">
        <v>151</v>
      </c>
      <c r="D164" s="141" t="s">
        <v>134</v>
      </c>
      <c r="E164" s="142" t="s">
        <v>687</v>
      </c>
      <c r="F164" s="211" t="s">
        <v>649</v>
      </c>
      <c r="G164" s="211"/>
      <c r="H164" s="211"/>
      <c r="I164" s="211"/>
      <c r="J164" s="143" t="s">
        <v>99</v>
      </c>
      <c r="K164" s="144">
        <v>38</v>
      </c>
      <c r="L164" s="212">
        <v>0</v>
      </c>
      <c r="M164" s="212"/>
      <c r="N164" s="213">
        <f t="shared" si="15"/>
        <v>0</v>
      </c>
      <c r="O164" s="201"/>
      <c r="P164" s="201"/>
      <c r="Q164" s="201"/>
      <c r="R164" s="76"/>
      <c r="T164" s="98" t="s">
        <v>1</v>
      </c>
      <c r="U164" s="30" t="s">
        <v>25</v>
      </c>
      <c r="V164" s="26"/>
      <c r="W164" s="115">
        <f t="shared" si="16"/>
        <v>0</v>
      </c>
      <c r="X164" s="115">
        <v>0</v>
      </c>
      <c r="Y164" s="115">
        <f t="shared" si="17"/>
        <v>0</v>
      </c>
      <c r="Z164" s="115">
        <v>0</v>
      </c>
      <c r="AA164" s="116">
        <f t="shared" si="18"/>
        <v>0</v>
      </c>
      <c r="AR164" s="14" t="s">
        <v>108</v>
      </c>
      <c r="AT164" s="14" t="s">
        <v>134</v>
      </c>
      <c r="AU164" s="14" t="s">
        <v>43</v>
      </c>
      <c r="AY164" s="14" t="s">
        <v>94</v>
      </c>
      <c r="BE164" s="56">
        <f t="shared" si="19"/>
        <v>0</v>
      </c>
      <c r="BF164" s="56">
        <f t="shared" si="20"/>
        <v>0</v>
      </c>
      <c r="BG164" s="56">
        <f t="shared" si="21"/>
        <v>0</v>
      </c>
      <c r="BH164" s="56">
        <f t="shared" si="22"/>
        <v>0</v>
      </c>
      <c r="BI164" s="56">
        <f t="shared" si="23"/>
        <v>0</v>
      </c>
      <c r="BJ164" s="14" t="s">
        <v>43</v>
      </c>
      <c r="BK164" s="93">
        <f t="shared" si="24"/>
        <v>0</v>
      </c>
      <c r="BL164" s="14" t="s">
        <v>96</v>
      </c>
      <c r="BM164" s="14" t="s">
        <v>449</v>
      </c>
    </row>
    <row r="165" spans="2:65" s="1" customFormat="1" ht="16.5" customHeight="1" x14ac:dyDescent="0.3">
      <c r="B165" s="73"/>
      <c r="C165" s="141" t="s">
        <v>152</v>
      </c>
      <c r="D165" s="141" t="s">
        <v>134</v>
      </c>
      <c r="E165" s="142" t="s">
        <v>688</v>
      </c>
      <c r="F165" s="211" t="s">
        <v>651</v>
      </c>
      <c r="G165" s="211"/>
      <c r="H165" s="211"/>
      <c r="I165" s="211"/>
      <c r="J165" s="143" t="s">
        <v>95</v>
      </c>
      <c r="K165" s="144">
        <v>5</v>
      </c>
      <c r="L165" s="212">
        <v>0</v>
      </c>
      <c r="M165" s="212"/>
      <c r="N165" s="213">
        <f t="shared" si="15"/>
        <v>0</v>
      </c>
      <c r="O165" s="201"/>
      <c r="P165" s="201"/>
      <c r="Q165" s="201"/>
      <c r="R165" s="76"/>
      <c r="T165" s="98" t="s">
        <v>1</v>
      </c>
      <c r="U165" s="30" t="s">
        <v>25</v>
      </c>
      <c r="V165" s="26"/>
      <c r="W165" s="115">
        <f t="shared" si="16"/>
        <v>0</v>
      </c>
      <c r="X165" s="115">
        <v>0</v>
      </c>
      <c r="Y165" s="115">
        <f t="shared" si="17"/>
        <v>0</v>
      </c>
      <c r="Z165" s="115">
        <v>0</v>
      </c>
      <c r="AA165" s="116">
        <f t="shared" si="18"/>
        <v>0</v>
      </c>
      <c r="AR165" s="14" t="s">
        <v>108</v>
      </c>
      <c r="AT165" s="14" t="s">
        <v>134</v>
      </c>
      <c r="AU165" s="14" t="s">
        <v>43</v>
      </c>
      <c r="AY165" s="14" t="s">
        <v>94</v>
      </c>
      <c r="BE165" s="56">
        <f t="shared" si="19"/>
        <v>0</v>
      </c>
      <c r="BF165" s="56">
        <f t="shared" si="20"/>
        <v>0</v>
      </c>
      <c r="BG165" s="56">
        <f t="shared" si="21"/>
        <v>0</v>
      </c>
      <c r="BH165" s="56">
        <f t="shared" si="22"/>
        <v>0</v>
      </c>
      <c r="BI165" s="56">
        <f t="shared" si="23"/>
        <v>0</v>
      </c>
      <c r="BJ165" s="14" t="s">
        <v>43</v>
      </c>
      <c r="BK165" s="93">
        <f t="shared" si="24"/>
        <v>0</v>
      </c>
      <c r="BL165" s="14" t="s">
        <v>96</v>
      </c>
      <c r="BM165" s="14" t="s">
        <v>455</v>
      </c>
    </row>
    <row r="166" spans="2:65" s="1" customFormat="1" ht="26.25" customHeight="1" x14ac:dyDescent="0.3">
      <c r="B166" s="73"/>
      <c r="C166" s="141" t="s">
        <v>153</v>
      </c>
      <c r="D166" s="141" t="s">
        <v>134</v>
      </c>
      <c r="E166" s="142" t="s">
        <v>689</v>
      </c>
      <c r="F166" s="211" t="s">
        <v>816</v>
      </c>
      <c r="G166" s="211"/>
      <c r="H166" s="211"/>
      <c r="I166" s="211"/>
      <c r="J166" s="143" t="s">
        <v>95</v>
      </c>
      <c r="K166" s="144">
        <v>3</v>
      </c>
      <c r="L166" s="212">
        <v>0</v>
      </c>
      <c r="M166" s="212"/>
      <c r="N166" s="213">
        <f t="shared" si="15"/>
        <v>0</v>
      </c>
      <c r="O166" s="201"/>
      <c r="P166" s="201"/>
      <c r="Q166" s="201"/>
      <c r="R166" s="76"/>
      <c r="T166" s="98" t="s">
        <v>1</v>
      </c>
      <c r="U166" s="30" t="s">
        <v>25</v>
      </c>
      <c r="V166" s="26"/>
      <c r="W166" s="115">
        <f t="shared" si="16"/>
        <v>0</v>
      </c>
      <c r="X166" s="115">
        <v>0</v>
      </c>
      <c r="Y166" s="115">
        <f t="shared" si="17"/>
        <v>0</v>
      </c>
      <c r="Z166" s="115">
        <v>0</v>
      </c>
      <c r="AA166" s="116">
        <f t="shared" si="18"/>
        <v>0</v>
      </c>
      <c r="AR166" s="14" t="s">
        <v>108</v>
      </c>
      <c r="AT166" s="14" t="s">
        <v>134</v>
      </c>
      <c r="AU166" s="14" t="s">
        <v>43</v>
      </c>
      <c r="AY166" s="14" t="s">
        <v>94</v>
      </c>
      <c r="BE166" s="56">
        <f t="shared" si="19"/>
        <v>0</v>
      </c>
      <c r="BF166" s="56">
        <f t="shared" si="20"/>
        <v>0</v>
      </c>
      <c r="BG166" s="56">
        <f t="shared" si="21"/>
        <v>0</v>
      </c>
      <c r="BH166" s="56">
        <f t="shared" si="22"/>
        <v>0</v>
      </c>
      <c r="BI166" s="56">
        <f t="shared" si="23"/>
        <v>0</v>
      </c>
      <c r="BJ166" s="14" t="s">
        <v>43</v>
      </c>
      <c r="BK166" s="93">
        <f t="shared" si="24"/>
        <v>0</v>
      </c>
      <c r="BL166" s="14" t="s">
        <v>96</v>
      </c>
      <c r="BM166" s="14" t="s">
        <v>463</v>
      </c>
    </row>
    <row r="167" spans="2:65" s="1" customFormat="1" ht="16.5" customHeight="1" x14ac:dyDescent="0.3">
      <c r="B167" s="73"/>
      <c r="C167" s="141" t="s">
        <v>316</v>
      </c>
      <c r="D167" s="141" t="s">
        <v>134</v>
      </c>
      <c r="E167" s="142" t="s">
        <v>690</v>
      </c>
      <c r="F167" s="211" t="s">
        <v>691</v>
      </c>
      <c r="G167" s="211"/>
      <c r="H167" s="211"/>
      <c r="I167" s="211"/>
      <c r="J167" s="143" t="s">
        <v>360</v>
      </c>
      <c r="K167" s="144">
        <v>0</v>
      </c>
      <c r="L167" s="212">
        <v>0</v>
      </c>
      <c r="M167" s="212"/>
      <c r="N167" s="213">
        <f t="shared" si="15"/>
        <v>0</v>
      </c>
      <c r="O167" s="201"/>
      <c r="P167" s="201"/>
      <c r="Q167" s="201"/>
      <c r="R167" s="76"/>
      <c r="T167" s="98" t="s">
        <v>1</v>
      </c>
      <c r="U167" s="30" t="s">
        <v>25</v>
      </c>
      <c r="V167" s="26"/>
      <c r="W167" s="115">
        <f t="shared" si="16"/>
        <v>0</v>
      </c>
      <c r="X167" s="115">
        <v>0</v>
      </c>
      <c r="Y167" s="115">
        <f t="shared" si="17"/>
        <v>0</v>
      </c>
      <c r="Z167" s="115">
        <v>0</v>
      </c>
      <c r="AA167" s="116">
        <f t="shared" si="18"/>
        <v>0</v>
      </c>
      <c r="AR167" s="14" t="s">
        <v>108</v>
      </c>
      <c r="AT167" s="14" t="s">
        <v>134</v>
      </c>
      <c r="AU167" s="14" t="s">
        <v>43</v>
      </c>
      <c r="AY167" s="14" t="s">
        <v>94</v>
      </c>
      <c r="BE167" s="56">
        <f t="shared" si="19"/>
        <v>0</v>
      </c>
      <c r="BF167" s="56">
        <f t="shared" si="20"/>
        <v>0</v>
      </c>
      <c r="BG167" s="56">
        <f t="shared" si="21"/>
        <v>0</v>
      </c>
      <c r="BH167" s="56">
        <f t="shared" si="22"/>
        <v>0</v>
      </c>
      <c r="BI167" s="56">
        <f t="shared" si="23"/>
        <v>0</v>
      </c>
      <c r="BJ167" s="14" t="s">
        <v>43</v>
      </c>
      <c r="BK167" s="93">
        <f t="shared" si="24"/>
        <v>0</v>
      </c>
      <c r="BL167" s="14" t="s">
        <v>96</v>
      </c>
      <c r="BM167" s="14" t="s">
        <v>470</v>
      </c>
    </row>
    <row r="168" spans="2:65" s="5" customFormat="1" ht="29.85" customHeight="1" x14ac:dyDescent="0.3">
      <c r="B168" s="102"/>
      <c r="C168" s="103"/>
      <c r="D168" s="111" t="s">
        <v>616</v>
      </c>
      <c r="E168" s="111"/>
      <c r="F168" s="111"/>
      <c r="G168" s="111"/>
      <c r="H168" s="111"/>
      <c r="I168" s="111"/>
      <c r="J168" s="111"/>
      <c r="K168" s="111"/>
      <c r="L168" s="111"/>
      <c r="M168" s="111"/>
      <c r="N168" s="225">
        <f>BK168</f>
        <v>0</v>
      </c>
      <c r="O168" s="226"/>
      <c r="P168" s="226"/>
      <c r="Q168" s="226"/>
      <c r="R168" s="104"/>
      <c r="T168" s="105"/>
      <c r="U168" s="103"/>
      <c r="V168" s="103"/>
      <c r="W168" s="106">
        <f>SUM(W169:W179)</f>
        <v>0</v>
      </c>
      <c r="X168" s="103"/>
      <c r="Y168" s="106">
        <f>SUM(Y169:Y179)</f>
        <v>0</v>
      </c>
      <c r="Z168" s="103"/>
      <c r="AA168" s="107">
        <f>SUM(AA169:AA179)</f>
        <v>0</v>
      </c>
      <c r="AR168" s="108" t="s">
        <v>41</v>
      </c>
      <c r="AT168" s="109" t="s">
        <v>39</v>
      </c>
      <c r="AU168" s="109" t="s">
        <v>41</v>
      </c>
      <c r="AY168" s="108" t="s">
        <v>94</v>
      </c>
      <c r="BK168" s="110">
        <f>SUM(BK169:BK179)</f>
        <v>0</v>
      </c>
    </row>
    <row r="169" spans="2:65" s="1" customFormat="1" ht="25.5" customHeight="1" x14ac:dyDescent="0.3">
      <c r="B169" s="73"/>
      <c r="C169" s="112" t="s">
        <v>322</v>
      </c>
      <c r="D169" s="112" t="s">
        <v>87</v>
      </c>
      <c r="E169" s="113" t="s">
        <v>692</v>
      </c>
      <c r="F169" s="200" t="s">
        <v>693</v>
      </c>
      <c r="G169" s="200"/>
      <c r="H169" s="200"/>
      <c r="I169" s="200"/>
      <c r="J169" s="114" t="s">
        <v>99</v>
      </c>
      <c r="K169" s="97">
        <v>71</v>
      </c>
      <c r="L169" s="185">
        <v>0</v>
      </c>
      <c r="M169" s="185"/>
      <c r="N169" s="201">
        <f t="shared" ref="N169:N179" si="25">ROUND(L169*K169,3)</f>
        <v>0</v>
      </c>
      <c r="O169" s="201"/>
      <c r="P169" s="201"/>
      <c r="Q169" s="201"/>
      <c r="R169" s="76"/>
      <c r="T169" s="98" t="s">
        <v>1</v>
      </c>
      <c r="U169" s="30" t="s">
        <v>25</v>
      </c>
      <c r="V169" s="26"/>
      <c r="W169" s="115">
        <f t="shared" ref="W169:W179" si="26">V169*K169</f>
        <v>0</v>
      </c>
      <c r="X169" s="115">
        <v>0</v>
      </c>
      <c r="Y169" s="115">
        <f t="shared" ref="Y169:Y179" si="27">X169*K169</f>
        <v>0</v>
      </c>
      <c r="Z169" s="115">
        <v>0</v>
      </c>
      <c r="AA169" s="116">
        <f t="shared" ref="AA169:AA179" si="28">Z169*K169</f>
        <v>0</v>
      </c>
      <c r="AR169" s="14" t="s">
        <v>96</v>
      </c>
      <c r="AT169" s="14" t="s">
        <v>87</v>
      </c>
      <c r="AU169" s="14" t="s">
        <v>43</v>
      </c>
      <c r="AY169" s="14" t="s">
        <v>94</v>
      </c>
      <c r="BE169" s="56">
        <f t="shared" ref="BE169:BE179" si="29">IF(U169="základná",N169,0)</f>
        <v>0</v>
      </c>
      <c r="BF169" s="56">
        <f t="shared" ref="BF169:BF179" si="30">IF(U169="znížená",N169,0)</f>
        <v>0</v>
      </c>
      <c r="BG169" s="56">
        <f t="shared" ref="BG169:BG179" si="31">IF(U169="zákl. prenesená",N169,0)</f>
        <v>0</v>
      </c>
      <c r="BH169" s="56">
        <f t="shared" ref="BH169:BH179" si="32">IF(U169="zníž. prenesená",N169,0)</f>
        <v>0</v>
      </c>
      <c r="BI169" s="56">
        <f t="shared" ref="BI169:BI179" si="33">IF(U169="nulová",N169,0)</f>
        <v>0</v>
      </c>
      <c r="BJ169" s="14" t="s">
        <v>43</v>
      </c>
      <c r="BK169" s="93">
        <f t="shared" ref="BK169:BK179" si="34">ROUND(L169*K169,3)</f>
        <v>0</v>
      </c>
      <c r="BL169" s="14" t="s">
        <v>96</v>
      </c>
      <c r="BM169" s="14" t="s">
        <v>476</v>
      </c>
    </row>
    <row r="170" spans="2:65" s="1" customFormat="1" ht="38.25" customHeight="1" x14ac:dyDescent="0.3">
      <c r="B170" s="73"/>
      <c r="C170" s="112" t="s">
        <v>326</v>
      </c>
      <c r="D170" s="112" t="s">
        <v>87</v>
      </c>
      <c r="E170" s="113" t="s">
        <v>694</v>
      </c>
      <c r="F170" s="200" t="s">
        <v>695</v>
      </c>
      <c r="G170" s="200"/>
      <c r="H170" s="200"/>
      <c r="I170" s="200"/>
      <c r="J170" s="114" t="s">
        <v>99</v>
      </c>
      <c r="K170" s="97">
        <v>15</v>
      </c>
      <c r="L170" s="185">
        <v>0</v>
      </c>
      <c r="M170" s="185"/>
      <c r="N170" s="201">
        <f t="shared" si="25"/>
        <v>0</v>
      </c>
      <c r="O170" s="201"/>
      <c r="P170" s="201"/>
      <c r="Q170" s="201"/>
      <c r="R170" s="76"/>
      <c r="T170" s="98" t="s">
        <v>1</v>
      </c>
      <c r="U170" s="30" t="s">
        <v>25</v>
      </c>
      <c r="V170" s="26"/>
      <c r="W170" s="115">
        <f t="shared" si="26"/>
        <v>0</v>
      </c>
      <c r="X170" s="115">
        <v>0</v>
      </c>
      <c r="Y170" s="115">
        <f t="shared" si="27"/>
        <v>0</v>
      </c>
      <c r="Z170" s="115">
        <v>0</v>
      </c>
      <c r="AA170" s="116">
        <f t="shared" si="28"/>
        <v>0</v>
      </c>
      <c r="AR170" s="14" t="s">
        <v>96</v>
      </c>
      <c r="AT170" s="14" t="s">
        <v>87</v>
      </c>
      <c r="AU170" s="14" t="s">
        <v>43</v>
      </c>
      <c r="AY170" s="14" t="s">
        <v>94</v>
      </c>
      <c r="BE170" s="56">
        <f t="shared" si="29"/>
        <v>0</v>
      </c>
      <c r="BF170" s="56">
        <f t="shared" si="30"/>
        <v>0</v>
      </c>
      <c r="BG170" s="56">
        <f t="shared" si="31"/>
        <v>0</v>
      </c>
      <c r="BH170" s="56">
        <f t="shared" si="32"/>
        <v>0</v>
      </c>
      <c r="BI170" s="56">
        <f t="shared" si="33"/>
        <v>0</v>
      </c>
      <c r="BJ170" s="14" t="s">
        <v>43</v>
      </c>
      <c r="BK170" s="93">
        <f t="shared" si="34"/>
        <v>0</v>
      </c>
      <c r="BL170" s="14" t="s">
        <v>96</v>
      </c>
      <c r="BM170" s="14" t="s">
        <v>483</v>
      </c>
    </row>
    <row r="171" spans="2:65" s="1" customFormat="1" ht="38.25" customHeight="1" x14ac:dyDescent="0.3">
      <c r="B171" s="73"/>
      <c r="C171" s="112" t="s">
        <v>330</v>
      </c>
      <c r="D171" s="112" t="s">
        <v>87</v>
      </c>
      <c r="E171" s="113" t="s">
        <v>696</v>
      </c>
      <c r="F171" s="200" t="s">
        <v>697</v>
      </c>
      <c r="G171" s="200"/>
      <c r="H171" s="200"/>
      <c r="I171" s="200"/>
      <c r="J171" s="114" t="s">
        <v>99</v>
      </c>
      <c r="K171" s="97">
        <v>54</v>
      </c>
      <c r="L171" s="185">
        <v>0</v>
      </c>
      <c r="M171" s="185"/>
      <c r="N171" s="201">
        <f t="shared" si="25"/>
        <v>0</v>
      </c>
      <c r="O171" s="201"/>
      <c r="P171" s="201"/>
      <c r="Q171" s="201"/>
      <c r="R171" s="76"/>
      <c r="T171" s="98" t="s">
        <v>1</v>
      </c>
      <c r="U171" s="30" t="s">
        <v>25</v>
      </c>
      <c r="V171" s="26"/>
      <c r="W171" s="115">
        <f t="shared" si="26"/>
        <v>0</v>
      </c>
      <c r="X171" s="115">
        <v>0</v>
      </c>
      <c r="Y171" s="115">
        <f t="shared" si="27"/>
        <v>0</v>
      </c>
      <c r="Z171" s="115">
        <v>0</v>
      </c>
      <c r="AA171" s="116">
        <f t="shared" si="28"/>
        <v>0</v>
      </c>
      <c r="AR171" s="14" t="s">
        <v>96</v>
      </c>
      <c r="AT171" s="14" t="s">
        <v>87</v>
      </c>
      <c r="AU171" s="14" t="s">
        <v>43</v>
      </c>
      <c r="AY171" s="14" t="s">
        <v>94</v>
      </c>
      <c r="BE171" s="56">
        <f t="shared" si="29"/>
        <v>0</v>
      </c>
      <c r="BF171" s="56">
        <f t="shared" si="30"/>
        <v>0</v>
      </c>
      <c r="BG171" s="56">
        <f t="shared" si="31"/>
        <v>0</v>
      </c>
      <c r="BH171" s="56">
        <f t="shared" si="32"/>
        <v>0</v>
      </c>
      <c r="BI171" s="56">
        <f t="shared" si="33"/>
        <v>0</v>
      </c>
      <c r="BJ171" s="14" t="s">
        <v>43</v>
      </c>
      <c r="BK171" s="93">
        <f t="shared" si="34"/>
        <v>0</v>
      </c>
      <c r="BL171" s="14" t="s">
        <v>96</v>
      </c>
      <c r="BM171" s="14" t="s">
        <v>698</v>
      </c>
    </row>
    <row r="172" spans="2:65" s="1" customFormat="1" ht="25.5" customHeight="1" x14ac:dyDescent="0.3">
      <c r="B172" s="73"/>
      <c r="C172" s="112" t="s">
        <v>334</v>
      </c>
      <c r="D172" s="112" t="s">
        <v>87</v>
      </c>
      <c r="E172" s="113" t="s">
        <v>699</v>
      </c>
      <c r="F172" s="200" t="s">
        <v>700</v>
      </c>
      <c r="G172" s="200"/>
      <c r="H172" s="200"/>
      <c r="I172" s="200"/>
      <c r="J172" s="114" t="s">
        <v>95</v>
      </c>
      <c r="K172" s="97">
        <v>16</v>
      </c>
      <c r="L172" s="185">
        <v>0</v>
      </c>
      <c r="M172" s="185"/>
      <c r="N172" s="201">
        <f t="shared" si="25"/>
        <v>0</v>
      </c>
      <c r="O172" s="201"/>
      <c r="P172" s="201"/>
      <c r="Q172" s="201"/>
      <c r="R172" s="76"/>
      <c r="T172" s="98" t="s">
        <v>1</v>
      </c>
      <c r="U172" s="30" t="s">
        <v>25</v>
      </c>
      <c r="V172" s="26"/>
      <c r="W172" s="115">
        <f t="shared" si="26"/>
        <v>0</v>
      </c>
      <c r="X172" s="115">
        <v>0</v>
      </c>
      <c r="Y172" s="115">
        <f t="shared" si="27"/>
        <v>0</v>
      </c>
      <c r="Z172" s="115">
        <v>0</v>
      </c>
      <c r="AA172" s="116">
        <f t="shared" si="28"/>
        <v>0</v>
      </c>
      <c r="AR172" s="14" t="s">
        <v>96</v>
      </c>
      <c r="AT172" s="14" t="s">
        <v>87</v>
      </c>
      <c r="AU172" s="14" t="s">
        <v>43</v>
      </c>
      <c r="AY172" s="14" t="s">
        <v>94</v>
      </c>
      <c r="BE172" s="56">
        <f t="shared" si="29"/>
        <v>0</v>
      </c>
      <c r="BF172" s="56">
        <f t="shared" si="30"/>
        <v>0</v>
      </c>
      <c r="BG172" s="56">
        <f t="shared" si="31"/>
        <v>0</v>
      </c>
      <c r="BH172" s="56">
        <f t="shared" si="32"/>
        <v>0</v>
      </c>
      <c r="BI172" s="56">
        <f t="shared" si="33"/>
        <v>0</v>
      </c>
      <c r="BJ172" s="14" t="s">
        <v>43</v>
      </c>
      <c r="BK172" s="93">
        <f t="shared" si="34"/>
        <v>0</v>
      </c>
      <c r="BL172" s="14" t="s">
        <v>96</v>
      </c>
      <c r="BM172" s="14" t="s">
        <v>701</v>
      </c>
    </row>
    <row r="173" spans="2:65" s="1" customFormat="1" ht="25.5" customHeight="1" x14ac:dyDescent="0.3">
      <c r="B173" s="73"/>
      <c r="C173" s="112" t="s">
        <v>339</v>
      </c>
      <c r="D173" s="112" t="s">
        <v>87</v>
      </c>
      <c r="E173" s="113" t="s">
        <v>702</v>
      </c>
      <c r="F173" s="200" t="s">
        <v>703</v>
      </c>
      <c r="G173" s="200"/>
      <c r="H173" s="200"/>
      <c r="I173" s="200"/>
      <c r="J173" s="114" t="s">
        <v>95</v>
      </c>
      <c r="K173" s="97">
        <v>14</v>
      </c>
      <c r="L173" s="185">
        <v>0</v>
      </c>
      <c r="M173" s="185"/>
      <c r="N173" s="201">
        <f t="shared" si="25"/>
        <v>0</v>
      </c>
      <c r="O173" s="201"/>
      <c r="P173" s="201"/>
      <c r="Q173" s="201"/>
      <c r="R173" s="76"/>
      <c r="T173" s="98" t="s">
        <v>1</v>
      </c>
      <c r="U173" s="30" t="s">
        <v>25</v>
      </c>
      <c r="V173" s="26"/>
      <c r="W173" s="115">
        <f t="shared" si="26"/>
        <v>0</v>
      </c>
      <c r="X173" s="115">
        <v>0</v>
      </c>
      <c r="Y173" s="115">
        <f t="shared" si="27"/>
        <v>0</v>
      </c>
      <c r="Z173" s="115">
        <v>0</v>
      </c>
      <c r="AA173" s="116">
        <f t="shared" si="28"/>
        <v>0</v>
      </c>
      <c r="AR173" s="14" t="s">
        <v>96</v>
      </c>
      <c r="AT173" s="14" t="s">
        <v>87</v>
      </c>
      <c r="AU173" s="14" t="s">
        <v>43</v>
      </c>
      <c r="AY173" s="14" t="s">
        <v>94</v>
      </c>
      <c r="BE173" s="56">
        <f t="shared" si="29"/>
        <v>0</v>
      </c>
      <c r="BF173" s="56">
        <f t="shared" si="30"/>
        <v>0</v>
      </c>
      <c r="BG173" s="56">
        <f t="shared" si="31"/>
        <v>0</v>
      </c>
      <c r="BH173" s="56">
        <f t="shared" si="32"/>
        <v>0</v>
      </c>
      <c r="BI173" s="56">
        <f t="shared" si="33"/>
        <v>0</v>
      </c>
      <c r="BJ173" s="14" t="s">
        <v>43</v>
      </c>
      <c r="BK173" s="93">
        <f t="shared" si="34"/>
        <v>0</v>
      </c>
      <c r="BL173" s="14" t="s">
        <v>96</v>
      </c>
      <c r="BM173" s="14" t="s">
        <v>704</v>
      </c>
    </row>
    <row r="174" spans="2:65" s="1" customFormat="1" ht="25.5" customHeight="1" x14ac:dyDescent="0.3">
      <c r="B174" s="73"/>
      <c r="C174" s="112" t="s">
        <v>342</v>
      </c>
      <c r="D174" s="112" t="s">
        <v>87</v>
      </c>
      <c r="E174" s="113" t="s">
        <v>705</v>
      </c>
      <c r="F174" s="200" t="s">
        <v>706</v>
      </c>
      <c r="G174" s="200"/>
      <c r="H174" s="200"/>
      <c r="I174" s="200"/>
      <c r="J174" s="114" t="s">
        <v>95</v>
      </c>
      <c r="K174" s="97">
        <v>3</v>
      </c>
      <c r="L174" s="185">
        <v>0</v>
      </c>
      <c r="M174" s="185"/>
      <c r="N174" s="201">
        <f t="shared" si="25"/>
        <v>0</v>
      </c>
      <c r="O174" s="201"/>
      <c r="P174" s="201"/>
      <c r="Q174" s="201"/>
      <c r="R174" s="76"/>
      <c r="T174" s="98" t="s">
        <v>1</v>
      </c>
      <c r="U174" s="30" t="s">
        <v>25</v>
      </c>
      <c r="V174" s="26"/>
      <c r="W174" s="115">
        <f t="shared" si="26"/>
        <v>0</v>
      </c>
      <c r="X174" s="115">
        <v>0</v>
      </c>
      <c r="Y174" s="115">
        <f t="shared" si="27"/>
        <v>0</v>
      </c>
      <c r="Z174" s="115">
        <v>0</v>
      </c>
      <c r="AA174" s="116">
        <f t="shared" si="28"/>
        <v>0</v>
      </c>
      <c r="AR174" s="14" t="s">
        <v>96</v>
      </c>
      <c r="AT174" s="14" t="s">
        <v>87</v>
      </c>
      <c r="AU174" s="14" t="s">
        <v>43</v>
      </c>
      <c r="AY174" s="14" t="s">
        <v>94</v>
      </c>
      <c r="BE174" s="56">
        <f t="shared" si="29"/>
        <v>0</v>
      </c>
      <c r="BF174" s="56">
        <f t="shared" si="30"/>
        <v>0</v>
      </c>
      <c r="BG174" s="56">
        <f t="shared" si="31"/>
        <v>0</v>
      </c>
      <c r="BH174" s="56">
        <f t="shared" si="32"/>
        <v>0</v>
      </c>
      <c r="BI174" s="56">
        <f t="shared" si="33"/>
        <v>0</v>
      </c>
      <c r="BJ174" s="14" t="s">
        <v>43</v>
      </c>
      <c r="BK174" s="93">
        <f t="shared" si="34"/>
        <v>0</v>
      </c>
      <c r="BL174" s="14" t="s">
        <v>96</v>
      </c>
      <c r="BM174" s="14" t="s">
        <v>707</v>
      </c>
    </row>
    <row r="175" spans="2:65" s="1" customFormat="1" ht="25.5" customHeight="1" x14ac:dyDescent="0.3">
      <c r="B175" s="73"/>
      <c r="C175" s="112" t="s">
        <v>347</v>
      </c>
      <c r="D175" s="112" t="s">
        <v>87</v>
      </c>
      <c r="E175" s="113" t="s">
        <v>708</v>
      </c>
      <c r="F175" s="200" t="s">
        <v>709</v>
      </c>
      <c r="G175" s="200"/>
      <c r="H175" s="200"/>
      <c r="I175" s="200"/>
      <c r="J175" s="114" t="s">
        <v>99</v>
      </c>
      <c r="K175" s="97">
        <v>15</v>
      </c>
      <c r="L175" s="185">
        <v>0</v>
      </c>
      <c r="M175" s="185"/>
      <c r="N175" s="201">
        <f t="shared" si="25"/>
        <v>0</v>
      </c>
      <c r="O175" s="201"/>
      <c r="P175" s="201"/>
      <c r="Q175" s="201"/>
      <c r="R175" s="76"/>
      <c r="T175" s="98" t="s">
        <v>1</v>
      </c>
      <c r="U175" s="30" t="s">
        <v>25</v>
      </c>
      <c r="V175" s="26"/>
      <c r="W175" s="115">
        <f t="shared" si="26"/>
        <v>0</v>
      </c>
      <c r="X175" s="115">
        <v>0</v>
      </c>
      <c r="Y175" s="115">
        <f t="shared" si="27"/>
        <v>0</v>
      </c>
      <c r="Z175" s="115">
        <v>0</v>
      </c>
      <c r="AA175" s="116">
        <f t="shared" si="28"/>
        <v>0</v>
      </c>
      <c r="AR175" s="14" t="s">
        <v>96</v>
      </c>
      <c r="AT175" s="14" t="s">
        <v>87</v>
      </c>
      <c r="AU175" s="14" t="s">
        <v>43</v>
      </c>
      <c r="AY175" s="14" t="s">
        <v>94</v>
      </c>
      <c r="BE175" s="56">
        <f t="shared" si="29"/>
        <v>0</v>
      </c>
      <c r="BF175" s="56">
        <f t="shared" si="30"/>
        <v>0</v>
      </c>
      <c r="BG175" s="56">
        <f t="shared" si="31"/>
        <v>0</v>
      </c>
      <c r="BH175" s="56">
        <f t="shared" si="32"/>
        <v>0</v>
      </c>
      <c r="BI175" s="56">
        <f t="shared" si="33"/>
        <v>0</v>
      </c>
      <c r="BJ175" s="14" t="s">
        <v>43</v>
      </c>
      <c r="BK175" s="93">
        <f t="shared" si="34"/>
        <v>0</v>
      </c>
      <c r="BL175" s="14" t="s">
        <v>96</v>
      </c>
      <c r="BM175" s="14" t="s">
        <v>710</v>
      </c>
    </row>
    <row r="176" spans="2:65" s="1" customFormat="1" ht="25.5" customHeight="1" x14ac:dyDescent="0.3">
      <c r="B176" s="73"/>
      <c r="C176" s="112" t="s">
        <v>350</v>
      </c>
      <c r="D176" s="112" t="s">
        <v>87</v>
      </c>
      <c r="E176" s="113" t="s">
        <v>711</v>
      </c>
      <c r="F176" s="200" t="s">
        <v>712</v>
      </c>
      <c r="G176" s="200"/>
      <c r="H176" s="200"/>
      <c r="I176" s="200"/>
      <c r="J176" s="114" t="s">
        <v>95</v>
      </c>
      <c r="K176" s="97">
        <v>3</v>
      </c>
      <c r="L176" s="185">
        <v>0</v>
      </c>
      <c r="M176" s="185"/>
      <c r="N176" s="201">
        <f t="shared" si="25"/>
        <v>0</v>
      </c>
      <c r="O176" s="201"/>
      <c r="P176" s="201"/>
      <c r="Q176" s="201"/>
      <c r="R176" s="76"/>
      <c r="T176" s="98" t="s">
        <v>1</v>
      </c>
      <c r="U176" s="30" t="s">
        <v>25</v>
      </c>
      <c r="V176" s="26"/>
      <c r="W176" s="115">
        <f t="shared" si="26"/>
        <v>0</v>
      </c>
      <c r="X176" s="115">
        <v>0</v>
      </c>
      <c r="Y176" s="115">
        <f t="shared" si="27"/>
        <v>0</v>
      </c>
      <c r="Z176" s="115">
        <v>0</v>
      </c>
      <c r="AA176" s="116">
        <f t="shared" si="28"/>
        <v>0</v>
      </c>
      <c r="AR176" s="14" t="s">
        <v>96</v>
      </c>
      <c r="AT176" s="14" t="s">
        <v>87</v>
      </c>
      <c r="AU176" s="14" t="s">
        <v>43</v>
      </c>
      <c r="AY176" s="14" t="s">
        <v>94</v>
      </c>
      <c r="BE176" s="56">
        <f t="shared" si="29"/>
        <v>0</v>
      </c>
      <c r="BF176" s="56">
        <f t="shared" si="30"/>
        <v>0</v>
      </c>
      <c r="BG176" s="56">
        <f t="shared" si="31"/>
        <v>0</v>
      </c>
      <c r="BH176" s="56">
        <f t="shared" si="32"/>
        <v>0</v>
      </c>
      <c r="BI176" s="56">
        <f t="shared" si="33"/>
        <v>0</v>
      </c>
      <c r="BJ176" s="14" t="s">
        <v>43</v>
      </c>
      <c r="BK176" s="93">
        <f t="shared" si="34"/>
        <v>0</v>
      </c>
      <c r="BL176" s="14" t="s">
        <v>96</v>
      </c>
      <c r="BM176" s="14" t="s">
        <v>713</v>
      </c>
    </row>
    <row r="177" spans="2:65" s="1" customFormat="1" ht="16.5" customHeight="1" x14ac:dyDescent="0.3">
      <c r="B177" s="73"/>
      <c r="C177" s="112" t="s">
        <v>355</v>
      </c>
      <c r="D177" s="112" t="s">
        <v>87</v>
      </c>
      <c r="E177" s="113" t="s">
        <v>657</v>
      </c>
      <c r="F177" s="200" t="s">
        <v>658</v>
      </c>
      <c r="G177" s="200"/>
      <c r="H177" s="200"/>
      <c r="I177" s="200"/>
      <c r="J177" s="114" t="s">
        <v>659</v>
      </c>
      <c r="K177" s="97">
        <v>1</v>
      </c>
      <c r="L177" s="185">
        <v>0</v>
      </c>
      <c r="M177" s="185"/>
      <c r="N177" s="201">
        <f t="shared" si="25"/>
        <v>0</v>
      </c>
      <c r="O177" s="201"/>
      <c r="P177" s="201"/>
      <c r="Q177" s="201"/>
      <c r="R177" s="76"/>
      <c r="T177" s="98" t="s">
        <v>1</v>
      </c>
      <c r="U177" s="30" t="s">
        <v>25</v>
      </c>
      <c r="V177" s="26"/>
      <c r="W177" s="115">
        <f t="shared" si="26"/>
        <v>0</v>
      </c>
      <c r="X177" s="115">
        <v>0</v>
      </c>
      <c r="Y177" s="115">
        <f t="shared" si="27"/>
        <v>0</v>
      </c>
      <c r="Z177" s="115">
        <v>0</v>
      </c>
      <c r="AA177" s="116">
        <f t="shared" si="28"/>
        <v>0</v>
      </c>
      <c r="AR177" s="14" t="s">
        <v>96</v>
      </c>
      <c r="AT177" s="14" t="s">
        <v>87</v>
      </c>
      <c r="AU177" s="14" t="s">
        <v>43</v>
      </c>
      <c r="AY177" s="14" t="s">
        <v>94</v>
      </c>
      <c r="BE177" s="56">
        <f t="shared" si="29"/>
        <v>0</v>
      </c>
      <c r="BF177" s="56">
        <f t="shared" si="30"/>
        <v>0</v>
      </c>
      <c r="BG177" s="56">
        <f t="shared" si="31"/>
        <v>0</v>
      </c>
      <c r="BH177" s="56">
        <f t="shared" si="32"/>
        <v>0</v>
      </c>
      <c r="BI177" s="56">
        <f t="shared" si="33"/>
        <v>0</v>
      </c>
      <c r="BJ177" s="14" t="s">
        <v>43</v>
      </c>
      <c r="BK177" s="93">
        <f t="shared" si="34"/>
        <v>0</v>
      </c>
      <c r="BL177" s="14" t="s">
        <v>96</v>
      </c>
      <c r="BM177" s="14" t="s">
        <v>714</v>
      </c>
    </row>
    <row r="178" spans="2:65" s="1" customFormat="1" ht="16.5" customHeight="1" x14ac:dyDescent="0.3">
      <c r="B178" s="73"/>
      <c r="C178" s="112" t="s">
        <v>357</v>
      </c>
      <c r="D178" s="112" t="s">
        <v>87</v>
      </c>
      <c r="E178" s="113" t="s">
        <v>660</v>
      </c>
      <c r="F178" s="200" t="s">
        <v>661</v>
      </c>
      <c r="G178" s="200"/>
      <c r="H178" s="200"/>
      <c r="I178" s="200"/>
      <c r="J178" s="114" t="s">
        <v>659</v>
      </c>
      <c r="K178" s="97">
        <v>1</v>
      </c>
      <c r="L178" s="185">
        <v>0</v>
      </c>
      <c r="M178" s="185"/>
      <c r="N178" s="201">
        <f t="shared" si="25"/>
        <v>0</v>
      </c>
      <c r="O178" s="201"/>
      <c r="P178" s="201"/>
      <c r="Q178" s="201"/>
      <c r="R178" s="76"/>
      <c r="T178" s="98" t="s">
        <v>1</v>
      </c>
      <c r="U178" s="30" t="s">
        <v>25</v>
      </c>
      <c r="V178" s="26"/>
      <c r="W178" s="115">
        <f t="shared" si="26"/>
        <v>0</v>
      </c>
      <c r="X178" s="115">
        <v>0</v>
      </c>
      <c r="Y178" s="115">
        <f t="shared" si="27"/>
        <v>0</v>
      </c>
      <c r="Z178" s="115">
        <v>0</v>
      </c>
      <c r="AA178" s="116">
        <f t="shared" si="28"/>
        <v>0</v>
      </c>
      <c r="AR178" s="14" t="s">
        <v>96</v>
      </c>
      <c r="AT178" s="14" t="s">
        <v>87</v>
      </c>
      <c r="AU178" s="14" t="s">
        <v>43</v>
      </c>
      <c r="AY178" s="14" t="s">
        <v>94</v>
      </c>
      <c r="BE178" s="56">
        <f t="shared" si="29"/>
        <v>0</v>
      </c>
      <c r="BF178" s="56">
        <f t="shared" si="30"/>
        <v>0</v>
      </c>
      <c r="BG178" s="56">
        <f t="shared" si="31"/>
        <v>0</v>
      </c>
      <c r="BH178" s="56">
        <f t="shared" si="32"/>
        <v>0</v>
      </c>
      <c r="BI178" s="56">
        <f t="shared" si="33"/>
        <v>0</v>
      </c>
      <c r="BJ178" s="14" t="s">
        <v>43</v>
      </c>
      <c r="BK178" s="93">
        <f t="shared" si="34"/>
        <v>0</v>
      </c>
      <c r="BL178" s="14" t="s">
        <v>96</v>
      </c>
      <c r="BM178" s="14" t="s">
        <v>715</v>
      </c>
    </row>
    <row r="179" spans="2:65" s="1" customFormat="1" ht="16.5" customHeight="1" x14ac:dyDescent="0.3">
      <c r="B179" s="73"/>
      <c r="C179" s="112" t="s">
        <v>362</v>
      </c>
      <c r="D179" s="112" t="s">
        <v>87</v>
      </c>
      <c r="E179" s="113" t="s">
        <v>662</v>
      </c>
      <c r="F179" s="200" t="s">
        <v>663</v>
      </c>
      <c r="G179" s="200"/>
      <c r="H179" s="200"/>
      <c r="I179" s="200"/>
      <c r="J179" s="114" t="s">
        <v>360</v>
      </c>
      <c r="K179" s="97">
        <v>0</v>
      </c>
      <c r="L179" s="185">
        <v>0</v>
      </c>
      <c r="M179" s="185"/>
      <c r="N179" s="201">
        <f t="shared" si="25"/>
        <v>0</v>
      </c>
      <c r="O179" s="201"/>
      <c r="P179" s="201"/>
      <c r="Q179" s="201"/>
      <c r="R179" s="76"/>
      <c r="T179" s="98" t="s">
        <v>1</v>
      </c>
      <c r="U179" s="30" t="s">
        <v>25</v>
      </c>
      <c r="V179" s="26"/>
      <c r="W179" s="115">
        <f t="shared" si="26"/>
        <v>0</v>
      </c>
      <c r="X179" s="115">
        <v>0</v>
      </c>
      <c r="Y179" s="115">
        <f t="shared" si="27"/>
        <v>0</v>
      </c>
      <c r="Z179" s="115">
        <v>0</v>
      </c>
      <c r="AA179" s="116">
        <f t="shared" si="28"/>
        <v>0</v>
      </c>
      <c r="AR179" s="14" t="s">
        <v>96</v>
      </c>
      <c r="AT179" s="14" t="s">
        <v>87</v>
      </c>
      <c r="AU179" s="14" t="s">
        <v>43</v>
      </c>
      <c r="AY179" s="14" t="s">
        <v>94</v>
      </c>
      <c r="BE179" s="56">
        <f t="shared" si="29"/>
        <v>0</v>
      </c>
      <c r="BF179" s="56">
        <f t="shared" si="30"/>
        <v>0</v>
      </c>
      <c r="BG179" s="56">
        <f t="shared" si="31"/>
        <v>0</v>
      </c>
      <c r="BH179" s="56">
        <f t="shared" si="32"/>
        <v>0</v>
      </c>
      <c r="BI179" s="56">
        <f t="shared" si="33"/>
        <v>0</v>
      </c>
      <c r="BJ179" s="14" t="s">
        <v>43</v>
      </c>
      <c r="BK179" s="93">
        <f t="shared" si="34"/>
        <v>0</v>
      </c>
      <c r="BL179" s="14" t="s">
        <v>96</v>
      </c>
      <c r="BM179" s="14" t="s">
        <v>716</v>
      </c>
    </row>
    <row r="180" spans="2:65" s="5" customFormat="1" ht="29.85" customHeight="1" x14ac:dyDescent="0.3">
      <c r="B180" s="102"/>
      <c r="C180" s="103"/>
      <c r="D180" s="111" t="s">
        <v>617</v>
      </c>
      <c r="E180" s="111"/>
      <c r="F180" s="111"/>
      <c r="G180" s="111"/>
      <c r="H180" s="111"/>
      <c r="I180" s="111"/>
      <c r="J180" s="111"/>
      <c r="K180" s="111"/>
      <c r="L180" s="111"/>
      <c r="M180" s="111"/>
      <c r="N180" s="225">
        <f>BK180</f>
        <v>0</v>
      </c>
      <c r="O180" s="226"/>
      <c r="P180" s="226"/>
      <c r="Q180" s="226"/>
      <c r="R180" s="104"/>
      <c r="T180" s="105"/>
      <c r="U180" s="103"/>
      <c r="V180" s="103"/>
      <c r="W180" s="106">
        <f>SUM(W181:W193)</f>
        <v>0</v>
      </c>
      <c r="X180" s="103"/>
      <c r="Y180" s="106">
        <f>SUM(Y181:Y193)</f>
        <v>0</v>
      </c>
      <c r="Z180" s="103"/>
      <c r="AA180" s="107">
        <f>SUM(AA181:AA193)</f>
        <v>0</v>
      </c>
      <c r="AR180" s="108" t="s">
        <v>41</v>
      </c>
      <c r="AT180" s="109" t="s">
        <v>39</v>
      </c>
      <c r="AU180" s="109" t="s">
        <v>41</v>
      </c>
      <c r="AY180" s="108" t="s">
        <v>94</v>
      </c>
      <c r="BK180" s="110">
        <f>SUM(BK181:BK193)</f>
        <v>0</v>
      </c>
    </row>
    <row r="181" spans="2:65" s="1" customFormat="1" ht="16.5" customHeight="1" x14ac:dyDescent="0.3">
      <c r="B181" s="73"/>
      <c r="C181" s="141" t="s">
        <v>371</v>
      </c>
      <c r="D181" s="141" t="s">
        <v>134</v>
      </c>
      <c r="E181" s="142" t="s">
        <v>717</v>
      </c>
      <c r="F181" s="211" t="s">
        <v>718</v>
      </c>
      <c r="G181" s="211"/>
      <c r="H181" s="211"/>
      <c r="I181" s="211"/>
      <c r="J181" s="143" t="s">
        <v>99</v>
      </c>
      <c r="K181" s="144">
        <v>71</v>
      </c>
      <c r="L181" s="212">
        <v>0</v>
      </c>
      <c r="M181" s="212"/>
      <c r="N181" s="213">
        <f t="shared" ref="N181:N193" si="35">ROUND(L181*K181,3)</f>
        <v>0</v>
      </c>
      <c r="O181" s="201"/>
      <c r="P181" s="201"/>
      <c r="Q181" s="201"/>
      <c r="R181" s="76"/>
      <c r="T181" s="98" t="s">
        <v>1</v>
      </c>
      <c r="U181" s="30" t="s">
        <v>25</v>
      </c>
      <c r="V181" s="26"/>
      <c r="W181" s="115">
        <f t="shared" ref="W181:W193" si="36">V181*K181</f>
        <v>0</v>
      </c>
      <c r="X181" s="115">
        <v>0</v>
      </c>
      <c r="Y181" s="115">
        <f t="shared" ref="Y181:Y193" si="37">X181*K181</f>
        <v>0</v>
      </c>
      <c r="Z181" s="115">
        <v>0</v>
      </c>
      <c r="AA181" s="116">
        <f t="shared" ref="AA181:AA193" si="38">Z181*K181</f>
        <v>0</v>
      </c>
      <c r="AR181" s="14" t="s">
        <v>108</v>
      </c>
      <c r="AT181" s="14" t="s">
        <v>134</v>
      </c>
      <c r="AU181" s="14" t="s">
        <v>43</v>
      </c>
      <c r="AY181" s="14" t="s">
        <v>94</v>
      </c>
      <c r="BE181" s="56">
        <f t="shared" ref="BE181:BE193" si="39">IF(U181="základná",N181,0)</f>
        <v>0</v>
      </c>
      <c r="BF181" s="56">
        <f t="shared" ref="BF181:BF193" si="40">IF(U181="znížená",N181,0)</f>
        <v>0</v>
      </c>
      <c r="BG181" s="56">
        <f t="shared" ref="BG181:BG193" si="41">IF(U181="zákl. prenesená",N181,0)</f>
        <v>0</v>
      </c>
      <c r="BH181" s="56">
        <f t="shared" ref="BH181:BH193" si="42">IF(U181="zníž. prenesená",N181,0)</f>
        <v>0</v>
      </c>
      <c r="BI181" s="56">
        <f t="shared" ref="BI181:BI193" si="43">IF(U181="nulová",N181,0)</f>
        <v>0</v>
      </c>
      <c r="BJ181" s="14" t="s">
        <v>43</v>
      </c>
      <c r="BK181" s="93">
        <f t="shared" ref="BK181:BK193" si="44">ROUND(L181*K181,3)</f>
        <v>0</v>
      </c>
      <c r="BL181" s="14" t="s">
        <v>96</v>
      </c>
      <c r="BM181" s="14" t="s">
        <v>719</v>
      </c>
    </row>
    <row r="182" spans="2:65" s="1" customFormat="1" ht="16.5" customHeight="1" x14ac:dyDescent="0.3">
      <c r="B182" s="73"/>
      <c r="C182" s="141" t="s">
        <v>374</v>
      </c>
      <c r="D182" s="141" t="s">
        <v>134</v>
      </c>
      <c r="E182" s="142" t="s">
        <v>720</v>
      </c>
      <c r="F182" s="211" t="s">
        <v>721</v>
      </c>
      <c r="G182" s="211"/>
      <c r="H182" s="211"/>
      <c r="I182" s="211"/>
      <c r="J182" s="143" t="s">
        <v>99</v>
      </c>
      <c r="K182" s="144">
        <v>15</v>
      </c>
      <c r="L182" s="212">
        <v>0</v>
      </c>
      <c r="M182" s="212"/>
      <c r="N182" s="213">
        <f t="shared" si="35"/>
        <v>0</v>
      </c>
      <c r="O182" s="201"/>
      <c r="P182" s="201"/>
      <c r="Q182" s="201"/>
      <c r="R182" s="76"/>
      <c r="T182" s="98" t="s">
        <v>1</v>
      </c>
      <c r="U182" s="30" t="s">
        <v>25</v>
      </c>
      <c r="V182" s="26"/>
      <c r="W182" s="115">
        <f t="shared" si="36"/>
        <v>0</v>
      </c>
      <c r="X182" s="115">
        <v>0</v>
      </c>
      <c r="Y182" s="115">
        <f t="shared" si="37"/>
        <v>0</v>
      </c>
      <c r="Z182" s="115">
        <v>0</v>
      </c>
      <c r="AA182" s="116">
        <f t="shared" si="38"/>
        <v>0</v>
      </c>
      <c r="AR182" s="14" t="s">
        <v>108</v>
      </c>
      <c r="AT182" s="14" t="s">
        <v>134</v>
      </c>
      <c r="AU182" s="14" t="s">
        <v>43</v>
      </c>
      <c r="AY182" s="14" t="s">
        <v>94</v>
      </c>
      <c r="BE182" s="56">
        <f t="shared" si="39"/>
        <v>0</v>
      </c>
      <c r="BF182" s="56">
        <f t="shared" si="40"/>
        <v>0</v>
      </c>
      <c r="BG182" s="56">
        <f t="shared" si="41"/>
        <v>0</v>
      </c>
      <c r="BH182" s="56">
        <f t="shared" si="42"/>
        <v>0</v>
      </c>
      <c r="BI182" s="56">
        <f t="shared" si="43"/>
        <v>0</v>
      </c>
      <c r="BJ182" s="14" t="s">
        <v>43</v>
      </c>
      <c r="BK182" s="93">
        <f t="shared" si="44"/>
        <v>0</v>
      </c>
      <c r="BL182" s="14" t="s">
        <v>96</v>
      </c>
      <c r="BM182" s="14" t="s">
        <v>722</v>
      </c>
    </row>
    <row r="183" spans="2:65" s="1" customFormat="1" ht="16.5" customHeight="1" x14ac:dyDescent="0.3">
      <c r="B183" s="73"/>
      <c r="C183" s="141" t="s">
        <v>377</v>
      </c>
      <c r="D183" s="141" t="s">
        <v>134</v>
      </c>
      <c r="E183" s="142" t="s">
        <v>723</v>
      </c>
      <c r="F183" s="211" t="s">
        <v>724</v>
      </c>
      <c r="G183" s="211"/>
      <c r="H183" s="211"/>
      <c r="I183" s="211"/>
      <c r="J183" s="143" t="s">
        <v>99</v>
      </c>
      <c r="K183" s="144">
        <v>54</v>
      </c>
      <c r="L183" s="212">
        <v>0</v>
      </c>
      <c r="M183" s="212"/>
      <c r="N183" s="213">
        <f t="shared" si="35"/>
        <v>0</v>
      </c>
      <c r="O183" s="201"/>
      <c r="P183" s="201"/>
      <c r="Q183" s="201"/>
      <c r="R183" s="76"/>
      <c r="T183" s="98" t="s">
        <v>1</v>
      </c>
      <c r="U183" s="30" t="s">
        <v>25</v>
      </c>
      <c r="V183" s="26"/>
      <c r="W183" s="115">
        <f t="shared" si="36"/>
        <v>0</v>
      </c>
      <c r="X183" s="115">
        <v>0</v>
      </c>
      <c r="Y183" s="115">
        <f t="shared" si="37"/>
        <v>0</v>
      </c>
      <c r="Z183" s="115">
        <v>0</v>
      </c>
      <c r="AA183" s="116">
        <f t="shared" si="38"/>
        <v>0</v>
      </c>
      <c r="AR183" s="14" t="s">
        <v>108</v>
      </c>
      <c r="AT183" s="14" t="s">
        <v>134</v>
      </c>
      <c r="AU183" s="14" t="s">
        <v>43</v>
      </c>
      <c r="AY183" s="14" t="s">
        <v>94</v>
      </c>
      <c r="BE183" s="56">
        <f t="shared" si="39"/>
        <v>0</v>
      </c>
      <c r="BF183" s="56">
        <f t="shared" si="40"/>
        <v>0</v>
      </c>
      <c r="BG183" s="56">
        <f t="shared" si="41"/>
        <v>0</v>
      </c>
      <c r="BH183" s="56">
        <f t="shared" si="42"/>
        <v>0</v>
      </c>
      <c r="BI183" s="56">
        <f t="shared" si="43"/>
        <v>0</v>
      </c>
      <c r="BJ183" s="14" t="s">
        <v>43</v>
      </c>
      <c r="BK183" s="93">
        <f t="shared" si="44"/>
        <v>0</v>
      </c>
      <c r="BL183" s="14" t="s">
        <v>96</v>
      </c>
      <c r="BM183" s="14" t="s">
        <v>725</v>
      </c>
    </row>
    <row r="184" spans="2:65" s="1" customFormat="1" ht="16.5" customHeight="1" x14ac:dyDescent="0.3">
      <c r="B184" s="73"/>
      <c r="C184" s="141" t="s">
        <v>381</v>
      </c>
      <c r="D184" s="141" t="s">
        <v>134</v>
      </c>
      <c r="E184" s="142" t="s">
        <v>726</v>
      </c>
      <c r="F184" s="211" t="s">
        <v>727</v>
      </c>
      <c r="G184" s="211"/>
      <c r="H184" s="211"/>
      <c r="I184" s="211"/>
      <c r="J184" s="143" t="s">
        <v>95</v>
      </c>
      <c r="K184" s="144">
        <v>56</v>
      </c>
      <c r="L184" s="212">
        <v>0</v>
      </c>
      <c r="M184" s="212"/>
      <c r="N184" s="213">
        <f t="shared" si="35"/>
        <v>0</v>
      </c>
      <c r="O184" s="201"/>
      <c r="P184" s="201"/>
      <c r="Q184" s="201"/>
      <c r="R184" s="76"/>
      <c r="T184" s="98" t="s">
        <v>1</v>
      </c>
      <c r="U184" s="30" t="s">
        <v>25</v>
      </c>
      <c r="V184" s="26"/>
      <c r="W184" s="115">
        <f t="shared" si="36"/>
        <v>0</v>
      </c>
      <c r="X184" s="115">
        <v>0</v>
      </c>
      <c r="Y184" s="115">
        <f t="shared" si="37"/>
        <v>0</v>
      </c>
      <c r="Z184" s="115">
        <v>0</v>
      </c>
      <c r="AA184" s="116">
        <f t="shared" si="38"/>
        <v>0</v>
      </c>
      <c r="AR184" s="14" t="s">
        <v>108</v>
      </c>
      <c r="AT184" s="14" t="s">
        <v>134</v>
      </c>
      <c r="AU184" s="14" t="s">
        <v>43</v>
      </c>
      <c r="AY184" s="14" t="s">
        <v>94</v>
      </c>
      <c r="BE184" s="56">
        <f t="shared" si="39"/>
        <v>0</v>
      </c>
      <c r="BF184" s="56">
        <f t="shared" si="40"/>
        <v>0</v>
      </c>
      <c r="BG184" s="56">
        <f t="shared" si="41"/>
        <v>0</v>
      </c>
      <c r="BH184" s="56">
        <f t="shared" si="42"/>
        <v>0</v>
      </c>
      <c r="BI184" s="56">
        <f t="shared" si="43"/>
        <v>0</v>
      </c>
      <c r="BJ184" s="14" t="s">
        <v>43</v>
      </c>
      <c r="BK184" s="93">
        <f t="shared" si="44"/>
        <v>0</v>
      </c>
      <c r="BL184" s="14" t="s">
        <v>96</v>
      </c>
      <c r="BM184" s="14" t="s">
        <v>728</v>
      </c>
    </row>
    <row r="185" spans="2:65" s="1" customFormat="1" ht="16.5" customHeight="1" x14ac:dyDescent="0.3">
      <c r="B185" s="73"/>
      <c r="C185" s="141" t="s">
        <v>384</v>
      </c>
      <c r="D185" s="141" t="s">
        <v>134</v>
      </c>
      <c r="E185" s="142" t="s">
        <v>729</v>
      </c>
      <c r="F185" s="211" t="s">
        <v>730</v>
      </c>
      <c r="G185" s="211"/>
      <c r="H185" s="211"/>
      <c r="I185" s="211"/>
      <c r="J185" s="143" t="s">
        <v>95</v>
      </c>
      <c r="K185" s="144">
        <v>4</v>
      </c>
      <c r="L185" s="212">
        <v>0</v>
      </c>
      <c r="M185" s="212"/>
      <c r="N185" s="213">
        <f t="shared" si="35"/>
        <v>0</v>
      </c>
      <c r="O185" s="201"/>
      <c r="P185" s="201"/>
      <c r="Q185" s="201"/>
      <c r="R185" s="76"/>
      <c r="T185" s="98" t="s">
        <v>1</v>
      </c>
      <c r="U185" s="30" t="s">
        <v>25</v>
      </c>
      <c r="V185" s="26"/>
      <c r="W185" s="115">
        <f t="shared" si="36"/>
        <v>0</v>
      </c>
      <c r="X185" s="115">
        <v>0</v>
      </c>
      <c r="Y185" s="115">
        <f t="shared" si="37"/>
        <v>0</v>
      </c>
      <c r="Z185" s="115">
        <v>0</v>
      </c>
      <c r="AA185" s="116">
        <f t="shared" si="38"/>
        <v>0</v>
      </c>
      <c r="AR185" s="14" t="s">
        <v>108</v>
      </c>
      <c r="AT185" s="14" t="s">
        <v>134</v>
      </c>
      <c r="AU185" s="14" t="s">
        <v>43</v>
      </c>
      <c r="AY185" s="14" t="s">
        <v>94</v>
      </c>
      <c r="BE185" s="56">
        <f t="shared" si="39"/>
        <v>0</v>
      </c>
      <c r="BF185" s="56">
        <f t="shared" si="40"/>
        <v>0</v>
      </c>
      <c r="BG185" s="56">
        <f t="shared" si="41"/>
        <v>0</v>
      </c>
      <c r="BH185" s="56">
        <f t="shared" si="42"/>
        <v>0</v>
      </c>
      <c r="BI185" s="56">
        <f t="shared" si="43"/>
        <v>0</v>
      </c>
      <c r="BJ185" s="14" t="s">
        <v>43</v>
      </c>
      <c r="BK185" s="93">
        <f t="shared" si="44"/>
        <v>0</v>
      </c>
      <c r="BL185" s="14" t="s">
        <v>96</v>
      </c>
      <c r="BM185" s="14" t="s">
        <v>731</v>
      </c>
    </row>
    <row r="186" spans="2:65" s="1" customFormat="1" ht="16.5" customHeight="1" x14ac:dyDescent="0.3">
      <c r="B186" s="73"/>
      <c r="C186" s="141" t="s">
        <v>389</v>
      </c>
      <c r="D186" s="141" t="s">
        <v>134</v>
      </c>
      <c r="E186" s="142" t="s">
        <v>732</v>
      </c>
      <c r="F186" s="211" t="s">
        <v>733</v>
      </c>
      <c r="G186" s="211"/>
      <c r="H186" s="211"/>
      <c r="I186" s="211"/>
      <c r="J186" s="143" t="s">
        <v>95</v>
      </c>
      <c r="K186" s="144">
        <v>8</v>
      </c>
      <c r="L186" s="212">
        <v>0</v>
      </c>
      <c r="M186" s="212"/>
      <c r="N186" s="213">
        <f t="shared" si="35"/>
        <v>0</v>
      </c>
      <c r="O186" s="201"/>
      <c r="P186" s="201"/>
      <c r="Q186" s="201"/>
      <c r="R186" s="76"/>
      <c r="T186" s="98" t="s">
        <v>1</v>
      </c>
      <c r="U186" s="30" t="s">
        <v>25</v>
      </c>
      <c r="V186" s="26"/>
      <c r="W186" s="115">
        <f t="shared" si="36"/>
        <v>0</v>
      </c>
      <c r="X186" s="115">
        <v>0</v>
      </c>
      <c r="Y186" s="115">
        <f t="shared" si="37"/>
        <v>0</v>
      </c>
      <c r="Z186" s="115">
        <v>0</v>
      </c>
      <c r="AA186" s="116">
        <f t="shared" si="38"/>
        <v>0</v>
      </c>
      <c r="AR186" s="14" t="s">
        <v>108</v>
      </c>
      <c r="AT186" s="14" t="s">
        <v>134</v>
      </c>
      <c r="AU186" s="14" t="s">
        <v>43</v>
      </c>
      <c r="AY186" s="14" t="s">
        <v>94</v>
      </c>
      <c r="BE186" s="56">
        <f t="shared" si="39"/>
        <v>0</v>
      </c>
      <c r="BF186" s="56">
        <f t="shared" si="40"/>
        <v>0</v>
      </c>
      <c r="BG186" s="56">
        <f t="shared" si="41"/>
        <v>0</v>
      </c>
      <c r="BH186" s="56">
        <f t="shared" si="42"/>
        <v>0</v>
      </c>
      <c r="BI186" s="56">
        <f t="shared" si="43"/>
        <v>0</v>
      </c>
      <c r="BJ186" s="14" t="s">
        <v>43</v>
      </c>
      <c r="BK186" s="93">
        <f t="shared" si="44"/>
        <v>0</v>
      </c>
      <c r="BL186" s="14" t="s">
        <v>96</v>
      </c>
      <c r="BM186" s="14" t="s">
        <v>734</v>
      </c>
    </row>
    <row r="187" spans="2:65" s="1" customFormat="1" ht="16.5" customHeight="1" x14ac:dyDescent="0.3">
      <c r="B187" s="73"/>
      <c r="C187" s="141" t="s">
        <v>393</v>
      </c>
      <c r="D187" s="141" t="s">
        <v>134</v>
      </c>
      <c r="E187" s="142" t="s">
        <v>735</v>
      </c>
      <c r="F187" s="211" t="s">
        <v>736</v>
      </c>
      <c r="G187" s="211"/>
      <c r="H187" s="211"/>
      <c r="I187" s="211"/>
      <c r="J187" s="143" t="s">
        <v>95</v>
      </c>
      <c r="K187" s="144">
        <v>3</v>
      </c>
      <c r="L187" s="212">
        <v>0</v>
      </c>
      <c r="M187" s="212"/>
      <c r="N187" s="213">
        <f t="shared" si="35"/>
        <v>0</v>
      </c>
      <c r="O187" s="201"/>
      <c r="P187" s="201"/>
      <c r="Q187" s="201"/>
      <c r="R187" s="76"/>
      <c r="T187" s="98" t="s">
        <v>1</v>
      </c>
      <c r="U187" s="30" t="s">
        <v>25</v>
      </c>
      <c r="V187" s="26"/>
      <c r="W187" s="115">
        <f t="shared" si="36"/>
        <v>0</v>
      </c>
      <c r="X187" s="115">
        <v>0</v>
      </c>
      <c r="Y187" s="115">
        <f t="shared" si="37"/>
        <v>0</v>
      </c>
      <c r="Z187" s="115">
        <v>0</v>
      </c>
      <c r="AA187" s="116">
        <f t="shared" si="38"/>
        <v>0</v>
      </c>
      <c r="AR187" s="14" t="s">
        <v>108</v>
      </c>
      <c r="AT187" s="14" t="s">
        <v>134</v>
      </c>
      <c r="AU187" s="14" t="s">
        <v>43</v>
      </c>
      <c r="AY187" s="14" t="s">
        <v>94</v>
      </c>
      <c r="BE187" s="56">
        <f t="shared" si="39"/>
        <v>0</v>
      </c>
      <c r="BF187" s="56">
        <f t="shared" si="40"/>
        <v>0</v>
      </c>
      <c r="BG187" s="56">
        <f t="shared" si="41"/>
        <v>0</v>
      </c>
      <c r="BH187" s="56">
        <f t="shared" si="42"/>
        <v>0</v>
      </c>
      <c r="BI187" s="56">
        <f t="shared" si="43"/>
        <v>0</v>
      </c>
      <c r="BJ187" s="14" t="s">
        <v>43</v>
      </c>
      <c r="BK187" s="93">
        <f t="shared" si="44"/>
        <v>0</v>
      </c>
      <c r="BL187" s="14" t="s">
        <v>96</v>
      </c>
      <c r="BM187" s="14" t="s">
        <v>737</v>
      </c>
    </row>
    <row r="188" spans="2:65" s="1" customFormat="1" ht="25.5" customHeight="1" x14ac:dyDescent="0.3">
      <c r="B188" s="73"/>
      <c r="C188" s="141" t="s">
        <v>396</v>
      </c>
      <c r="D188" s="141" t="s">
        <v>134</v>
      </c>
      <c r="E188" s="142" t="s">
        <v>738</v>
      </c>
      <c r="F188" s="211" t="s">
        <v>739</v>
      </c>
      <c r="G188" s="211"/>
      <c r="H188" s="211"/>
      <c r="I188" s="211"/>
      <c r="J188" s="143" t="s">
        <v>95</v>
      </c>
      <c r="K188" s="144">
        <v>8</v>
      </c>
      <c r="L188" s="212">
        <v>0</v>
      </c>
      <c r="M188" s="212"/>
      <c r="N188" s="213">
        <f t="shared" si="35"/>
        <v>0</v>
      </c>
      <c r="O188" s="201"/>
      <c r="P188" s="201"/>
      <c r="Q188" s="201"/>
      <c r="R188" s="76"/>
      <c r="T188" s="98" t="s">
        <v>1</v>
      </c>
      <c r="U188" s="30" t="s">
        <v>25</v>
      </c>
      <c r="V188" s="26"/>
      <c r="W188" s="115">
        <f t="shared" si="36"/>
        <v>0</v>
      </c>
      <c r="X188" s="115">
        <v>0</v>
      </c>
      <c r="Y188" s="115">
        <f t="shared" si="37"/>
        <v>0</v>
      </c>
      <c r="Z188" s="115">
        <v>0</v>
      </c>
      <c r="AA188" s="116">
        <f t="shared" si="38"/>
        <v>0</v>
      </c>
      <c r="AR188" s="14" t="s">
        <v>108</v>
      </c>
      <c r="AT188" s="14" t="s">
        <v>134</v>
      </c>
      <c r="AU188" s="14" t="s">
        <v>43</v>
      </c>
      <c r="AY188" s="14" t="s">
        <v>94</v>
      </c>
      <c r="BE188" s="56">
        <f t="shared" si="39"/>
        <v>0</v>
      </c>
      <c r="BF188" s="56">
        <f t="shared" si="40"/>
        <v>0</v>
      </c>
      <c r="BG188" s="56">
        <f t="shared" si="41"/>
        <v>0</v>
      </c>
      <c r="BH188" s="56">
        <f t="shared" si="42"/>
        <v>0</v>
      </c>
      <c r="BI188" s="56">
        <f t="shared" si="43"/>
        <v>0</v>
      </c>
      <c r="BJ188" s="14" t="s">
        <v>43</v>
      </c>
      <c r="BK188" s="93">
        <f t="shared" si="44"/>
        <v>0</v>
      </c>
      <c r="BL188" s="14" t="s">
        <v>96</v>
      </c>
      <c r="BM188" s="14" t="s">
        <v>740</v>
      </c>
    </row>
    <row r="189" spans="2:65" s="1" customFormat="1" ht="25.5" customHeight="1" x14ac:dyDescent="0.3">
      <c r="B189" s="73"/>
      <c r="C189" s="141" t="s">
        <v>400</v>
      </c>
      <c r="D189" s="141" t="s">
        <v>134</v>
      </c>
      <c r="E189" s="142" t="s">
        <v>741</v>
      </c>
      <c r="F189" s="211" t="s">
        <v>742</v>
      </c>
      <c r="G189" s="211"/>
      <c r="H189" s="211"/>
      <c r="I189" s="211"/>
      <c r="J189" s="143" t="s">
        <v>95</v>
      </c>
      <c r="K189" s="144">
        <v>7</v>
      </c>
      <c r="L189" s="212">
        <v>0</v>
      </c>
      <c r="M189" s="212"/>
      <c r="N189" s="213">
        <f t="shared" si="35"/>
        <v>0</v>
      </c>
      <c r="O189" s="201"/>
      <c r="P189" s="201"/>
      <c r="Q189" s="201"/>
      <c r="R189" s="76"/>
      <c r="T189" s="98" t="s">
        <v>1</v>
      </c>
      <c r="U189" s="30" t="s">
        <v>25</v>
      </c>
      <c r="V189" s="26"/>
      <c r="W189" s="115">
        <f t="shared" si="36"/>
        <v>0</v>
      </c>
      <c r="X189" s="115">
        <v>0</v>
      </c>
      <c r="Y189" s="115">
        <f t="shared" si="37"/>
        <v>0</v>
      </c>
      <c r="Z189" s="115">
        <v>0</v>
      </c>
      <c r="AA189" s="116">
        <f t="shared" si="38"/>
        <v>0</v>
      </c>
      <c r="AR189" s="14" t="s">
        <v>108</v>
      </c>
      <c r="AT189" s="14" t="s">
        <v>134</v>
      </c>
      <c r="AU189" s="14" t="s">
        <v>43</v>
      </c>
      <c r="AY189" s="14" t="s">
        <v>94</v>
      </c>
      <c r="BE189" s="56">
        <f t="shared" si="39"/>
        <v>0</v>
      </c>
      <c r="BF189" s="56">
        <f t="shared" si="40"/>
        <v>0</v>
      </c>
      <c r="BG189" s="56">
        <f t="shared" si="41"/>
        <v>0</v>
      </c>
      <c r="BH189" s="56">
        <f t="shared" si="42"/>
        <v>0</v>
      </c>
      <c r="BI189" s="56">
        <f t="shared" si="43"/>
        <v>0</v>
      </c>
      <c r="BJ189" s="14" t="s">
        <v>43</v>
      </c>
      <c r="BK189" s="93">
        <f t="shared" si="44"/>
        <v>0</v>
      </c>
      <c r="BL189" s="14" t="s">
        <v>96</v>
      </c>
      <c r="BM189" s="14" t="s">
        <v>743</v>
      </c>
    </row>
    <row r="190" spans="2:65" s="1" customFormat="1" ht="16.5" customHeight="1" x14ac:dyDescent="0.3">
      <c r="B190" s="73"/>
      <c r="C190" s="141" t="s">
        <v>405</v>
      </c>
      <c r="D190" s="141" t="s">
        <v>134</v>
      </c>
      <c r="E190" s="142" t="s">
        <v>744</v>
      </c>
      <c r="F190" s="211" t="s">
        <v>745</v>
      </c>
      <c r="G190" s="211"/>
      <c r="H190" s="211"/>
      <c r="I190" s="211"/>
      <c r="J190" s="143" t="s">
        <v>95</v>
      </c>
      <c r="K190" s="144">
        <v>3</v>
      </c>
      <c r="L190" s="212">
        <v>0</v>
      </c>
      <c r="M190" s="212"/>
      <c r="N190" s="213">
        <f t="shared" si="35"/>
        <v>0</v>
      </c>
      <c r="O190" s="201"/>
      <c r="P190" s="201"/>
      <c r="Q190" s="201"/>
      <c r="R190" s="76"/>
      <c r="T190" s="98" t="s">
        <v>1</v>
      </c>
      <c r="U190" s="30" t="s">
        <v>25</v>
      </c>
      <c r="V190" s="26"/>
      <c r="W190" s="115">
        <f t="shared" si="36"/>
        <v>0</v>
      </c>
      <c r="X190" s="115">
        <v>0</v>
      </c>
      <c r="Y190" s="115">
        <f t="shared" si="37"/>
        <v>0</v>
      </c>
      <c r="Z190" s="115">
        <v>0</v>
      </c>
      <c r="AA190" s="116">
        <f t="shared" si="38"/>
        <v>0</v>
      </c>
      <c r="AR190" s="14" t="s">
        <v>108</v>
      </c>
      <c r="AT190" s="14" t="s">
        <v>134</v>
      </c>
      <c r="AU190" s="14" t="s">
        <v>43</v>
      </c>
      <c r="AY190" s="14" t="s">
        <v>94</v>
      </c>
      <c r="BE190" s="56">
        <f t="shared" si="39"/>
        <v>0</v>
      </c>
      <c r="BF190" s="56">
        <f t="shared" si="40"/>
        <v>0</v>
      </c>
      <c r="BG190" s="56">
        <f t="shared" si="41"/>
        <v>0</v>
      </c>
      <c r="BH190" s="56">
        <f t="shared" si="42"/>
        <v>0</v>
      </c>
      <c r="BI190" s="56">
        <f t="shared" si="43"/>
        <v>0</v>
      </c>
      <c r="BJ190" s="14" t="s">
        <v>43</v>
      </c>
      <c r="BK190" s="93">
        <f t="shared" si="44"/>
        <v>0</v>
      </c>
      <c r="BL190" s="14" t="s">
        <v>96</v>
      </c>
      <c r="BM190" s="14" t="s">
        <v>746</v>
      </c>
    </row>
    <row r="191" spans="2:65" s="1" customFormat="1" ht="16.5" customHeight="1" x14ac:dyDescent="0.3">
      <c r="B191" s="73"/>
      <c r="C191" s="141" t="s">
        <v>408</v>
      </c>
      <c r="D191" s="141" t="s">
        <v>134</v>
      </c>
      <c r="E191" s="142" t="s">
        <v>747</v>
      </c>
      <c r="F191" s="211" t="s">
        <v>748</v>
      </c>
      <c r="G191" s="211"/>
      <c r="H191" s="211"/>
      <c r="I191" s="211"/>
      <c r="J191" s="143" t="s">
        <v>99</v>
      </c>
      <c r="K191" s="144">
        <v>15</v>
      </c>
      <c r="L191" s="212">
        <v>0</v>
      </c>
      <c r="M191" s="212"/>
      <c r="N191" s="213">
        <f t="shared" si="35"/>
        <v>0</v>
      </c>
      <c r="O191" s="201"/>
      <c r="P191" s="201"/>
      <c r="Q191" s="201"/>
      <c r="R191" s="76"/>
      <c r="T191" s="98" t="s">
        <v>1</v>
      </c>
      <c r="U191" s="30" t="s">
        <v>25</v>
      </c>
      <c r="V191" s="26"/>
      <c r="W191" s="115">
        <f t="shared" si="36"/>
        <v>0</v>
      </c>
      <c r="X191" s="115">
        <v>0</v>
      </c>
      <c r="Y191" s="115">
        <f t="shared" si="37"/>
        <v>0</v>
      </c>
      <c r="Z191" s="115">
        <v>0</v>
      </c>
      <c r="AA191" s="116">
        <f t="shared" si="38"/>
        <v>0</v>
      </c>
      <c r="AR191" s="14" t="s">
        <v>108</v>
      </c>
      <c r="AT191" s="14" t="s">
        <v>134</v>
      </c>
      <c r="AU191" s="14" t="s">
        <v>43</v>
      </c>
      <c r="AY191" s="14" t="s">
        <v>94</v>
      </c>
      <c r="BE191" s="56">
        <f t="shared" si="39"/>
        <v>0</v>
      </c>
      <c r="BF191" s="56">
        <f t="shared" si="40"/>
        <v>0</v>
      </c>
      <c r="BG191" s="56">
        <f t="shared" si="41"/>
        <v>0</v>
      </c>
      <c r="BH191" s="56">
        <f t="shared" si="42"/>
        <v>0</v>
      </c>
      <c r="BI191" s="56">
        <f t="shared" si="43"/>
        <v>0</v>
      </c>
      <c r="BJ191" s="14" t="s">
        <v>43</v>
      </c>
      <c r="BK191" s="93">
        <f t="shared" si="44"/>
        <v>0</v>
      </c>
      <c r="BL191" s="14" t="s">
        <v>96</v>
      </c>
      <c r="BM191" s="14" t="s">
        <v>749</v>
      </c>
    </row>
    <row r="192" spans="2:65" s="1" customFormat="1" ht="16.5" customHeight="1" x14ac:dyDescent="0.3">
      <c r="B192" s="73"/>
      <c r="C192" s="141" t="s">
        <v>121</v>
      </c>
      <c r="D192" s="141" t="s">
        <v>134</v>
      </c>
      <c r="E192" s="142" t="s">
        <v>750</v>
      </c>
      <c r="F192" s="211" t="s">
        <v>751</v>
      </c>
      <c r="G192" s="211"/>
      <c r="H192" s="211"/>
      <c r="I192" s="211"/>
      <c r="J192" s="143" t="s">
        <v>95</v>
      </c>
      <c r="K192" s="144">
        <v>3</v>
      </c>
      <c r="L192" s="212">
        <v>0</v>
      </c>
      <c r="M192" s="212"/>
      <c r="N192" s="213">
        <f t="shared" si="35"/>
        <v>0</v>
      </c>
      <c r="O192" s="201"/>
      <c r="P192" s="201"/>
      <c r="Q192" s="201"/>
      <c r="R192" s="76"/>
      <c r="T192" s="98" t="s">
        <v>1</v>
      </c>
      <c r="U192" s="30" t="s">
        <v>25</v>
      </c>
      <c r="V192" s="26"/>
      <c r="W192" s="115">
        <f t="shared" si="36"/>
        <v>0</v>
      </c>
      <c r="X192" s="115">
        <v>0</v>
      </c>
      <c r="Y192" s="115">
        <f t="shared" si="37"/>
        <v>0</v>
      </c>
      <c r="Z192" s="115">
        <v>0</v>
      </c>
      <c r="AA192" s="116">
        <f t="shared" si="38"/>
        <v>0</v>
      </c>
      <c r="AR192" s="14" t="s">
        <v>108</v>
      </c>
      <c r="AT192" s="14" t="s">
        <v>134</v>
      </c>
      <c r="AU192" s="14" t="s">
        <v>43</v>
      </c>
      <c r="AY192" s="14" t="s">
        <v>94</v>
      </c>
      <c r="BE192" s="56">
        <f t="shared" si="39"/>
        <v>0</v>
      </c>
      <c r="BF192" s="56">
        <f t="shared" si="40"/>
        <v>0</v>
      </c>
      <c r="BG192" s="56">
        <f t="shared" si="41"/>
        <v>0</v>
      </c>
      <c r="BH192" s="56">
        <f t="shared" si="42"/>
        <v>0</v>
      </c>
      <c r="BI192" s="56">
        <f t="shared" si="43"/>
        <v>0</v>
      </c>
      <c r="BJ192" s="14" t="s">
        <v>43</v>
      </c>
      <c r="BK192" s="93">
        <f t="shared" si="44"/>
        <v>0</v>
      </c>
      <c r="BL192" s="14" t="s">
        <v>96</v>
      </c>
      <c r="BM192" s="14" t="s">
        <v>752</v>
      </c>
    </row>
    <row r="193" spans="2:65" s="1" customFormat="1" ht="16.5" customHeight="1" x14ac:dyDescent="0.3">
      <c r="B193" s="73"/>
      <c r="C193" s="141" t="s">
        <v>414</v>
      </c>
      <c r="D193" s="141" t="s">
        <v>134</v>
      </c>
      <c r="E193" s="142" t="s">
        <v>753</v>
      </c>
      <c r="F193" s="211" t="s">
        <v>691</v>
      </c>
      <c r="G193" s="211"/>
      <c r="H193" s="211"/>
      <c r="I193" s="211"/>
      <c r="J193" s="143" t="s">
        <v>360</v>
      </c>
      <c r="K193" s="144">
        <v>0</v>
      </c>
      <c r="L193" s="212">
        <v>0</v>
      </c>
      <c r="M193" s="212"/>
      <c r="N193" s="213">
        <f t="shared" si="35"/>
        <v>0</v>
      </c>
      <c r="O193" s="201"/>
      <c r="P193" s="201"/>
      <c r="Q193" s="201"/>
      <c r="R193" s="76"/>
      <c r="T193" s="98" t="s">
        <v>1</v>
      </c>
      <c r="U193" s="30" t="s">
        <v>25</v>
      </c>
      <c r="V193" s="26"/>
      <c r="W193" s="115">
        <f t="shared" si="36"/>
        <v>0</v>
      </c>
      <c r="X193" s="115">
        <v>0</v>
      </c>
      <c r="Y193" s="115">
        <f t="shared" si="37"/>
        <v>0</v>
      </c>
      <c r="Z193" s="115">
        <v>0</v>
      </c>
      <c r="AA193" s="116">
        <f t="shared" si="38"/>
        <v>0</v>
      </c>
      <c r="AR193" s="14" t="s">
        <v>108</v>
      </c>
      <c r="AT193" s="14" t="s">
        <v>134</v>
      </c>
      <c r="AU193" s="14" t="s">
        <v>43</v>
      </c>
      <c r="AY193" s="14" t="s">
        <v>94</v>
      </c>
      <c r="BE193" s="56">
        <f t="shared" si="39"/>
        <v>0</v>
      </c>
      <c r="BF193" s="56">
        <f t="shared" si="40"/>
        <v>0</v>
      </c>
      <c r="BG193" s="56">
        <f t="shared" si="41"/>
        <v>0</v>
      </c>
      <c r="BH193" s="56">
        <f t="shared" si="42"/>
        <v>0</v>
      </c>
      <c r="BI193" s="56">
        <f t="shared" si="43"/>
        <v>0</v>
      </c>
      <c r="BJ193" s="14" t="s">
        <v>43</v>
      </c>
      <c r="BK193" s="93">
        <f t="shared" si="44"/>
        <v>0</v>
      </c>
      <c r="BL193" s="14" t="s">
        <v>96</v>
      </c>
      <c r="BM193" s="14" t="s">
        <v>754</v>
      </c>
    </row>
    <row r="194" spans="2:65" s="1" customFormat="1" ht="49.9" customHeight="1" x14ac:dyDescent="0.35">
      <c r="B194" s="25"/>
      <c r="C194" s="26"/>
      <c r="D194" s="91" t="s">
        <v>85</v>
      </c>
      <c r="E194" s="26"/>
      <c r="F194" s="26"/>
      <c r="G194" s="26"/>
      <c r="H194" s="26"/>
      <c r="I194" s="26"/>
      <c r="J194" s="26"/>
      <c r="K194" s="26"/>
      <c r="L194" s="26"/>
      <c r="M194" s="26"/>
      <c r="N194" s="230">
        <f t="shared" ref="N194:N199" si="45">BK194</f>
        <v>0</v>
      </c>
      <c r="O194" s="231"/>
      <c r="P194" s="231"/>
      <c r="Q194" s="231"/>
      <c r="R194" s="27"/>
      <c r="T194" s="92"/>
      <c r="U194" s="26"/>
      <c r="V194" s="26"/>
      <c r="W194" s="26"/>
      <c r="X194" s="26"/>
      <c r="Y194" s="26"/>
      <c r="Z194" s="26"/>
      <c r="AA194" s="47"/>
      <c r="AT194" s="14" t="s">
        <v>39</v>
      </c>
      <c r="AU194" s="14" t="s">
        <v>40</v>
      </c>
      <c r="AY194" s="14" t="s">
        <v>86</v>
      </c>
      <c r="BK194" s="93">
        <f>SUM(BK195:BK199)</f>
        <v>0</v>
      </c>
    </row>
    <row r="195" spans="2:65" s="1" customFormat="1" ht="22.35" customHeight="1" x14ac:dyDescent="0.3">
      <c r="B195" s="25"/>
      <c r="C195" s="94" t="s">
        <v>1</v>
      </c>
      <c r="D195" s="94" t="s">
        <v>87</v>
      </c>
      <c r="E195" s="95" t="s">
        <v>1</v>
      </c>
      <c r="F195" s="184" t="s">
        <v>1</v>
      </c>
      <c r="G195" s="184"/>
      <c r="H195" s="184"/>
      <c r="I195" s="184"/>
      <c r="J195" s="96" t="s">
        <v>1</v>
      </c>
      <c r="K195" s="97"/>
      <c r="L195" s="185"/>
      <c r="M195" s="186"/>
      <c r="N195" s="186">
        <f t="shared" si="45"/>
        <v>0</v>
      </c>
      <c r="O195" s="186"/>
      <c r="P195" s="186"/>
      <c r="Q195" s="186"/>
      <c r="R195" s="27"/>
      <c r="T195" s="98" t="s">
        <v>1</v>
      </c>
      <c r="U195" s="99" t="s">
        <v>25</v>
      </c>
      <c r="V195" s="26"/>
      <c r="W195" s="26"/>
      <c r="X195" s="26"/>
      <c r="Y195" s="26"/>
      <c r="Z195" s="26"/>
      <c r="AA195" s="47"/>
      <c r="AT195" s="14" t="s">
        <v>86</v>
      </c>
      <c r="AU195" s="14" t="s">
        <v>41</v>
      </c>
      <c r="AY195" s="14" t="s">
        <v>86</v>
      </c>
      <c r="BE195" s="56">
        <f>IF(U195="základná",N195,0)</f>
        <v>0</v>
      </c>
      <c r="BF195" s="56">
        <f>IF(U195="znížená",N195,0)</f>
        <v>0</v>
      </c>
      <c r="BG195" s="56">
        <f>IF(U195="zákl. prenesená",N195,0)</f>
        <v>0</v>
      </c>
      <c r="BH195" s="56">
        <f>IF(U195="zníž. prenesená",N195,0)</f>
        <v>0</v>
      </c>
      <c r="BI195" s="56">
        <f>IF(U195="nulová",N195,0)</f>
        <v>0</v>
      </c>
      <c r="BJ195" s="14" t="s">
        <v>43</v>
      </c>
      <c r="BK195" s="93">
        <f>L195*K195</f>
        <v>0</v>
      </c>
    </row>
    <row r="196" spans="2:65" s="1" customFormat="1" ht="22.35" customHeight="1" x14ac:dyDescent="0.3">
      <c r="B196" s="25"/>
      <c r="C196" s="94" t="s">
        <v>1</v>
      </c>
      <c r="D196" s="94" t="s">
        <v>87</v>
      </c>
      <c r="E196" s="95" t="s">
        <v>1</v>
      </c>
      <c r="F196" s="184" t="s">
        <v>1</v>
      </c>
      <c r="G196" s="184"/>
      <c r="H196" s="184"/>
      <c r="I196" s="184"/>
      <c r="J196" s="96" t="s">
        <v>1</v>
      </c>
      <c r="K196" s="97"/>
      <c r="L196" s="185"/>
      <c r="M196" s="186"/>
      <c r="N196" s="186">
        <f t="shared" si="45"/>
        <v>0</v>
      </c>
      <c r="O196" s="186"/>
      <c r="P196" s="186"/>
      <c r="Q196" s="186"/>
      <c r="R196" s="27"/>
      <c r="T196" s="98" t="s">
        <v>1</v>
      </c>
      <c r="U196" s="99" t="s">
        <v>25</v>
      </c>
      <c r="V196" s="26"/>
      <c r="W196" s="26"/>
      <c r="X196" s="26"/>
      <c r="Y196" s="26"/>
      <c r="Z196" s="26"/>
      <c r="AA196" s="47"/>
      <c r="AT196" s="14" t="s">
        <v>86</v>
      </c>
      <c r="AU196" s="14" t="s">
        <v>41</v>
      </c>
      <c r="AY196" s="14" t="s">
        <v>86</v>
      </c>
      <c r="BE196" s="56">
        <f>IF(U196="základná",N196,0)</f>
        <v>0</v>
      </c>
      <c r="BF196" s="56">
        <f>IF(U196="znížená",N196,0)</f>
        <v>0</v>
      </c>
      <c r="BG196" s="56">
        <f>IF(U196="zákl. prenesená",N196,0)</f>
        <v>0</v>
      </c>
      <c r="BH196" s="56">
        <f>IF(U196="zníž. prenesená",N196,0)</f>
        <v>0</v>
      </c>
      <c r="BI196" s="56">
        <f>IF(U196="nulová",N196,0)</f>
        <v>0</v>
      </c>
      <c r="BJ196" s="14" t="s">
        <v>43</v>
      </c>
      <c r="BK196" s="93">
        <f>L196*K196</f>
        <v>0</v>
      </c>
    </row>
    <row r="197" spans="2:65" s="1" customFormat="1" ht="22.35" customHeight="1" x14ac:dyDescent="0.3">
      <c r="B197" s="25"/>
      <c r="C197" s="94" t="s">
        <v>1</v>
      </c>
      <c r="D197" s="94" t="s">
        <v>87</v>
      </c>
      <c r="E197" s="95" t="s">
        <v>1</v>
      </c>
      <c r="F197" s="184" t="s">
        <v>1</v>
      </c>
      <c r="G197" s="184"/>
      <c r="H197" s="184"/>
      <c r="I197" s="184"/>
      <c r="J197" s="96" t="s">
        <v>1</v>
      </c>
      <c r="K197" s="97"/>
      <c r="L197" s="185"/>
      <c r="M197" s="186"/>
      <c r="N197" s="186">
        <f t="shared" si="45"/>
        <v>0</v>
      </c>
      <c r="O197" s="186"/>
      <c r="P197" s="186"/>
      <c r="Q197" s="186"/>
      <c r="R197" s="27"/>
      <c r="T197" s="98" t="s">
        <v>1</v>
      </c>
      <c r="U197" s="99" t="s">
        <v>25</v>
      </c>
      <c r="V197" s="26"/>
      <c r="W197" s="26"/>
      <c r="X197" s="26"/>
      <c r="Y197" s="26"/>
      <c r="Z197" s="26"/>
      <c r="AA197" s="47"/>
      <c r="AT197" s="14" t="s">
        <v>86</v>
      </c>
      <c r="AU197" s="14" t="s">
        <v>41</v>
      </c>
      <c r="AY197" s="14" t="s">
        <v>86</v>
      </c>
      <c r="BE197" s="56">
        <f>IF(U197="základná",N197,0)</f>
        <v>0</v>
      </c>
      <c r="BF197" s="56">
        <f>IF(U197="znížená",N197,0)</f>
        <v>0</v>
      </c>
      <c r="BG197" s="56">
        <f>IF(U197="zákl. prenesená",N197,0)</f>
        <v>0</v>
      </c>
      <c r="BH197" s="56">
        <f>IF(U197="zníž. prenesená",N197,0)</f>
        <v>0</v>
      </c>
      <c r="BI197" s="56">
        <f>IF(U197="nulová",N197,0)</f>
        <v>0</v>
      </c>
      <c r="BJ197" s="14" t="s">
        <v>43</v>
      </c>
      <c r="BK197" s="93">
        <f>L197*K197</f>
        <v>0</v>
      </c>
    </row>
    <row r="198" spans="2:65" s="1" customFormat="1" ht="22.35" customHeight="1" x14ac:dyDescent="0.3">
      <c r="B198" s="25"/>
      <c r="C198" s="94" t="s">
        <v>1</v>
      </c>
      <c r="D198" s="94" t="s">
        <v>87</v>
      </c>
      <c r="E198" s="95" t="s">
        <v>1</v>
      </c>
      <c r="F198" s="184" t="s">
        <v>1</v>
      </c>
      <c r="G198" s="184"/>
      <c r="H198" s="184"/>
      <c r="I198" s="184"/>
      <c r="J198" s="96" t="s">
        <v>1</v>
      </c>
      <c r="K198" s="97"/>
      <c r="L198" s="185"/>
      <c r="M198" s="186"/>
      <c r="N198" s="186">
        <f t="shared" si="45"/>
        <v>0</v>
      </c>
      <c r="O198" s="186"/>
      <c r="P198" s="186"/>
      <c r="Q198" s="186"/>
      <c r="R198" s="27"/>
      <c r="T198" s="98" t="s">
        <v>1</v>
      </c>
      <c r="U198" s="99" t="s">
        <v>25</v>
      </c>
      <c r="V198" s="26"/>
      <c r="W198" s="26"/>
      <c r="X198" s="26"/>
      <c r="Y198" s="26"/>
      <c r="Z198" s="26"/>
      <c r="AA198" s="47"/>
      <c r="AT198" s="14" t="s">
        <v>86</v>
      </c>
      <c r="AU198" s="14" t="s">
        <v>41</v>
      </c>
      <c r="AY198" s="14" t="s">
        <v>86</v>
      </c>
      <c r="BE198" s="56">
        <f>IF(U198="základná",N198,0)</f>
        <v>0</v>
      </c>
      <c r="BF198" s="56">
        <f>IF(U198="znížená",N198,0)</f>
        <v>0</v>
      </c>
      <c r="BG198" s="56">
        <f>IF(U198="zákl. prenesená",N198,0)</f>
        <v>0</v>
      </c>
      <c r="BH198" s="56">
        <f>IF(U198="zníž. prenesená",N198,0)</f>
        <v>0</v>
      </c>
      <c r="BI198" s="56">
        <f>IF(U198="nulová",N198,0)</f>
        <v>0</v>
      </c>
      <c r="BJ198" s="14" t="s">
        <v>43</v>
      </c>
      <c r="BK198" s="93">
        <f>L198*K198</f>
        <v>0</v>
      </c>
    </row>
    <row r="199" spans="2:65" s="1" customFormat="1" ht="22.35" customHeight="1" x14ac:dyDescent="0.3">
      <c r="B199" s="25"/>
      <c r="C199" s="94" t="s">
        <v>1</v>
      </c>
      <c r="D199" s="94" t="s">
        <v>87</v>
      </c>
      <c r="E199" s="95" t="s">
        <v>1</v>
      </c>
      <c r="F199" s="184" t="s">
        <v>1</v>
      </c>
      <c r="G199" s="184"/>
      <c r="H199" s="184"/>
      <c r="I199" s="184"/>
      <c r="J199" s="96" t="s">
        <v>1</v>
      </c>
      <c r="K199" s="97"/>
      <c r="L199" s="185"/>
      <c r="M199" s="186"/>
      <c r="N199" s="186">
        <f t="shared" si="45"/>
        <v>0</v>
      </c>
      <c r="O199" s="186"/>
      <c r="P199" s="186"/>
      <c r="Q199" s="186"/>
      <c r="R199" s="27"/>
      <c r="T199" s="98" t="s">
        <v>1</v>
      </c>
      <c r="U199" s="99" t="s">
        <v>25</v>
      </c>
      <c r="V199" s="37"/>
      <c r="W199" s="37"/>
      <c r="X199" s="37"/>
      <c r="Y199" s="37"/>
      <c r="Z199" s="37"/>
      <c r="AA199" s="39"/>
      <c r="AT199" s="14" t="s">
        <v>86</v>
      </c>
      <c r="AU199" s="14" t="s">
        <v>41</v>
      </c>
      <c r="AY199" s="14" t="s">
        <v>86</v>
      </c>
      <c r="BE199" s="56">
        <f>IF(U199="základná",N199,0)</f>
        <v>0</v>
      </c>
      <c r="BF199" s="56">
        <f>IF(U199="znížená",N199,0)</f>
        <v>0</v>
      </c>
      <c r="BG199" s="56">
        <f>IF(U199="zákl. prenesená",N199,0)</f>
        <v>0</v>
      </c>
      <c r="BH199" s="56">
        <f>IF(U199="zníž. prenesená",N199,0)</f>
        <v>0</v>
      </c>
      <c r="BI199" s="56">
        <f>IF(U199="nulová",N199,0)</f>
        <v>0</v>
      </c>
      <c r="BJ199" s="14" t="s">
        <v>43</v>
      </c>
      <c r="BK199" s="93">
        <f>L199*K199</f>
        <v>0</v>
      </c>
    </row>
    <row r="200" spans="2:65" s="1" customFormat="1" ht="6.95" customHeight="1" x14ac:dyDescent="0.3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2"/>
    </row>
  </sheetData>
  <mergeCells count="288">
    <mergeCell ref="H1:K1"/>
    <mergeCell ref="S2:AC2"/>
    <mergeCell ref="F198:I198"/>
    <mergeCell ref="L198:M198"/>
    <mergeCell ref="N198:Q198"/>
    <mergeCell ref="F199:I199"/>
    <mergeCell ref="L199:M199"/>
    <mergeCell ref="N199:Q199"/>
    <mergeCell ref="N123:Q123"/>
    <mergeCell ref="N124:Q124"/>
    <mergeCell ref="N125:Q125"/>
    <mergeCell ref="N148:Q148"/>
    <mergeCell ref="N168:Q168"/>
    <mergeCell ref="N180:Q180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78:I178"/>
    <mergeCell ref="L178:M178"/>
    <mergeCell ref="N178:Q178"/>
    <mergeCell ref="F179:I179"/>
    <mergeCell ref="L179:M179"/>
    <mergeCell ref="N179:Q179"/>
    <mergeCell ref="F181:I181"/>
    <mergeCell ref="L181:M181"/>
    <mergeCell ref="N181:Q181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M119:Q119"/>
    <mergeCell ref="M120:Q120"/>
    <mergeCell ref="F122:I122"/>
    <mergeCell ref="L122:M122"/>
    <mergeCell ref="N122:Q122"/>
    <mergeCell ref="F126:I126"/>
    <mergeCell ref="L126:M126"/>
    <mergeCell ref="N126:Q126"/>
    <mergeCell ref="F127:I127"/>
    <mergeCell ref="L127:M127"/>
    <mergeCell ref="N127:Q127"/>
    <mergeCell ref="D102:H102"/>
    <mergeCell ref="N102:Q102"/>
    <mergeCell ref="N103:Q103"/>
    <mergeCell ref="L105:Q105"/>
    <mergeCell ref="C111:Q111"/>
    <mergeCell ref="F113:P113"/>
    <mergeCell ref="F114:P114"/>
    <mergeCell ref="F115:P115"/>
    <mergeCell ref="M117:P117"/>
    <mergeCell ref="N95:Q95"/>
    <mergeCell ref="N97:Q97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E16:L16"/>
    <mergeCell ref="O16:P16"/>
    <mergeCell ref="O18:P18"/>
    <mergeCell ref="O19:P19"/>
    <mergeCell ref="O21:P21"/>
    <mergeCell ref="O22:P22"/>
    <mergeCell ref="E25:L25"/>
    <mergeCell ref="M28:P28"/>
    <mergeCell ref="M29:P29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dataValidations count="2">
    <dataValidation type="list" allowBlank="1" showInputMessage="1" showErrorMessage="1" error="Povolené sú hodnoty K, M." sqref="D195:D200" xr:uid="{00000000-0002-0000-0700-000000000000}">
      <formula1>"K, M"</formula1>
    </dataValidation>
    <dataValidation type="list" allowBlank="1" showInputMessage="1" showErrorMessage="1" error="Povolené sú hodnoty základná, znížená, nulová." sqref="U195:U200" xr:uid="{00000000-0002-0000-0700-000001000000}">
      <formula1>"základná, znížená, nulová"</formula1>
    </dataValidation>
  </dataValidations>
  <hyperlinks>
    <hyperlink ref="F1:G1" location="C2" display="1) Krycí list rozpočtu" xr:uid="{00000000-0004-0000-0700-000000000000}"/>
    <hyperlink ref="H1:K1" location="C87" display="2) Rekapitulácia rozpočtu" xr:uid="{00000000-0004-0000-0700-000001000000}"/>
    <hyperlink ref="L1" location="C122" display="3) Rozpočet" xr:uid="{00000000-0004-0000-0700-000002000000}"/>
    <hyperlink ref="S1:T1" location="'Rekapitulácia stavby'!C2" display="Rekapitulácia stavby" xr:uid="{00000000-0004-0000-07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SO 03 - Objekt dielne</vt:lpstr>
      <vt:lpstr>SO 03 -00 - Objekt dielne</vt:lpstr>
      <vt:lpstr>SO 03 - 01 - Zdravotechnika</vt:lpstr>
      <vt:lpstr>SO 03 - 02 - Elektroinšta...</vt:lpstr>
      <vt:lpstr>'SO 03 - 01 - Zdravotechnika'!Názvy_tlače</vt:lpstr>
      <vt:lpstr>'SO 03 - 02 - Elektroinšta...'!Názvy_tlače</vt:lpstr>
      <vt:lpstr>'SO 03 - Objekt dielne'!Názvy_tlače</vt:lpstr>
      <vt:lpstr>'SO 03 -00 - Objekt dielne'!Názvy_tlače</vt:lpstr>
      <vt:lpstr>'SO 03 - 01 - Zdravotechnika'!Oblasť_tlače</vt:lpstr>
      <vt:lpstr>'SO 03 - 02 - Elektroinšta...'!Oblasť_tlače</vt:lpstr>
      <vt:lpstr>'SO 03 - Objekt dielne'!Oblasť_tlače</vt:lpstr>
      <vt:lpstr>'SO 03 -00 - Objekt dielne'!Oblasť_tlače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2020-07-27T12:51:46Z</cp:lastPrinted>
  <dcterms:created xsi:type="dcterms:W3CDTF">2020-06-30T22:12:45Z</dcterms:created>
  <dcterms:modified xsi:type="dcterms:W3CDTF">2020-09-02T05:48:07Z</dcterms:modified>
</cp:coreProperties>
</file>