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0" yWindow="-120" windowWidth="20730" windowHeight="11160" activeTab="2"/>
  </bookViews>
  <sheets>
    <sheet name="Kryci list" sheetId="8" r:id="rId1"/>
    <sheet name="Rekapitulacia" sheetId="7" r:id="rId2"/>
    <sheet name="Zadanie" sheetId="5" r:id="rId3"/>
    <sheet name="Figury" sheetId="6" r:id="rId4"/>
  </sheets>
  <externalReferences>
    <externalReference r:id="rId5"/>
  </externalReferences>
  <definedNames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fakt1R" localSheetId="0">#REF!</definedName>
    <definedName name="fakt1R" localSheetId="1">#REF!</definedName>
    <definedName name="fakt1R">#REF!</definedName>
    <definedName name="_xlnm.Print_Titles" localSheetId="3">Figury!$8:$10</definedName>
    <definedName name="_xlnm.Print_Titles" localSheetId="1">Rekapitulacia!$8:$10</definedName>
    <definedName name="_xlnm.Print_Titles" localSheetId="2">Zadanie!$8:$10</definedName>
    <definedName name="_xlnm.Print_Area" localSheetId="3">Figury!$A:$D</definedName>
    <definedName name="_xlnm.Print_Area" localSheetId="0">'Kryci list'!$A:$J</definedName>
    <definedName name="_xlnm.Print_Area" localSheetId="1">Rekapitulacia!$A:$G</definedName>
    <definedName name="_xlnm.Print_Area" localSheetId="2">Zadanie!$A:$O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8"/>
  <c r="J30" s="1"/>
  <c r="J26"/>
  <c r="J20"/>
  <c r="F23"/>
  <c r="F22"/>
  <c r="J14"/>
  <c r="J13"/>
  <c r="F1"/>
  <c r="G25" i="7"/>
  <c r="F25"/>
  <c r="E25"/>
  <c r="G22"/>
  <c r="F22"/>
  <c r="E22"/>
  <c r="G21"/>
  <c r="F21"/>
  <c r="E21"/>
  <c r="G20"/>
  <c r="F20"/>
  <c r="E20"/>
  <c r="G19"/>
  <c r="F19"/>
  <c r="E19"/>
  <c r="G18"/>
  <c r="F18"/>
  <c r="E18"/>
  <c r="G16"/>
  <c r="F16"/>
  <c r="E16"/>
  <c r="G15"/>
  <c r="F15"/>
  <c r="E15"/>
  <c r="G14"/>
  <c r="F14"/>
  <c r="E14"/>
  <c r="G13"/>
  <c r="F13"/>
  <c r="E13"/>
  <c r="G12"/>
  <c r="F12"/>
  <c r="E12"/>
  <c r="B8"/>
  <c r="F25" i="8" l="1"/>
  <c r="F24"/>
  <c r="F26" s="1"/>
  <c r="J28" l="1"/>
  <c r="I29" l="1"/>
  <c r="J29" s="1"/>
  <c r="J31" s="1"/>
  <c r="F13" l="1"/>
  <c r="F14"/>
  <c r="F12"/>
  <c r="J12"/>
  <c r="W209" i="5"/>
  <c r="E209"/>
  <c r="N209"/>
  <c r="L209"/>
  <c r="J209"/>
  <c r="I209"/>
  <c r="H209"/>
  <c r="W207"/>
  <c r="E207"/>
  <c r="N207"/>
  <c r="L207"/>
  <c r="J207"/>
  <c r="I207"/>
  <c r="H207"/>
  <c r="W205"/>
  <c r="E205"/>
  <c r="N205"/>
  <c r="L205"/>
  <c r="J205"/>
  <c r="I205"/>
  <c r="H205"/>
  <c r="N204"/>
  <c r="L204"/>
  <c r="J204"/>
  <c r="H204"/>
  <c r="N203"/>
  <c r="L203"/>
  <c r="J203"/>
  <c r="H203"/>
  <c r="N202"/>
  <c r="L202"/>
  <c r="J202"/>
  <c r="H202"/>
  <c r="N201"/>
  <c r="L201"/>
  <c r="J201"/>
  <c r="H201"/>
  <c r="N200"/>
  <c r="L200"/>
  <c r="J200"/>
  <c r="H200"/>
  <c r="N199"/>
  <c r="L199"/>
  <c r="J199"/>
  <c r="H199"/>
  <c r="N198"/>
  <c r="L198"/>
  <c r="J198"/>
  <c r="H198"/>
  <c r="N197"/>
  <c r="L197"/>
  <c r="J197"/>
  <c r="H197"/>
  <c r="W194"/>
  <c r="E194"/>
  <c r="N194"/>
  <c r="L194"/>
  <c r="J194"/>
  <c r="I194"/>
  <c r="H194"/>
  <c r="N193"/>
  <c r="L193"/>
  <c r="J193"/>
  <c r="H193"/>
  <c r="N192"/>
  <c r="L192"/>
  <c r="J192"/>
  <c r="H192"/>
  <c r="N191"/>
  <c r="L191"/>
  <c r="J191"/>
  <c r="H191"/>
  <c r="N190"/>
  <c r="L190"/>
  <c r="J190"/>
  <c r="H190"/>
  <c r="N189"/>
  <c r="L189"/>
  <c r="J189"/>
  <c r="H189"/>
  <c r="N188"/>
  <c r="L188"/>
  <c r="J188"/>
  <c r="H188"/>
  <c r="N187"/>
  <c r="L187"/>
  <c r="J187"/>
  <c r="H187"/>
  <c r="N186"/>
  <c r="L186"/>
  <c r="J186"/>
  <c r="H186"/>
  <c r="N185"/>
  <c r="L185"/>
  <c r="J185"/>
  <c r="H185"/>
  <c r="N184"/>
  <c r="L184"/>
  <c r="J184"/>
  <c r="H184"/>
  <c r="N183"/>
  <c r="L183"/>
  <c r="J183"/>
  <c r="H183"/>
  <c r="N182"/>
  <c r="L182"/>
  <c r="J182"/>
  <c r="H182"/>
  <c r="N181"/>
  <c r="L181"/>
  <c r="J181"/>
  <c r="H181"/>
  <c r="N180"/>
  <c r="L180"/>
  <c r="J180"/>
  <c r="H180"/>
  <c r="N179"/>
  <c r="L179"/>
  <c r="J179"/>
  <c r="H179"/>
  <c r="N178"/>
  <c r="L178"/>
  <c r="J178"/>
  <c r="H178"/>
  <c r="N177"/>
  <c r="L177"/>
  <c r="J177"/>
  <c r="H177"/>
  <c r="N176"/>
  <c r="L176"/>
  <c r="J176"/>
  <c r="H176"/>
  <c r="N175"/>
  <c r="L175"/>
  <c r="J175"/>
  <c r="H175"/>
  <c r="N174"/>
  <c r="L174"/>
  <c r="J174"/>
  <c r="H174"/>
  <c r="N173"/>
  <c r="L173"/>
  <c r="J173"/>
  <c r="H173"/>
  <c r="N172"/>
  <c r="L172"/>
  <c r="J172"/>
  <c r="H172"/>
  <c r="N171"/>
  <c r="L171"/>
  <c r="J171"/>
  <c r="H171"/>
  <c r="N170"/>
  <c r="L170"/>
  <c r="J170"/>
  <c r="H170"/>
  <c r="N169"/>
  <c r="L169"/>
  <c r="J169"/>
  <c r="H169"/>
  <c r="N168"/>
  <c r="L168"/>
  <c r="J168"/>
  <c r="H168"/>
  <c r="N167"/>
  <c r="L167"/>
  <c r="J167"/>
  <c r="H167"/>
  <c r="N166"/>
  <c r="L166"/>
  <c r="J166"/>
  <c r="H166"/>
  <c r="N165"/>
  <c r="L165"/>
  <c r="J165"/>
  <c r="H165"/>
  <c r="N164"/>
  <c r="L164"/>
  <c r="J164"/>
  <c r="H164"/>
  <c r="N163"/>
  <c r="L163"/>
  <c r="J163"/>
  <c r="H163"/>
  <c r="N162"/>
  <c r="L162"/>
  <c r="J162"/>
  <c r="H162"/>
  <c r="N161"/>
  <c r="L161"/>
  <c r="J161"/>
  <c r="H161"/>
  <c r="N160"/>
  <c r="L160"/>
  <c r="J160"/>
  <c r="H160"/>
  <c r="N159"/>
  <c r="L159"/>
  <c r="J159"/>
  <c r="H159"/>
  <c r="N158"/>
  <c r="L158"/>
  <c r="J158"/>
  <c r="H158"/>
  <c r="N157"/>
  <c r="L157"/>
  <c r="J157"/>
  <c r="H157"/>
  <c r="N156"/>
  <c r="L156"/>
  <c r="J156"/>
  <c r="H156"/>
  <c r="N155"/>
  <c r="L155"/>
  <c r="J155"/>
  <c r="H155"/>
  <c r="N154"/>
  <c r="L154"/>
  <c r="J154"/>
  <c r="H154"/>
  <c r="N153"/>
  <c r="L153"/>
  <c r="J153"/>
  <c r="H153"/>
  <c r="N152"/>
  <c r="L152"/>
  <c r="J152"/>
  <c r="H152"/>
  <c r="N151"/>
  <c r="L151"/>
  <c r="J151"/>
  <c r="H151"/>
  <c r="N150"/>
  <c r="L150"/>
  <c r="J150"/>
  <c r="H150"/>
  <c r="N149"/>
  <c r="L149"/>
  <c r="J149"/>
  <c r="H149"/>
  <c r="N148"/>
  <c r="L148"/>
  <c r="J148"/>
  <c r="H148"/>
  <c r="W145"/>
  <c r="E145"/>
  <c r="N145"/>
  <c r="L145"/>
  <c r="J145"/>
  <c r="I145"/>
  <c r="H145"/>
  <c r="N144"/>
  <c r="L144"/>
  <c r="J144"/>
  <c r="H144"/>
  <c r="N143"/>
  <c r="L143"/>
  <c r="J143"/>
  <c r="H143"/>
  <c r="N142"/>
  <c r="L142"/>
  <c r="J142"/>
  <c r="H142"/>
  <c r="N141"/>
  <c r="L141"/>
  <c r="J141"/>
  <c r="H141"/>
  <c r="N140"/>
  <c r="L140"/>
  <c r="J140"/>
  <c r="H140"/>
  <c r="N139"/>
  <c r="L139"/>
  <c r="J139"/>
  <c r="H139"/>
  <c r="N138"/>
  <c r="L138"/>
  <c r="J138"/>
  <c r="H138"/>
  <c r="N137"/>
  <c r="L137"/>
  <c r="J137"/>
  <c r="H137"/>
  <c r="N136"/>
  <c r="L136"/>
  <c r="J136"/>
  <c r="H136"/>
  <c r="N135"/>
  <c r="L135"/>
  <c r="J135"/>
  <c r="H135"/>
  <c r="N134"/>
  <c r="L134"/>
  <c r="J134"/>
  <c r="H134"/>
  <c r="N133"/>
  <c r="L133"/>
  <c r="J133"/>
  <c r="H133"/>
  <c r="N132"/>
  <c r="L132"/>
  <c r="J132"/>
  <c r="H132"/>
  <c r="N131"/>
  <c r="L131"/>
  <c r="J131"/>
  <c r="H131"/>
  <c r="N130"/>
  <c r="L130"/>
  <c r="J130"/>
  <c r="H130"/>
  <c r="N129"/>
  <c r="L129"/>
  <c r="J129"/>
  <c r="H129"/>
  <c r="N128"/>
  <c r="L128"/>
  <c r="J128"/>
  <c r="H128"/>
  <c r="N127"/>
  <c r="L127"/>
  <c r="J127"/>
  <c r="H127"/>
  <c r="N126"/>
  <c r="L126"/>
  <c r="J126"/>
  <c r="H126"/>
  <c r="N125"/>
  <c r="L125"/>
  <c r="J125"/>
  <c r="H125"/>
  <c r="N124"/>
  <c r="L124"/>
  <c r="J124"/>
  <c r="H124"/>
  <c r="N123"/>
  <c r="L123"/>
  <c r="J123"/>
  <c r="H123"/>
  <c r="N122"/>
  <c r="L122"/>
  <c r="J122"/>
  <c r="H122"/>
  <c r="N121"/>
  <c r="L121"/>
  <c r="J121"/>
  <c r="H121"/>
  <c r="N120"/>
  <c r="L120"/>
  <c r="J120"/>
  <c r="H120"/>
  <c r="N119"/>
  <c r="L119"/>
  <c r="J119"/>
  <c r="H119"/>
  <c r="N118"/>
  <c r="L118"/>
  <c r="J118"/>
  <c r="H118"/>
  <c r="N117"/>
  <c r="L117"/>
  <c r="J117"/>
  <c r="H117"/>
  <c r="N116"/>
  <c r="L116"/>
  <c r="J116"/>
  <c r="H116"/>
  <c r="N115"/>
  <c r="L115"/>
  <c r="J115"/>
  <c r="H115"/>
  <c r="N114"/>
  <c r="L114"/>
  <c r="J114"/>
  <c r="H114"/>
  <c r="N113"/>
  <c r="L113"/>
  <c r="J113"/>
  <c r="H113"/>
  <c r="N112"/>
  <c r="L112"/>
  <c r="J112"/>
  <c r="H112"/>
  <c r="W109"/>
  <c r="E109"/>
  <c r="N109"/>
  <c r="L109"/>
  <c r="J109"/>
  <c r="I109"/>
  <c r="H109"/>
  <c r="N108"/>
  <c r="L108"/>
  <c r="J108"/>
  <c r="H108"/>
  <c r="N107"/>
  <c r="L107"/>
  <c r="J107"/>
  <c r="H107"/>
  <c r="N106"/>
  <c r="L106"/>
  <c r="J106"/>
  <c r="H106"/>
  <c r="N105"/>
  <c r="L105"/>
  <c r="J105"/>
  <c r="H105"/>
  <c r="N104"/>
  <c r="L104"/>
  <c r="J104"/>
  <c r="H104"/>
  <c r="N103"/>
  <c r="L103"/>
  <c r="J103"/>
  <c r="H103"/>
  <c r="N102"/>
  <c r="L102"/>
  <c r="J102"/>
  <c r="H102"/>
  <c r="N101"/>
  <c r="L101"/>
  <c r="J101"/>
  <c r="H101"/>
  <c r="N100"/>
  <c r="L100"/>
  <c r="J100"/>
  <c r="H100"/>
  <c r="N99"/>
  <c r="L99"/>
  <c r="J99"/>
  <c r="H99"/>
  <c r="N98"/>
  <c r="L98"/>
  <c r="J98"/>
  <c r="H98"/>
  <c r="N97"/>
  <c r="L97"/>
  <c r="J97"/>
  <c r="H97"/>
  <c r="N96"/>
  <c r="L96"/>
  <c r="J96"/>
  <c r="H96"/>
  <c r="N95"/>
  <c r="L95"/>
  <c r="J95"/>
  <c r="H95"/>
  <c r="N94"/>
  <c r="L94"/>
  <c r="J94"/>
  <c r="H94"/>
  <c r="N93"/>
  <c r="L93"/>
  <c r="J93"/>
  <c r="H93"/>
  <c r="N92"/>
  <c r="L92"/>
  <c r="J92"/>
  <c r="H92"/>
  <c r="N91"/>
  <c r="L91"/>
  <c r="J91"/>
  <c r="H91"/>
  <c r="N90"/>
  <c r="L90"/>
  <c r="J90"/>
  <c r="H90"/>
  <c r="N89"/>
  <c r="L89"/>
  <c r="J89"/>
  <c r="H89"/>
  <c r="N88"/>
  <c r="L88"/>
  <c r="J88"/>
  <c r="H88"/>
  <c r="N87"/>
  <c r="L87"/>
  <c r="J87"/>
  <c r="H87"/>
  <c r="N86"/>
  <c r="L86"/>
  <c r="J86"/>
  <c r="H86"/>
  <c r="N85"/>
  <c r="L85"/>
  <c r="J85"/>
  <c r="H85"/>
  <c r="N84"/>
  <c r="L84"/>
  <c r="J84"/>
  <c r="H84"/>
  <c r="N83"/>
  <c r="L83"/>
  <c r="J83"/>
  <c r="H83"/>
  <c r="N82"/>
  <c r="L82"/>
  <c r="J82"/>
  <c r="H82"/>
  <c r="N81"/>
  <c r="L81"/>
  <c r="J81"/>
  <c r="H81"/>
  <c r="N80"/>
  <c r="L80"/>
  <c r="J80"/>
  <c r="H80"/>
  <c r="N79"/>
  <c r="L79"/>
  <c r="J79"/>
  <c r="H79"/>
  <c r="N78"/>
  <c r="L78"/>
  <c r="J78"/>
  <c r="H78"/>
  <c r="N77"/>
  <c r="L77"/>
  <c r="J77"/>
  <c r="H77"/>
  <c r="N76"/>
  <c r="L76"/>
  <c r="J76"/>
  <c r="H76"/>
  <c r="N75"/>
  <c r="L75"/>
  <c r="J75"/>
  <c r="H75"/>
  <c r="N74"/>
  <c r="L74"/>
  <c r="J74"/>
  <c r="H74"/>
  <c r="N73"/>
  <c r="L73"/>
  <c r="J73"/>
  <c r="H73"/>
  <c r="N72"/>
  <c r="L72"/>
  <c r="J72"/>
  <c r="H72"/>
  <c r="N71"/>
  <c r="L71"/>
  <c r="J71"/>
  <c r="H71"/>
  <c r="N70"/>
  <c r="L70"/>
  <c r="J70"/>
  <c r="H70"/>
  <c r="N69"/>
  <c r="L69"/>
  <c r="J69"/>
  <c r="H69"/>
  <c r="N68"/>
  <c r="L68"/>
  <c r="J68"/>
  <c r="H68"/>
  <c r="N67"/>
  <c r="L67"/>
  <c r="J67"/>
  <c r="H67"/>
  <c r="N66"/>
  <c r="L66"/>
  <c r="J66"/>
  <c r="H66"/>
  <c r="N65"/>
  <c r="L65"/>
  <c r="J65"/>
  <c r="H65"/>
  <c r="N64"/>
  <c r="L64"/>
  <c r="J64"/>
  <c r="H64"/>
  <c r="N63"/>
  <c r="L63"/>
  <c r="J63"/>
  <c r="H63"/>
  <c r="N62"/>
  <c r="L62"/>
  <c r="J62"/>
  <c r="H62"/>
  <c r="W58"/>
  <c r="E58"/>
  <c r="N58"/>
  <c r="L58"/>
  <c r="J58"/>
  <c r="I58"/>
  <c r="H58"/>
  <c r="W56"/>
  <c r="E56"/>
  <c r="N56"/>
  <c r="L56"/>
  <c r="J56"/>
  <c r="I56"/>
  <c r="H56"/>
  <c r="N55"/>
  <c r="L55"/>
  <c r="J55"/>
  <c r="H55"/>
  <c r="N54"/>
  <c r="L54"/>
  <c r="J54"/>
  <c r="H54"/>
  <c r="N53"/>
  <c r="L53"/>
  <c r="J53"/>
  <c r="H53"/>
  <c r="N52"/>
  <c r="L52"/>
  <c r="J52"/>
  <c r="H52"/>
  <c r="N51"/>
  <c r="L51"/>
  <c r="J51"/>
  <c r="H51"/>
  <c r="N50"/>
  <c r="L50"/>
  <c r="J50"/>
  <c r="H50"/>
  <c r="N49"/>
  <c r="L49"/>
  <c r="J49"/>
  <c r="H49"/>
  <c r="N48"/>
  <c r="L48"/>
  <c r="J48"/>
  <c r="H48"/>
  <c r="N47"/>
  <c r="L47"/>
  <c r="J47"/>
  <c r="H47"/>
  <c r="N46"/>
  <c r="L46"/>
  <c r="J46"/>
  <c r="H46"/>
  <c r="N45"/>
  <c r="L45"/>
  <c r="J45"/>
  <c r="H45"/>
  <c r="N42"/>
  <c r="L42"/>
  <c r="J42"/>
  <c r="H42"/>
  <c r="N41"/>
  <c r="L41"/>
  <c r="J41"/>
  <c r="H41"/>
  <c r="N40"/>
  <c r="L40"/>
  <c r="J40"/>
  <c r="H40"/>
  <c r="N38"/>
  <c r="L38"/>
  <c r="J38"/>
  <c r="H38"/>
  <c r="N36"/>
  <c r="L36"/>
  <c r="J36"/>
  <c r="H36"/>
  <c r="N35"/>
  <c r="L35"/>
  <c r="J35"/>
  <c r="H35"/>
  <c r="N34"/>
  <c r="L34"/>
  <c r="J34"/>
  <c r="H34"/>
  <c r="W31"/>
  <c r="E31"/>
  <c r="N31"/>
  <c r="L31"/>
  <c r="J31"/>
  <c r="I31"/>
  <c r="H31"/>
  <c r="N29"/>
  <c r="L29"/>
  <c r="J29"/>
  <c r="H29"/>
  <c r="N27"/>
  <c r="L27"/>
  <c r="J27"/>
  <c r="H27"/>
  <c r="N25"/>
  <c r="L25"/>
  <c r="J25"/>
  <c r="H25"/>
  <c r="W22"/>
  <c r="E22"/>
  <c r="N22"/>
  <c r="L22"/>
  <c r="J22"/>
  <c r="I22"/>
  <c r="H22"/>
  <c r="N19"/>
  <c r="L19"/>
  <c r="J19"/>
  <c r="H19"/>
  <c r="W16"/>
  <c r="E16"/>
  <c r="N16"/>
  <c r="L16"/>
  <c r="J16"/>
  <c r="I16"/>
  <c r="H16"/>
  <c r="N14"/>
  <c r="L14"/>
  <c r="J14"/>
  <c r="H14"/>
  <c r="D8"/>
</calcChain>
</file>

<file path=xl/sharedStrings.xml><?xml version="1.0" encoding="utf-8"?>
<sst xmlns="http://schemas.openxmlformats.org/spreadsheetml/2006/main" count="2030" uniqueCount="647">
  <si>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</si>
  <si>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</si>
  <si>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</si>
  <si>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</si>
  <si>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</si>
  <si>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</si>
  <si>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</si>
  <si>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</si>
  <si>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</si>
  <si>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</si>
  <si>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</si>
  <si>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</si>
  <si>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</si>
  <si>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</si>
  <si>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</si>
  <si>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</si>
  <si>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</si>
  <si>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</si>
  <si>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</si>
  <si>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</si>
  <si>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</si>
  <si>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</si>
  <si>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</si>
  <si>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</si>
  <si>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</si>
  <si>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</si>
  <si>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</si>
  <si>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</si>
  <si>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</si>
  <si>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</si>
  <si>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</si>
  <si>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</si>
  <si>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</si>
  <si>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</si>
  <si>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</si>
  <si>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</si>
  <si>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</si>
  <si>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</si>
  <si>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</si>
  <si>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</si>
  <si>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</si>
  <si>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</si>
  <si>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</si>
  <si>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</si>
  <si>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</si>
  <si>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</si>
  <si>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</si>
  <si>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</si>
  <si>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</si>
  <si>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</si>
  <si>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</si>
  <si>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</si>
  <si>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</si>
  <si>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</si>
  <si>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</si>
  <si>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</si>
  <si>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</si>
  <si>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</si>
  <si>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</si>
  <si>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</si>
  <si>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</si>
  <si>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</si>
  <si>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</si>
  <si>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</si>
  <si>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</si>
  <si>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</si>
  <si>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</si>
  <si>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</si>
  <si>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E</t>
  </si>
  <si>
    <t xml:space="preserve">Odberateľ: FNsP Nové Zámky </t>
  </si>
  <si>
    <t xml:space="preserve">Spracoval: Gabriela Nagyová                        </t>
  </si>
  <si>
    <t xml:space="preserve">Projektant: "Domino projekt" Ing.Juraj Šuty </t>
  </si>
  <si>
    <t xml:space="preserve">JKSO : </t>
  </si>
  <si>
    <t>Dátum: 18.04.2020</t>
  </si>
  <si>
    <t>Stavba : Stav.úpravy centrálnej sterilizácie,FNSP Nové Zámky,Slovenská 11/A</t>
  </si>
  <si>
    <t>Objekt : SO 01 Centrálna sterilizácia</t>
  </si>
  <si>
    <t>Časť : Zdravotechnika</t>
  </si>
  <si>
    <t>MPBAU SK, s. r. o. Košice</t>
  </si>
  <si>
    <t>Zaradenie</t>
  </si>
  <si>
    <t>pre KL</t>
  </si>
  <si>
    <t>Lev0</t>
  </si>
  <si>
    <t>pozícia</t>
  </si>
  <si>
    <t>PRÁCE A DODÁVKY HSV</t>
  </si>
  <si>
    <t>3 - ZVISLÉ A KOMPLETNÉ KONŠTRUKCIE</t>
  </si>
  <si>
    <t>014</t>
  </si>
  <si>
    <t>340236212</t>
  </si>
  <si>
    <t>Zamurovanie otvoru do 0,09 m2 tehlami v priečkach alebo stenách hr. nad 100 mm</t>
  </si>
  <si>
    <t>kus</t>
  </si>
  <si>
    <t xml:space="preserve">                    </t>
  </si>
  <si>
    <t>34023-6212</t>
  </si>
  <si>
    <t>45.25.50</t>
  </si>
  <si>
    <t>EK</t>
  </si>
  <si>
    <t>S</t>
  </si>
  <si>
    <t>37+24+60+52+6 =   179,000</t>
  </si>
  <si>
    <t xml:space="preserve">3 - ZVISLÉ A KOMPLETNÉ KONŠTRUKCIE  spolu: </t>
  </si>
  <si>
    <t>4 - VODOROVNÉ KONŠTRUKCIE</t>
  </si>
  <si>
    <t>411388531</t>
  </si>
  <si>
    <t>Zabetónovanie otvoru 0,25-1 m2 v stropoch, vrátane debnenia a výstuže</t>
  </si>
  <si>
    <t>m3</t>
  </si>
  <si>
    <t>41138-8531</t>
  </si>
  <si>
    <t>45.25.32</t>
  </si>
  <si>
    <t>31*0,3*0,3*0,3 =   0,837</t>
  </si>
  <si>
    <t>4*0,2*0,3*0,3 =   0,072</t>
  </si>
  <si>
    <t xml:space="preserve">4 - VODOROVNÉ KONŠTRUKCIE  spolu: </t>
  </si>
  <si>
    <t>6 - ÚPRAVY POVRCHOV, PODLAHY, VÝPLNE</t>
  </si>
  <si>
    <t>631312141</t>
  </si>
  <si>
    <t>Doplnenie jestvujúcich mazanín betónom prostým rýhy</t>
  </si>
  <si>
    <t>63131-2141</t>
  </si>
  <si>
    <t>23*0,3*0,25 =   1,725</t>
  </si>
  <si>
    <t>632232311</t>
  </si>
  <si>
    <t>Doplnenie dlažby z tehál pl. do 1 m2 na plocho</t>
  </si>
  <si>
    <t>m2</t>
  </si>
  <si>
    <t>63223-2311</t>
  </si>
  <si>
    <t>23*0,3 =   6,900</t>
  </si>
  <si>
    <t>632451431</t>
  </si>
  <si>
    <t>Doplnenie cementového poteru pl. do 1 m2, hr. 20-30 mm</t>
  </si>
  <si>
    <t>63245-1431</t>
  </si>
  <si>
    <t xml:space="preserve">6 - ÚPRAVY POVRCHOV, PODLAHY, VÝPLNE  spolu: </t>
  </si>
  <si>
    <t>9 - OSTATNÉ KONŠTRUKCIE A PRÁCE</t>
  </si>
  <si>
    <t>953941621</t>
  </si>
  <si>
    <t>Osadenie konzol v murive betónovom</t>
  </si>
  <si>
    <t>95394-1621</t>
  </si>
  <si>
    <t>45.45.13</t>
  </si>
  <si>
    <t>953941721</t>
  </si>
  <si>
    <t>Osadenie objímok a držiakov v murive betónovom</t>
  </si>
  <si>
    <t>95394-1721</t>
  </si>
  <si>
    <t>013</t>
  </si>
  <si>
    <t>965043421</t>
  </si>
  <si>
    <t>Búranie bet. podkladu s poterom hr. do 15 cm do 1 m2</t>
  </si>
  <si>
    <t>96504-3421</t>
  </si>
  <si>
    <t>45.11.11</t>
  </si>
  <si>
    <t>965081712</t>
  </si>
  <si>
    <t>Búranie dlažieb xylolit. alebo keram. hr. do 1 cm do 1 m2</t>
  </si>
  <si>
    <t>96508-1712</t>
  </si>
  <si>
    <t>971042331</t>
  </si>
  <si>
    <t>Vybúr. otvorov do 0,09 m2 v betón. murive hr. do 15 cm</t>
  </si>
  <si>
    <t>97104-2331</t>
  </si>
  <si>
    <t>971042341</t>
  </si>
  <si>
    <t>Vybúr. otvorov do 0,09 m2 v betón. murive hr. do 30 cm</t>
  </si>
  <si>
    <t>97104-2341</t>
  </si>
  <si>
    <t>972044451</t>
  </si>
  <si>
    <t>Vybúr. otvorov do 1 m2 v stropoch z tvárnic hr. nad 10 cm</t>
  </si>
  <si>
    <t>97204-4451</t>
  </si>
  <si>
    <t>974049143</t>
  </si>
  <si>
    <t>Vysekanie rýh v betón. murive hl. do 7 cm š. do 10 cm</t>
  </si>
  <si>
    <t>m</t>
  </si>
  <si>
    <t>97404-9143</t>
  </si>
  <si>
    <t>974049154</t>
  </si>
  <si>
    <t>Vysekanie rýh v betón. murive hl. do 10 cm š. do 15 cm</t>
  </si>
  <si>
    <t>97404-9154</t>
  </si>
  <si>
    <t>974049165</t>
  </si>
  <si>
    <t>Vysekanie rýh v betón. murive hl. do 15 cm š. do 20 cm</t>
  </si>
  <si>
    <t>97404-9165</t>
  </si>
  <si>
    <t>979011111</t>
  </si>
  <si>
    <t>Zvislá doprava sute a vybúr. hmôt za prvé podlažie</t>
  </si>
  <si>
    <t>t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</si>
  <si>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</si>
  <si>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</si>
  <si>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</si>
  <si>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</si>
  <si>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</si>
  <si>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</si>
  <si>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</si>
  <si>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</si>
  <si>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</si>
  <si>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</si>
  <si>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</si>
  <si>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</si>
  <si>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</si>
  <si>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</si>
  <si>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</si>
  <si>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</si>
  <si>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</si>
  <si>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</si>
  <si>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</si>
  <si>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998991111</t>
  </si>
  <si>
    <t>Presun hmôt pre opravy v objektoch výšky do 25 m</t>
  </si>
  <si>
    <t>99899-1111</t>
  </si>
  <si>
    <t>45.41.10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</si>
  <si>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</si>
  <si>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</si>
  <si>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</si>
  <si>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</si>
  <si>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</si>
  <si>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721100902</t>
  </si>
  <si>
    <t>Opr. pretesnenie hrdla odpad. potrubia DN do 100</t>
  </si>
  <si>
    <t>I</t>
  </si>
  <si>
    <t>72110-0902</t>
  </si>
  <si>
    <t>45.33.20</t>
  </si>
  <si>
    <t>IK</t>
  </si>
  <si>
    <t>721100906</t>
  </si>
  <si>
    <t>Opr. pretesnenie hrdla odpad. potrubia DN do 200</t>
  </si>
  <si>
    <t>72110-0906</t>
  </si>
  <si>
    <t>721100911</t>
  </si>
  <si>
    <t>Opr. zazátkovanie hrdla kanalizačného potrubia</t>
  </si>
  <si>
    <t>72110-0911</t>
  </si>
  <si>
    <t>721140903</t>
  </si>
  <si>
    <t>Opr. liat. potrubia, vsadenie odbočky do potrubia DN 70</t>
  </si>
  <si>
    <t>72114-0903</t>
  </si>
  <si>
    <t>721140905</t>
  </si>
  <si>
    <t>Opr. liat. potrubia, vsadenie odbočky do potrubia DN 100</t>
  </si>
  <si>
    <t>72114-0905</t>
  </si>
  <si>
    <t>721140906</t>
  </si>
  <si>
    <t>Opr. liat. potrubia, vsadenie odbočky do potrubia DN 125</t>
  </si>
  <si>
    <t>72114-0906</t>
  </si>
  <si>
    <t>721140907</t>
  </si>
  <si>
    <t>Opr. liat. potrubia, vsadenie odbočky do potrubia DN 150</t>
  </si>
  <si>
    <t>72114-0907</t>
  </si>
  <si>
    <t>721140913</t>
  </si>
  <si>
    <t>Opr. liat. potrubia, prepojenie stávajúceho potrubia DN 70</t>
  </si>
  <si>
    <t>72114-0913</t>
  </si>
  <si>
    <t>721140915</t>
  </si>
  <si>
    <t>Opr. liat. potrubia, prepojenie stávajúceho potrubia DN 100</t>
  </si>
  <si>
    <t>72114-0915</t>
  </si>
  <si>
    <t>721140916</t>
  </si>
  <si>
    <t>Opr. liat. potrubia, prepojenie stávajúceho potrubia DN 125</t>
  </si>
  <si>
    <t>72114-0916</t>
  </si>
  <si>
    <t>721140917</t>
  </si>
  <si>
    <t>Opr. liat. potrubia, prepojenie stávajúceho potrubia DN 150</t>
  </si>
  <si>
    <t>72114-0917</t>
  </si>
  <si>
    <t>721140925</t>
  </si>
  <si>
    <t>Opr. liat. potrubia, krátenie rúr DN 100</t>
  </si>
  <si>
    <t>72114-0925</t>
  </si>
  <si>
    <t>721140927</t>
  </si>
  <si>
    <t>Opr. liat. potrubia, krátenie rúr DN 150</t>
  </si>
  <si>
    <t>72114-0927</t>
  </si>
  <si>
    <t>721141103</t>
  </si>
  <si>
    <t>Potrubie kanal. z liat. rúr odpadné DN 70</t>
  </si>
  <si>
    <t>72114-1103</t>
  </si>
  <si>
    <t>721141105</t>
  </si>
  <si>
    <t>Potrubie kanal. z liat. rúr odpadné DN 100</t>
  </si>
  <si>
    <t>72114-1105</t>
  </si>
  <si>
    <t>721141106</t>
  </si>
  <si>
    <t>Potrubie kanal. z liat. rúr odpadné DN 125</t>
  </si>
  <si>
    <t>72114-1106</t>
  </si>
  <si>
    <t>721141107</t>
  </si>
  <si>
    <t>Potrubie kanal. z liat. rúr odpadné DN 150</t>
  </si>
  <si>
    <t>72114-1107</t>
  </si>
  <si>
    <t>721142110pc</t>
  </si>
  <si>
    <t>Prechodka liatina/pe-DN 75</t>
  </si>
  <si>
    <t>ks</t>
  </si>
  <si>
    <t>72114-2110pc</t>
  </si>
  <si>
    <t>721142111pc</t>
  </si>
  <si>
    <t>Prechodka liatina/pe-DN 50</t>
  </si>
  <si>
    <t>72114-2111pc</t>
  </si>
  <si>
    <t>721142115pc</t>
  </si>
  <si>
    <t>Prechodka liatina/pe-DN 110</t>
  </si>
  <si>
    <t>72114-2115pc</t>
  </si>
  <si>
    <t>721171803</t>
  </si>
  <si>
    <t>Demontáž potrubia z PVC rúr D do 75</t>
  </si>
  <si>
    <t>72117-1803</t>
  </si>
  <si>
    <t>721174019</t>
  </si>
  <si>
    <t>Drezová zápachová uzávierka HL 100G-DN 50</t>
  </si>
  <si>
    <t>72117-4019</t>
  </si>
  <si>
    <t>7211740223pc</t>
  </si>
  <si>
    <t xml:space="preserve">  .  .  </t>
  </si>
  <si>
    <t>7211740224pc</t>
  </si>
  <si>
    <t>7211740225pc</t>
  </si>
  <si>
    <t>721174022pc</t>
  </si>
  <si>
    <t>Rúry odpadné WAVIN-SITECH (odhlučnený systém) DN 40</t>
  </si>
  <si>
    <t>721174023pc</t>
  </si>
  <si>
    <t>Rúry odpadné WAVIN-SITECH (odhlučnený systém) DN 50</t>
  </si>
  <si>
    <t>721174024pc</t>
  </si>
  <si>
    <t>Rúry odpadné WAVIN-SITECH (odhlučnený systém) DN 75</t>
  </si>
  <si>
    <t>721174023´4p</t>
  </si>
  <si>
    <t>721174025pc</t>
  </si>
  <si>
    <t>Rúry odpadné WAVIN-SITECH (odhlučnený systém) DN 110</t>
  </si>
  <si>
    <t>721174025p</t>
  </si>
  <si>
    <t>721174026pc</t>
  </si>
  <si>
    <t>Rúry odpadné WAVIN-SITECH (odhlučnený systém) DN 32</t>
  </si>
  <si>
    <t>7211740280pc</t>
  </si>
  <si>
    <t>Čistiaci kus DN 75 -WAVIN</t>
  </si>
  <si>
    <t>72117-40280p</t>
  </si>
  <si>
    <t>721174028pc</t>
  </si>
  <si>
    <t>Čistiaci kus DN 110 -WAVIN</t>
  </si>
  <si>
    <t>72117-4028pc</t>
  </si>
  <si>
    <t>721194103</t>
  </si>
  <si>
    <t>Vyvedenie a upevnenie kanal. výpustiek D 32x1.8</t>
  </si>
  <si>
    <t>72119-4103</t>
  </si>
  <si>
    <t>721194104</t>
  </si>
  <si>
    <t>Vyvedenie a upevnenie kanal. výpustiek D 40x1.8</t>
  </si>
  <si>
    <t>72119-4104</t>
  </si>
  <si>
    <t>721194105</t>
  </si>
  <si>
    <t>Vyvedenie a upevnenie kanal. výpustiek D 50x1.8</t>
  </si>
  <si>
    <t>72119-4105</t>
  </si>
  <si>
    <t>721194107</t>
  </si>
  <si>
    <t>Vyvedenie a upevnenie kanal. výpustiek D 75x1.9</t>
  </si>
  <si>
    <t>72119-4107</t>
  </si>
  <si>
    <t>721194109</t>
  </si>
  <si>
    <t>Vyvedenie a upevnenie kanal. výpustiek D 110x2.3</t>
  </si>
  <si>
    <t>72119-4109</t>
  </si>
  <si>
    <t>721220802</t>
  </si>
  <si>
    <t>Demontáž zápachových uzáverov DN 100</t>
  </si>
  <si>
    <t>72122-0802</t>
  </si>
  <si>
    <t>721233136pc</t>
  </si>
  <si>
    <t>Nástenný sifón VIEGA</t>
  </si>
  <si>
    <t>721252891pc</t>
  </si>
  <si>
    <t>Privzdušňovací ventil HL 900N-75</t>
  </si>
  <si>
    <t>72125-2891pc</t>
  </si>
  <si>
    <t>721252900pc</t>
  </si>
  <si>
    <t>Podlahová vpusť HL 3100PR-DN50-systém PRIMUS</t>
  </si>
  <si>
    <t>72125-2900pc</t>
  </si>
  <si>
    <t>721290123</t>
  </si>
  <si>
    <t>Skúška tesnosti kanalizácie dymom do DN 300</t>
  </si>
  <si>
    <t>72129-0123</t>
  </si>
  <si>
    <t>721290127pc</t>
  </si>
  <si>
    <t>Privzdušňovací ventil-HL900N-110</t>
  </si>
  <si>
    <t>72129-0127pc</t>
  </si>
  <si>
    <t>721300001pc</t>
  </si>
  <si>
    <t>Podomietkový kondenzač.sifon HL 138-32</t>
  </si>
  <si>
    <t>721300004pc</t>
  </si>
  <si>
    <t>Mriežka ku HL 900</t>
  </si>
  <si>
    <t>721300912</t>
  </si>
  <si>
    <t>Opr. kanaliz. prečistenie zvis. odpad. v 1 podl. do DN 200</t>
  </si>
  <si>
    <t>72130-0912</t>
  </si>
  <si>
    <t>998721202</t>
  </si>
  <si>
    <t>Presun hmôt pre vnút. kanalizáciu v objektoch výšky do 12 m</t>
  </si>
  <si>
    <t>99872-1202</t>
  </si>
  <si>
    <t>45.33.30</t>
  </si>
  <si>
    <t xml:space="preserve">721 - Vnútorná kanalizácia  spolu: </t>
  </si>
  <si>
    <t>722 - Vnútorný vodovod</t>
  </si>
  <si>
    <t>722130801</t>
  </si>
  <si>
    <t>Demontáž potrubia z oceľ. rúrok závitových DN do 25</t>
  </si>
  <si>
    <t>72213-0801</t>
  </si>
  <si>
    <t>722130831</t>
  </si>
  <si>
    <t>Demontáž nástenky</t>
  </si>
  <si>
    <t>72213-0831</t>
  </si>
  <si>
    <t>722131912</t>
  </si>
  <si>
    <t>Opr. vodov. ocel. potr. záv. vsadenie odbočky do potr. DN 20</t>
  </si>
  <si>
    <t>súbor</t>
  </si>
  <si>
    <t>72213-1912</t>
  </si>
  <si>
    <t>722131913</t>
  </si>
  <si>
    <t>Opr. vodov. ocel. potr. záv. vsadenie odbočky do potr. DN 25</t>
  </si>
  <si>
    <t>72213-1913</t>
  </si>
  <si>
    <t>722131932</t>
  </si>
  <si>
    <t>Opr. vodov. ocel. potr. záv. prepojenie stáv. potrubia DN 20</t>
  </si>
  <si>
    <t>72213-1932</t>
  </si>
  <si>
    <t>722131933</t>
  </si>
  <si>
    <t>Opr. vodov. ocel. potr. záv. prepojenie stáv. potrubia DN 25</t>
  </si>
  <si>
    <t>72213-1933</t>
  </si>
  <si>
    <t>722174000pc</t>
  </si>
  <si>
    <t>Rúry tlakové WAVIN Tigris-K1 DN 20</t>
  </si>
  <si>
    <t>72217-4000pc</t>
  </si>
  <si>
    <t>722174001pc</t>
  </si>
  <si>
    <t>Rúry tlakové WAVIN Tigris-K1 DN 25</t>
  </si>
  <si>
    <t>72217-4001pc</t>
  </si>
  <si>
    <t>722174002pc</t>
  </si>
  <si>
    <t>Rúry tlakové WAVIN Tigris-K1 DN 32</t>
  </si>
  <si>
    <t>72217-4002pc</t>
  </si>
  <si>
    <t>722181812</t>
  </si>
  <si>
    <t>Demontáž plsteného pása z rúr do D 50</t>
  </si>
  <si>
    <t>72218-1812</t>
  </si>
  <si>
    <t>722182111</t>
  </si>
  <si>
    <t>Ochrana potrubia izoláciou Mirelon DN 16</t>
  </si>
  <si>
    <t>72218-2111</t>
  </si>
  <si>
    <t>722182112</t>
  </si>
  <si>
    <t>Ochrana potrubia izoláciou Mirelon DN 20</t>
  </si>
  <si>
    <t>72218-2112</t>
  </si>
  <si>
    <t>722182113</t>
  </si>
  <si>
    <t>Ochrana potrubia izoláciou Mirelon DN 25</t>
  </si>
  <si>
    <t>72218-2113</t>
  </si>
  <si>
    <t>722182121pc</t>
  </si>
  <si>
    <t>Ochrana potrubia izoláciou Mirelon DN 15 hr.20mm</t>
  </si>
  <si>
    <t>72218-2121pc</t>
  </si>
  <si>
    <t>722182122pc</t>
  </si>
  <si>
    <t>Ochrana potrubia izoláciou Mirelon DN 20 hr.20mm</t>
  </si>
  <si>
    <t>72218-2122pc</t>
  </si>
  <si>
    <t>722182123pc</t>
  </si>
  <si>
    <t>Ochrana potrubia izoláciou Mirelon DN 25 hr.20mm</t>
  </si>
  <si>
    <t>72218-2123pc</t>
  </si>
  <si>
    <t>722190221</t>
  </si>
  <si>
    <t>Prípojky vod. ocel. rúrky záv. poz. 11353 pevné pripoj. DN 15</t>
  </si>
  <si>
    <t>72219-0221</t>
  </si>
  <si>
    <t>722190401</t>
  </si>
  <si>
    <t>Prípojky vod. ocel. rúrky záv. poz. 11353 upev. výpust. DN 15</t>
  </si>
  <si>
    <t>72219-0401</t>
  </si>
  <si>
    <t>722190901</t>
  </si>
  <si>
    <t>Opr. uzatvorenie alebo otvorenie vodov. potrubia</t>
  </si>
  <si>
    <t>72219-0901</t>
  </si>
  <si>
    <t>722208116pc</t>
  </si>
  <si>
    <t>Práčkový rohový ventil SCHELL CONFORT-DN 15(+hadica)</t>
  </si>
  <si>
    <t>72220-8116pc</t>
  </si>
  <si>
    <t>722220121</t>
  </si>
  <si>
    <t>Arm. vod. s 1 závitom, nástenka K 247 pre batériu G 1/2x150mm</t>
  </si>
  <si>
    <t>pár</t>
  </si>
  <si>
    <t>72222-0121</t>
  </si>
  <si>
    <t>722220862</t>
  </si>
  <si>
    <t>Demontáž armatúr vodov. s 2 závitmi G do 5/4</t>
  </si>
  <si>
    <t>72222-0862</t>
  </si>
  <si>
    <t>722239101</t>
  </si>
  <si>
    <t>Montáž vodov. armatúr s 2 závitmi G 1/2</t>
  </si>
  <si>
    <t>72223-9101</t>
  </si>
  <si>
    <t>722239102</t>
  </si>
  <si>
    <t>Montáž vodov. armatúr s 2 závitmi G 3/4</t>
  </si>
  <si>
    <t>72223-9102</t>
  </si>
  <si>
    <t>722239103</t>
  </si>
  <si>
    <t>Montáž vodov. armatúr s 2 závitmi G 1</t>
  </si>
  <si>
    <t>72223-9103</t>
  </si>
  <si>
    <t>722290226</t>
  </si>
  <si>
    <t>Tlakové skúšky vodov. potrubia závitového do DN 50</t>
  </si>
  <si>
    <t>72229-0226</t>
  </si>
  <si>
    <t>722290234</t>
  </si>
  <si>
    <t>Preplachovanie a dezinfekcia vodov. potrubia do DN 80</t>
  </si>
  <si>
    <t>72229-0234</t>
  </si>
  <si>
    <t>722290238pc</t>
  </si>
  <si>
    <t>Šikmý ventil KEMPER č.173 OK-DN 15</t>
  </si>
  <si>
    <t>722290239pc</t>
  </si>
  <si>
    <t>Šikmý ventil KEMPER č.173 OK-DN 20</t>
  </si>
  <si>
    <t>722290240pc</t>
  </si>
  <si>
    <t>Šikmý ventil KEMPER č.173 OK-DN 25</t>
  </si>
  <si>
    <t>722300007pc</t>
  </si>
  <si>
    <t>Podomietkový ventil KEMPER 520 00-DN25</t>
  </si>
  <si>
    <t>722310003pc</t>
  </si>
  <si>
    <t>guľový ventil IVAR EVILUTION FIV.800001013M-DN15</t>
  </si>
  <si>
    <t>998722202</t>
  </si>
  <si>
    <t>Presun hmôt pre vnút. vodovod v objektoch výšky do 12 m</t>
  </si>
  <si>
    <t>99872-2202</t>
  </si>
  <si>
    <t xml:space="preserve">722 - Vnútorný vodovod  spolu: </t>
  </si>
  <si>
    <t>725 - Zariaďovacie predmety</t>
  </si>
  <si>
    <t>725110814</t>
  </si>
  <si>
    <t>Demontáž záchodov odsávacích alebo kombinovaných</t>
  </si>
  <si>
    <t>72511-0814</t>
  </si>
  <si>
    <t>725111100</t>
  </si>
  <si>
    <t>Splachovacia nádrž s roh. ventilom vysoko polož. štandardná kvalita</t>
  </si>
  <si>
    <t>72511-1100</t>
  </si>
  <si>
    <t>725112310pc</t>
  </si>
  <si>
    <t>Zách. misa kombin.LYRA PLUS H 826387-zvislý odpad</t>
  </si>
  <si>
    <t>72511-2310pc</t>
  </si>
  <si>
    <t>725112312pc</t>
  </si>
  <si>
    <t>Duroplast.doska s poklopom LYRA PLUS H 893380</t>
  </si>
  <si>
    <t>725112316pc</t>
  </si>
  <si>
    <t>Kombi záchod.misa LYRA PLUS H.82638600-vodor.</t>
  </si>
  <si>
    <t>72511-2316pc</t>
  </si>
  <si>
    <t>725113913</t>
  </si>
  <si>
    <t>Opr. zar. záchodov, pretesnenie manžety</t>
  </si>
  <si>
    <t>72511-3913</t>
  </si>
  <si>
    <t>725119105</t>
  </si>
  <si>
    <t>Montáž splach. nádrží s roh. ventilom vysoko alebo str. pol.</t>
  </si>
  <si>
    <t>72511-9105</t>
  </si>
  <si>
    <t>725119305</t>
  </si>
  <si>
    <t>Montáž záchodovým mís kombinovaných</t>
  </si>
  <si>
    <t>72511-9305</t>
  </si>
  <si>
    <t>725119309</t>
  </si>
  <si>
    <t>Príplatok za použitie silikónového tmelu 0,30 kg/kus</t>
  </si>
  <si>
    <t>72511-9309</t>
  </si>
  <si>
    <t>725210821</t>
  </si>
  <si>
    <t>Demontáž umývadiel bez výtokových armatúr</t>
  </si>
  <si>
    <t>72521-0821</t>
  </si>
  <si>
    <t>7252122336pc</t>
  </si>
  <si>
    <t>Drez jednodielný nerezový FRANKE DSN 711/40 (800x600)</t>
  </si>
  <si>
    <t>7252122340pc</t>
  </si>
  <si>
    <t>Násten pák.bateria LYRA PLUS č.H 351277004 2101</t>
  </si>
  <si>
    <t>7252122348pc</t>
  </si>
  <si>
    <t>Sifon č.H 374730-DN 32</t>
  </si>
  <si>
    <t>725212250pc</t>
  </si>
  <si>
    <t>Umyvadlo DEEP BY č.H 812611</t>
  </si>
  <si>
    <t>725219403</t>
  </si>
  <si>
    <t>Montáž umyvadla ker. s krytom</t>
  </si>
  <si>
    <t>72521-9403</t>
  </si>
  <si>
    <t>725219602pc</t>
  </si>
  <si>
    <t>Kryt na sifon s inštal.sadou H 819611</t>
  </si>
  <si>
    <t>725249105</t>
  </si>
  <si>
    <t>Montáž sprchových boxov</t>
  </si>
  <si>
    <t>72524-9105</t>
  </si>
  <si>
    <t>7252491091pc</t>
  </si>
  <si>
    <t>Sprchový box TEIKO SBOXKH 2/90+vanička+sifon</t>
  </si>
  <si>
    <t>72524-91091pc</t>
  </si>
  <si>
    <t>725314290</t>
  </si>
  <si>
    <t>Príslušenstvo k drezu v kuchynských zostavách</t>
  </si>
  <si>
    <t>72531-4290</t>
  </si>
  <si>
    <t>725319201</t>
  </si>
  <si>
    <t>Montáž drezov smalt, nerez, polypropylén. jednod veľkokuch.so zápach uzávier</t>
  </si>
  <si>
    <t>72531-9201</t>
  </si>
  <si>
    <t>725319202</t>
  </si>
  <si>
    <t>Príplatok za použitie silikónového tmelu 0,2 kg/kus</t>
  </si>
  <si>
    <t>72531-9202</t>
  </si>
  <si>
    <t>725320821</t>
  </si>
  <si>
    <t>Demontáž drezov dvojitých na konzolách</t>
  </si>
  <si>
    <t>72532-0821</t>
  </si>
  <si>
    <t>725329101</t>
  </si>
  <si>
    <t>Montáž drezov dvojitých so zápach uzávierkou</t>
  </si>
  <si>
    <t>72532-9101</t>
  </si>
  <si>
    <t>725339101</t>
  </si>
  <si>
    <t>Montáž výleviek keramic., liat, a i. hmoty bez výtok armat. a splach nádrže</t>
  </si>
  <si>
    <t>72533-9101</t>
  </si>
  <si>
    <t>725339102pc</t>
  </si>
  <si>
    <t>Výlevka MIRA č. 851046+mriežka</t>
  </si>
  <si>
    <t>72533-9102pc</t>
  </si>
  <si>
    <t>7258102061pc</t>
  </si>
  <si>
    <t>Rohový ventil MIO č. H 372420</t>
  </si>
  <si>
    <t>725819402</t>
  </si>
  <si>
    <t>Montáž ventilov rohových G 1/2</t>
  </si>
  <si>
    <t>72581-9402</t>
  </si>
  <si>
    <t>725820801</t>
  </si>
  <si>
    <t>Demontáž batérií nástenných do G 3/4</t>
  </si>
  <si>
    <t>72582-0801</t>
  </si>
  <si>
    <t>725820802</t>
  </si>
  <si>
    <t>Demontáž batérií stojankových do 1 otvoru</t>
  </si>
  <si>
    <t>72582-0802</t>
  </si>
  <si>
    <t>725829301</t>
  </si>
  <si>
    <t>Montáž batérií umýv. a drez. ostatných typov stojank. G 1/2</t>
  </si>
  <si>
    <t>72582-9301</t>
  </si>
  <si>
    <t>725829801</t>
  </si>
  <si>
    <t>Montáž batérie drezovej 1-pákovej nástennej</t>
  </si>
  <si>
    <t>72582-9801</t>
  </si>
  <si>
    <t>725829802</t>
  </si>
  <si>
    <t>Montáž batérie drezovej 1-pákovej do 1 otvoru</t>
  </si>
  <si>
    <t>72582-9802</t>
  </si>
  <si>
    <t>725829912pc</t>
  </si>
  <si>
    <t>Umyvadl.stoj. bateria DEEP-BY JIKA č.H 3111U1</t>
  </si>
  <si>
    <t>7258299211pc</t>
  </si>
  <si>
    <t>Ramienko 300mm H 395 270</t>
  </si>
  <si>
    <t>725839313pc</t>
  </si>
  <si>
    <t>Drezová páková bateria do 1-otv. DEEP-BY JIKA č.H 3511U1</t>
  </si>
  <si>
    <t>725839314pc</t>
  </si>
  <si>
    <t>Sprchová nástenná pák.bateria DEEP BY H 331 1U7 so sprchovacou sadou</t>
  </si>
  <si>
    <t>725849200</t>
  </si>
  <si>
    <t>Montáž batérií sprch. násten. s nastav. výškou</t>
  </si>
  <si>
    <t>72584-9200</t>
  </si>
  <si>
    <t>725869101</t>
  </si>
  <si>
    <t>Montáž zápach. uzávierok umývadlových D 40</t>
  </si>
  <si>
    <t>72586-9101</t>
  </si>
  <si>
    <t>725869204</t>
  </si>
  <si>
    <t>Montáž zápach. uzávierok drez. jednod. D 50</t>
  </si>
  <si>
    <t>72586-9204</t>
  </si>
  <si>
    <t>725869212</t>
  </si>
  <si>
    <t>Montáž zápachových uzávierok podlah. nad DN 50/70</t>
  </si>
  <si>
    <t>72586-9212</t>
  </si>
  <si>
    <t>725869214</t>
  </si>
  <si>
    <t>Montáž zápach. uzávierok drez. dvojdiel. D50</t>
  </si>
  <si>
    <t>72586-9214</t>
  </si>
  <si>
    <t>725869218</t>
  </si>
  <si>
    <t>Montáž zápach. uzávierok U sifónov</t>
  </si>
  <si>
    <t>72586-9218</t>
  </si>
  <si>
    <t>725980131pc</t>
  </si>
  <si>
    <t>Dvierka revízne pozink.RAL 9010-300/150</t>
  </si>
  <si>
    <t>72598-0131pc</t>
  </si>
  <si>
    <t>725980132pc</t>
  </si>
  <si>
    <t>Dvierka revízne pozink.RAL 9010-250/250</t>
  </si>
  <si>
    <t>72598-0132pc</t>
  </si>
  <si>
    <t>725980133pc</t>
  </si>
  <si>
    <t>Dvierka revízne pozink.RAL 9010-300/300</t>
  </si>
  <si>
    <t>72598-0133pc</t>
  </si>
  <si>
    <t>998725202</t>
  </si>
  <si>
    <t>Presun hmôt pre zariaď. predmety v objektoch výšky do 12 m</t>
  </si>
  <si>
    <t>99872-5202</t>
  </si>
  <si>
    <t xml:space="preserve">725 - Zariaďovacie predmety  spolu: </t>
  </si>
  <si>
    <t>767 - Konštrukcie doplnk. kovové stavebné</t>
  </si>
  <si>
    <t>767</t>
  </si>
  <si>
    <t>767995103</t>
  </si>
  <si>
    <t>Montáž atypických stavebných doplnk. konštrukcií do 20 kg</t>
  </si>
  <si>
    <t>kg</t>
  </si>
  <si>
    <t>76799-5103</t>
  </si>
  <si>
    <t>45.42.12</t>
  </si>
  <si>
    <t>767995110pc</t>
  </si>
  <si>
    <t>Podstropný záves s obj. HILTI-1potrubie</t>
  </si>
  <si>
    <t>767995111pc</t>
  </si>
  <si>
    <t>Podstropný záves s obj. HILTI-2potrubie</t>
  </si>
  <si>
    <t>767995112pc</t>
  </si>
  <si>
    <t>Konzola s obj. HILTI-1potrubie</t>
  </si>
  <si>
    <t>767995113pc</t>
  </si>
  <si>
    <t>Podstropný záves s obj. HILTI-3potrubie</t>
  </si>
  <si>
    <t>767995115pc</t>
  </si>
  <si>
    <t>Pevný bod</t>
  </si>
  <si>
    <t>767995125pc</t>
  </si>
  <si>
    <t>Podperka nízka-HILTI</t>
  </si>
  <si>
    <t>998767202</t>
  </si>
  <si>
    <t>Presun hmôt pre kovové stav. doplnk. konštr. v objektoch výšky do 12 m</t>
  </si>
  <si>
    <t xml:space="preserve">767 - Konštrukcie doplnk. kovové stavebné  spolu: </t>
  </si>
  <si>
    <t xml:space="preserve">PRÁCE A DODÁVKY PSV  spolu: </t>
  </si>
  <si>
    <t>Za rozpočet celkom</t>
  </si>
  <si>
    <t>Spracoval: Gabriela Nagyová</t>
  </si>
  <si>
    <t>Figura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</si>
  <si>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</si>
  <si>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</si>
  <si>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</si>
  <si>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</si>
  <si>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</si>
  <si>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 xml:space="preserve"> MPBAU SK, s. r. o. Košice</t>
  </si>
  <si>
    <t>Miesto:</t>
  </si>
  <si>
    <t>Krycí list rozpočtu v</t>
  </si>
  <si>
    <t>JKSO :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</si>
  <si>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</si>
  <si>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</si>
  <si>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</si>
  <si>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</si>
  <si>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</si>
  <si>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Gabriela Nagyová</t>
  </si>
  <si>
    <t>Dňa:</t>
  </si>
  <si>
    <t>18.04.2020</t>
  </si>
  <si>
    <t>Odberateľ:</t>
  </si>
  <si>
    <t xml:space="preserve">FNsP Nové Zámky </t>
  </si>
  <si>
    <t>IČO:</t>
  </si>
  <si>
    <t>Nové Zámky</t>
  </si>
  <si>
    <t>DIČ:</t>
  </si>
  <si>
    <t>Dodávateľ:</t>
  </si>
  <si>
    <t>Projektant:</t>
  </si>
  <si>
    <t xml:space="preserve">"Domino projekt" Ing.Juraj Šuty </t>
  </si>
  <si>
    <t>Košice</t>
  </si>
  <si>
    <t>M3 OP</t>
  </si>
  <si>
    <t>M</t>
  </si>
  <si>
    <t>M2 ZP</t>
  </si>
  <si>
    <t>M2 UP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</si>
  <si>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</si>
  <si>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</si>
  <si>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</si>
  <si>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</si>
  <si>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</si>
  <si>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</si>
  <si>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</si>
  <si>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</si>
  <si>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</si>
  <si>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</si>
  <si>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</si>
  <si>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</si>
  <si>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</si>
  <si>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</si>
  <si>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</si>
  <si>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</si>
  <si>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</si>
  <si>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</si>
  <si>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</si>
  <si>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</si>
  <si>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</si>
  <si>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</si>
  <si>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</si>
  <si>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</si>
  <si>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</si>
  <si>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</si>
  <si>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</si>
  <si>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</si>
  <si>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</si>
  <si>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</si>
  <si>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</si>
  <si>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</si>
  <si>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</si>
  <si>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</si>
  <si>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</si>
  <si>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</si>
  <si>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</si>
  <si>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</si>
  <si>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</si>
  <si>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</si>
  <si>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</si>
  <si>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Požiarná upchávka HL 840-dn50</t>
  </si>
  <si>
    <t>Požiarná upchávka HL 840-dn75</t>
  </si>
  <si>
    <t>Požiarná upchávka HL 840-dn110</t>
  </si>
</sst>
</file>

<file path=xl/styles.xml><?xml version="1.0" encoding="utf-8"?>
<styleSheet xmlns="http://schemas.openxmlformats.org/spreadsheetml/2006/main">
  <numFmts count="8">
    <numFmt numFmtId="164" formatCode="_-* #,##0\ &quot;Sk&quot;_-;\-* #,##0\ &quot;Sk&quot;_-;_-* &quot;-&quot;\ &quot;Sk&quot;_-;_-@_-"/>
    <numFmt numFmtId="165" formatCode="#,##0.00000"/>
    <numFmt numFmtId="166" formatCode="#,##0.0000"/>
    <numFmt numFmtId="167" formatCode="#,##0.000"/>
    <numFmt numFmtId="168" formatCode="#,##0&quot; Sk&quot;;[Red]&quot;-&quot;#,##0&quot; Sk&quot;"/>
    <numFmt numFmtId="169" formatCode="#,##0.0"/>
    <numFmt numFmtId="170" formatCode="0.000"/>
    <numFmt numFmtId="171" formatCode="#,##0&quot; &quot;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</borders>
  <cellStyleXfs count="32">
    <xf numFmtId="0" fontId="0" fillId="0" borderId="0"/>
    <xf numFmtId="0" fontId="9" fillId="0" borderId="0"/>
    <xf numFmtId="0" fontId="10" fillId="0" borderId="9" applyFont="0" applyFill="0" applyBorder="0">
      <alignment vertical="center"/>
    </xf>
    <xf numFmtId="0" fontId="8" fillId="3" borderId="0" applyNumberFormat="0" applyBorder="0" applyAlignment="0" applyProtection="0"/>
    <xf numFmtId="164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8" fontId="10" fillId="0" borderId="9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9" applyFont="0" applyFill="0"/>
    <xf numFmtId="0" fontId="10" fillId="0" borderId="9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10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0" fillId="0" borderId="1" applyBorder="0">
      <alignment vertical="center"/>
    </xf>
    <xf numFmtId="0" fontId="12" fillId="0" borderId="0" applyNumberFormat="0" applyFill="0" applyBorder="0" applyAlignment="0" applyProtection="0"/>
    <xf numFmtId="0" fontId="10" fillId="0" borderId="1">
      <alignment vertical="center"/>
    </xf>
    <xf numFmtId="0" fontId="9" fillId="0" borderId="0"/>
  </cellStyleXfs>
  <cellXfs count="177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4" xfId="0" applyNumberFormat="1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0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167" fontId="1" fillId="0" borderId="3" xfId="0" applyNumberFormat="1" applyFont="1" applyBorder="1" applyProtection="1"/>
    <xf numFmtId="0" fontId="1" fillId="0" borderId="3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9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5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70" fontId="16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5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11" xfId="0" applyFont="1" applyBorder="1" applyAlignment="1" applyProtection="1">
      <alignment horizontal="center"/>
    </xf>
    <xf numFmtId="0" fontId="1" fillId="0" borderId="0" xfId="31" applyFont="1" applyAlignment="1">
      <alignment horizontal="left" vertical="center"/>
    </xf>
    <xf numFmtId="0" fontId="1" fillId="0" borderId="0" xfId="31" applyFont="1"/>
    <xf numFmtId="0" fontId="2" fillId="0" borderId="0" xfId="1" applyFont="1" applyAlignment="1">
      <alignment horizontal="left" vertical="center"/>
    </xf>
    <xf numFmtId="0" fontId="1" fillId="0" borderId="12" xfId="31" applyFont="1" applyBorder="1" applyAlignment="1">
      <alignment horizontal="left" vertical="center"/>
    </xf>
    <xf numFmtId="0" fontId="1" fillId="0" borderId="13" xfId="31" applyFont="1" applyBorder="1" applyAlignment="1">
      <alignment horizontal="left" vertical="center"/>
    </xf>
    <xf numFmtId="0" fontId="1" fillId="0" borderId="13" xfId="31" applyFont="1" applyBorder="1" applyAlignment="1">
      <alignment horizontal="right" vertical="center"/>
    </xf>
    <xf numFmtId="0" fontId="1" fillId="0" borderId="14" xfId="31" applyFont="1" applyBorder="1" applyAlignment="1">
      <alignment horizontal="left" vertical="center"/>
    </xf>
    <xf numFmtId="0" fontId="1" fillId="0" borderId="15" xfId="31" applyFont="1" applyBorder="1" applyAlignment="1">
      <alignment horizontal="left" vertical="center"/>
    </xf>
    <xf numFmtId="0" fontId="1" fillId="0" borderId="16" xfId="31" applyFont="1" applyBorder="1" applyAlignment="1">
      <alignment horizontal="left" vertical="center"/>
    </xf>
    <xf numFmtId="0" fontId="1" fillId="0" borderId="16" xfId="31" applyFont="1" applyBorder="1" applyAlignment="1">
      <alignment horizontal="right" vertical="center"/>
    </xf>
    <xf numFmtId="0" fontId="1" fillId="0" borderId="17" xfId="31" applyFont="1" applyBorder="1" applyAlignment="1">
      <alignment horizontal="left" vertical="center"/>
    </xf>
    <xf numFmtId="0" fontId="1" fillId="0" borderId="18" xfId="31" applyFont="1" applyBorder="1" applyAlignment="1">
      <alignment horizontal="left" vertical="center"/>
    </xf>
    <xf numFmtId="0" fontId="1" fillId="0" borderId="19" xfId="31" applyFont="1" applyBorder="1" applyAlignment="1">
      <alignment horizontal="left" vertical="center"/>
    </xf>
    <xf numFmtId="0" fontId="1" fillId="0" borderId="19" xfId="31" applyFont="1" applyBorder="1" applyAlignment="1">
      <alignment horizontal="right" vertical="center"/>
    </xf>
    <xf numFmtId="0" fontId="1" fillId="0" borderId="20" xfId="31" applyFont="1" applyBorder="1" applyAlignment="1">
      <alignment horizontal="left" vertical="center"/>
    </xf>
    <xf numFmtId="0" fontId="1" fillId="0" borderId="21" xfId="31" applyFont="1" applyBorder="1" applyAlignment="1">
      <alignment horizontal="left" vertical="center"/>
    </xf>
    <xf numFmtId="0" fontId="1" fillId="0" borderId="22" xfId="31" applyFont="1" applyBorder="1" applyAlignment="1">
      <alignment horizontal="left" vertical="center"/>
    </xf>
    <xf numFmtId="0" fontId="1" fillId="0" borderId="22" xfId="31" applyFont="1" applyBorder="1" applyAlignment="1">
      <alignment horizontal="right" vertical="center"/>
    </xf>
    <xf numFmtId="0" fontId="1" fillId="0" borderId="23" xfId="31" applyFont="1" applyBorder="1" applyAlignment="1">
      <alignment horizontal="left" vertical="center"/>
    </xf>
    <xf numFmtId="0" fontId="1" fillId="0" borderId="24" xfId="31" applyFont="1" applyBorder="1" applyAlignment="1">
      <alignment horizontal="left" vertical="center"/>
    </xf>
    <xf numFmtId="0" fontId="1" fillId="0" borderId="25" xfId="31" applyFont="1" applyBorder="1" applyAlignment="1">
      <alignment horizontal="right" vertical="center"/>
    </xf>
    <xf numFmtId="0" fontId="1" fillId="0" borderId="25" xfId="31" applyFont="1" applyBorder="1" applyAlignment="1">
      <alignment horizontal="left" vertical="center"/>
    </xf>
    <xf numFmtId="0" fontId="1" fillId="0" borderId="26" xfId="31" applyFont="1" applyBorder="1" applyAlignment="1">
      <alignment horizontal="left" vertical="center"/>
    </xf>
    <xf numFmtId="0" fontId="1" fillId="0" borderId="27" xfId="31" applyFont="1" applyBorder="1" applyAlignment="1">
      <alignment horizontal="left" vertical="center"/>
    </xf>
    <xf numFmtId="0" fontId="1" fillId="0" borderId="28" xfId="31" applyFont="1" applyBorder="1" applyAlignment="1">
      <alignment horizontal="left" vertical="center"/>
    </xf>
    <xf numFmtId="0" fontId="1" fillId="0" borderId="29" xfId="31" applyFont="1" applyBorder="1" applyAlignment="1">
      <alignment horizontal="left" vertical="center"/>
    </xf>
    <xf numFmtId="0" fontId="1" fillId="0" borderId="12" xfId="31" applyFont="1" applyBorder="1" applyAlignment="1">
      <alignment horizontal="right" vertical="center"/>
    </xf>
    <xf numFmtId="3" fontId="1" fillId="0" borderId="30" xfId="31" applyNumberFormat="1" applyFont="1" applyBorder="1" applyAlignment="1">
      <alignment horizontal="right" vertical="center"/>
    </xf>
    <xf numFmtId="3" fontId="1" fillId="0" borderId="14" xfId="31" applyNumberFormat="1" applyFont="1" applyBorder="1" applyAlignment="1">
      <alignment horizontal="right" vertical="center"/>
    </xf>
    <xf numFmtId="0" fontId="1" fillId="0" borderId="24" xfId="31" applyFont="1" applyBorder="1" applyAlignment="1">
      <alignment horizontal="right" vertical="center"/>
    </xf>
    <xf numFmtId="3" fontId="1" fillId="0" borderId="31" xfId="31" applyNumberFormat="1" applyFont="1" applyBorder="1" applyAlignment="1">
      <alignment horizontal="right" vertical="center"/>
    </xf>
    <xf numFmtId="3" fontId="1" fillId="0" borderId="26" xfId="31" applyNumberFormat="1" applyFont="1" applyBorder="1" applyAlignment="1">
      <alignment horizontal="right" vertical="center"/>
    </xf>
    <xf numFmtId="0" fontId="1" fillId="0" borderId="27" xfId="31" applyFont="1" applyBorder="1" applyAlignment="1">
      <alignment horizontal="right" vertical="center"/>
    </xf>
    <xf numFmtId="3" fontId="1" fillId="0" borderId="32" xfId="31" applyNumberFormat="1" applyFont="1" applyBorder="1" applyAlignment="1">
      <alignment horizontal="right" vertical="center"/>
    </xf>
    <xf numFmtId="0" fontId="1" fillId="0" borderId="28" xfId="31" applyFont="1" applyBorder="1" applyAlignment="1">
      <alignment horizontal="right" vertical="center"/>
    </xf>
    <xf numFmtId="3" fontId="1" fillId="0" borderId="29" xfId="31" applyNumberFormat="1" applyFont="1" applyBorder="1" applyAlignment="1">
      <alignment horizontal="right" vertical="center"/>
    </xf>
    <xf numFmtId="0" fontId="3" fillId="0" borderId="33" xfId="31" applyFont="1" applyBorder="1" applyAlignment="1">
      <alignment horizontal="center" vertical="center"/>
    </xf>
    <xf numFmtId="0" fontId="1" fillId="0" borderId="34" xfId="31" applyFont="1" applyBorder="1" applyAlignment="1">
      <alignment horizontal="left" vertical="center"/>
    </xf>
    <xf numFmtId="0" fontId="1" fillId="0" borderId="34" xfId="31" applyFont="1" applyBorder="1" applyAlignment="1">
      <alignment horizontal="center" vertical="center"/>
    </xf>
    <xf numFmtId="0" fontId="1" fillId="0" borderId="35" xfId="31" applyFont="1" applyBorder="1" applyAlignment="1">
      <alignment horizontal="center" vertical="center"/>
    </xf>
    <xf numFmtId="0" fontId="1" fillId="0" borderId="36" xfId="31" applyFont="1" applyBorder="1" applyAlignment="1">
      <alignment horizontal="center" vertical="center"/>
    </xf>
    <xf numFmtId="0" fontId="1" fillId="0" borderId="37" xfId="31" applyFont="1" applyBorder="1" applyAlignment="1">
      <alignment horizontal="center" vertical="center"/>
    </xf>
    <xf numFmtId="0" fontId="1" fillId="0" borderId="38" xfId="31" applyFont="1" applyBorder="1" applyAlignment="1">
      <alignment horizontal="center" vertical="center"/>
    </xf>
    <xf numFmtId="0" fontId="1" fillId="0" borderId="39" xfId="31" applyFont="1" applyBorder="1" applyAlignment="1">
      <alignment horizontal="center" vertical="center"/>
    </xf>
    <xf numFmtId="0" fontId="1" fillId="0" borderId="40" xfId="31" applyFont="1" applyBorder="1" applyAlignment="1">
      <alignment horizontal="left" vertical="center"/>
    </xf>
    <xf numFmtId="4" fontId="1" fillId="0" borderId="40" xfId="31" applyNumberFormat="1" applyFont="1" applyBorder="1" applyAlignment="1">
      <alignment horizontal="right" vertical="center"/>
    </xf>
    <xf numFmtId="4" fontId="1" fillId="0" borderId="41" xfId="31" applyNumberFormat="1" applyFont="1" applyBorder="1" applyAlignment="1">
      <alignment horizontal="right" vertical="center"/>
    </xf>
    <xf numFmtId="0" fontId="1" fillId="0" borderId="42" xfId="31" applyFont="1" applyBorder="1" applyAlignment="1">
      <alignment horizontal="left" vertical="center"/>
    </xf>
    <xf numFmtId="0" fontId="1" fillId="0" borderId="43" xfId="31" applyNumberFormat="1" applyFont="1" applyBorder="1" applyAlignment="1">
      <alignment horizontal="left" vertical="center"/>
    </xf>
    <xf numFmtId="0" fontId="1" fillId="0" borderId="44" xfId="31" applyFont="1" applyBorder="1" applyAlignment="1">
      <alignment horizontal="center" vertical="center"/>
    </xf>
    <xf numFmtId="0" fontId="1" fillId="0" borderId="1" xfId="31" applyFont="1" applyBorder="1" applyAlignment="1">
      <alignment horizontal="left" vertical="center"/>
    </xf>
    <xf numFmtId="4" fontId="1" fillId="0" borderId="1" xfId="31" applyNumberFormat="1" applyFont="1" applyBorder="1" applyAlignment="1">
      <alignment horizontal="right" vertical="center"/>
    </xf>
    <xf numFmtId="0" fontId="1" fillId="0" borderId="45" xfId="31" applyFont="1" applyBorder="1" applyAlignment="1">
      <alignment horizontal="left" vertical="center"/>
    </xf>
    <xf numFmtId="4" fontId="1" fillId="0" borderId="46" xfId="31" applyNumberFormat="1" applyFont="1" applyBorder="1" applyAlignment="1">
      <alignment horizontal="right" vertical="center"/>
    </xf>
    <xf numFmtId="4" fontId="1" fillId="0" borderId="47" xfId="31" applyNumberFormat="1" applyFont="1" applyBorder="1" applyAlignment="1">
      <alignment horizontal="right" vertical="center"/>
    </xf>
    <xf numFmtId="0" fontId="1" fillId="0" borderId="48" xfId="31" applyFont="1" applyBorder="1" applyAlignment="1">
      <alignment horizontal="center" vertical="center"/>
    </xf>
    <xf numFmtId="0" fontId="1" fillId="0" borderId="49" xfId="31" applyFont="1" applyBorder="1" applyAlignment="1">
      <alignment horizontal="left" vertical="center"/>
    </xf>
    <xf numFmtId="4" fontId="1" fillId="0" borderId="49" xfId="31" applyNumberFormat="1" applyFont="1" applyBorder="1" applyAlignment="1">
      <alignment horizontal="right" vertical="center"/>
    </xf>
    <xf numFmtId="4" fontId="1" fillId="0" borderId="50" xfId="31" applyNumberFormat="1" applyFont="1" applyBorder="1" applyAlignment="1">
      <alignment horizontal="right" vertical="center"/>
    </xf>
    <xf numFmtId="4" fontId="1" fillId="0" borderId="51" xfId="31" applyNumberFormat="1" applyFont="1" applyBorder="1" applyAlignment="1">
      <alignment horizontal="right" vertical="center"/>
    </xf>
    <xf numFmtId="0" fontId="1" fillId="0" borderId="52" xfId="31" applyFont="1" applyBorder="1" applyAlignment="1">
      <alignment horizontal="center" vertical="center"/>
    </xf>
    <xf numFmtId="0" fontId="1" fillId="0" borderId="50" xfId="31" applyFont="1" applyBorder="1" applyAlignment="1">
      <alignment horizontal="right" vertical="center"/>
    </xf>
    <xf numFmtId="0" fontId="1" fillId="0" borderId="36" xfId="31" applyFont="1" applyBorder="1" applyAlignment="1">
      <alignment horizontal="left" vertical="center"/>
    </xf>
    <xf numFmtId="10" fontId="1" fillId="0" borderId="25" xfId="31" applyNumberFormat="1" applyFont="1" applyBorder="1" applyAlignment="1">
      <alignment horizontal="right" vertical="center"/>
    </xf>
    <xf numFmtId="10" fontId="1" fillId="0" borderId="53" xfId="31" applyNumberFormat="1" applyFont="1" applyBorder="1" applyAlignment="1">
      <alignment horizontal="right" vertical="center"/>
    </xf>
    <xf numFmtId="0" fontId="1" fillId="0" borderId="54" xfId="31" applyFont="1" applyBorder="1" applyAlignment="1">
      <alignment horizontal="left" vertical="center"/>
    </xf>
    <xf numFmtId="10" fontId="1" fillId="0" borderId="16" xfId="31" applyNumberFormat="1" applyFont="1" applyBorder="1" applyAlignment="1">
      <alignment horizontal="right" vertical="center"/>
    </xf>
    <xf numFmtId="10" fontId="1" fillId="0" borderId="54" xfId="31" applyNumberFormat="1" applyFont="1" applyBorder="1" applyAlignment="1">
      <alignment horizontal="right" vertical="center"/>
    </xf>
    <xf numFmtId="0" fontId="1" fillId="0" borderId="50" xfId="31" applyFont="1" applyBorder="1" applyAlignment="1">
      <alignment horizontal="left" vertical="center"/>
    </xf>
    <xf numFmtId="0" fontId="1" fillId="0" borderId="52" xfId="31" applyFont="1" applyBorder="1" applyAlignment="1">
      <alignment horizontal="right" vertical="center"/>
    </xf>
    <xf numFmtId="0" fontId="1" fillId="0" borderId="55" xfId="31" applyFont="1" applyBorder="1" applyAlignment="1">
      <alignment horizontal="center" vertical="center"/>
    </xf>
    <xf numFmtId="0" fontId="1" fillId="0" borderId="56" xfId="31" applyFont="1" applyBorder="1" applyAlignment="1">
      <alignment horizontal="left" vertical="center"/>
    </xf>
    <xf numFmtId="0" fontId="1" fillId="0" borderId="56" xfId="31" applyFont="1" applyBorder="1" applyAlignment="1">
      <alignment horizontal="right" vertical="center"/>
    </xf>
    <xf numFmtId="0" fontId="1" fillId="0" borderId="57" xfId="31" applyFont="1" applyBorder="1" applyAlignment="1">
      <alignment horizontal="right" vertical="center"/>
    </xf>
    <xf numFmtId="3" fontId="1" fillId="0" borderId="0" xfId="31" applyNumberFormat="1" applyFont="1" applyBorder="1" applyAlignment="1">
      <alignment horizontal="right" vertical="center"/>
    </xf>
    <xf numFmtId="0" fontId="1" fillId="0" borderId="55" xfId="31" applyFont="1" applyBorder="1" applyAlignment="1">
      <alignment horizontal="left" vertical="center"/>
    </xf>
    <xf numFmtId="0" fontId="1" fillId="0" borderId="0" xfId="31" applyFont="1" applyBorder="1" applyAlignment="1">
      <alignment horizontal="right" vertical="center"/>
    </xf>
    <xf numFmtId="0" fontId="1" fillId="0" borderId="0" xfId="31" applyFont="1" applyBorder="1" applyAlignment="1">
      <alignment horizontal="left" vertical="center"/>
    </xf>
    <xf numFmtId="0" fontId="1" fillId="0" borderId="58" xfId="31" applyFont="1" applyBorder="1" applyAlignment="1">
      <alignment horizontal="right" vertical="center"/>
    </xf>
    <xf numFmtId="0" fontId="1" fillId="0" borderId="31" xfId="31" applyFont="1" applyBorder="1" applyAlignment="1">
      <alignment horizontal="right" vertical="center"/>
    </xf>
    <xf numFmtId="3" fontId="1" fillId="0" borderId="58" xfId="31" applyNumberFormat="1" applyFont="1" applyBorder="1" applyAlignment="1">
      <alignment horizontal="right" vertical="center"/>
    </xf>
    <xf numFmtId="4" fontId="1" fillId="0" borderId="54" xfId="31" applyNumberFormat="1" applyFont="1" applyBorder="1" applyAlignment="1">
      <alignment horizontal="right" vertical="center"/>
    </xf>
    <xf numFmtId="3" fontId="1" fillId="0" borderId="59" xfId="31" applyNumberFormat="1" applyFont="1" applyBorder="1" applyAlignment="1">
      <alignment horizontal="right" vertical="center"/>
    </xf>
    <xf numFmtId="0" fontId="3" fillId="0" borderId="60" xfId="31" applyFont="1" applyBorder="1" applyAlignment="1">
      <alignment horizontal="center" vertical="center"/>
    </xf>
    <xf numFmtId="0" fontId="1" fillId="0" borderId="61" xfId="31" applyFont="1" applyBorder="1" applyAlignment="1">
      <alignment horizontal="left" vertical="center"/>
    </xf>
    <xf numFmtId="0" fontId="1" fillId="0" borderId="62" xfId="31" applyFont="1" applyBorder="1" applyAlignment="1">
      <alignment horizontal="left" vertical="center"/>
    </xf>
    <xf numFmtId="171" fontId="1" fillId="0" borderId="63" xfId="31" applyNumberFormat="1" applyFont="1" applyBorder="1" applyAlignment="1">
      <alignment horizontal="right" vertical="center"/>
    </xf>
    <xf numFmtId="0" fontId="1" fillId="0" borderId="64" xfId="31" applyFont="1" applyBorder="1" applyAlignment="1">
      <alignment horizontal="left" vertical="center"/>
    </xf>
    <xf numFmtId="0" fontId="1" fillId="0" borderId="56" xfId="31" applyFont="1" applyBorder="1" applyAlignment="1">
      <alignment horizontal="center" vertical="center"/>
    </xf>
    <xf numFmtId="0" fontId="1" fillId="0" borderId="65" xfId="31" applyFont="1" applyBorder="1" applyAlignment="1">
      <alignment horizontal="center" vertical="center"/>
    </xf>
    <xf numFmtId="0" fontId="1" fillId="0" borderId="66" xfId="31" applyFont="1" applyBorder="1" applyAlignment="1">
      <alignment horizontal="left" vertical="center"/>
    </xf>
    <xf numFmtId="0" fontId="1" fillId="11" borderId="0" xfId="0" applyFont="1" applyFill="1" applyAlignment="1" applyProtection="1">
      <alignment horizontal="right" vertical="top"/>
    </xf>
    <xf numFmtId="49" fontId="1" fillId="11" borderId="0" xfId="0" applyNumberFormat="1" applyFont="1" applyFill="1" applyAlignment="1" applyProtection="1">
      <alignment horizontal="center" vertical="top"/>
    </xf>
    <xf numFmtId="49" fontId="1" fillId="11" borderId="0" xfId="0" applyNumberFormat="1" applyFont="1" applyFill="1" applyAlignment="1" applyProtection="1">
      <alignment vertical="top"/>
    </xf>
    <xf numFmtId="49" fontId="1" fillId="11" borderId="0" xfId="0" applyNumberFormat="1" applyFont="1" applyFill="1" applyAlignment="1" applyProtection="1">
      <alignment horizontal="left" vertical="top" wrapText="1"/>
    </xf>
    <xf numFmtId="167" fontId="1" fillId="11" borderId="0" xfId="0" applyNumberFormat="1" applyFont="1" applyFill="1" applyAlignment="1" applyProtection="1">
      <alignment vertical="top"/>
    </xf>
    <xf numFmtId="0" fontId="1" fillId="11" borderId="0" xfId="0" applyFont="1" applyFill="1" applyAlignment="1" applyProtection="1">
      <alignment vertical="top"/>
    </xf>
    <xf numFmtId="4" fontId="1" fillId="11" borderId="0" xfId="0" applyNumberFormat="1" applyFont="1" applyFill="1" applyAlignment="1" applyProtection="1">
      <alignment vertical="top"/>
    </xf>
  </cellXfs>
  <cellStyles count="32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normálne_KLv" xfId="31"/>
    <cellStyle name="TEXT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00000000-0008-0000-0500-000010040000}"/>
            </a:ext>
          </a:extLst>
        </xdr:cNvPr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S%202020/VS%20steriliz&#225;cia/PD/Rospo&#269;et%20s%20cenami/ZTI%20-%20Stav.&#250;pravy%20centr&#225;lnej%20steriliz&#225;cie%20FNSP%20N.Z&#225;mky,SO%2001-ZT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hlad"/>
      <sheetName val="Rekapitulacia"/>
      <sheetName val="Kryci list"/>
    </sheetNames>
    <sheetDataSet>
      <sheetData sheetId="0">
        <row r="14">
          <cell r="J14">
            <v>1091.9000000000001</v>
          </cell>
          <cell r="O14">
            <v>20</v>
          </cell>
        </row>
        <row r="16">
          <cell r="J16">
            <v>1091.9000000000001</v>
          </cell>
          <cell r="L16">
            <v>4.6020900000000005</v>
          </cell>
          <cell r="N16">
            <v>0</v>
          </cell>
          <cell r="W16">
            <v>53.878999999999998</v>
          </cell>
        </row>
        <row r="19">
          <cell r="J19">
            <v>427.31</v>
          </cell>
          <cell r="O19">
            <v>20</v>
          </cell>
        </row>
        <row r="22">
          <cell r="J22">
            <v>427.31</v>
          </cell>
          <cell r="L22">
            <v>2.2870985400000001</v>
          </cell>
          <cell r="N22">
            <v>0</v>
          </cell>
          <cell r="W22">
            <v>19.527000000000001</v>
          </cell>
        </row>
        <row r="25">
          <cell r="J25">
            <v>234.58</v>
          </cell>
          <cell r="O25">
            <v>20</v>
          </cell>
        </row>
        <row r="27">
          <cell r="J27">
            <v>154.56</v>
          </cell>
          <cell r="O27">
            <v>20</v>
          </cell>
        </row>
        <row r="29">
          <cell r="J29">
            <v>67.760000000000005</v>
          </cell>
          <cell r="O29">
            <v>20</v>
          </cell>
        </row>
        <row r="31">
          <cell r="J31">
            <v>456.9</v>
          </cell>
          <cell r="L31">
            <v>5.5147732500000002</v>
          </cell>
          <cell r="N31">
            <v>0</v>
          </cell>
          <cell r="W31">
            <v>15.562999999999999</v>
          </cell>
        </row>
        <row r="34">
          <cell r="J34">
            <v>1312.2</v>
          </cell>
          <cell r="O34">
            <v>20</v>
          </cell>
        </row>
        <row r="35">
          <cell r="J35">
            <v>855.54</v>
          </cell>
          <cell r="O35">
            <v>20</v>
          </cell>
        </row>
        <row r="36">
          <cell r="J36">
            <v>261.82</v>
          </cell>
          <cell r="O36">
            <v>20</v>
          </cell>
        </row>
        <row r="38">
          <cell r="J38">
            <v>24.77</v>
          </cell>
          <cell r="O38">
            <v>20</v>
          </cell>
        </row>
        <row r="40">
          <cell r="J40">
            <v>325.60000000000002</v>
          </cell>
          <cell r="O40">
            <v>20</v>
          </cell>
        </row>
        <row r="41">
          <cell r="J41">
            <v>589.67999999999995</v>
          </cell>
          <cell r="O41">
            <v>20</v>
          </cell>
        </row>
        <row r="42">
          <cell r="J42">
            <v>82.89</v>
          </cell>
          <cell r="O42">
            <v>20</v>
          </cell>
        </row>
        <row r="45">
          <cell r="J45">
            <v>819</v>
          </cell>
          <cell r="O45">
            <v>20</v>
          </cell>
        </row>
        <row r="46">
          <cell r="J46">
            <v>1208.48</v>
          </cell>
          <cell r="O46">
            <v>20</v>
          </cell>
        </row>
        <row r="47">
          <cell r="J47">
            <v>186.6</v>
          </cell>
          <cell r="O47">
            <v>20</v>
          </cell>
        </row>
        <row r="48">
          <cell r="J48">
            <v>153.44999999999999</v>
          </cell>
          <cell r="O48">
            <v>20</v>
          </cell>
        </row>
        <row r="49">
          <cell r="J49">
            <v>93.2</v>
          </cell>
          <cell r="O49">
            <v>20</v>
          </cell>
        </row>
        <row r="50">
          <cell r="J50">
            <v>134.29</v>
          </cell>
          <cell r="O50">
            <v>20</v>
          </cell>
        </row>
        <row r="51">
          <cell r="J51">
            <v>69.069999999999993</v>
          </cell>
          <cell r="O51">
            <v>20</v>
          </cell>
        </row>
        <row r="52">
          <cell r="J52">
            <v>134.4</v>
          </cell>
          <cell r="O52">
            <v>20</v>
          </cell>
        </row>
        <row r="53">
          <cell r="J53">
            <v>149.82</v>
          </cell>
          <cell r="O53">
            <v>20</v>
          </cell>
        </row>
        <row r="54">
          <cell r="J54">
            <v>196.75</v>
          </cell>
          <cell r="O54">
            <v>20</v>
          </cell>
        </row>
        <row r="55">
          <cell r="J55">
            <v>422.95</v>
          </cell>
          <cell r="O55">
            <v>20</v>
          </cell>
        </row>
        <row r="56">
          <cell r="J56">
            <v>7020.5099999999984</v>
          </cell>
          <cell r="L56">
            <v>1.7702199999999999</v>
          </cell>
          <cell r="N56">
            <v>11.016300000000001</v>
          </cell>
          <cell r="W56">
            <v>573.73199999999997</v>
          </cell>
        </row>
        <row r="58">
          <cell r="J58">
            <v>8996.619999999999</v>
          </cell>
          <cell r="L58">
            <v>14.17418179</v>
          </cell>
          <cell r="N58">
            <v>11.016300000000001</v>
          </cell>
          <cell r="W58">
            <v>662.70100000000002</v>
          </cell>
        </row>
        <row r="62">
          <cell r="J62">
            <v>196.68</v>
          </cell>
          <cell r="O62">
            <v>20</v>
          </cell>
        </row>
        <row r="63">
          <cell r="J63">
            <v>88.62</v>
          </cell>
          <cell r="O63">
            <v>20</v>
          </cell>
        </row>
        <row r="64">
          <cell r="J64">
            <v>132.47999999999999</v>
          </cell>
          <cell r="O64">
            <v>20</v>
          </cell>
        </row>
        <row r="65">
          <cell r="J65">
            <v>524.79999999999995</v>
          </cell>
          <cell r="O65">
            <v>20</v>
          </cell>
        </row>
        <row r="66">
          <cell r="J66">
            <v>1270</v>
          </cell>
          <cell r="O66">
            <v>20</v>
          </cell>
        </row>
        <row r="67">
          <cell r="J67">
            <v>596.16</v>
          </cell>
          <cell r="O67">
            <v>20</v>
          </cell>
        </row>
        <row r="68">
          <cell r="J68">
            <v>240.67</v>
          </cell>
          <cell r="O68">
            <v>20</v>
          </cell>
        </row>
        <row r="69">
          <cell r="J69">
            <v>78.8</v>
          </cell>
          <cell r="O69">
            <v>20</v>
          </cell>
        </row>
        <row r="70">
          <cell r="J70">
            <v>192.32</v>
          </cell>
          <cell r="O70">
            <v>20</v>
          </cell>
        </row>
        <row r="71">
          <cell r="J71">
            <v>83.76</v>
          </cell>
          <cell r="O71">
            <v>20</v>
          </cell>
        </row>
        <row r="72">
          <cell r="J72">
            <v>33.03</v>
          </cell>
          <cell r="O72">
            <v>20</v>
          </cell>
        </row>
        <row r="73">
          <cell r="J73">
            <v>33.93</v>
          </cell>
          <cell r="O73">
            <v>20</v>
          </cell>
        </row>
        <row r="74">
          <cell r="J74">
            <v>13.1</v>
          </cell>
          <cell r="O74">
            <v>20</v>
          </cell>
        </row>
        <row r="75">
          <cell r="J75">
            <v>226.8</v>
          </cell>
          <cell r="O75">
            <v>20</v>
          </cell>
        </row>
        <row r="76">
          <cell r="J76">
            <v>287.37</v>
          </cell>
          <cell r="O76">
            <v>20</v>
          </cell>
        </row>
        <row r="77">
          <cell r="J77">
            <v>103.27</v>
          </cell>
          <cell r="O77">
            <v>20</v>
          </cell>
        </row>
        <row r="78">
          <cell r="J78">
            <v>56.56</v>
          </cell>
          <cell r="O78">
            <v>20</v>
          </cell>
        </row>
        <row r="79">
          <cell r="J79">
            <v>44</v>
          </cell>
          <cell r="O79">
            <v>20</v>
          </cell>
        </row>
        <row r="80">
          <cell r="J80">
            <v>63</v>
          </cell>
          <cell r="O80">
            <v>20</v>
          </cell>
        </row>
        <row r="81">
          <cell r="J81">
            <v>60</v>
          </cell>
          <cell r="O81">
            <v>20</v>
          </cell>
        </row>
        <row r="82">
          <cell r="J82">
            <v>4.95</v>
          </cell>
          <cell r="O82">
            <v>20</v>
          </cell>
        </row>
        <row r="83">
          <cell r="J83">
            <v>34</v>
          </cell>
          <cell r="O83">
            <v>20</v>
          </cell>
        </row>
        <row r="84">
          <cell r="J84">
            <v>560</v>
          </cell>
          <cell r="O84">
            <v>20</v>
          </cell>
        </row>
        <row r="85">
          <cell r="J85">
            <v>120</v>
          </cell>
          <cell r="O85">
            <v>20</v>
          </cell>
        </row>
        <row r="86">
          <cell r="J86">
            <v>500</v>
          </cell>
          <cell r="O86">
            <v>20</v>
          </cell>
        </row>
        <row r="87">
          <cell r="J87">
            <v>584.6</v>
          </cell>
          <cell r="O87">
            <v>20</v>
          </cell>
        </row>
        <row r="88">
          <cell r="J88">
            <v>1862</v>
          </cell>
          <cell r="O88">
            <v>20</v>
          </cell>
        </row>
        <row r="89">
          <cell r="J89">
            <v>1206</v>
          </cell>
          <cell r="O89">
            <v>20</v>
          </cell>
        </row>
        <row r="90">
          <cell r="J90">
            <v>2392</v>
          </cell>
          <cell r="O90">
            <v>20</v>
          </cell>
        </row>
        <row r="91">
          <cell r="J91">
            <v>383.4</v>
          </cell>
          <cell r="O91">
            <v>20</v>
          </cell>
        </row>
        <row r="92">
          <cell r="J92">
            <v>9</v>
          </cell>
          <cell r="O92">
            <v>20</v>
          </cell>
        </row>
        <row r="93">
          <cell r="J93">
            <v>40.200000000000003</v>
          </cell>
          <cell r="O93">
            <v>20</v>
          </cell>
        </row>
        <row r="94">
          <cell r="J94">
            <v>18.97</v>
          </cell>
          <cell r="O94">
            <v>20</v>
          </cell>
        </row>
        <row r="95">
          <cell r="J95">
            <v>22.88</v>
          </cell>
          <cell r="O95">
            <v>20</v>
          </cell>
        </row>
        <row r="96">
          <cell r="J96">
            <v>79</v>
          </cell>
          <cell r="O96">
            <v>20</v>
          </cell>
        </row>
        <row r="97">
          <cell r="J97">
            <v>3.84</v>
          </cell>
          <cell r="O97">
            <v>20</v>
          </cell>
        </row>
        <row r="98">
          <cell r="J98">
            <v>42.48</v>
          </cell>
          <cell r="O98">
            <v>20</v>
          </cell>
        </row>
        <row r="99">
          <cell r="J99">
            <v>12.98</v>
          </cell>
          <cell r="O99">
            <v>20</v>
          </cell>
        </row>
        <row r="100">
          <cell r="J100">
            <v>66.900000000000006</v>
          </cell>
          <cell r="O100">
            <v>20</v>
          </cell>
        </row>
        <row r="101">
          <cell r="J101">
            <v>43</v>
          </cell>
          <cell r="O101">
            <v>20</v>
          </cell>
        </row>
        <row r="102">
          <cell r="J102">
            <v>506.1</v>
          </cell>
          <cell r="O102">
            <v>20</v>
          </cell>
        </row>
        <row r="103">
          <cell r="J103">
            <v>248.4</v>
          </cell>
          <cell r="O103">
            <v>20</v>
          </cell>
        </row>
        <row r="104">
          <cell r="J104">
            <v>109</v>
          </cell>
          <cell r="O104">
            <v>20</v>
          </cell>
        </row>
        <row r="105">
          <cell r="J105">
            <v>40</v>
          </cell>
          <cell r="O105">
            <v>20</v>
          </cell>
        </row>
        <row r="106">
          <cell r="J106">
            <v>27</v>
          </cell>
          <cell r="O106">
            <v>20</v>
          </cell>
        </row>
        <row r="107">
          <cell r="J107">
            <v>115.52</v>
          </cell>
          <cell r="O107">
            <v>20</v>
          </cell>
        </row>
        <row r="108">
          <cell r="J108">
            <v>133.58000000000001</v>
          </cell>
          <cell r="O108">
            <v>20</v>
          </cell>
        </row>
        <row r="109">
          <cell r="J109">
            <v>13491.15</v>
          </cell>
          <cell r="L109">
            <v>1.1067549999999997</v>
          </cell>
          <cell r="N109">
            <v>0.47</v>
          </cell>
          <cell r="W109">
            <v>199.60999999999999</v>
          </cell>
        </row>
        <row r="112">
          <cell r="J112">
            <v>44.64</v>
          </cell>
          <cell r="O112">
            <v>20</v>
          </cell>
        </row>
        <row r="113">
          <cell r="J113">
            <v>9.9600000000000009</v>
          </cell>
          <cell r="O113">
            <v>20</v>
          </cell>
        </row>
        <row r="114">
          <cell r="J114">
            <v>51.82</v>
          </cell>
          <cell r="O114">
            <v>20</v>
          </cell>
        </row>
        <row r="115">
          <cell r="J115">
            <v>182.88</v>
          </cell>
          <cell r="O115">
            <v>20</v>
          </cell>
        </row>
        <row r="116">
          <cell r="J116">
            <v>28.02</v>
          </cell>
          <cell r="O116">
            <v>20</v>
          </cell>
        </row>
        <row r="117">
          <cell r="J117">
            <v>96.84</v>
          </cell>
          <cell r="O117">
            <v>20</v>
          </cell>
        </row>
        <row r="118">
          <cell r="J118">
            <v>3447.6</v>
          </cell>
          <cell r="O118">
            <v>20</v>
          </cell>
        </row>
        <row r="119">
          <cell r="J119">
            <v>1986.6</v>
          </cell>
          <cell r="O119">
            <v>20</v>
          </cell>
        </row>
        <row r="120">
          <cell r="J120">
            <v>6637.5</v>
          </cell>
          <cell r="O120">
            <v>20</v>
          </cell>
        </row>
        <row r="121">
          <cell r="J121">
            <v>14.4</v>
          </cell>
          <cell r="O121">
            <v>20</v>
          </cell>
        </row>
        <row r="122">
          <cell r="J122">
            <v>118.17</v>
          </cell>
          <cell r="O122">
            <v>20</v>
          </cell>
        </row>
        <row r="123">
          <cell r="J123">
            <v>41.16</v>
          </cell>
          <cell r="O123">
            <v>20</v>
          </cell>
        </row>
        <row r="124">
          <cell r="J124">
            <v>218.42</v>
          </cell>
          <cell r="O124">
            <v>20</v>
          </cell>
        </row>
        <row r="125">
          <cell r="J125">
            <v>216.3</v>
          </cell>
          <cell r="O125">
            <v>20</v>
          </cell>
        </row>
        <row r="126">
          <cell r="J126">
            <v>127.4</v>
          </cell>
          <cell r="O126">
            <v>20</v>
          </cell>
        </row>
        <row r="127">
          <cell r="J127">
            <v>37.799999999999997</v>
          </cell>
          <cell r="O127">
            <v>20</v>
          </cell>
        </row>
        <row r="128">
          <cell r="J128">
            <v>1602.24</v>
          </cell>
          <cell r="O128">
            <v>20</v>
          </cell>
        </row>
        <row r="129">
          <cell r="J129">
            <v>68.08</v>
          </cell>
          <cell r="O129">
            <v>20</v>
          </cell>
        </row>
        <row r="130">
          <cell r="J130">
            <v>24.08</v>
          </cell>
          <cell r="O130">
            <v>20</v>
          </cell>
        </row>
        <row r="131">
          <cell r="J131">
            <v>48</v>
          </cell>
          <cell r="O131">
            <v>20</v>
          </cell>
        </row>
        <row r="132">
          <cell r="J132">
            <v>169.07</v>
          </cell>
          <cell r="O132">
            <v>20</v>
          </cell>
        </row>
        <row r="133">
          <cell r="J133">
            <v>10.26</v>
          </cell>
          <cell r="O133">
            <v>20</v>
          </cell>
        </row>
        <row r="134">
          <cell r="J134">
            <v>180.6</v>
          </cell>
          <cell r="O134">
            <v>20</v>
          </cell>
        </row>
        <row r="135">
          <cell r="J135">
            <v>26.8</v>
          </cell>
          <cell r="O135">
            <v>20</v>
          </cell>
        </row>
        <row r="136">
          <cell r="J136">
            <v>52.92</v>
          </cell>
          <cell r="O136">
            <v>20</v>
          </cell>
        </row>
        <row r="137">
          <cell r="J137">
            <v>760.28</v>
          </cell>
          <cell r="O137">
            <v>20</v>
          </cell>
        </row>
        <row r="138">
          <cell r="J138">
            <v>540.44000000000005</v>
          </cell>
          <cell r="O138">
            <v>20</v>
          </cell>
        </row>
        <row r="139">
          <cell r="J139">
            <v>1144</v>
          </cell>
          <cell r="O139">
            <v>20</v>
          </cell>
        </row>
        <row r="140">
          <cell r="J140">
            <v>305</v>
          </cell>
          <cell r="O140">
            <v>20</v>
          </cell>
        </row>
        <row r="141">
          <cell r="J141">
            <v>711</v>
          </cell>
          <cell r="O141">
            <v>20</v>
          </cell>
        </row>
        <row r="142">
          <cell r="J142">
            <v>186</v>
          </cell>
          <cell r="O142">
            <v>20</v>
          </cell>
        </row>
        <row r="143">
          <cell r="J143">
            <v>252</v>
          </cell>
          <cell r="O143">
            <v>20</v>
          </cell>
        </row>
        <row r="144">
          <cell r="J144">
            <v>135.38</v>
          </cell>
          <cell r="O144">
            <v>20</v>
          </cell>
        </row>
        <row r="145">
          <cell r="J145">
            <v>19475.66</v>
          </cell>
          <cell r="L145">
            <v>2.2042499999999992</v>
          </cell>
          <cell r="N145">
            <v>4.2000000000000003E-2</v>
          </cell>
          <cell r="W145">
            <v>429.8180000000001</v>
          </cell>
        </row>
        <row r="148">
          <cell r="J148">
            <v>6.76</v>
          </cell>
          <cell r="O148">
            <v>20</v>
          </cell>
        </row>
        <row r="149">
          <cell r="J149">
            <v>116.16</v>
          </cell>
          <cell r="O149">
            <v>20</v>
          </cell>
        </row>
        <row r="150">
          <cell r="J150">
            <v>354</v>
          </cell>
          <cell r="O150">
            <v>20</v>
          </cell>
        </row>
        <row r="151">
          <cell r="J151">
            <v>112</v>
          </cell>
          <cell r="O151">
            <v>20</v>
          </cell>
        </row>
        <row r="152">
          <cell r="J152">
            <v>360</v>
          </cell>
          <cell r="O152">
            <v>20</v>
          </cell>
        </row>
        <row r="153">
          <cell r="J153">
            <v>4.96</v>
          </cell>
          <cell r="O153">
            <v>20</v>
          </cell>
        </row>
        <row r="154">
          <cell r="J154">
            <v>60.4</v>
          </cell>
          <cell r="O154">
            <v>20</v>
          </cell>
        </row>
        <row r="155">
          <cell r="J155">
            <v>158.32</v>
          </cell>
          <cell r="O155">
            <v>20</v>
          </cell>
        </row>
        <row r="156">
          <cell r="J156">
            <v>20.64</v>
          </cell>
          <cell r="O156">
            <v>20</v>
          </cell>
        </row>
        <row r="157">
          <cell r="J157">
            <v>36.96</v>
          </cell>
          <cell r="O157">
            <v>20</v>
          </cell>
        </row>
        <row r="158">
          <cell r="J158">
            <v>87</v>
          </cell>
          <cell r="O158">
            <v>20</v>
          </cell>
        </row>
        <row r="159">
          <cell r="J159">
            <v>464</v>
          </cell>
          <cell r="O159">
            <v>20</v>
          </cell>
        </row>
        <row r="160">
          <cell r="J160">
            <v>371</v>
          </cell>
          <cell r="O160">
            <v>20</v>
          </cell>
        </row>
        <row r="161">
          <cell r="J161">
            <v>329</v>
          </cell>
          <cell r="O161">
            <v>20</v>
          </cell>
        </row>
        <row r="162">
          <cell r="J162">
            <v>195.51</v>
          </cell>
          <cell r="O162">
            <v>20</v>
          </cell>
        </row>
        <row r="163">
          <cell r="J163">
            <v>336</v>
          </cell>
          <cell r="O163">
            <v>20</v>
          </cell>
        </row>
        <row r="164">
          <cell r="J164">
            <v>262.08</v>
          </cell>
          <cell r="O164">
            <v>20</v>
          </cell>
        </row>
        <row r="165">
          <cell r="J165">
            <v>2640</v>
          </cell>
          <cell r="O165">
            <v>20</v>
          </cell>
        </row>
        <row r="166">
          <cell r="J166">
            <v>120.96</v>
          </cell>
          <cell r="O166">
            <v>20</v>
          </cell>
        </row>
        <row r="167">
          <cell r="J167">
            <v>148</v>
          </cell>
          <cell r="O167">
            <v>20</v>
          </cell>
        </row>
        <row r="168">
          <cell r="J168">
            <v>26.46</v>
          </cell>
          <cell r="O168">
            <v>20</v>
          </cell>
        </row>
        <row r="169">
          <cell r="J169">
            <v>14.36</v>
          </cell>
          <cell r="O169">
            <v>20</v>
          </cell>
        </row>
        <row r="170">
          <cell r="J170">
            <v>175.28</v>
          </cell>
          <cell r="O170">
            <v>20</v>
          </cell>
        </row>
        <row r="171">
          <cell r="J171">
            <v>89.14</v>
          </cell>
          <cell r="O171">
            <v>20</v>
          </cell>
        </row>
        <row r="172">
          <cell r="J172">
            <v>394</v>
          </cell>
          <cell r="O172">
            <v>20</v>
          </cell>
        </row>
        <row r="173">
          <cell r="J173">
            <v>760</v>
          </cell>
          <cell r="O173">
            <v>20</v>
          </cell>
        </row>
        <row r="174">
          <cell r="J174">
            <v>163.80000000000001</v>
          </cell>
          <cell r="O174">
            <v>20</v>
          </cell>
        </row>
        <row r="175">
          <cell r="J175">
            <v>18.84</v>
          </cell>
          <cell r="O175">
            <v>20</v>
          </cell>
        </row>
        <row r="176">
          <cell r="J176">
            <v>9.81</v>
          </cell>
          <cell r="O176">
            <v>20</v>
          </cell>
        </row>
        <row r="177">
          <cell r="J177">
            <v>65.099999999999994</v>
          </cell>
          <cell r="O177">
            <v>20</v>
          </cell>
        </row>
        <row r="178">
          <cell r="J178">
            <v>120.88</v>
          </cell>
          <cell r="O178">
            <v>20</v>
          </cell>
        </row>
        <row r="179">
          <cell r="J179">
            <v>38.22</v>
          </cell>
          <cell r="O179">
            <v>20</v>
          </cell>
        </row>
        <row r="180">
          <cell r="J180">
            <v>476</v>
          </cell>
          <cell r="O180">
            <v>20</v>
          </cell>
        </row>
        <row r="181">
          <cell r="J181">
            <v>104</v>
          </cell>
          <cell r="O181">
            <v>20</v>
          </cell>
        </row>
        <row r="182">
          <cell r="J182">
            <v>243</v>
          </cell>
          <cell r="O182">
            <v>20</v>
          </cell>
        </row>
        <row r="183">
          <cell r="J183">
            <v>279</v>
          </cell>
          <cell r="O183">
            <v>20</v>
          </cell>
        </row>
        <row r="184">
          <cell r="J184">
            <v>46.02</v>
          </cell>
          <cell r="O184">
            <v>20</v>
          </cell>
        </row>
        <row r="185">
          <cell r="J185">
            <v>39.130000000000003</v>
          </cell>
          <cell r="O185">
            <v>20</v>
          </cell>
        </row>
        <row r="186">
          <cell r="J186">
            <v>29.1</v>
          </cell>
          <cell r="O186">
            <v>20</v>
          </cell>
        </row>
        <row r="187">
          <cell r="J187">
            <v>72.239999999999995</v>
          </cell>
          <cell r="O187">
            <v>20</v>
          </cell>
        </row>
        <row r="188">
          <cell r="J188">
            <v>37.880000000000003</v>
          </cell>
          <cell r="O188">
            <v>20</v>
          </cell>
        </row>
        <row r="189">
          <cell r="J189">
            <v>45.84</v>
          </cell>
          <cell r="O189">
            <v>20</v>
          </cell>
        </row>
        <row r="190">
          <cell r="J190">
            <v>244</v>
          </cell>
          <cell r="O190">
            <v>20</v>
          </cell>
        </row>
        <row r="191">
          <cell r="J191">
            <v>630</v>
          </cell>
          <cell r="O191">
            <v>20</v>
          </cell>
        </row>
        <row r="192">
          <cell r="J192">
            <v>68</v>
          </cell>
          <cell r="O192">
            <v>20</v>
          </cell>
        </row>
        <row r="193">
          <cell r="J193">
            <v>31.12</v>
          </cell>
          <cell r="O193">
            <v>20</v>
          </cell>
        </row>
        <row r="194">
          <cell r="J194">
            <v>10404.970000000001</v>
          </cell>
          <cell r="L194">
            <v>0.93032000000000026</v>
          </cell>
          <cell r="N194">
            <v>0.22700000000000001</v>
          </cell>
          <cell r="W194">
            <v>174.30600000000001</v>
          </cell>
        </row>
        <row r="197">
          <cell r="J197">
            <v>763.8</v>
          </cell>
          <cell r="O197">
            <v>20</v>
          </cell>
        </row>
        <row r="198">
          <cell r="J198">
            <v>1350</v>
          </cell>
          <cell r="O198">
            <v>20</v>
          </cell>
        </row>
        <row r="199">
          <cell r="J199">
            <v>1508</v>
          </cell>
          <cell r="O199">
            <v>20</v>
          </cell>
        </row>
        <row r="200">
          <cell r="J200">
            <v>496</v>
          </cell>
          <cell r="O200">
            <v>20</v>
          </cell>
        </row>
        <row r="201">
          <cell r="J201">
            <v>782</v>
          </cell>
          <cell r="O201">
            <v>20</v>
          </cell>
        </row>
        <row r="202">
          <cell r="J202">
            <v>432</v>
          </cell>
          <cell r="O202">
            <v>20</v>
          </cell>
        </row>
        <row r="203">
          <cell r="J203">
            <v>261</v>
          </cell>
          <cell r="O203">
            <v>20</v>
          </cell>
        </row>
        <row r="204">
          <cell r="J204">
            <v>67.11</v>
          </cell>
          <cell r="O204">
            <v>20</v>
          </cell>
        </row>
        <row r="205">
          <cell r="J205">
            <v>5659.91</v>
          </cell>
          <cell r="L205">
            <v>2.8199999999999999E-2</v>
          </cell>
          <cell r="N205">
            <v>0</v>
          </cell>
          <cell r="W205">
            <v>61.57</v>
          </cell>
        </row>
        <row r="207">
          <cell r="J207">
            <v>49031.69</v>
          </cell>
          <cell r="L207">
            <v>4.2695249999999989</v>
          </cell>
          <cell r="N207">
            <v>0.73899999999999999</v>
          </cell>
          <cell r="W207">
            <v>865.3040000000002</v>
          </cell>
        </row>
        <row r="209">
          <cell r="J209">
            <v>58028.31</v>
          </cell>
          <cell r="L209">
            <v>18.44370679</v>
          </cell>
          <cell r="N209">
            <v>11.755300000000002</v>
          </cell>
          <cell r="W209">
            <v>1528.0050000000001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D43"/>
  <sheetViews>
    <sheetView showGridLines="0" showZeros="0" topLeftCell="A16" workbookViewId="0">
      <selection activeCell="D16" sqref="D16:F20"/>
    </sheetView>
  </sheetViews>
  <sheetFormatPr defaultColWidth="9.140625" defaultRowHeight="12.75"/>
  <cols>
    <col min="1" max="1" width="0.7109375" style="80" customWidth="1"/>
    <col min="2" max="2" width="3.7109375" style="80" customWidth="1"/>
    <col min="3" max="3" width="6.85546875" style="80" customWidth="1"/>
    <col min="4" max="6" width="14" style="80" customWidth="1"/>
    <col min="7" max="7" width="3.85546875" style="80" customWidth="1"/>
    <col min="8" max="8" width="17.7109375" style="80" customWidth="1"/>
    <col min="9" max="9" width="8.7109375" style="80" customWidth="1"/>
    <col min="10" max="10" width="14" style="80" customWidth="1"/>
    <col min="11" max="11" width="2.28515625" style="80" customWidth="1"/>
    <col min="12" max="12" width="6.85546875" style="80" customWidth="1"/>
    <col min="13" max="23" width="9.140625" style="80"/>
    <col min="24" max="25" width="5.7109375" style="80" customWidth="1"/>
    <col min="26" max="26" width="6.5703125" style="80" customWidth="1"/>
    <col min="27" max="27" width="21.42578125" style="80" customWidth="1"/>
    <col min="28" max="28" width="4.28515625" style="80" customWidth="1"/>
    <col min="29" max="29" width="8.28515625" style="80" customWidth="1"/>
    <col min="30" max="30" width="8.7109375" style="80" customWidth="1"/>
    <col min="31" max="16384" width="9.140625" style="80"/>
  </cols>
  <sheetData>
    <row r="1" spans="2:30" ht="28.5" customHeight="1" thickBot="1">
      <c r="B1" s="79" t="s">
        <v>578</v>
      </c>
      <c r="C1" s="79"/>
      <c r="D1" s="79"/>
      <c r="F1" s="81" t="str">
        <f>CONCATENATE(AA2," ",AB2," ",AC2," ",AD2)</f>
        <v xml:space="preserve">Krycí list rozpočtu v EUR  </v>
      </c>
      <c r="G1" s="79"/>
      <c r="H1" s="79"/>
      <c r="I1" s="79"/>
      <c r="J1" s="79"/>
      <c r="Z1" s="1" t="s">
        <v>2</v>
      </c>
      <c r="AA1" s="1" t="s">
        <v>3</v>
      </c>
      <c r="AB1" s="1" t="s">
        <v>4</v>
      </c>
      <c r="AC1" s="1" t="s">
        <v>5</v>
      </c>
      <c r="AD1" s="1" t="s">
        <v>6</v>
      </c>
    </row>
    <row r="2" spans="2:30" ht="18" customHeight="1" thickTop="1">
      <c r="B2" s="82"/>
      <c r="C2" s="83" t="s">
        <v>74</v>
      </c>
      <c r="D2" s="83"/>
      <c r="E2" s="83"/>
      <c r="F2" s="83"/>
      <c r="G2" s="84" t="s">
        <v>579</v>
      </c>
      <c r="H2" s="83"/>
      <c r="I2" s="83"/>
      <c r="J2" s="85"/>
      <c r="Z2" s="1" t="s">
        <v>9</v>
      </c>
      <c r="AA2" s="2" t="s">
        <v>580</v>
      </c>
      <c r="AB2" s="2" t="s">
        <v>11</v>
      </c>
      <c r="AC2" s="2"/>
      <c r="AD2" s="3"/>
    </row>
    <row r="3" spans="2:30" ht="18" customHeight="1">
      <c r="B3" s="86"/>
      <c r="C3" s="87" t="s">
        <v>75</v>
      </c>
      <c r="D3" s="87"/>
      <c r="E3" s="87"/>
      <c r="F3" s="87"/>
      <c r="G3" s="88" t="s">
        <v>581</v>
      </c>
      <c r="H3" s="87"/>
      <c r="I3" s="87"/>
      <c r="J3" s="89"/>
      <c r="Z3" s="1" t="s">
        <v>13</v>
      </c>
      <c r="AA3" s="2" t="s">
        <v>582</v>
      </c>
      <c r="AB3" s="2" t="s">
        <v>11</v>
      </c>
      <c r="AC3" s="2" t="s">
        <v>15</v>
      </c>
      <c r="AD3" s="3" t="s">
        <v>16</v>
      </c>
    </row>
    <row r="4" spans="2:30" ht="18" customHeight="1">
      <c r="B4" s="90"/>
      <c r="C4" s="91" t="s">
        <v>76</v>
      </c>
      <c r="D4" s="91"/>
      <c r="E4" s="91"/>
      <c r="F4" s="91"/>
      <c r="G4" s="92"/>
      <c r="H4" s="91"/>
      <c r="I4" s="91"/>
      <c r="J4" s="93"/>
      <c r="Z4" s="1" t="s">
        <v>17</v>
      </c>
      <c r="AA4" s="2" t="s">
        <v>583</v>
      </c>
      <c r="AB4" s="2" t="s">
        <v>11</v>
      </c>
      <c r="AC4" s="2"/>
      <c r="AD4" s="3"/>
    </row>
    <row r="5" spans="2:30" ht="18" customHeight="1" thickBot="1">
      <c r="B5" s="94"/>
      <c r="C5" s="95" t="s">
        <v>584</v>
      </c>
      <c r="D5" s="95"/>
      <c r="E5" s="95" t="s">
        <v>585</v>
      </c>
      <c r="F5" s="96"/>
      <c r="G5" s="96" t="s">
        <v>586</v>
      </c>
      <c r="H5" s="95" t="s">
        <v>587</v>
      </c>
      <c r="I5" s="96" t="s">
        <v>588</v>
      </c>
      <c r="J5" s="97" t="s">
        <v>589</v>
      </c>
      <c r="Z5" s="1" t="s">
        <v>19</v>
      </c>
      <c r="AA5" s="2" t="s">
        <v>582</v>
      </c>
      <c r="AB5" s="2" t="s">
        <v>11</v>
      </c>
      <c r="AC5" s="2" t="s">
        <v>15</v>
      </c>
      <c r="AD5" s="3" t="s">
        <v>16</v>
      </c>
    </row>
    <row r="6" spans="2:30" ht="18" customHeight="1" thickTop="1">
      <c r="B6" s="82"/>
      <c r="C6" s="83" t="s">
        <v>590</v>
      </c>
      <c r="D6" s="83" t="s">
        <v>591</v>
      </c>
      <c r="E6" s="83"/>
      <c r="F6" s="83"/>
      <c r="G6" s="83" t="s">
        <v>592</v>
      </c>
      <c r="H6" s="83"/>
      <c r="I6" s="83"/>
      <c r="J6" s="85"/>
    </row>
    <row r="7" spans="2:30" ht="18" customHeight="1">
      <c r="B7" s="98"/>
      <c r="C7" s="99"/>
      <c r="D7" s="100" t="s">
        <v>593</v>
      </c>
      <c r="E7" s="100"/>
      <c r="F7" s="100"/>
      <c r="G7" s="100" t="s">
        <v>594</v>
      </c>
      <c r="H7" s="100"/>
      <c r="I7" s="100"/>
      <c r="J7" s="101"/>
    </row>
    <row r="8" spans="2:30" ht="18" customHeight="1">
      <c r="B8" s="86"/>
      <c r="C8" s="87" t="s">
        <v>595</v>
      </c>
      <c r="D8" s="87"/>
      <c r="E8" s="87"/>
      <c r="F8" s="87"/>
      <c r="G8" s="87" t="s">
        <v>592</v>
      </c>
      <c r="H8" s="87"/>
      <c r="I8" s="87"/>
      <c r="J8" s="89"/>
    </row>
    <row r="9" spans="2:30" ht="18" customHeight="1">
      <c r="B9" s="90"/>
      <c r="C9" s="92"/>
      <c r="D9" s="91"/>
      <c r="E9" s="91"/>
      <c r="F9" s="91"/>
      <c r="G9" s="100" t="s">
        <v>594</v>
      </c>
      <c r="H9" s="91"/>
      <c r="I9" s="91"/>
      <c r="J9" s="93"/>
    </row>
    <row r="10" spans="2:30" ht="18" customHeight="1">
      <c r="B10" s="86"/>
      <c r="C10" s="87" t="s">
        <v>596</v>
      </c>
      <c r="D10" s="87" t="s">
        <v>597</v>
      </c>
      <c r="E10" s="87"/>
      <c r="F10" s="87"/>
      <c r="G10" s="87" t="s">
        <v>592</v>
      </c>
      <c r="H10" s="87"/>
      <c r="I10" s="87"/>
      <c r="J10" s="89"/>
    </row>
    <row r="11" spans="2:30" ht="18" customHeight="1" thickBot="1">
      <c r="B11" s="102"/>
      <c r="C11" s="103"/>
      <c r="D11" s="103" t="s">
        <v>598</v>
      </c>
      <c r="E11" s="103"/>
      <c r="F11" s="103"/>
      <c r="G11" s="103" t="s">
        <v>594</v>
      </c>
      <c r="H11" s="103"/>
      <c r="I11" s="103"/>
      <c r="J11" s="104"/>
    </row>
    <row r="12" spans="2:30" ht="18" customHeight="1" thickTop="1">
      <c r="B12" s="105">
        <v>1</v>
      </c>
      <c r="C12" s="83" t="s">
        <v>599</v>
      </c>
      <c r="D12" s="83"/>
      <c r="E12" s="83"/>
      <c r="F12" s="106">
        <f>IF(B12&lt;&gt;0,ROUND($J$31/B12,0),0)</f>
        <v>0</v>
      </c>
      <c r="G12" s="84">
        <v>1</v>
      </c>
      <c r="H12" s="83" t="s">
        <v>600</v>
      </c>
      <c r="I12" s="83"/>
      <c r="J12" s="107">
        <f>IF(G12&lt;&gt;0,ROUND($J$31/G12,0),0)</f>
        <v>0</v>
      </c>
    </row>
    <row r="13" spans="2:30" ht="18" customHeight="1">
      <c r="B13" s="108">
        <v>1</v>
      </c>
      <c r="C13" s="100" t="s">
        <v>601</v>
      </c>
      <c r="D13" s="100"/>
      <c r="E13" s="100"/>
      <c r="F13" s="109">
        <f>IF(B13&lt;&gt;0,ROUND($J$31/B13,0),0)</f>
        <v>0</v>
      </c>
      <c r="G13" s="99"/>
      <c r="H13" s="100"/>
      <c r="I13" s="100"/>
      <c r="J13" s="110">
        <f>IF(G13&lt;&gt;0,ROUND($J$31/G13,0),0)</f>
        <v>0</v>
      </c>
    </row>
    <row r="14" spans="2:30" ht="18" customHeight="1" thickBot="1">
      <c r="B14" s="111">
        <v>1</v>
      </c>
      <c r="C14" s="103" t="s">
        <v>602</v>
      </c>
      <c r="D14" s="103"/>
      <c r="E14" s="103"/>
      <c r="F14" s="112">
        <f>IF(B14&lt;&gt;0,ROUND($J$31/B14,0),0)</f>
        <v>0</v>
      </c>
      <c r="G14" s="113"/>
      <c r="H14" s="103"/>
      <c r="I14" s="103"/>
      <c r="J14" s="114">
        <f>IF(G14&lt;&gt;0,ROUND($J$31/G14,0),0)</f>
        <v>0</v>
      </c>
    </row>
    <row r="15" spans="2:30" ht="18" customHeight="1" thickTop="1">
      <c r="B15" s="115" t="s">
        <v>603</v>
      </c>
      <c r="C15" s="116" t="s">
        <v>604</v>
      </c>
      <c r="D15" s="117" t="s">
        <v>28</v>
      </c>
      <c r="E15" s="117" t="s">
        <v>605</v>
      </c>
      <c r="F15" s="118" t="s">
        <v>606</v>
      </c>
      <c r="G15" s="115" t="s">
        <v>607</v>
      </c>
      <c r="H15" s="119" t="s">
        <v>608</v>
      </c>
      <c r="I15" s="120"/>
      <c r="J15" s="121"/>
    </row>
    <row r="16" spans="2:30" ht="18" customHeight="1">
      <c r="B16" s="122">
        <v>1</v>
      </c>
      <c r="C16" s="123" t="s">
        <v>609</v>
      </c>
      <c r="D16" s="124"/>
      <c r="E16" s="124"/>
      <c r="F16" s="125"/>
      <c r="G16" s="122">
        <v>6</v>
      </c>
      <c r="H16" s="126" t="s">
        <v>610</v>
      </c>
      <c r="I16" s="127"/>
      <c r="J16" s="125">
        <v>0</v>
      </c>
    </row>
    <row r="17" spans="2:10" ht="18" customHeight="1">
      <c r="B17" s="128">
        <v>2</v>
      </c>
      <c r="C17" s="129" t="s">
        <v>611</v>
      </c>
      <c r="D17" s="130"/>
      <c r="E17" s="130"/>
      <c r="F17" s="125"/>
      <c r="G17" s="128">
        <v>7</v>
      </c>
      <c r="H17" s="131" t="s">
        <v>612</v>
      </c>
      <c r="I17" s="87"/>
      <c r="J17" s="132">
        <v>0</v>
      </c>
    </row>
    <row r="18" spans="2:10" ht="18" customHeight="1">
      <c r="B18" s="128">
        <v>3</v>
      </c>
      <c r="C18" s="129" t="s">
        <v>613</v>
      </c>
      <c r="D18" s="130"/>
      <c r="E18" s="130"/>
      <c r="F18" s="125"/>
      <c r="G18" s="128">
        <v>8</v>
      </c>
      <c r="H18" s="131" t="s">
        <v>614</v>
      </c>
      <c r="I18" s="87"/>
      <c r="J18" s="132">
        <v>0</v>
      </c>
    </row>
    <row r="19" spans="2:10" ht="18" customHeight="1" thickBot="1">
      <c r="B19" s="128">
        <v>4</v>
      </c>
      <c r="C19" s="129" t="s">
        <v>615</v>
      </c>
      <c r="D19" s="130"/>
      <c r="E19" s="130"/>
      <c r="F19" s="133"/>
      <c r="G19" s="128">
        <v>9</v>
      </c>
      <c r="H19" s="131" t="s">
        <v>616</v>
      </c>
      <c r="I19" s="87"/>
      <c r="J19" s="132">
        <v>0</v>
      </c>
    </row>
    <row r="20" spans="2:10" ht="18" customHeight="1" thickBot="1">
      <c r="B20" s="134">
        <v>5</v>
      </c>
      <c r="C20" s="135" t="s">
        <v>617</v>
      </c>
      <c r="D20" s="136"/>
      <c r="E20" s="137"/>
      <c r="F20" s="138"/>
      <c r="G20" s="139">
        <v>10</v>
      </c>
      <c r="I20" s="140" t="s">
        <v>618</v>
      </c>
      <c r="J20" s="138">
        <f>SUM(J16:J19)</f>
        <v>0</v>
      </c>
    </row>
    <row r="21" spans="2:10" ht="18" customHeight="1" thickTop="1">
      <c r="B21" s="115" t="s">
        <v>619</v>
      </c>
      <c r="C21" s="141"/>
      <c r="D21" s="120" t="s">
        <v>620</v>
      </c>
      <c r="E21" s="120"/>
      <c r="F21" s="121"/>
      <c r="G21" s="115" t="s">
        <v>621</v>
      </c>
      <c r="H21" s="119" t="s">
        <v>622</v>
      </c>
      <c r="I21" s="120"/>
      <c r="J21" s="121"/>
    </row>
    <row r="22" spans="2:10" ht="18" customHeight="1">
      <c r="B22" s="122">
        <v>11</v>
      </c>
      <c r="C22" s="126" t="s">
        <v>623</v>
      </c>
      <c r="D22" s="142" t="s">
        <v>616</v>
      </c>
      <c r="E22" s="143">
        <v>0</v>
      </c>
      <c r="F22" s="125">
        <f>ROUND(((D16+E16+D17+E17+D18)*E22),2)</f>
        <v>0</v>
      </c>
      <c r="G22" s="128">
        <v>16</v>
      </c>
      <c r="H22" s="131" t="s">
        <v>624</v>
      </c>
      <c r="I22" s="144"/>
      <c r="J22" s="132">
        <v>0</v>
      </c>
    </row>
    <row r="23" spans="2:10" ht="18" customHeight="1">
      <c r="B23" s="128">
        <v>12</v>
      </c>
      <c r="C23" s="131" t="s">
        <v>625</v>
      </c>
      <c r="D23" s="145"/>
      <c r="E23" s="146">
        <v>0</v>
      </c>
      <c r="F23" s="132">
        <f>ROUND(((D16+E16+D17+E17+D18)*E23),2)</f>
        <v>0</v>
      </c>
      <c r="G23" s="128">
        <v>17</v>
      </c>
      <c r="H23" s="131" t="s">
        <v>626</v>
      </c>
      <c r="I23" s="144"/>
      <c r="J23" s="132">
        <v>0</v>
      </c>
    </row>
    <row r="24" spans="2:10" ht="18" customHeight="1">
      <c r="B24" s="128">
        <v>13</v>
      </c>
      <c r="C24" s="131" t="s">
        <v>627</v>
      </c>
      <c r="D24" s="145"/>
      <c r="E24" s="146">
        <v>0</v>
      </c>
      <c r="F24" s="132">
        <f>ROUND(((D16+E16+D17+E17+D18)*E24),2)</f>
        <v>0</v>
      </c>
      <c r="G24" s="128">
        <v>18</v>
      </c>
      <c r="H24" s="131" t="s">
        <v>628</v>
      </c>
      <c r="I24" s="144"/>
      <c r="J24" s="132">
        <v>0</v>
      </c>
    </row>
    <row r="25" spans="2:10" ht="18" customHeight="1" thickBot="1">
      <c r="B25" s="128">
        <v>14</v>
      </c>
      <c r="C25" s="131" t="s">
        <v>616</v>
      </c>
      <c r="D25" s="145"/>
      <c r="E25" s="146">
        <v>0</v>
      </c>
      <c r="F25" s="132">
        <f>ROUND(((D16+E16+D17+E17+D18+E18)*E25),2)</f>
        <v>0</v>
      </c>
      <c r="G25" s="128">
        <v>19</v>
      </c>
      <c r="H25" s="131" t="s">
        <v>616</v>
      </c>
      <c r="I25" s="144"/>
      <c r="J25" s="132">
        <v>0</v>
      </c>
    </row>
    <row r="26" spans="2:10" ht="18" customHeight="1" thickBot="1">
      <c r="B26" s="134">
        <v>15</v>
      </c>
      <c r="C26" s="147"/>
      <c r="D26" s="148"/>
      <c r="E26" s="148" t="s">
        <v>629</v>
      </c>
      <c r="F26" s="138">
        <f>SUM(F22:F25)</f>
        <v>0</v>
      </c>
      <c r="G26" s="134">
        <v>20</v>
      </c>
      <c r="H26" s="147"/>
      <c r="I26" s="148" t="s">
        <v>630</v>
      </c>
      <c r="J26" s="138">
        <f>SUM(J22:J25)</f>
        <v>0</v>
      </c>
    </row>
    <row r="27" spans="2:10" ht="18" customHeight="1" thickTop="1">
      <c r="B27" s="149"/>
      <c r="C27" s="150" t="s">
        <v>631</v>
      </c>
      <c r="D27" s="151"/>
      <c r="E27" s="152" t="s">
        <v>632</v>
      </c>
      <c r="F27" s="153"/>
      <c r="G27" s="115" t="s">
        <v>68</v>
      </c>
      <c r="H27" s="119" t="s">
        <v>633</v>
      </c>
      <c r="I27" s="120"/>
      <c r="J27" s="121"/>
    </row>
    <row r="28" spans="2:10" ht="18" customHeight="1">
      <c r="B28" s="154"/>
      <c r="C28" s="155"/>
      <c r="D28" s="156"/>
      <c r="E28" s="157"/>
      <c r="F28" s="153"/>
      <c r="G28" s="122">
        <v>21</v>
      </c>
      <c r="H28" s="126"/>
      <c r="I28" s="158" t="s">
        <v>634</v>
      </c>
      <c r="J28" s="125">
        <f>ROUND(F20,2)+J20+F26+J26</f>
        <v>0</v>
      </c>
    </row>
    <row r="29" spans="2:10" ht="18" customHeight="1">
      <c r="B29" s="154"/>
      <c r="C29" s="156" t="s">
        <v>635</v>
      </c>
      <c r="D29" s="156"/>
      <c r="E29" s="159"/>
      <c r="F29" s="153"/>
      <c r="G29" s="128">
        <v>22</v>
      </c>
      <c r="H29" s="131" t="s">
        <v>636</v>
      </c>
      <c r="I29" s="160">
        <f>J28-I30</f>
        <v>0</v>
      </c>
      <c r="J29" s="132">
        <f>ROUND((I29*20)/100,2)</f>
        <v>0</v>
      </c>
    </row>
    <row r="30" spans="2:10" ht="18" customHeight="1" thickBot="1">
      <c r="B30" s="86"/>
      <c r="C30" s="87" t="s">
        <v>637</v>
      </c>
      <c r="D30" s="87"/>
      <c r="E30" s="159"/>
      <c r="F30" s="153"/>
      <c r="G30" s="128">
        <v>23</v>
      </c>
      <c r="H30" s="131" t="s">
        <v>638</v>
      </c>
      <c r="I30" s="160">
        <f>SUMIF([1]Prehlad!O11:O9999,0,[1]Prehlad!J11:J9999)</f>
        <v>0</v>
      </c>
      <c r="J30" s="132">
        <f>ROUND((I30*0)/100,1)</f>
        <v>0</v>
      </c>
    </row>
    <row r="31" spans="2:10" ht="18" customHeight="1" thickBot="1">
      <c r="B31" s="154"/>
      <c r="C31" s="156"/>
      <c r="D31" s="156"/>
      <c r="E31" s="159"/>
      <c r="F31" s="153"/>
      <c r="G31" s="134">
        <v>24</v>
      </c>
      <c r="H31" s="147"/>
      <c r="I31" s="148" t="s">
        <v>639</v>
      </c>
      <c r="J31" s="138">
        <f>SUM(J28:J30)</f>
        <v>0</v>
      </c>
    </row>
    <row r="32" spans="2:10" ht="18" customHeight="1" thickTop="1" thickBot="1">
      <c r="B32" s="149"/>
      <c r="C32" s="156"/>
      <c r="D32" s="153"/>
      <c r="E32" s="161"/>
      <c r="F32" s="153"/>
      <c r="G32" s="162" t="s">
        <v>640</v>
      </c>
      <c r="H32" s="163" t="s">
        <v>641</v>
      </c>
      <c r="I32" s="164"/>
      <c r="J32" s="165">
        <v>0</v>
      </c>
    </row>
    <row r="33" spans="2:10" ht="18" customHeight="1" thickTop="1">
      <c r="B33" s="166"/>
      <c r="C33" s="167"/>
      <c r="D33" s="150" t="s">
        <v>642</v>
      </c>
      <c r="E33" s="167"/>
      <c r="F33" s="167"/>
      <c r="G33" s="167"/>
      <c r="H33" s="167" t="s">
        <v>643</v>
      </c>
      <c r="I33" s="167"/>
      <c r="J33" s="168"/>
    </row>
    <row r="34" spans="2:10" ht="18" customHeight="1">
      <c r="B34" s="154"/>
      <c r="C34" s="155"/>
      <c r="D34" s="156"/>
      <c r="E34" s="156"/>
      <c r="F34" s="155"/>
      <c r="G34" s="156"/>
      <c r="H34" s="156"/>
      <c r="I34" s="156"/>
      <c r="J34" s="169"/>
    </row>
    <row r="35" spans="2:10" ht="18" customHeight="1">
      <c r="B35" s="154"/>
      <c r="C35" s="156" t="s">
        <v>635</v>
      </c>
      <c r="D35" s="156"/>
      <c r="E35" s="156"/>
      <c r="F35" s="155"/>
      <c r="G35" s="156" t="s">
        <v>635</v>
      </c>
      <c r="H35" s="156"/>
      <c r="I35" s="156"/>
      <c r="J35" s="169"/>
    </row>
    <row r="36" spans="2:10" ht="18" customHeight="1">
      <c r="B36" s="86"/>
      <c r="C36" s="87" t="s">
        <v>637</v>
      </c>
      <c r="D36" s="87"/>
      <c r="E36" s="87"/>
      <c r="F36" s="88"/>
      <c r="G36" s="87" t="s">
        <v>637</v>
      </c>
      <c r="H36" s="87"/>
      <c r="I36" s="87"/>
      <c r="J36" s="89"/>
    </row>
    <row r="37" spans="2:10" ht="18" customHeight="1">
      <c r="B37" s="154"/>
      <c r="C37" s="156" t="s">
        <v>632</v>
      </c>
      <c r="D37" s="156"/>
      <c r="E37" s="156"/>
      <c r="F37" s="155"/>
      <c r="G37" s="156" t="s">
        <v>632</v>
      </c>
      <c r="H37" s="156"/>
      <c r="I37" s="156"/>
      <c r="J37" s="169"/>
    </row>
    <row r="38" spans="2:10" ht="18" customHeight="1">
      <c r="B38" s="154"/>
      <c r="C38" s="156"/>
      <c r="D38" s="156"/>
      <c r="E38" s="156"/>
      <c r="F38" s="156"/>
      <c r="G38" s="156"/>
      <c r="H38" s="156"/>
      <c r="I38" s="156"/>
      <c r="J38" s="169"/>
    </row>
    <row r="39" spans="2:10" ht="18" customHeight="1">
      <c r="B39" s="154"/>
      <c r="C39" s="156"/>
      <c r="D39" s="156"/>
      <c r="E39" s="156"/>
      <c r="F39" s="156"/>
      <c r="G39" s="156"/>
      <c r="H39" s="156"/>
      <c r="I39" s="156"/>
      <c r="J39" s="169"/>
    </row>
    <row r="40" spans="2:10" ht="18" customHeight="1">
      <c r="B40" s="154"/>
      <c r="C40" s="156"/>
      <c r="D40" s="156"/>
      <c r="E40" s="156"/>
      <c r="F40" s="156"/>
      <c r="G40" s="156"/>
      <c r="H40" s="156"/>
      <c r="I40" s="156"/>
      <c r="J40" s="169"/>
    </row>
    <row r="41" spans="2:10" ht="18" customHeight="1" thickBot="1">
      <c r="B41" s="102"/>
      <c r="C41" s="103"/>
      <c r="D41" s="103"/>
      <c r="E41" s="103"/>
      <c r="F41" s="103"/>
      <c r="G41" s="103"/>
      <c r="H41" s="103"/>
      <c r="I41" s="103"/>
      <c r="J41" s="104"/>
    </row>
    <row r="42" spans="2:10" ht="14.25" customHeight="1" thickTop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25"/>
  <sheetViews>
    <sheetView showGridLines="0" zoomScaleNormal="100" workbookViewId="0">
      <selection activeCell="D32" sqref="D32"/>
    </sheetView>
  </sheetViews>
  <sheetFormatPr defaultColWidth="9.140625" defaultRowHeight="12.75"/>
  <cols>
    <col min="1" max="1" width="42.28515625" style="4" customWidth="1"/>
    <col min="2" max="4" width="9.7109375" style="5" customWidth="1"/>
    <col min="5" max="5" width="9.7109375" style="6" customWidth="1"/>
    <col min="6" max="6" width="8.7109375" style="7" customWidth="1"/>
    <col min="7" max="7" width="9.140625" style="7"/>
    <col min="8" max="23" width="9.140625" style="4"/>
    <col min="24" max="25" width="5.7109375" style="4" customWidth="1"/>
    <col min="26" max="26" width="6.5703125" style="4" customWidth="1"/>
    <col min="27" max="27" width="24.28515625" style="4" customWidth="1"/>
    <col min="28" max="28" width="4.28515625" style="4" customWidth="1"/>
    <col min="29" max="29" width="8.28515625" style="4" customWidth="1"/>
    <col min="30" max="30" width="8.7109375" style="4" customWidth="1"/>
    <col min="31" max="16384" width="9.140625" style="4"/>
  </cols>
  <sheetData>
    <row r="1" spans="1:30">
      <c r="A1" s="8" t="s">
        <v>69</v>
      </c>
      <c r="C1" s="4"/>
      <c r="E1" s="8" t="s">
        <v>70</v>
      </c>
      <c r="F1" s="4"/>
      <c r="G1" s="4"/>
      <c r="Z1" s="1" t="s">
        <v>2</v>
      </c>
      <c r="AA1" s="1" t="s">
        <v>3</v>
      </c>
      <c r="AB1" s="1" t="s">
        <v>4</v>
      </c>
      <c r="AC1" s="1" t="s">
        <v>5</v>
      </c>
      <c r="AD1" s="1" t="s">
        <v>6</v>
      </c>
    </row>
    <row r="2" spans="1:30">
      <c r="A2" s="8" t="s">
        <v>71</v>
      </c>
      <c r="C2" s="4"/>
      <c r="E2" s="8" t="s">
        <v>72</v>
      </c>
      <c r="F2" s="4"/>
      <c r="G2" s="4"/>
      <c r="Z2" s="1" t="s">
        <v>9</v>
      </c>
      <c r="AA2" s="2" t="s">
        <v>573</v>
      </c>
      <c r="AB2" s="2" t="s">
        <v>11</v>
      </c>
      <c r="AC2" s="2"/>
      <c r="AD2" s="3"/>
    </row>
    <row r="3" spans="1:30">
      <c r="A3" s="8" t="s">
        <v>12</v>
      </c>
      <c r="C3" s="4"/>
      <c r="E3" s="8" t="s">
        <v>73</v>
      </c>
      <c r="F3" s="4"/>
      <c r="G3" s="4"/>
      <c r="Z3" s="1" t="s">
        <v>13</v>
      </c>
      <c r="AA3" s="2" t="s">
        <v>574</v>
      </c>
      <c r="AB3" s="2" t="s">
        <v>11</v>
      </c>
      <c r="AC3" s="2" t="s">
        <v>15</v>
      </c>
      <c r="AD3" s="3" t="s">
        <v>16</v>
      </c>
    </row>
    <row r="4" spans="1:30">
      <c r="B4" s="4"/>
      <c r="C4" s="4"/>
      <c r="D4" s="4"/>
      <c r="E4" s="4"/>
      <c r="F4" s="4"/>
      <c r="G4" s="4"/>
      <c r="Z4" s="1" t="s">
        <v>17</v>
      </c>
      <c r="AA4" s="2" t="s">
        <v>575</v>
      </c>
      <c r="AB4" s="2" t="s">
        <v>11</v>
      </c>
      <c r="AC4" s="2"/>
      <c r="AD4" s="3"/>
    </row>
    <row r="5" spans="1:30">
      <c r="A5" s="8" t="s">
        <v>74</v>
      </c>
      <c r="B5" s="4"/>
      <c r="C5" s="4"/>
      <c r="D5" s="4"/>
      <c r="E5" s="4"/>
      <c r="F5" s="4"/>
      <c r="G5" s="4"/>
      <c r="Z5" s="1" t="s">
        <v>19</v>
      </c>
      <c r="AA5" s="2" t="s">
        <v>574</v>
      </c>
      <c r="AB5" s="2" t="s">
        <v>11</v>
      </c>
      <c r="AC5" s="2" t="s">
        <v>15</v>
      </c>
      <c r="AD5" s="3" t="s">
        <v>16</v>
      </c>
    </row>
    <row r="6" spans="1:30">
      <c r="A6" s="8" t="s">
        <v>75</v>
      </c>
      <c r="B6" s="4"/>
      <c r="C6" s="4"/>
      <c r="D6" s="4"/>
      <c r="E6" s="4"/>
      <c r="F6" s="4"/>
      <c r="G6" s="4"/>
    </row>
    <row r="7" spans="1:30">
      <c r="A7" s="8" t="s">
        <v>76</v>
      </c>
      <c r="B7" s="4"/>
      <c r="C7" s="4"/>
      <c r="D7" s="4"/>
      <c r="E7" s="4"/>
      <c r="F7" s="4"/>
      <c r="G7" s="4"/>
    </row>
    <row r="8" spans="1:30" ht="13.5">
      <c r="A8" s="4" t="s">
        <v>77</v>
      </c>
      <c r="B8" s="9" t="str">
        <f>CONCATENATE(AA2," ",AB2," ",AC2," ",AD2)</f>
        <v xml:space="preserve">Rekapitulácia rozpočtu v EUR  </v>
      </c>
      <c r="G8" s="4"/>
    </row>
    <row r="9" spans="1:30">
      <c r="A9" s="10" t="s">
        <v>576</v>
      </c>
      <c r="B9" s="10" t="s">
        <v>28</v>
      </c>
      <c r="C9" s="10" t="s">
        <v>29</v>
      </c>
      <c r="D9" s="10" t="s">
        <v>30</v>
      </c>
      <c r="E9" s="78" t="s">
        <v>577</v>
      </c>
      <c r="F9" s="78" t="s">
        <v>32</v>
      </c>
      <c r="G9" s="78" t="s">
        <v>37</v>
      </c>
    </row>
    <row r="10" spans="1:30">
      <c r="A10" s="11"/>
      <c r="B10" s="11"/>
      <c r="C10" s="11" t="s">
        <v>54</v>
      </c>
      <c r="D10" s="11"/>
      <c r="E10" s="11" t="s">
        <v>30</v>
      </c>
      <c r="F10" s="11" t="s">
        <v>30</v>
      </c>
      <c r="G10" s="11" t="s">
        <v>30</v>
      </c>
    </row>
    <row r="12" spans="1:30">
      <c r="A12" s="4" t="s">
        <v>83</v>
      </c>
      <c r="E12" s="6">
        <f>[1]Prehlad!L16</f>
        <v>4.6020900000000005</v>
      </c>
      <c r="F12" s="7">
        <f>[1]Prehlad!N16</f>
        <v>0</v>
      </c>
      <c r="G12" s="7">
        <f>[1]Prehlad!W16</f>
        <v>53.878999999999998</v>
      </c>
    </row>
    <row r="13" spans="1:30">
      <c r="A13" s="4" t="s">
        <v>95</v>
      </c>
      <c r="E13" s="6">
        <f>[1]Prehlad!L22</f>
        <v>2.2870985400000001</v>
      </c>
      <c r="F13" s="7">
        <f>[1]Prehlad!N22</f>
        <v>0</v>
      </c>
      <c r="G13" s="7">
        <f>[1]Prehlad!W22</f>
        <v>19.527000000000001</v>
      </c>
    </row>
    <row r="14" spans="1:30">
      <c r="A14" s="4" t="s">
        <v>104</v>
      </c>
      <c r="E14" s="6">
        <f>[1]Prehlad!L31</f>
        <v>5.5147732500000002</v>
      </c>
      <c r="F14" s="7">
        <f>[1]Prehlad!N31</f>
        <v>0</v>
      </c>
      <c r="G14" s="7">
        <f>[1]Prehlad!W31</f>
        <v>15.562999999999999</v>
      </c>
    </row>
    <row r="15" spans="1:30">
      <c r="A15" s="4" t="s">
        <v>118</v>
      </c>
      <c r="E15" s="6">
        <f>[1]Prehlad!L56</f>
        <v>1.7702199999999999</v>
      </c>
      <c r="F15" s="7">
        <f>[1]Prehlad!N56</f>
        <v>11.016300000000001</v>
      </c>
      <c r="G15" s="7">
        <f>[1]Prehlad!W56</f>
        <v>573.73199999999997</v>
      </c>
    </row>
    <row r="16" spans="1:30">
      <c r="A16" s="4" t="s">
        <v>180</v>
      </c>
      <c r="E16" s="6">
        <f>[1]Prehlad!L58</f>
        <v>14.17418179</v>
      </c>
      <c r="F16" s="7">
        <f>[1]Prehlad!N58</f>
        <v>11.016300000000001</v>
      </c>
      <c r="G16" s="7">
        <f>[1]Prehlad!W58</f>
        <v>662.70100000000002</v>
      </c>
    </row>
    <row r="18" spans="1:7">
      <c r="A18" s="4" t="s">
        <v>182</v>
      </c>
      <c r="E18" s="6">
        <f>[1]Prehlad!L109</f>
        <v>1.1067549999999997</v>
      </c>
      <c r="F18" s="7">
        <f>[1]Prehlad!N109</f>
        <v>0.47</v>
      </c>
      <c r="G18" s="7">
        <f>[1]Prehlad!W109</f>
        <v>199.60999999999999</v>
      </c>
    </row>
    <row r="19" spans="1:7">
      <c r="A19" s="4" t="s">
        <v>320</v>
      </c>
      <c r="E19" s="6">
        <f>[1]Prehlad!L145</f>
        <v>2.2042499999999992</v>
      </c>
      <c r="F19" s="7">
        <f>[1]Prehlad!N145</f>
        <v>4.2000000000000003E-2</v>
      </c>
      <c r="G19" s="7">
        <f>[1]Prehlad!W145</f>
        <v>429.8180000000001</v>
      </c>
    </row>
    <row r="20" spans="1:7">
      <c r="A20" s="4" t="s">
        <v>418</v>
      </c>
      <c r="E20" s="6">
        <f>[1]Prehlad!L194</f>
        <v>0.93032000000000026</v>
      </c>
      <c r="F20" s="7">
        <f>[1]Prehlad!N194</f>
        <v>0.22700000000000001</v>
      </c>
      <c r="G20" s="7">
        <f>[1]Prehlad!W194</f>
        <v>174.30600000000001</v>
      </c>
    </row>
    <row r="21" spans="1:7">
      <c r="A21" s="4" t="s">
        <v>547</v>
      </c>
      <c r="E21" s="6">
        <f>[1]Prehlad!L205</f>
        <v>2.8199999999999999E-2</v>
      </c>
      <c r="F21" s="7">
        <f>[1]Prehlad!N205</f>
        <v>0</v>
      </c>
      <c r="G21" s="7">
        <f>[1]Prehlad!W205</f>
        <v>61.57</v>
      </c>
    </row>
    <row r="22" spans="1:7">
      <c r="A22" s="4" t="s">
        <v>569</v>
      </c>
      <c r="E22" s="6">
        <f>[1]Prehlad!L207</f>
        <v>4.2695249999999989</v>
      </c>
      <c r="F22" s="7">
        <f>[1]Prehlad!N207</f>
        <v>0.73899999999999999</v>
      </c>
      <c r="G22" s="7">
        <f>[1]Prehlad!W207</f>
        <v>865.3040000000002</v>
      </c>
    </row>
    <row r="25" spans="1:7">
      <c r="A25" s="4" t="s">
        <v>570</v>
      </c>
      <c r="E25" s="6">
        <f>[1]Prehlad!L209</f>
        <v>18.44370679</v>
      </c>
      <c r="F25" s="7">
        <f>[1]Prehlad!N209</f>
        <v>11.755300000000002</v>
      </c>
      <c r="G25" s="7">
        <f>[1]Prehlad!W209</f>
        <v>1528.0050000000001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K209"/>
  <sheetViews>
    <sheetView showGridLines="0" tabSelected="1" topLeftCell="A67" zoomScaleNormal="100" workbookViewId="0">
      <selection activeCell="F91" sqref="F91"/>
    </sheetView>
  </sheetViews>
  <sheetFormatPr defaultColWidth="9.140625"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 customWidth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 customWidth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 customWidth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69</v>
      </c>
      <c r="B1" s="4"/>
      <c r="C1" s="4"/>
      <c r="D1" s="4"/>
      <c r="E1" s="8" t="s">
        <v>70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2</v>
      </c>
      <c r="AA1" s="1" t="s">
        <v>3</v>
      </c>
      <c r="AB1" s="1" t="s">
        <v>4</v>
      </c>
      <c r="AC1" s="1" t="s">
        <v>5</v>
      </c>
      <c r="AD1" s="1" t="s">
        <v>6</v>
      </c>
      <c r="AE1" s="55" t="s">
        <v>7</v>
      </c>
      <c r="AF1" s="56" t="s">
        <v>8</v>
      </c>
      <c r="AG1" s="4"/>
      <c r="AH1" s="4"/>
    </row>
    <row r="2" spans="1:37">
      <c r="A2" s="8" t="s">
        <v>71</v>
      </c>
      <c r="B2" s="4"/>
      <c r="C2" s="4"/>
      <c r="D2" s="4"/>
      <c r="E2" s="8" t="s">
        <v>72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9</v>
      </c>
      <c r="AA2" s="2" t="s">
        <v>10</v>
      </c>
      <c r="AB2" s="2" t="s">
        <v>11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12</v>
      </c>
      <c r="B3" s="4"/>
      <c r="C3" s="4"/>
      <c r="D3" s="4"/>
      <c r="E3" s="8" t="s">
        <v>73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13</v>
      </c>
      <c r="AA3" s="2" t="s">
        <v>14</v>
      </c>
      <c r="AB3" s="2" t="s">
        <v>11</v>
      </c>
      <c r="AC3" s="2" t="s">
        <v>15</v>
      </c>
      <c r="AD3" s="3" t="s">
        <v>16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17</v>
      </c>
      <c r="AA4" s="2" t="s">
        <v>18</v>
      </c>
      <c r="AB4" s="2" t="s">
        <v>11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19</v>
      </c>
      <c r="AA5" s="2" t="s">
        <v>14</v>
      </c>
      <c r="AB5" s="2" t="s">
        <v>11</v>
      </c>
      <c r="AC5" s="2" t="s">
        <v>15</v>
      </c>
      <c r="AD5" s="3" t="s">
        <v>16</v>
      </c>
      <c r="AE5" s="55">
        <v>4</v>
      </c>
      <c r="AF5" s="60">
        <v>123.4567</v>
      </c>
      <c r="AG5" s="4"/>
      <c r="AH5" s="4"/>
    </row>
    <row r="6" spans="1:37">
      <c r="A6" s="8" t="s">
        <v>75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20</v>
      </c>
      <c r="AF6" s="58">
        <v>123.46</v>
      </c>
      <c r="AG6" s="4"/>
      <c r="AH6" s="4"/>
    </row>
    <row r="7" spans="1:37">
      <c r="A7" s="8" t="s">
        <v>76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21</v>
      </c>
      <c r="B9" s="10" t="s">
        <v>22</v>
      </c>
      <c r="C9" s="10" t="s">
        <v>23</v>
      </c>
      <c r="D9" s="10" t="s">
        <v>24</v>
      </c>
      <c r="E9" s="10" t="s">
        <v>25</v>
      </c>
      <c r="F9" s="10" t="s">
        <v>26</v>
      </c>
      <c r="G9" s="10" t="s">
        <v>27</v>
      </c>
      <c r="H9" s="10" t="s">
        <v>28</v>
      </c>
      <c r="I9" s="10" t="s">
        <v>29</v>
      </c>
      <c r="J9" s="10" t="s">
        <v>30</v>
      </c>
      <c r="K9" s="39" t="s">
        <v>31</v>
      </c>
      <c r="L9" s="40"/>
      <c r="M9" s="41" t="s">
        <v>32</v>
      </c>
      <c r="N9" s="40"/>
      <c r="O9" s="10" t="s">
        <v>1</v>
      </c>
      <c r="P9" s="42" t="s">
        <v>33</v>
      </c>
      <c r="Q9" s="45" t="s">
        <v>25</v>
      </c>
      <c r="R9" s="45" t="s">
        <v>25</v>
      </c>
      <c r="S9" s="42" t="s">
        <v>25</v>
      </c>
      <c r="T9" s="46" t="s">
        <v>34</v>
      </c>
      <c r="U9" s="47" t="s">
        <v>35</v>
      </c>
      <c r="V9" s="48" t="s">
        <v>36</v>
      </c>
      <c r="W9" s="10" t="s">
        <v>37</v>
      </c>
      <c r="X9" s="10" t="s">
        <v>38</v>
      </c>
      <c r="Y9" s="10" t="s">
        <v>39</v>
      </c>
      <c r="Z9" s="61" t="s">
        <v>40</v>
      </c>
      <c r="AA9" s="61" t="s">
        <v>41</v>
      </c>
      <c r="AB9" s="10" t="s">
        <v>36</v>
      </c>
      <c r="AC9" s="10" t="s">
        <v>42</v>
      </c>
      <c r="AD9" s="10" t="s">
        <v>43</v>
      </c>
      <c r="AE9" s="62" t="s">
        <v>44</v>
      </c>
      <c r="AF9" s="62" t="s">
        <v>45</v>
      </c>
      <c r="AG9" s="62" t="s">
        <v>25</v>
      </c>
      <c r="AH9" s="62" t="s">
        <v>46</v>
      </c>
      <c r="AJ9" s="4" t="s">
        <v>78</v>
      </c>
      <c r="AK9" s="4" t="s">
        <v>80</v>
      </c>
    </row>
    <row r="10" spans="1:37">
      <c r="A10" s="11" t="s">
        <v>47</v>
      </c>
      <c r="B10" s="11" t="s">
        <v>48</v>
      </c>
      <c r="C10" s="38"/>
      <c r="D10" s="11" t="s">
        <v>49</v>
      </c>
      <c r="E10" s="11" t="s">
        <v>50</v>
      </c>
      <c r="F10" s="11" t="s">
        <v>51</v>
      </c>
      <c r="G10" s="11" t="s">
        <v>52</v>
      </c>
      <c r="H10" s="11" t="s">
        <v>53</v>
      </c>
      <c r="I10" s="11" t="s">
        <v>54</v>
      </c>
      <c r="J10" s="11"/>
      <c r="K10" s="11" t="s">
        <v>27</v>
      </c>
      <c r="L10" s="11" t="s">
        <v>30</v>
      </c>
      <c r="M10" s="43" t="s">
        <v>27</v>
      </c>
      <c r="N10" s="11" t="s">
        <v>30</v>
      </c>
      <c r="O10" s="11" t="s">
        <v>55</v>
      </c>
      <c r="P10" s="44"/>
      <c r="Q10" s="49" t="s">
        <v>56</v>
      </c>
      <c r="R10" s="49" t="s">
        <v>57</v>
      </c>
      <c r="S10" s="44" t="s">
        <v>58</v>
      </c>
      <c r="T10" s="50" t="s">
        <v>59</v>
      </c>
      <c r="U10" s="51" t="s">
        <v>60</v>
      </c>
      <c r="V10" s="52" t="s">
        <v>61</v>
      </c>
      <c r="W10" s="53"/>
      <c r="X10" s="54"/>
      <c r="Y10" s="54"/>
      <c r="Z10" s="63" t="s">
        <v>62</v>
      </c>
      <c r="AA10" s="63" t="s">
        <v>47</v>
      </c>
      <c r="AB10" s="11" t="s">
        <v>63</v>
      </c>
      <c r="AC10" s="54"/>
      <c r="AD10" s="54"/>
      <c r="AE10" s="64"/>
      <c r="AF10" s="64"/>
      <c r="AG10" s="64"/>
      <c r="AH10" s="64"/>
      <c r="AJ10" s="4" t="s">
        <v>79</v>
      </c>
      <c r="AK10" s="4" t="s">
        <v>81</v>
      </c>
    </row>
    <row r="12" spans="1:37">
      <c r="B12" s="65" t="s">
        <v>82</v>
      </c>
    </row>
    <row r="13" spans="1:37">
      <c r="B13" s="27" t="s">
        <v>83</v>
      </c>
    </row>
    <row r="14" spans="1:37" ht="25.5">
      <c r="A14" s="25">
        <v>1</v>
      </c>
      <c r="B14" s="26" t="s">
        <v>84</v>
      </c>
      <c r="C14" s="27" t="s">
        <v>85</v>
      </c>
      <c r="D14" s="28" t="s">
        <v>86</v>
      </c>
      <c r="E14" s="29">
        <v>179</v>
      </c>
      <c r="F14" s="30" t="s">
        <v>87</v>
      </c>
      <c r="H14" s="31">
        <f>ROUND(E14*G14,2)</f>
        <v>0</v>
      </c>
      <c r="J14" s="31">
        <f>ROUND(E14*G14,2)</f>
        <v>0</v>
      </c>
      <c r="K14" s="32">
        <v>2.571E-2</v>
      </c>
      <c r="L14" s="32">
        <f>E14*K14</f>
        <v>4.6020900000000005</v>
      </c>
      <c r="N14" s="29">
        <f>E14*M14</f>
        <v>0</v>
      </c>
      <c r="P14" s="30" t="s">
        <v>88</v>
      </c>
      <c r="V14" s="33" t="s">
        <v>68</v>
      </c>
      <c r="X14" s="27" t="s">
        <v>89</v>
      </c>
      <c r="Y14" s="27" t="s">
        <v>85</v>
      </c>
      <c r="Z14" s="30" t="s">
        <v>90</v>
      </c>
      <c r="AJ14" s="4" t="s">
        <v>91</v>
      </c>
      <c r="AK14" s="4" t="s">
        <v>92</v>
      </c>
    </row>
    <row r="15" spans="1:37">
      <c r="D15" s="66" t="s">
        <v>93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73" t="s">
        <v>94</v>
      </c>
      <c r="E16" s="74">
        <f>J16</f>
        <v>0</v>
      </c>
      <c r="H16" s="74">
        <f>SUM(H12:H15)</f>
        <v>0</v>
      </c>
      <c r="I16" s="74">
        <f>SUM(I12:I15)</f>
        <v>0</v>
      </c>
      <c r="J16" s="74">
        <f>SUM(J12:J15)</f>
        <v>0</v>
      </c>
      <c r="L16" s="75">
        <f>SUM(L12:L15)</f>
        <v>4.6020900000000005</v>
      </c>
      <c r="N16" s="76">
        <f>SUM(N12:N15)</f>
        <v>0</v>
      </c>
      <c r="W16" s="34">
        <f>SUM(W12:W15)</f>
        <v>0</v>
      </c>
    </row>
    <row r="18" spans="1:37">
      <c r="B18" s="27" t="s">
        <v>95</v>
      </c>
    </row>
    <row r="19" spans="1:37" ht="25.5">
      <c r="A19" s="25">
        <v>2</v>
      </c>
      <c r="B19" s="26" t="s">
        <v>84</v>
      </c>
      <c r="C19" s="27" t="s">
        <v>96</v>
      </c>
      <c r="D19" s="28" t="s">
        <v>97</v>
      </c>
      <c r="E19" s="29">
        <v>0.90900000000000003</v>
      </c>
      <c r="F19" s="30" t="s">
        <v>98</v>
      </c>
      <c r="H19" s="31">
        <f>ROUND(E19*G19,2)</f>
        <v>0</v>
      </c>
      <c r="J19" s="31">
        <f>ROUND(E19*G19,2)</f>
        <v>0</v>
      </c>
      <c r="K19" s="32">
        <v>2.51606</v>
      </c>
      <c r="L19" s="32">
        <f>E19*K19</f>
        <v>2.2870985400000001</v>
      </c>
      <c r="N19" s="29">
        <f>E19*M19</f>
        <v>0</v>
      </c>
      <c r="P19" s="30" t="s">
        <v>88</v>
      </c>
      <c r="V19" s="33" t="s">
        <v>68</v>
      </c>
      <c r="X19" s="27" t="s">
        <v>99</v>
      </c>
      <c r="Y19" s="27" t="s">
        <v>96</v>
      </c>
      <c r="Z19" s="30" t="s">
        <v>100</v>
      </c>
      <c r="AJ19" s="4" t="s">
        <v>91</v>
      </c>
      <c r="AK19" s="4" t="s">
        <v>92</v>
      </c>
    </row>
    <row r="20" spans="1:37">
      <c r="D20" s="66" t="s">
        <v>101</v>
      </c>
      <c r="E20" s="67"/>
      <c r="F20" s="68"/>
      <c r="G20" s="69"/>
      <c r="H20" s="69"/>
      <c r="I20" s="69"/>
      <c r="J20" s="69"/>
      <c r="K20" s="70"/>
      <c r="L20" s="70"/>
      <c r="M20" s="67"/>
      <c r="N20" s="67"/>
      <c r="O20" s="68"/>
      <c r="P20" s="68"/>
      <c r="Q20" s="67"/>
      <c r="R20" s="67"/>
      <c r="S20" s="67"/>
      <c r="T20" s="71"/>
      <c r="U20" s="71"/>
      <c r="V20" s="71" t="s">
        <v>0</v>
      </c>
      <c r="W20" s="72"/>
      <c r="X20" s="68"/>
    </row>
    <row r="21" spans="1:37">
      <c r="D21" s="66" t="s">
        <v>102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D22" s="73" t="s">
        <v>103</v>
      </c>
      <c r="E22" s="74">
        <f>J22</f>
        <v>0</v>
      </c>
      <c r="H22" s="74">
        <f>SUM(H18:H21)</f>
        <v>0</v>
      </c>
      <c r="I22" s="74">
        <f>SUM(I18:I21)</f>
        <v>0</v>
      </c>
      <c r="J22" s="74">
        <f>SUM(J18:J21)</f>
        <v>0</v>
      </c>
      <c r="L22" s="75">
        <f>SUM(L18:L21)</f>
        <v>2.2870985400000001</v>
      </c>
      <c r="N22" s="76">
        <f>SUM(N18:N21)</f>
        <v>0</v>
      </c>
      <c r="W22" s="34">
        <f>SUM(W18:W21)</f>
        <v>0</v>
      </c>
    </row>
    <row r="24" spans="1:37">
      <c r="B24" s="27" t="s">
        <v>104</v>
      </c>
    </row>
    <row r="25" spans="1:37">
      <c r="A25" s="25">
        <v>3</v>
      </c>
      <c r="B25" s="26" t="s">
        <v>84</v>
      </c>
      <c r="C25" s="27" t="s">
        <v>105</v>
      </c>
      <c r="D25" s="28" t="s">
        <v>106</v>
      </c>
      <c r="E25" s="29">
        <v>1.7250000000000001</v>
      </c>
      <c r="F25" s="30" t="s">
        <v>98</v>
      </c>
      <c r="H25" s="31">
        <f>ROUND(E25*G25,2)</f>
        <v>0</v>
      </c>
      <c r="J25" s="31">
        <f>ROUND(E25*G25,2)</f>
        <v>0</v>
      </c>
      <c r="K25" s="32">
        <v>2.2622100000000001</v>
      </c>
      <c r="L25" s="32">
        <f>E25*K25</f>
        <v>3.9023122500000005</v>
      </c>
      <c r="N25" s="29">
        <f>E25*M25</f>
        <v>0</v>
      </c>
      <c r="P25" s="30" t="s">
        <v>88</v>
      </c>
      <c r="V25" s="33" t="s">
        <v>68</v>
      </c>
      <c r="X25" s="27" t="s">
        <v>107</v>
      </c>
      <c r="Y25" s="27" t="s">
        <v>105</v>
      </c>
      <c r="Z25" s="30" t="s">
        <v>100</v>
      </c>
      <c r="AJ25" s="4" t="s">
        <v>91</v>
      </c>
      <c r="AK25" s="4" t="s">
        <v>92</v>
      </c>
    </row>
    <row r="26" spans="1:37">
      <c r="D26" s="66" t="s">
        <v>108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A27" s="25">
        <v>4</v>
      </c>
      <c r="B27" s="26" t="s">
        <v>84</v>
      </c>
      <c r="C27" s="27" t="s">
        <v>109</v>
      </c>
      <c r="D27" s="28" t="s">
        <v>110</v>
      </c>
      <c r="E27" s="29">
        <v>6.9</v>
      </c>
      <c r="F27" s="30" t="s">
        <v>111</v>
      </c>
      <c r="H27" s="31">
        <f>ROUND(E27*G27,2)</f>
        <v>0</v>
      </c>
      <c r="J27" s="31">
        <f>ROUND(E27*G27,2)</f>
        <v>0</v>
      </c>
      <c r="K27" s="32">
        <v>0.16378999999999999</v>
      </c>
      <c r="L27" s="32">
        <f>E27*K27</f>
        <v>1.1301509999999999</v>
      </c>
      <c r="N27" s="29">
        <f>E27*M27</f>
        <v>0</v>
      </c>
      <c r="P27" s="30" t="s">
        <v>88</v>
      </c>
      <c r="V27" s="33" t="s">
        <v>68</v>
      </c>
      <c r="X27" s="27" t="s">
        <v>112</v>
      </c>
      <c r="Y27" s="27" t="s">
        <v>109</v>
      </c>
      <c r="Z27" s="30" t="s">
        <v>90</v>
      </c>
      <c r="AJ27" s="4" t="s">
        <v>91</v>
      </c>
      <c r="AK27" s="4" t="s">
        <v>92</v>
      </c>
    </row>
    <row r="28" spans="1:37">
      <c r="D28" s="66" t="s">
        <v>113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 ht="25.5">
      <c r="A29" s="25">
        <v>5</v>
      </c>
      <c r="B29" s="26" t="s">
        <v>84</v>
      </c>
      <c r="C29" s="27" t="s">
        <v>114</v>
      </c>
      <c r="D29" s="28" t="s">
        <v>115</v>
      </c>
      <c r="E29" s="29">
        <v>6.9</v>
      </c>
      <c r="F29" s="30" t="s">
        <v>111</v>
      </c>
      <c r="H29" s="31">
        <f>ROUND(E29*G29,2)</f>
        <v>0</v>
      </c>
      <c r="J29" s="31">
        <f>ROUND(E29*G29,2)</f>
        <v>0</v>
      </c>
      <c r="K29" s="32">
        <v>6.9900000000000004E-2</v>
      </c>
      <c r="L29" s="32">
        <f>E29*K29</f>
        <v>0.48231000000000007</v>
      </c>
      <c r="N29" s="29">
        <f>E29*M29</f>
        <v>0</v>
      </c>
      <c r="P29" s="30" t="s">
        <v>88</v>
      </c>
      <c r="V29" s="33" t="s">
        <v>68</v>
      </c>
      <c r="X29" s="27" t="s">
        <v>116</v>
      </c>
      <c r="Y29" s="27" t="s">
        <v>114</v>
      </c>
      <c r="Z29" s="30" t="s">
        <v>100</v>
      </c>
      <c r="AJ29" s="4" t="s">
        <v>91</v>
      </c>
      <c r="AK29" s="4" t="s">
        <v>92</v>
      </c>
    </row>
    <row r="30" spans="1:37">
      <c r="D30" s="66" t="s">
        <v>113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D31" s="73" t="s">
        <v>117</v>
      </c>
      <c r="E31" s="74">
        <f>J31</f>
        <v>0</v>
      </c>
      <c r="H31" s="74">
        <f>SUM(H24:H30)</f>
        <v>0</v>
      </c>
      <c r="I31" s="74">
        <f>SUM(I24:I30)</f>
        <v>0</v>
      </c>
      <c r="J31" s="74">
        <f>SUM(J24:J30)</f>
        <v>0</v>
      </c>
      <c r="L31" s="75">
        <f>SUM(L24:L30)</f>
        <v>5.5147732500000002</v>
      </c>
      <c r="N31" s="76">
        <f>SUM(N24:N30)</f>
        <v>0</v>
      </c>
      <c r="W31" s="34">
        <f>SUM(W24:W30)</f>
        <v>0</v>
      </c>
    </row>
    <row r="33" spans="1:37">
      <c r="B33" s="27" t="s">
        <v>118</v>
      </c>
    </row>
    <row r="34" spans="1:37">
      <c r="A34" s="25">
        <v>6</v>
      </c>
      <c r="B34" s="26" t="s">
        <v>84</v>
      </c>
      <c r="C34" s="27" t="s">
        <v>119</v>
      </c>
      <c r="D34" s="28" t="s">
        <v>120</v>
      </c>
      <c r="E34" s="29">
        <v>180</v>
      </c>
      <c r="F34" s="30" t="s">
        <v>87</v>
      </c>
      <c r="H34" s="31">
        <f>ROUND(E34*G34,2)</f>
        <v>0</v>
      </c>
      <c r="J34" s="31">
        <f>ROUND(E34*G34,2)</f>
        <v>0</v>
      </c>
      <c r="K34" s="32">
        <v>4.5199999999999997E-3</v>
      </c>
      <c r="L34" s="32">
        <f>E34*K34</f>
        <v>0.81359999999999999</v>
      </c>
      <c r="N34" s="29">
        <f>E34*M34</f>
        <v>0</v>
      </c>
      <c r="P34" s="30" t="s">
        <v>88</v>
      </c>
      <c r="V34" s="33" t="s">
        <v>68</v>
      </c>
      <c r="X34" s="27" t="s">
        <v>121</v>
      </c>
      <c r="Y34" s="27" t="s">
        <v>119</v>
      </c>
      <c r="Z34" s="30" t="s">
        <v>122</v>
      </c>
      <c r="AJ34" s="4" t="s">
        <v>91</v>
      </c>
      <c r="AK34" s="4" t="s">
        <v>92</v>
      </c>
    </row>
    <row r="35" spans="1:37">
      <c r="A35" s="25">
        <v>7</v>
      </c>
      <c r="B35" s="26" t="s">
        <v>84</v>
      </c>
      <c r="C35" s="27" t="s">
        <v>123</v>
      </c>
      <c r="D35" s="28" t="s">
        <v>124</v>
      </c>
      <c r="E35" s="29">
        <v>194</v>
      </c>
      <c r="F35" s="30" t="s">
        <v>87</v>
      </c>
      <c r="H35" s="31">
        <f>ROUND(E35*G35,2)</f>
        <v>0</v>
      </c>
      <c r="J35" s="31">
        <f>ROUND(E35*G35,2)</f>
        <v>0</v>
      </c>
      <c r="K35" s="32">
        <v>4.5199999999999997E-3</v>
      </c>
      <c r="L35" s="32">
        <f>E35*K35</f>
        <v>0.87687999999999999</v>
      </c>
      <c r="N35" s="29">
        <f>E35*M35</f>
        <v>0</v>
      </c>
      <c r="P35" s="30" t="s">
        <v>88</v>
      </c>
      <c r="V35" s="33" t="s">
        <v>68</v>
      </c>
      <c r="X35" s="27" t="s">
        <v>125</v>
      </c>
      <c r="Y35" s="27" t="s">
        <v>123</v>
      </c>
      <c r="Z35" s="30" t="s">
        <v>122</v>
      </c>
      <c r="AJ35" s="4" t="s">
        <v>91</v>
      </c>
      <c r="AK35" s="4" t="s">
        <v>92</v>
      </c>
    </row>
    <row r="36" spans="1:37">
      <c r="A36" s="25">
        <v>8</v>
      </c>
      <c r="B36" s="26" t="s">
        <v>126</v>
      </c>
      <c r="C36" s="27" t="s">
        <v>127</v>
      </c>
      <c r="D36" s="28" t="s">
        <v>128</v>
      </c>
      <c r="E36" s="29">
        <v>1.7250000000000001</v>
      </c>
      <c r="F36" s="30" t="s">
        <v>98</v>
      </c>
      <c r="H36" s="31">
        <f>ROUND(E36*G36,2)</f>
        <v>0</v>
      </c>
      <c r="J36" s="31">
        <f>ROUND(E36*G36,2)</f>
        <v>0</v>
      </c>
      <c r="L36" s="32">
        <f>E36*K36</f>
        <v>0</v>
      </c>
      <c r="M36" s="29">
        <v>2.2000000000000002</v>
      </c>
      <c r="N36" s="29">
        <f>E36*M36</f>
        <v>3.7950000000000004</v>
      </c>
      <c r="P36" s="30" t="s">
        <v>88</v>
      </c>
      <c r="V36" s="33" t="s">
        <v>68</v>
      </c>
      <c r="X36" s="27" t="s">
        <v>129</v>
      </c>
      <c r="Y36" s="27" t="s">
        <v>127</v>
      </c>
      <c r="Z36" s="30" t="s">
        <v>130</v>
      </c>
      <c r="AJ36" s="4" t="s">
        <v>91</v>
      </c>
      <c r="AK36" s="4" t="s">
        <v>92</v>
      </c>
    </row>
    <row r="37" spans="1:37">
      <c r="D37" s="66" t="s">
        <v>108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 ht="25.5">
      <c r="A38" s="25">
        <v>9</v>
      </c>
      <c r="B38" s="26" t="s">
        <v>126</v>
      </c>
      <c r="C38" s="27" t="s">
        <v>131</v>
      </c>
      <c r="D38" s="28" t="s">
        <v>132</v>
      </c>
      <c r="E38" s="29">
        <v>6.9</v>
      </c>
      <c r="F38" s="30" t="s">
        <v>111</v>
      </c>
      <c r="H38" s="31">
        <f>ROUND(E38*G38,2)</f>
        <v>0</v>
      </c>
      <c r="J38" s="31">
        <f>ROUND(E38*G38,2)</f>
        <v>0</v>
      </c>
      <c r="L38" s="32">
        <f>E38*K38</f>
        <v>0</v>
      </c>
      <c r="M38" s="29">
        <v>0.02</v>
      </c>
      <c r="N38" s="29">
        <f>E38*M38</f>
        <v>0.13800000000000001</v>
      </c>
      <c r="P38" s="30" t="s">
        <v>88</v>
      </c>
      <c r="V38" s="33" t="s">
        <v>68</v>
      </c>
      <c r="X38" s="27" t="s">
        <v>133</v>
      </c>
      <c r="Y38" s="27" t="s">
        <v>131</v>
      </c>
      <c r="Z38" s="30" t="s">
        <v>130</v>
      </c>
      <c r="AJ38" s="4" t="s">
        <v>91</v>
      </c>
      <c r="AK38" s="4" t="s">
        <v>92</v>
      </c>
    </row>
    <row r="39" spans="1:37">
      <c r="D39" s="66" t="s">
        <v>113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 ht="25.5">
      <c r="A40" s="25">
        <v>10</v>
      </c>
      <c r="B40" s="26" t="s">
        <v>126</v>
      </c>
      <c r="C40" s="27" t="s">
        <v>134</v>
      </c>
      <c r="D40" s="28" t="s">
        <v>135</v>
      </c>
      <c r="E40" s="29">
        <v>37</v>
      </c>
      <c r="F40" s="30" t="s">
        <v>87</v>
      </c>
      <c r="H40" s="31">
        <f>ROUND(E40*G40,2)</f>
        <v>0</v>
      </c>
      <c r="J40" s="31">
        <f>ROUND(E40*G40,2)</f>
        <v>0</v>
      </c>
      <c r="K40" s="32">
        <v>3.4000000000000002E-4</v>
      </c>
      <c r="L40" s="32">
        <f>E40*K40</f>
        <v>1.2580000000000001E-2</v>
      </c>
      <c r="M40" s="29">
        <v>0.03</v>
      </c>
      <c r="N40" s="29">
        <f>E40*M40</f>
        <v>1.1099999999999999</v>
      </c>
      <c r="P40" s="30" t="s">
        <v>88</v>
      </c>
      <c r="V40" s="33" t="s">
        <v>68</v>
      </c>
      <c r="X40" s="27" t="s">
        <v>136</v>
      </c>
      <c r="Y40" s="27" t="s">
        <v>134</v>
      </c>
      <c r="Z40" s="30" t="s">
        <v>130</v>
      </c>
      <c r="AJ40" s="4" t="s">
        <v>91</v>
      </c>
      <c r="AK40" s="4" t="s">
        <v>92</v>
      </c>
    </row>
    <row r="41" spans="1:37" ht="25.5">
      <c r="A41" s="25">
        <v>11</v>
      </c>
      <c r="B41" s="26" t="s">
        <v>126</v>
      </c>
      <c r="C41" s="27" t="s">
        <v>137</v>
      </c>
      <c r="D41" s="28" t="s">
        <v>138</v>
      </c>
      <c r="E41" s="29">
        <v>24</v>
      </c>
      <c r="F41" s="30" t="s">
        <v>87</v>
      </c>
      <c r="H41" s="31">
        <f>ROUND(E41*G41,2)</f>
        <v>0</v>
      </c>
      <c r="J41" s="31">
        <f>ROUND(E41*G41,2)</f>
        <v>0</v>
      </c>
      <c r="K41" s="32">
        <v>3.4000000000000002E-4</v>
      </c>
      <c r="L41" s="32">
        <f>E41*K41</f>
        <v>8.1600000000000006E-3</v>
      </c>
      <c r="M41" s="29">
        <v>5.8999999999999997E-2</v>
      </c>
      <c r="N41" s="29">
        <f>E41*M41</f>
        <v>1.4159999999999999</v>
      </c>
      <c r="P41" s="30" t="s">
        <v>88</v>
      </c>
      <c r="V41" s="33" t="s">
        <v>68</v>
      </c>
      <c r="X41" s="27" t="s">
        <v>139</v>
      </c>
      <c r="Y41" s="27" t="s">
        <v>137</v>
      </c>
      <c r="Z41" s="30" t="s">
        <v>130</v>
      </c>
      <c r="AJ41" s="4" t="s">
        <v>91</v>
      </c>
      <c r="AK41" s="4" t="s">
        <v>92</v>
      </c>
    </row>
    <row r="42" spans="1:37" ht="25.5">
      <c r="A42" s="25">
        <v>12</v>
      </c>
      <c r="B42" s="26" t="s">
        <v>126</v>
      </c>
      <c r="C42" s="27" t="s">
        <v>140</v>
      </c>
      <c r="D42" s="28" t="s">
        <v>141</v>
      </c>
      <c r="E42" s="29">
        <v>0.90900000000000003</v>
      </c>
      <c r="F42" s="30" t="s">
        <v>98</v>
      </c>
      <c r="H42" s="31">
        <f>ROUND(E42*G42,2)</f>
        <v>0</v>
      </c>
      <c r="J42" s="31">
        <f>ROUND(E42*G42,2)</f>
        <v>0</v>
      </c>
      <c r="L42" s="32">
        <f>E42*K42</f>
        <v>0</v>
      </c>
      <c r="M42" s="29">
        <v>1.7</v>
      </c>
      <c r="N42" s="29">
        <f>E42*M42</f>
        <v>1.5453000000000001</v>
      </c>
      <c r="P42" s="30" t="s">
        <v>88</v>
      </c>
      <c r="V42" s="33" t="s">
        <v>68</v>
      </c>
      <c r="X42" s="27" t="s">
        <v>142</v>
      </c>
      <c r="Y42" s="27" t="s">
        <v>140</v>
      </c>
      <c r="Z42" s="30" t="s">
        <v>130</v>
      </c>
      <c r="AJ42" s="4" t="s">
        <v>91</v>
      </c>
      <c r="AK42" s="4" t="s">
        <v>92</v>
      </c>
    </row>
    <row r="43" spans="1:37">
      <c r="D43" s="66" t="s">
        <v>101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D44" s="66" t="s">
        <v>102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A45" s="25">
        <v>13</v>
      </c>
      <c r="B45" s="26" t="s">
        <v>126</v>
      </c>
      <c r="C45" s="27" t="s">
        <v>143</v>
      </c>
      <c r="D45" s="28" t="s">
        <v>144</v>
      </c>
      <c r="E45" s="29">
        <v>60</v>
      </c>
      <c r="F45" s="30" t="s">
        <v>145</v>
      </c>
      <c r="H45" s="31">
        <f t="shared" ref="H45:H55" si="0">ROUND(E45*G45,2)</f>
        <v>0</v>
      </c>
      <c r="J45" s="31">
        <f t="shared" ref="J45:J55" si="1">ROUND(E45*G45,2)</f>
        <v>0</v>
      </c>
      <c r="K45" s="32">
        <v>5.0000000000000001E-4</v>
      </c>
      <c r="L45" s="32">
        <f t="shared" ref="L45:L55" si="2">E45*K45</f>
        <v>0.03</v>
      </c>
      <c r="M45" s="29">
        <v>1.4999999999999999E-2</v>
      </c>
      <c r="N45" s="29">
        <f t="shared" ref="N45:N55" si="3">E45*M45</f>
        <v>0.89999999999999991</v>
      </c>
      <c r="P45" s="30" t="s">
        <v>88</v>
      </c>
      <c r="V45" s="33" t="s">
        <v>68</v>
      </c>
      <c r="X45" s="27" t="s">
        <v>146</v>
      </c>
      <c r="Y45" s="27" t="s">
        <v>143</v>
      </c>
      <c r="Z45" s="30" t="s">
        <v>130</v>
      </c>
      <c r="AJ45" s="4" t="s">
        <v>91</v>
      </c>
      <c r="AK45" s="4" t="s">
        <v>92</v>
      </c>
    </row>
    <row r="46" spans="1:37" ht="25.5">
      <c r="A46" s="25">
        <v>14</v>
      </c>
      <c r="B46" s="26" t="s">
        <v>126</v>
      </c>
      <c r="C46" s="27" t="s">
        <v>147</v>
      </c>
      <c r="D46" s="28" t="s">
        <v>148</v>
      </c>
      <c r="E46" s="29">
        <v>52</v>
      </c>
      <c r="F46" s="30" t="s">
        <v>145</v>
      </c>
      <c r="H46" s="31">
        <f t="shared" si="0"/>
        <v>0</v>
      </c>
      <c r="J46" s="31">
        <f t="shared" si="1"/>
        <v>0</v>
      </c>
      <c r="K46" s="32">
        <v>5.0000000000000001E-4</v>
      </c>
      <c r="L46" s="32">
        <f t="shared" si="2"/>
        <v>2.6000000000000002E-2</v>
      </c>
      <c r="M46" s="29">
        <v>3.3000000000000002E-2</v>
      </c>
      <c r="N46" s="29">
        <f t="shared" si="3"/>
        <v>1.7160000000000002</v>
      </c>
      <c r="P46" s="30" t="s">
        <v>88</v>
      </c>
      <c r="V46" s="33" t="s">
        <v>68</v>
      </c>
      <c r="X46" s="27" t="s">
        <v>149</v>
      </c>
      <c r="Y46" s="27" t="s">
        <v>147</v>
      </c>
      <c r="Z46" s="30" t="s">
        <v>130</v>
      </c>
      <c r="AJ46" s="4" t="s">
        <v>91</v>
      </c>
      <c r="AK46" s="4" t="s">
        <v>92</v>
      </c>
    </row>
    <row r="47" spans="1:37" ht="25.5">
      <c r="A47" s="25">
        <v>15</v>
      </c>
      <c r="B47" s="26" t="s">
        <v>126</v>
      </c>
      <c r="C47" s="27" t="s">
        <v>150</v>
      </c>
      <c r="D47" s="28" t="s">
        <v>151</v>
      </c>
      <c r="E47" s="29">
        <v>6</v>
      </c>
      <c r="F47" s="30" t="s">
        <v>145</v>
      </c>
      <c r="H47" s="31">
        <f t="shared" si="0"/>
        <v>0</v>
      </c>
      <c r="J47" s="31">
        <f t="shared" si="1"/>
        <v>0</v>
      </c>
      <c r="K47" s="32">
        <v>5.0000000000000001E-4</v>
      </c>
      <c r="L47" s="32">
        <f t="shared" si="2"/>
        <v>3.0000000000000001E-3</v>
      </c>
      <c r="M47" s="29">
        <v>6.6000000000000003E-2</v>
      </c>
      <c r="N47" s="29">
        <f t="shared" si="3"/>
        <v>0.39600000000000002</v>
      </c>
      <c r="P47" s="30" t="s">
        <v>88</v>
      </c>
      <c r="V47" s="33" t="s">
        <v>68</v>
      </c>
      <c r="X47" s="27" t="s">
        <v>152</v>
      </c>
      <c r="Y47" s="27" t="s">
        <v>150</v>
      </c>
      <c r="Z47" s="30" t="s">
        <v>130</v>
      </c>
      <c r="AJ47" s="4" t="s">
        <v>91</v>
      </c>
      <c r="AK47" s="4" t="s">
        <v>92</v>
      </c>
    </row>
    <row r="48" spans="1:37">
      <c r="A48" s="25">
        <v>16</v>
      </c>
      <c r="B48" s="26" t="s">
        <v>126</v>
      </c>
      <c r="C48" s="27" t="s">
        <v>153</v>
      </c>
      <c r="D48" s="28" t="s">
        <v>154</v>
      </c>
      <c r="E48" s="29">
        <v>11.016</v>
      </c>
      <c r="F48" s="30" t="s">
        <v>155</v>
      </c>
      <c r="H48" s="31">
        <f t="shared" si="0"/>
        <v>0</v>
      </c>
      <c r="J48" s="31">
        <f t="shared" si="1"/>
        <v>0</v>
      </c>
      <c r="L48" s="32">
        <f t="shared" si="2"/>
        <v>0</v>
      </c>
      <c r="N48" s="29">
        <f t="shared" si="3"/>
        <v>0</v>
      </c>
      <c r="P48" s="30" t="s">
        <v>88</v>
      </c>
      <c r="V48" s="33" t="s">
        <v>68</v>
      </c>
      <c r="X48" s="27" t="s">
        <v>156</v>
      </c>
      <c r="Y48" s="27" t="s">
        <v>153</v>
      </c>
      <c r="Z48" s="30" t="s">
        <v>130</v>
      </c>
      <c r="AJ48" s="4" t="s">
        <v>91</v>
      </c>
      <c r="AK48" s="4" t="s">
        <v>92</v>
      </c>
    </row>
    <row r="49" spans="1:37" ht="25.5">
      <c r="A49" s="25">
        <v>17</v>
      </c>
      <c r="B49" s="26" t="s">
        <v>126</v>
      </c>
      <c r="C49" s="27" t="s">
        <v>157</v>
      </c>
      <c r="D49" s="28" t="s">
        <v>158</v>
      </c>
      <c r="E49" s="29">
        <v>11.016</v>
      </c>
      <c r="F49" s="30" t="s">
        <v>155</v>
      </c>
      <c r="H49" s="31">
        <f t="shared" si="0"/>
        <v>0</v>
      </c>
      <c r="J49" s="31">
        <f t="shared" si="1"/>
        <v>0</v>
      </c>
      <c r="L49" s="32">
        <f t="shared" si="2"/>
        <v>0</v>
      </c>
      <c r="N49" s="29">
        <f t="shared" si="3"/>
        <v>0</v>
      </c>
      <c r="P49" s="30" t="s">
        <v>88</v>
      </c>
      <c r="V49" s="33" t="s">
        <v>68</v>
      </c>
      <c r="X49" s="27" t="s">
        <v>159</v>
      </c>
      <c r="Y49" s="27" t="s">
        <v>157</v>
      </c>
      <c r="Z49" s="30" t="s">
        <v>130</v>
      </c>
      <c r="AJ49" s="4" t="s">
        <v>91</v>
      </c>
      <c r="AK49" s="4" t="s">
        <v>92</v>
      </c>
    </row>
    <row r="50" spans="1:37">
      <c r="A50" s="25">
        <v>18</v>
      </c>
      <c r="B50" s="26" t="s">
        <v>126</v>
      </c>
      <c r="C50" s="27" t="s">
        <v>160</v>
      </c>
      <c r="D50" s="28" t="s">
        <v>161</v>
      </c>
      <c r="E50" s="29">
        <v>11.016</v>
      </c>
      <c r="F50" s="30" t="s">
        <v>155</v>
      </c>
      <c r="H50" s="31">
        <f t="shared" si="0"/>
        <v>0</v>
      </c>
      <c r="J50" s="31">
        <f t="shared" si="1"/>
        <v>0</v>
      </c>
      <c r="L50" s="32">
        <f t="shared" si="2"/>
        <v>0</v>
      </c>
      <c r="N50" s="29">
        <f t="shared" si="3"/>
        <v>0</v>
      </c>
      <c r="P50" s="30" t="s">
        <v>88</v>
      </c>
      <c r="V50" s="33" t="s">
        <v>68</v>
      </c>
      <c r="X50" s="27" t="s">
        <v>162</v>
      </c>
      <c r="Y50" s="27" t="s">
        <v>160</v>
      </c>
      <c r="Z50" s="30" t="s">
        <v>130</v>
      </c>
      <c r="AJ50" s="4" t="s">
        <v>91</v>
      </c>
      <c r="AK50" s="4" t="s">
        <v>92</v>
      </c>
    </row>
    <row r="51" spans="1:37" ht="25.5">
      <c r="A51" s="25">
        <v>19</v>
      </c>
      <c r="B51" s="26" t="s">
        <v>126</v>
      </c>
      <c r="C51" s="27" t="s">
        <v>163</v>
      </c>
      <c r="D51" s="28" t="s">
        <v>164</v>
      </c>
      <c r="E51" s="29">
        <v>209.304</v>
      </c>
      <c r="F51" s="30" t="s">
        <v>155</v>
      </c>
      <c r="H51" s="31">
        <f t="shared" si="0"/>
        <v>0</v>
      </c>
      <c r="J51" s="31">
        <f t="shared" si="1"/>
        <v>0</v>
      </c>
      <c r="L51" s="32">
        <f t="shared" si="2"/>
        <v>0</v>
      </c>
      <c r="N51" s="29">
        <f t="shared" si="3"/>
        <v>0</v>
      </c>
      <c r="P51" s="30" t="s">
        <v>88</v>
      </c>
      <c r="V51" s="33" t="s">
        <v>68</v>
      </c>
      <c r="X51" s="27" t="s">
        <v>165</v>
      </c>
      <c r="Y51" s="27" t="s">
        <v>163</v>
      </c>
      <c r="Z51" s="30" t="s">
        <v>130</v>
      </c>
      <c r="AJ51" s="4" t="s">
        <v>91</v>
      </c>
      <c r="AK51" s="4" t="s">
        <v>92</v>
      </c>
    </row>
    <row r="52" spans="1:37" ht="25.5">
      <c r="A52" s="25">
        <v>20</v>
      </c>
      <c r="B52" s="26" t="s">
        <v>126</v>
      </c>
      <c r="C52" s="27" t="s">
        <v>166</v>
      </c>
      <c r="D52" s="28" t="s">
        <v>167</v>
      </c>
      <c r="E52" s="29">
        <v>11.016</v>
      </c>
      <c r="F52" s="30" t="s">
        <v>155</v>
      </c>
      <c r="H52" s="31">
        <f t="shared" si="0"/>
        <v>0</v>
      </c>
      <c r="J52" s="31">
        <f t="shared" si="1"/>
        <v>0</v>
      </c>
      <c r="L52" s="32">
        <f t="shared" si="2"/>
        <v>0</v>
      </c>
      <c r="N52" s="29">
        <f t="shared" si="3"/>
        <v>0</v>
      </c>
      <c r="P52" s="30" t="s">
        <v>88</v>
      </c>
      <c r="V52" s="33" t="s">
        <v>68</v>
      </c>
      <c r="X52" s="27" t="s">
        <v>168</v>
      </c>
      <c r="Y52" s="27" t="s">
        <v>166</v>
      </c>
      <c r="Z52" s="30" t="s">
        <v>130</v>
      </c>
      <c r="AJ52" s="4" t="s">
        <v>91</v>
      </c>
      <c r="AK52" s="4" t="s">
        <v>92</v>
      </c>
    </row>
    <row r="53" spans="1:37" ht="25.5">
      <c r="A53" s="25">
        <v>21</v>
      </c>
      <c r="B53" s="26" t="s">
        <v>126</v>
      </c>
      <c r="C53" s="27" t="s">
        <v>169</v>
      </c>
      <c r="D53" s="28" t="s">
        <v>170</v>
      </c>
      <c r="E53" s="29">
        <v>110.16</v>
      </c>
      <c r="F53" s="30" t="s">
        <v>155</v>
      </c>
      <c r="H53" s="31">
        <f t="shared" si="0"/>
        <v>0</v>
      </c>
      <c r="J53" s="31">
        <f t="shared" si="1"/>
        <v>0</v>
      </c>
      <c r="L53" s="32">
        <f t="shared" si="2"/>
        <v>0</v>
      </c>
      <c r="N53" s="29">
        <f t="shared" si="3"/>
        <v>0</v>
      </c>
      <c r="P53" s="30" t="s">
        <v>88</v>
      </c>
      <c r="V53" s="33" t="s">
        <v>68</v>
      </c>
      <c r="X53" s="27" t="s">
        <v>171</v>
      </c>
      <c r="Y53" s="27" t="s">
        <v>169</v>
      </c>
      <c r="Z53" s="30" t="s">
        <v>130</v>
      </c>
      <c r="AJ53" s="4" t="s">
        <v>91</v>
      </c>
      <c r="AK53" s="4" t="s">
        <v>92</v>
      </c>
    </row>
    <row r="54" spans="1:37" ht="25.5">
      <c r="A54" s="25">
        <v>22</v>
      </c>
      <c r="B54" s="26" t="s">
        <v>126</v>
      </c>
      <c r="C54" s="27" t="s">
        <v>172</v>
      </c>
      <c r="D54" s="28" t="s">
        <v>173</v>
      </c>
      <c r="E54" s="29">
        <v>11.016</v>
      </c>
      <c r="F54" s="30" t="s">
        <v>155</v>
      </c>
      <c r="H54" s="31">
        <f t="shared" si="0"/>
        <v>0</v>
      </c>
      <c r="J54" s="31">
        <f t="shared" si="1"/>
        <v>0</v>
      </c>
      <c r="L54" s="32">
        <f t="shared" si="2"/>
        <v>0</v>
      </c>
      <c r="N54" s="29">
        <f t="shared" si="3"/>
        <v>0</v>
      </c>
      <c r="P54" s="30" t="s">
        <v>88</v>
      </c>
      <c r="V54" s="33" t="s">
        <v>68</v>
      </c>
      <c r="X54" s="27" t="s">
        <v>174</v>
      </c>
      <c r="Y54" s="27" t="s">
        <v>172</v>
      </c>
      <c r="Z54" s="30" t="s">
        <v>130</v>
      </c>
      <c r="AJ54" s="4" t="s">
        <v>91</v>
      </c>
      <c r="AK54" s="4" t="s">
        <v>92</v>
      </c>
    </row>
    <row r="55" spans="1:37">
      <c r="A55" s="25">
        <v>23</v>
      </c>
      <c r="B55" s="26" t="s">
        <v>84</v>
      </c>
      <c r="C55" s="27" t="s">
        <v>175</v>
      </c>
      <c r="D55" s="28" t="s">
        <v>176</v>
      </c>
      <c r="E55" s="29">
        <v>14.173999999999999</v>
      </c>
      <c r="F55" s="30" t="s">
        <v>155</v>
      </c>
      <c r="H55" s="31">
        <f t="shared" si="0"/>
        <v>0</v>
      </c>
      <c r="J55" s="31">
        <f t="shared" si="1"/>
        <v>0</v>
      </c>
      <c r="L55" s="32">
        <f t="shared" si="2"/>
        <v>0</v>
      </c>
      <c r="N55" s="29">
        <f t="shared" si="3"/>
        <v>0</v>
      </c>
      <c r="P55" s="30" t="s">
        <v>88</v>
      </c>
      <c r="V55" s="33" t="s">
        <v>68</v>
      </c>
      <c r="X55" s="27" t="s">
        <v>177</v>
      </c>
      <c r="Y55" s="27" t="s">
        <v>175</v>
      </c>
      <c r="Z55" s="30" t="s">
        <v>178</v>
      </c>
      <c r="AJ55" s="4" t="s">
        <v>91</v>
      </c>
      <c r="AK55" s="4" t="s">
        <v>92</v>
      </c>
    </row>
    <row r="56" spans="1:37">
      <c r="D56" s="73" t="s">
        <v>179</v>
      </c>
      <c r="E56" s="74">
        <f>J56</f>
        <v>0</v>
      </c>
      <c r="H56" s="74">
        <f>SUM(H33:H55)</f>
        <v>0</v>
      </c>
      <c r="I56" s="74">
        <f>SUM(I33:I55)</f>
        <v>0</v>
      </c>
      <c r="J56" s="74">
        <f>SUM(J33:J55)</f>
        <v>0</v>
      </c>
      <c r="L56" s="75">
        <f>SUM(L33:L55)</f>
        <v>1.7702199999999999</v>
      </c>
      <c r="N56" s="76">
        <f>SUM(N33:N55)</f>
        <v>11.016300000000001</v>
      </c>
      <c r="W56" s="34">
        <f>SUM(W33:W55)</f>
        <v>0</v>
      </c>
    </row>
    <row r="58" spans="1:37">
      <c r="D58" s="73" t="s">
        <v>180</v>
      </c>
      <c r="E58" s="76">
        <f>J58</f>
        <v>0</v>
      </c>
      <c r="H58" s="74">
        <f>+H16+H22+H31+H56</f>
        <v>0</v>
      </c>
      <c r="I58" s="74">
        <f>+I16+I22+I31+I56</f>
        <v>0</v>
      </c>
      <c r="J58" s="74">
        <f>+J16+J22+J31+J56</f>
        <v>0</v>
      </c>
      <c r="L58" s="75">
        <f>+L16+L22+L31+L56</f>
        <v>14.17418179</v>
      </c>
      <c r="N58" s="76">
        <f>+N16+N22+N31+N56</f>
        <v>11.016300000000001</v>
      </c>
      <c r="W58" s="34">
        <f>+W16+W22+W31+W56</f>
        <v>0</v>
      </c>
    </row>
    <row r="60" spans="1:37">
      <c r="B60" s="65" t="s">
        <v>181</v>
      </c>
    </row>
    <row r="61" spans="1:37">
      <c r="B61" s="27" t="s">
        <v>182</v>
      </c>
    </row>
    <row r="62" spans="1:37">
      <c r="A62" s="25">
        <v>24</v>
      </c>
      <c r="B62" s="26" t="s">
        <v>183</v>
      </c>
      <c r="C62" s="27" t="s">
        <v>184</v>
      </c>
      <c r="D62" s="28" t="s">
        <v>185</v>
      </c>
      <c r="E62" s="29">
        <v>22</v>
      </c>
      <c r="F62" s="30" t="s">
        <v>87</v>
      </c>
      <c r="H62" s="31">
        <f t="shared" ref="H62:H108" si="4">ROUND(E62*G62,2)</f>
        <v>0</v>
      </c>
      <c r="J62" s="31">
        <f t="shared" ref="J62:J108" si="5">ROUND(E62*G62,2)</f>
        <v>0</v>
      </c>
      <c r="L62" s="32">
        <f t="shared" ref="L62:L108" si="6">E62*K62</f>
        <v>0</v>
      </c>
      <c r="N62" s="29">
        <f t="shared" ref="N62:N108" si="7">E62*M62</f>
        <v>0</v>
      </c>
      <c r="P62" s="30" t="s">
        <v>88</v>
      </c>
      <c r="V62" s="33" t="s">
        <v>186</v>
      </c>
      <c r="X62" s="27" t="s">
        <v>187</v>
      </c>
      <c r="Y62" s="27" t="s">
        <v>184</v>
      </c>
      <c r="Z62" s="30" t="s">
        <v>188</v>
      </c>
      <c r="AJ62" s="4" t="s">
        <v>189</v>
      </c>
      <c r="AK62" s="4" t="s">
        <v>92</v>
      </c>
    </row>
    <row r="63" spans="1:37">
      <c r="A63" s="25">
        <v>25</v>
      </c>
      <c r="B63" s="26" t="s">
        <v>183</v>
      </c>
      <c r="C63" s="27" t="s">
        <v>190</v>
      </c>
      <c r="D63" s="28" t="s">
        <v>191</v>
      </c>
      <c r="E63" s="29">
        <v>6</v>
      </c>
      <c r="F63" s="30" t="s">
        <v>87</v>
      </c>
      <c r="H63" s="31">
        <f t="shared" si="4"/>
        <v>0</v>
      </c>
      <c r="J63" s="31">
        <f t="shared" si="5"/>
        <v>0</v>
      </c>
      <c r="L63" s="32">
        <f t="shared" si="6"/>
        <v>0</v>
      </c>
      <c r="N63" s="29">
        <f t="shared" si="7"/>
        <v>0</v>
      </c>
      <c r="P63" s="30" t="s">
        <v>88</v>
      </c>
      <c r="V63" s="33" t="s">
        <v>186</v>
      </c>
      <c r="X63" s="27" t="s">
        <v>192</v>
      </c>
      <c r="Y63" s="27" t="s">
        <v>190</v>
      </c>
      <c r="Z63" s="30" t="s">
        <v>188</v>
      </c>
      <c r="AJ63" s="4" t="s">
        <v>189</v>
      </c>
      <c r="AK63" s="4" t="s">
        <v>92</v>
      </c>
    </row>
    <row r="64" spans="1:37">
      <c r="A64" s="25">
        <v>26</v>
      </c>
      <c r="B64" s="26" t="s">
        <v>183</v>
      </c>
      <c r="C64" s="27" t="s">
        <v>193</v>
      </c>
      <c r="D64" s="28" t="s">
        <v>194</v>
      </c>
      <c r="E64" s="29">
        <v>6</v>
      </c>
      <c r="F64" s="30" t="s">
        <v>87</v>
      </c>
      <c r="H64" s="31">
        <f t="shared" si="4"/>
        <v>0</v>
      </c>
      <c r="J64" s="31">
        <f t="shared" si="5"/>
        <v>0</v>
      </c>
      <c r="K64" s="32">
        <v>4.0000000000000001E-3</v>
      </c>
      <c r="L64" s="32">
        <f t="shared" si="6"/>
        <v>2.4E-2</v>
      </c>
      <c r="N64" s="29">
        <f t="shared" si="7"/>
        <v>0</v>
      </c>
      <c r="P64" s="30" t="s">
        <v>88</v>
      </c>
      <c r="V64" s="33" t="s">
        <v>186</v>
      </c>
      <c r="X64" s="27" t="s">
        <v>195</v>
      </c>
      <c r="Y64" s="27" t="s">
        <v>193</v>
      </c>
      <c r="Z64" s="30" t="s">
        <v>188</v>
      </c>
      <c r="AJ64" s="4" t="s">
        <v>189</v>
      </c>
      <c r="AK64" s="4" t="s">
        <v>92</v>
      </c>
    </row>
    <row r="65" spans="1:37">
      <c r="A65" s="25">
        <v>27</v>
      </c>
      <c r="B65" s="26" t="s">
        <v>183</v>
      </c>
      <c r="C65" s="27" t="s">
        <v>196</v>
      </c>
      <c r="D65" s="28" t="s">
        <v>197</v>
      </c>
      <c r="E65" s="29">
        <v>4</v>
      </c>
      <c r="F65" s="30" t="s">
        <v>87</v>
      </c>
      <c r="H65" s="31">
        <f t="shared" si="4"/>
        <v>0</v>
      </c>
      <c r="J65" s="31">
        <f t="shared" si="5"/>
        <v>0</v>
      </c>
      <c r="K65" s="32">
        <v>2.5649999999999999E-2</v>
      </c>
      <c r="L65" s="32">
        <f t="shared" si="6"/>
        <v>0.1026</v>
      </c>
      <c r="N65" s="29">
        <f t="shared" si="7"/>
        <v>0</v>
      </c>
      <c r="P65" s="30" t="s">
        <v>88</v>
      </c>
      <c r="V65" s="33" t="s">
        <v>186</v>
      </c>
      <c r="X65" s="27" t="s">
        <v>198</v>
      </c>
      <c r="Y65" s="27" t="s">
        <v>196</v>
      </c>
      <c r="Z65" s="30" t="s">
        <v>188</v>
      </c>
      <c r="AJ65" s="4" t="s">
        <v>189</v>
      </c>
      <c r="AK65" s="4" t="s">
        <v>92</v>
      </c>
    </row>
    <row r="66" spans="1:37">
      <c r="A66" s="25">
        <v>28</v>
      </c>
      <c r="B66" s="26" t="s">
        <v>183</v>
      </c>
      <c r="C66" s="27" t="s">
        <v>199</v>
      </c>
      <c r="D66" s="28" t="s">
        <v>200</v>
      </c>
      <c r="E66" s="29">
        <v>8</v>
      </c>
      <c r="F66" s="30" t="s">
        <v>87</v>
      </c>
      <c r="H66" s="31">
        <f t="shared" si="4"/>
        <v>0</v>
      </c>
      <c r="J66" s="31">
        <f t="shared" si="5"/>
        <v>0</v>
      </c>
      <c r="K66" s="32">
        <v>3.3649999999999999E-2</v>
      </c>
      <c r="L66" s="32">
        <f t="shared" si="6"/>
        <v>0.26919999999999999</v>
      </c>
      <c r="N66" s="29">
        <f t="shared" si="7"/>
        <v>0</v>
      </c>
      <c r="P66" s="30" t="s">
        <v>88</v>
      </c>
      <c r="V66" s="33" t="s">
        <v>186</v>
      </c>
      <c r="X66" s="27" t="s">
        <v>201</v>
      </c>
      <c r="Y66" s="27" t="s">
        <v>199</v>
      </c>
      <c r="Z66" s="30" t="s">
        <v>188</v>
      </c>
      <c r="AJ66" s="4" t="s">
        <v>189</v>
      </c>
      <c r="AK66" s="4" t="s">
        <v>92</v>
      </c>
    </row>
    <row r="67" spans="1:37">
      <c r="A67" s="25">
        <v>29</v>
      </c>
      <c r="B67" s="26" t="s">
        <v>183</v>
      </c>
      <c r="C67" s="27" t="s">
        <v>202</v>
      </c>
      <c r="D67" s="28" t="s">
        <v>203</v>
      </c>
      <c r="E67" s="29">
        <v>3</v>
      </c>
      <c r="F67" s="30" t="s">
        <v>87</v>
      </c>
      <c r="H67" s="31">
        <f t="shared" si="4"/>
        <v>0</v>
      </c>
      <c r="J67" s="31">
        <f t="shared" si="5"/>
        <v>0</v>
      </c>
      <c r="K67" s="32">
        <v>4.2849999999999999E-2</v>
      </c>
      <c r="L67" s="32">
        <f t="shared" si="6"/>
        <v>0.12855</v>
      </c>
      <c r="N67" s="29">
        <f t="shared" si="7"/>
        <v>0</v>
      </c>
      <c r="P67" s="30" t="s">
        <v>88</v>
      </c>
      <c r="V67" s="33" t="s">
        <v>186</v>
      </c>
      <c r="X67" s="27" t="s">
        <v>204</v>
      </c>
      <c r="Y67" s="27" t="s">
        <v>202</v>
      </c>
      <c r="Z67" s="30" t="s">
        <v>188</v>
      </c>
      <c r="AJ67" s="4" t="s">
        <v>189</v>
      </c>
      <c r="AK67" s="4" t="s">
        <v>92</v>
      </c>
    </row>
    <row r="68" spans="1:37">
      <c r="A68" s="25">
        <v>30</v>
      </c>
      <c r="B68" s="26" t="s">
        <v>183</v>
      </c>
      <c r="C68" s="27" t="s">
        <v>205</v>
      </c>
      <c r="D68" s="28" t="s">
        <v>206</v>
      </c>
      <c r="E68" s="29">
        <v>1</v>
      </c>
      <c r="F68" s="30" t="s">
        <v>87</v>
      </c>
      <c r="H68" s="31">
        <f t="shared" si="4"/>
        <v>0</v>
      </c>
      <c r="J68" s="31">
        <f t="shared" si="5"/>
        <v>0</v>
      </c>
      <c r="K68" s="32">
        <v>5.9650000000000002E-2</v>
      </c>
      <c r="L68" s="32">
        <f t="shared" si="6"/>
        <v>5.9650000000000002E-2</v>
      </c>
      <c r="N68" s="29">
        <f t="shared" si="7"/>
        <v>0</v>
      </c>
      <c r="P68" s="30" t="s">
        <v>88</v>
      </c>
      <c r="V68" s="33" t="s">
        <v>186</v>
      </c>
      <c r="X68" s="27" t="s">
        <v>207</v>
      </c>
      <c r="Y68" s="27" t="s">
        <v>205</v>
      </c>
      <c r="Z68" s="30" t="s">
        <v>188</v>
      </c>
      <c r="AJ68" s="4" t="s">
        <v>189</v>
      </c>
      <c r="AK68" s="4" t="s">
        <v>92</v>
      </c>
    </row>
    <row r="69" spans="1:37">
      <c r="A69" s="25">
        <v>31</v>
      </c>
      <c r="B69" s="26" t="s">
        <v>183</v>
      </c>
      <c r="C69" s="27" t="s">
        <v>208</v>
      </c>
      <c r="D69" s="28" t="s">
        <v>209</v>
      </c>
      <c r="E69" s="29">
        <v>4</v>
      </c>
      <c r="F69" s="30" t="s">
        <v>87</v>
      </c>
      <c r="H69" s="31">
        <f t="shared" si="4"/>
        <v>0</v>
      </c>
      <c r="J69" s="31">
        <f t="shared" si="5"/>
        <v>0</v>
      </c>
      <c r="L69" s="32">
        <f t="shared" si="6"/>
        <v>0</v>
      </c>
      <c r="N69" s="29">
        <f t="shared" si="7"/>
        <v>0</v>
      </c>
      <c r="P69" s="30" t="s">
        <v>88</v>
      </c>
      <c r="V69" s="33" t="s">
        <v>186</v>
      </c>
      <c r="X69" s="27" t="s">
        <v>210</v>
      </c>
      <c r="Y69" s="27" t="s">
        <v>208</v>
      </c>
      <c r="Z69" s="30" t="s">
        <v>188</v>
      </c>
      <c r="AJ69" s="4" t="s">
        <v>189</v>
      </c>
      <c r="AK69" s="4" t="s">
        <v>92</v>
      </c>
    </row>
    <row r="70" spans="1:37" ht="25.5">
      <c r="A70" s="25">
        <v>32</v>
      </c>
      <c r="B70" s="26" t="s">
        <v>183</v>
      </c>
      <c r="C70" s="27" t="s">
        <v>211</v>
      </c>
      <c r="D70" s="28" t="s">
        <v>212</v>
      </c>
      <c r="E70" s="29">
        <v>8</v>
      </c>
      <c r="F70" s="30" t="s">
        <v>87</v>
      </c>
      <c r="H70" s="31">
        <f t="shared" si="4"/>
        <v>0</v>
      </c>
      <c r="J70" s="31">
        <f t="shared" si="5"/>
        <v>0</v>
      </c>
      <c r="L70" s="32">
        <f t="shared" si="6"/>
        <v>0</v>
      </c>
      <c r="N70" s="29">
        <f t="shared" si="7"/>
        <v>0</v>
      </c>
      <c r="P70" s="30" t="s">
        <v>88</v>
      </c>
      <c r="V70" s="33" t="s">
        <v>186</v>
      </c>
      <c r="X70" s="27" t="s">
        <v>213</v>
      </c>
      <c r="Y70" s="27" t="s">
        <v>211</v>
      </c>
      <c r="Z70" s="30" t="s">
        <v>188</v>
      </c>
      <c r="AJ70" s="4" t="s">
        <v>189</v>
      </c>
      <c r="AK70" s="4" t="s">
        <v>92</v>
      </c>
    </row>
    <row r="71" spans="1:37" ht="25.5">
      <c r="A71" s="25">
        <v>33</v>
      </c>
      <c r="B71" s="26" t="s">
        <v>183</v>
      </c>
      <c r="C71" s="27" t="s">
        <v>214</v>
      </c>
      <c r="D71" s="28" t="s">
        <v>215</v>
      </c>
      <c r="E71" s="29">
        <v>3</v>
      </c>
      <c r="F71" s="30" t="s">
        <v>87</v>
      </c>
      <c r="H71" s="31">
        <f t="shared" si="4"/>
        <v>0</v>
      </c>
      <c r="J71" s="31">
        <f t="shared" si="5"/>
        <v>0</v>
      </c>
      <c r="L71" s="32">
        <f t="shared" si="6"/>
        <v>0</v>
      </c>
      <c r="N71" s="29">
        <f t="shared" si="7"/>
        <v>0</v>
      </c>
      <c r="P71" s="30" t="s">
        <v>88</v>
      </c>
      <c r="V71" s="33" t="s">
        <v>186</v>
      </c>
      <c r="X71" s="27" t="s">
        <v>216</v>
      </c>
      <c r="Y71" s="27" t="s">
        <v>214</v>
      </c>
      <c r="Z71" s="30" t="s">
        <v>188</v>
      </c>
      <c r="AJ71" s="4" t="s">
        <v>189</v>
      </c>
      <c r="AK71" s="4" t="s">
        <v>92</v>
      </c>
    </row>
    <row r="72" spans="1:37" ht="25.5">
      <c r="A72" s="25">
        <v>34</v>
      </c>
      <c r="B72" s="26" t="s">
        <v>183</v>
      </c>
      <c r="C72" s="27" t="s">
        <v>217</v>
      </c>
      <c r="D72" s="28" t="s">
        <v>218</v>
      </c>
      <c r="E72" s="29">
        <v>1</v>
      </c>
      <c r="F72" s="30" t="s">
        <v>87</v>
      </c>
      <c r="H72" s="31">
        <f t="shared" si="4"/>
        <v>0</v>
      </c>
      <c r="J72" s="31">
        <f t="shared" si="5"/>
        <v>0</v>
      </c>
      <c r="L72" s="32">
        <f t="shared" si="6"/>
        <v>0</v>
      </c>
      <c r="N72" s="29">
        <f t="shared" si="7"/>
        <v>0</v>
      </c>
      <c r="P72" s="30" t="s">
        <v>88</v>
      </c>
      <c r="V72" s="33" t="s">
        <v>186</v>
      </c>
      <c r="X72" s="27" t="s">
        <v>219</v>
      </c>
      <c r="Y72" s="27" t="s">
        <v>217</v>
      </c>
      <c r="Z72" s="30" t="s">
        <v>188</v>
      </c>
      <c r="AJ72" s="4" t="s">
        <v>189</v>
      </c>
      <c r="AK72" s="4" t="s">
        <v>92</v>
      </c>
    </row>
    <row r="73" spans="1:37">
      <c r="A73" s="25">
        <v>35</v>
      </c>
      <c r="B73" s="26" t="s">
        <v>183</v>
      </c>
      <c r="C73" s="27" t="s">
        <v>220</v>
      </c>
      <c r="D73" s="28" t="s">
        <v>221</v>
      </c>
      <c r="E73" s="29">
        <v>9</v>
      </c>
      <c r="F73" s="30" t="s">
        <v>87</v>
      </c>
      <c r="H73" s="31">
        <f t="shared" si="4"/>
        <v>0</v>
      </c>
      <c r="J73" s="31">
        <f t="shared" si="5"/>
        <v>0</v>
      </c>
      <c r="L73" s="32">
        <f t="shared" si="6"/>
        <v>0</v>
      </c>
      <c r="N73" s="29">
        <f t="shared" si="7"/>
        <v>0</v>
      </c>
      <c r="P73" s="30" t="s">
        <v>88</v>
      </c>
      <c r="V73" s="33" t="s">
        <v>186</v>
      </c>
      <c r="X73" s="27" t="s">
        <v>222</v>
      </c>
      <c r="Y73" s="27" t="s">
        <v>220</v>
      </c>
      <c r="Z73" s="30" t="s">
        <v>188</v>
      </c>
      <c r="AJ73" s="4" t="s">
        <v>189</v>
      </c>
      <c r="AK73" s="4" t="s">
        <v>92</v>
      </c>
    </row>
    <row r="74" spans="1:37">
      <c r="A74" s="25">
        <v>36</v>
      </c>
      <c r="B74" s="26" t="s">
        <v>183</v>
      </c>
      <c r="C74" s="27" t="s">
        <v>223</v>
      </c>
      <c r="D74" s="28" t="s">
        <v>224</v>
      </c>
      <c r="E74" s="29">
        <v>2</v>
      </c>
      <c r="F74" s="30" t="s">
        <v>87</v>
      </c>
      <c r="H74" s="31">
        <f t="shared" si="4"/>
        <v>0</v>
      </c>
      <c r="J74" s="31">
        <f t="shared" si="5"/>
        <v>0</v>
      </c>
      <c r="L74" s="32">
        <f t="shared" si="6"/>
        <v>0</v>
      </c>
      <c r="N74" s="29">
        <f t="shared" si="7"/>
        <v>0</v>
      </c>
      <c r="P74" s="30" t="s">
        <v>88</v>
      </c>
      <c r="V74" s="33" t="s">
        <v>186</v>
      </c>
      <c r="X74" s="27" t="s">
        <v>225</v>
      </c>
      <c r="Y74" s="27" t="s">
        <v>223</v>
      </c>
      <c r="Z74" s="30" t="s">
        <v>188</v>
      </c>
      <c r="AJ74" s="4" t="s">
        <v>189</v>
      </c>
      <c r="AK74" s="4" t="s">
        <v>92</v>
      </c>
    </row>
    <row r="75" spans="1:37">
      <c r="A75" s="25">
        <v>37</v>
      </c>
      <c r="B75" s="26" t="s">
        <v>183</v>
      </c>
      <c r="C75" s="27" t="s">
        <v>226</v>
      </c>
      <c r="D75" s="28" t="s">
        <v>227</v>
      </c>
      <c r="E75" s="29">
        <v>2</v>
      </c>
      <c r="F75" s="30" t="s">
        <v>145</v>
      </c>
      <c r="H75" s="31">
        <f t="shared" si="4"/>
        <v>0</v>
      </c>
      <c r="J75" s="31">
        <f t="shared" si="5"/>
        <v>0</v>
      </c>
      <c r="K75" s="32">
        <v>1.763E-2</v>
      </c>
      <c r="L75" s="32">
        <f t="shared" si="6"/>
        <v>3.526E-2</v>
      </c>
      <c r="N75" s="29">
        <f t="shared" si="7"/>
        <v>0</v>
      </c>
      <c r="P75" s="30" t="s">
        <v>88</v>
      </c>
      <c r="V75" s="33" t="s">
        <v>186</v>
      </c>
      <c r="X75" s="27" t="s">
        <v>228</v>
      </c>
      <c r="Y75" s="27" t="s">
        <v>226</v>
      </c>
      <c r="Z75" s="30" t="s">
        <v>188</v>
      </c>
      <c r="AJ75" s="4" t="s">
        <v>189</v>
      </c>
      <c r="AK75" s="4" t="s">
        <v>92</v>
      </c>
    </row>
    <row r="76" spans="1:37">
      <c r="A76" s="25">
        <v>38</v>
      </c>
      <c r="B76" s="26" t="s">
        <v>183</v>
      </c>
      <c r="C76" s="27" t="s">
        <v>229</v>
      </c>
      <c r="D76" s="28" t="s">
        <v>230</v>
      </c>
      <c r="E76" s="29">
        <v>3</v>
      </c>
      <c r="F76" s="30" t="s">
        <v>145</v>
      </c>
      <c r="H76" s="31">
        <f t="shared" si="4"/>
        <v>0</v>
      </c>
      <c r="J76" s="31">
        <f t="shared" si="5"/>
        <v>0</v>
      </c>
      <c r="K76" s="32">
        <v>2.094E-2</v>
      </c>
      <c r="L76" s="32">
        <f t="shared" si="6"/>
        <v>6.2820000000000001E-2</v>
      </c>
      <c r="N76" s="29">
        <f t="shared" si="7"/>
        <v>0</v>
      </c>
      <c r="P76" s="30" t="s">
        <v>88</v>
      </c>
      <c r="V76" s="33" t="s">
        <v>186</v>
      </c>
      <c r="X76" s="27" t="s">
        <v>231</v>
      </c>
      <c r="Y76" s="27" t="s">
        <v>229</v>
      </c>
      <c r="Z76" s="30" t="s">
        <v>188</v>
      </c>
      <c r="AJ76" s="4" t="s">
        <v>189</v>
      </c>
      <c r="AK76" s="4" t="s">
        <v>92</v>
      </c>
    </row>
    <row r="77" spans="1:37">
      <c r="A77" s="25">
        <v>39</v>
      </c>
      <c r="B77" s="26" t="s">
        <v>183</v>
      </c>
      <c r="C77" s="27" t="s">
        <v>232</v>
      </c>
      <c r="D77" s="28" t="s">
        <v>233</v>
      </c>
      <c r="E77" s="29">
        <v>1</v>
      </c>
      <c r="F77" s="30" t="s">
        <v>145</v>
      </c>
      <c r="H77" s="31">
        <f t="shared" si="4"/>
        <v>0</v>
      </c>
      <c r="J77" s="31">
        <f t="shared" si="5"/>
        <v>0</v>
      </c>
      <c r="K77" s="32">
        <v>2.2419999999999999E-2</v>
      </c>
      <c r="L77" s="32">
        <f t="shared" si="6"/>
        <v>2.2419999999999999E-2</v>
      </c>
      <c r="N77" s="29">
        <f t="shared" si="7"/>
        <v>0</v>
      </c>
      <c r="P77" s="30" t="s">
        <v>88</v>
      </c>
      <c r="V77" s="33" t="s">
        <v>186</v>
      </c>
      <c r="X77" s="27" t="s">
        <v>234</v>
      </c>
      <c r="Y77" s="27" t="s">
        <v>232</v>
      </c>
      <c r="Z77" s="30" t="s">
        <v>188</v>
      </c>
      <c r="AJ77" s="4" t="s">
        <v>189</v>
      </c>
      <c r="AK77" s="4" t="s">
        <v>92</v>
      </c>
    </row>
    <row r="78" spans="1:37">
      <c r="A78" s="25">
        <v>40</v>
      </c>
      <c r="B78" s="26" t="s">
        <v>183</v>
      </c>
      <c r="C78" s="27" t="s">
        <v>235</v>
      </c>
      <c r="D78" s="28" t="s">
        <v>236</v>
      </c>
      <c r="E78" s="29">
        <v>0.5</v>
      </c>
      <c r="F78" s="30" t="s">
        <v>145</v>
      </c>
      <c r="H78" s="31">
        <f t="shared" si="4"/>
        <v>0</v>
      </c>
      <c r="J78" s="31">
        <f t="shared" si="5"/>
        <v>0</v>
      </c>
      <c r="K78" s="32">
        <v>2.615E-2</v>
      </c>
      <c r="L78" s="32">
        <f t="shared" si="6"/>
        <v>1.3075E-2</v>
      </c>
      <c r="N78" s="29">
        <f t="shared" si="7"/>
        <v>0</v>
      </c>
      <c r="P78" s="30" t="s">
        <v>88</v>
      </c>
      <c r="V78" s="33" t="s">
        <v>186</v>
      </c>
      <c r="X78" s="27" t="s">
        <v>237</v>
      </c>
      <c r="Y78" s="27" t="s">
        <v>235</v>
      </c>
      <c r="Z78" s="30" t="s">
        <v>188</v>
      </c>
      <c r="AJ78" s="4" t="s">
        <v>189</v>
      </c>
      <c r="AK78" s="4" t="s">
        <v>92</v>
      </c>
    </row>
    <row r="79" spans="1:37">
      <c r="A79" s="25">
        <v>41</v>
      </c>
      <c r="B79" s="26" t="s">
        <v>183</v>
      </c>
      <c r="C79" s="27" t="s">
        <v>238</v>
      </c>
      <c r="D79" s="28" t="s">
        <v>239</v>
      </c>
      <c r="E79" s="29">
        <v>4</v>
      </c>
      <c r="F79" s="30" t="s">
        <v>240</v>
      </c>
      <c r="H79" s="31">
        <f t="shared" si="4"/>
        <v>0</v>
      </c>
      <c r="J79" s="31">
        <f t="shared" si="5"/>
        <v>0</v>
      </c>
      <c r="K79" s="32">
        <v>2.094E-2</v>
      </c>
      <c r="L79" s="32">
        <f t="shared" si="6"/>
        <v>8.3760000000000001E-2</v>
      </c>
      <c r="N79" s="29">
        <f t="shared" si="7"/>
        <v>0</v>
      </c>
      <c r="P79" s="30" t="s">
        <v>88</v>
      </c>
      <c r="V79" s="33" t="s">
        <v>186</v>
      </c>
      <c r="X79" s="27" t="s">
        <v>241</v>
      </c>
      <c r="Y79" s="27" t="s">
        <v>238</v>
      </c>
      <c r="Z79" s="30" t="s">
        <v>188</v>
      </c>
      <c r="AJ79" s="4" t="s">
        <v>189</v>
      </c>
      <c r="AK79" s="4" t="s">
        <v>92</v>
      </c>
    </row>
    <row r="80" spans="1:37">
      <c r="A80" s="25">
        <v>42</v>
      </c>
      <c r="B80" s="26" t="s">
        <v>183</v>
      </c>
      <c r="C80" s="27" t="s">
        <v>242</v>
      </c>
      <c r="D80" s="28" t="s">
        <v>243</v>
      </c>
      <c r="E80" s="29">
        <v>7</v>
      </c>
      <c r="F80" s="30" t="s">
        <v>240</v>
      </c>
      <c r="H80" s="31">
        <f t="shared" si="4"/>
        <v>0</v>
      </c>
      <c r="J80" s="31">
        <f t="shared" si="5"/>
        <v>0</v>
      </c>
      <c r="K80" s="32">
        <v>2.094E-2</v>
      </c>
      <c r="L80" s="32">
        <f t="shared" si="6"/>
        <v>0.14657999999999999</v>
      </c>
      <c r="N80" s="29">
        <f t="shared" si="7"/>
        <v>0</v>
      </c>
      <c r="P80" s="30" t="s">
        <v>88</v>
      </c>
      <c r="V80" s="33" t="s">
        <v>186</v>
      </c>
      <c r="X80" s="27" t="s">
        <v>244</v>
      </c>
      <c r="Y80" s="27" t="s">
        <v>242</v>
      </c>
      <c r="Z80" s="30" t="s">
        <v>188</v>
      </c>
      <c r="AJ80" s="4" t="s">
        <v>189</v>
      </c>
      <c r="AK80" s="4" t="s">
        <v>92</v>
      </c>
    </row>
    <row r="81" spans="1:37">
      <c r="A81" s="25">
        <v>43</v>
      </c>
      <c r="B81" s="26" t="s">
        <v>183</v>
      </c>
      <c r="C81" s="27" t="s">
        <v>245</v>
      </c>
      <c r="D81" s="28" t="s">
        <v>246</v>
      </c>
      <c r="E81" s="29">
        <v>4</v>
      </c>
      <c r="F81" s="30" t="s">
        <v>240</v>
      </c>
      <c r="H81" s="31">
        <f t="shared" si="4"/>
        <v>0</v>
      </c>
      <c r="J81" s="31">
        <f t="shared" si="5"/>
        <v>0</v>
      </c>
      <c r="K81" s="32">
        <v>2.094E-2</v>
      </c>
      <c r="L81" s="32">
        <f t="shared" si="6"/>
        <v>8.3760000000000001E-2</v>
      </c>
      <c r="N81" s="29">
        <f t="shared" si="7"/>
        <v>0</v>
      </c>
      <c r="P81" s="30" t="s">
        <v>88</v>
      </c>
      <c r="V81" s="33" t="s">
        <v>186</v>
      </c>
      <c r="X81" s="27" t="s">
        <v>247</v>
      </c>
      <c r="Y81" s="27" t="s">
        <v>245</v>
      </c>
      <c r="Z81" s="30" t="s">
        <v>188</v>
      </c>
      <c r="AJ81" s="4" t="s">
        <v>189</v>
      </c>
      <c r="AK81" s="4" t="s">
        <v>92</v>
      </c>
    </row>
    <row r="82" spans="1:37">
      <c r="A82" s="25">
        <v>44</v>
      </c>
      <c r="B82" s="26" t="s">
        <v>183</v>
      </c>
      <c r="C82" s="27" t="s">
        <v>248</v>
      </c>
      <c r="D82" s="28" t="s">
        <v>249</v>
      </c>
      <c r="E82" s="29">
        <v>11</v>
      </c>
      <c r="F82" s="30" t="s">
        <v>145</v>
      </c>
      <c r="H82" s="31">
        <f t="shared" si="4"/>
        <v>0</v>
      </c>
      <c r="J82" s="31">
        <f t="shared" si="5"/>
        <v>0</v>
      </c>
      <c r="L82" s="32">
        <f t="shared" si="6"/>
        <v>0</v>
      </c>
      <c r="M82" s="29">
        <v>2E-3</v>
      </c>
      <c r="N82" s="29">
        <f t="shared" si="7"/>
        <v>2.1999999999999999E-2</v>
      </c>
      <c r="P82" s="30" t="s">
        <v>88</v>
      </c>
      <c r="V82" s="33" t="s">
        <v>186</v>
      </c>
      <c r="X82" s="27" t="s">
        <v>250</v>
      </c>
      <c r="Y82" s="27" t="s">
        <v>248</v>
      </c>
      <c r="Z82" s="30" t="s">
        <v>188</v>
      </c>
      <c r="AJ82" s="4" t="s">
        <v>189</v>
      </c>
      <c r="AK82" s="4" t="s">
        <v>92</v>
      </c>
    </row>
    <row r="83" spans="1:37">
      <c r="A83" s="25">
        <v>45</v>
      </c>
      <c r="B83" s="26" t="s">
        <v>183</v>
      </c>
      <c r="C83" s="27" t="s">
        <v>251</v>
      </c>
      <c r="D83" s="28" t="s">
        <v>252</v>
      </c>
      <c r="E83" s="29">
        <v>2</v>
      </c>
      <c r="F83" s="30" t="s">
        <v>240</v>
      </c>
      <c r="H83" s="31">
        <f t="shared" si="4"/>
        <v>0</v>
      </c>
      <c r="J83" s="31">
        <f t="shared" si="5"/>
        <v>0</v>
      </c>
      <c r="K83" s="32">
        <v>4.0099999999999997E-3</v>
      </c>
      <c r="L83" s="32">
        <f t="shared" si="6"/>
        <v>8.0199999999999994E-3</v>
      </c>
      <c r="N83" s="29">
        <f t="shared" si="7"/>
        <v>0</v>
      </c>
      <c r="P83" s="30" t="s">
        <v>88</v>
      </c>
      <c r="V83" s="33" t="s">
        <v>186</v>
      </c>
      <c r="X83" s="27" t="s">
        <v>253</v>
      </c>
      <c r="Y83" s="27" t="s">
        <v>251</v>
      </c>
      <c r="Z83" s="30" t="s">
        <v>188</v>
      </c>
      <c r="AJ83" s="4" t="s">
        <v>189</v>
      </c>
      <c r="AK83" s="4" t="s">
        <v>92</v>
      </c>
    </row>
    <row r="84" spans="1:37">
      <c r="A84" s="170">
        <v>46</v>
      </c>
      <c r="B84" s="171" t="s">
        <v>183</v>
      </c>
      <c r="C84" s="172" t="s">
        <v>254</v>
      </c>
      <c r="D84" s="173" t="s">
        <v>644</v>
      </c>
      <c r="E84" s="174">
        <v>16</v>
      </c>
      <c r="F84" s="175" t="s">
        <v>240</v>
      </c>
      <c r="G84" s="176"/>
      <c r="H84" s="176">
        <f t="shared" si="4"/>
        <v>0</v>
      </c>
      <c r="I84" s="176"/>
      <c r="J84" s="176">
        <f t="shared" si="5"/>
        <v>0</v>
      </c>
      <c r="L84" s="32">
        <f t="shared" si="6"/>
        <v>0</v>
      </c>
      <c r="N84" s="29">
        <f t="shared" si="7"/>
        <v>0</v>
      </c>
      <c r="P84" s="30" t="s">
        <v>88</v>
      </c>
      <c r="V84" s="33" t="s">
        <v>186</v>
      </c>
      <c r="X84" s="27" t="s">
        <v>254</v>
      </c>
      <c r="Y84" s="27" t="s">
        <v>254</v>
      </c>
      <c r="Z84" s="30" t="s">
        <v>255</v>
      </c>
      <c r="AJ84" s="4" t="s">
        <v>189</v>
      </c>
      <c r="AK84" s="4" t="s">
        <v>92</v>
      </c>
    </row>
    <row r="85" spans="1:37">
      <c r="A85" s="170">
        <v>47</v>
      </c>
      <c r="B85" s="171" t="s">
        <v>183</v>
      </c>
      <c r="C85" s="172" t="s">
        <v>256</v>
      </c>
      <c r="D85" s="173" t="s">
        <v>645</v>
      </c>
      <c r="E85" s="174">
        <v>3</v>
      </c>
      <c r="F85" s="175" t="s">
        <v>240</v>
      </c>
      <c r="G85" s="176"/>
      <c r="H85" s="176">
        <f t="shared" si="4"/>
        <v>0</v>
      </c>
      <c r="I85" s="176"/>
      <c r="J85" s="176">
        <f t="shared" si="5"/>
        <v>0</v>
      </c>
      <c r="L85" s="32">
        <f t="shared" si="6"/>
        <v>0</v>
      </c>
      <c r="N85" s="29">
        <f t="shared" si="7"/>
        <v>0</v>
      </c>
      <c r="P85" s="30" t="s">
        <v>88</v>
      </c>
      <c r="V85" s="33" t="s">
        <v>186</v>
      </c>
      <c r="X85" s="27" t="s">
        <v>256</v>
      </c>
      <c r="Y85" s="27" t="s">
        <v>256</v>
      </c>
      <c r="Z85" s="30" t="s">
        <v>255</v>
      </c>
      <c r="AJ85" s="4" t="s">
        <v>189</v>
      </c>
      <c r="AK85" s="4" t="s">
        <v>92</v>
      </c>
    </row>
    <row r="86" spans="1:37">
      <c r="A86" s="170">
        <v>48</v>
      </c>
      <c r="B86" s="171" t="s">
        <v>183</v>
      </c>
      <c r="C86" s="172" t="s">
        <v>257</v>
      </c>
      <c r="D86" s="173" t="s">
        <v>646</v>
      </c>
      <c r="E86" s="174">
        <v>10</v>
      </c>
      <c r="F86" s="175" t="s">
        <v>240</v>
      </c>
      <c r="G86" s="176"/>
      <c r="H86" s="176">
        <f t="shared" si="4"/>
        <v>0</v>
      </c>
      <c r="I86" s="176"/>
      <c r="J86" s="176">
        <f t="shared" si="5"/>
        <v>0</v>
      </c>
      <c r="L86" s="32">
        <f t="shared" si="6"/>
        <v>0</v>
      </c>
      <c r="N86" s="29">
        <f t="shared" si="7"/>
        <v>0</v>
      </c>
      <c r="P86" s="30" t="s">
        <v>88</v>
      </c>
      <c r="V86" s="33" t="s">
        <v>186</v>
      </c>
      <c r="X86" s="27" t="s">
        <v>257</v>
      </c>
      <c r="Y86" s="27" t="s">
        <v>257</v>
      </c>
      <c r="Z86" s="30" t="s">
        <v>255</v>
      </c>
      <c r="AJ86" s="4" t="s">
        <v>189</v>
      </c>
      <c r="AK86" s="4" t="s">
        <v>92</v>
      </c>
    </row>
    <row r="87" spans="1:37" ht="25.5">
      <c r="A87" s="25">
        <v>49</v>
      </c>
      <c r="B87" s="26" t="s">
        <v>183</v>
      </c>
      <c r="C87" s="27" t="s">
        <v>258</v>
      </c>
      <c r="D87" s="28" t="s">
        <v>259</v>
      </c>
      <c r="E87" s="29">
        <v>37</v>
      </c>
      <c r="F87" s="30" t="s">
        <v>145</v>
      </c>
      <c r="H87" s="31">
        <f t="shared" si="4"/>
        <v>0</v>
      </c>
      <c r="J87" s="31">
        <f t="shared" si="5"/>
        <v>0</v>
      </c>
      <c r="L87" s="32">
        <f t="shared" si="6"/>
        <v>0</v>
      </c>
      <c r="N87" s="29">
        <f t="shared" si="7"/>
        <v>0</v>
      </c>
      <c r="P87" s="30" t="s">
        <v>88</v>
      </c>
      <c r="V87" s="33" t="s">
        <v>186</v>
      </c>
      <c r="X87" s="27" t="s">
        <v>258</v>
      </c>
      <c r="Y87" s="27" t="s">
        <v>258</v>
      </c>
      <c r="Z87" s="30" t="s">
        <v>255</v>
      </c>
      <c r="AJ87" s="4" t="s">
        <v>189</v>
      </c>
      <c r="AK87" s="4" t="s">
        <v>92</v>
      </c>
    </row>
    <row r="88" spans="1:37" ht="25.5">
      <c r="A88" s="25">
        <v>50</v>
      </c>
      <c r="B88" s="26" t="s">
        <v>183</v>
      </c>
      <c r="C88" s="27" t="s">
        <v>260</v>
      </c>
      <c r="D88" s="28" t="s">
        <v>261</v>
      </c>
      <c r="E88" s="29">
        <v>76</v>
      </c>
      <c r="F88" s="30" t="s">
        <v>145</v>
      </c>
      <c r="H88" s="31">
        <f t="shared" si="4"/>
        <v>0</v>
      </c>
      <c r="J88" s="31">
        <f t="shared" si="5"/>
        <v>0</v>
      </c>
      <c r="L88" s="32">
        <f t="shared" si="6"/>
        <v>0</v>
      </c>
      <c r="N88" s="29">
        <f t="shared" si="7"/>
        <v>0</v>
      </c>
      <c r="P88" s="30" t="s">
        <v>88</v>
      </c>
      <c r="V88" s="33" t="s">
        <v>186</v>
      </c>
      <c r="X88" s="27" t="s">
        <v>260</v>
      </c>
      <c r="Y88" s="27" t="s">
        <v>260</v>
      </c>
      <c r="Z88" s="30" t="s">
        <v>255</v>
      </c>
      <c r="AJ88" s="4" t="s">
        <v>189</v>
      </c>
      <c r="AK88" s="4" t="s">
        <v>92</v>
      </c>
    </row>
    <row r="89" spans="1:37" ht="25.5">
      <c r="A89" s="25">
        <v>51</v>
      </c>
      <c r="B89" s="26" t="s">
        <v>183</v>
      </c>
      <c r="C89" s="27" t="s">
        <v>262</v>
      </c>
      <c r="D89" s="28" t="s">
        <v>263</v>
      </c>
      <c r="E89" s="29">
        <v>36</v>
      </c>
      <c r="F89" s="30" t="s">
        <v>145</v>
      </c>
      <c r="H89" s="31">
        <f t="shared" si="4"/>
        <v>0</v>
      </c>
      <c r="J89" s="31">
        <f t="shared" si="5"/>
        <v>0</v>
      </c>
      <c r="L89" s="32">
        <f t="shared" si="6"/>
        <v>0</v>
      </c>
      <c r="N89" s="29">
        <f t="shared" si="7"/>
        <v>0</v>
      </c>
      <c r="P89" s="30" t="s">
        <v>88</v>
      </c>
      <c r="V89" s="33" t="s">
        <v>186</v>
      </c>
      <c r="X89" s="27" t="s">
        <v>264</v>
      </c>
      <c r="Y89" s="27" t="s">
        <v>262</v>
      </c>
      <c r="Z89" s="30" t="s">
        <v>255</v>
      </c>
      <c r="AJ89" s="4" t="s">
        <v>189</v>
      </c>
      <c r="AK89" s="4" t="s">
        <v>92</v>
      </c>
    </row>
    <row r="90" spans="1:37" ht="25.5">
      <c r="A90" s="25">
        <v>52</v>
      </c>
      <c r="B90" s="26" t="s">
        <v>183</v>
      </c>
      <c r="C90" s="27" t="s">
        <v>265</v>
      </c>
      <c r="D90" s="28" t="s">
        <v>266</v>
      </c>
      <c r="E90" s="29">
        <v>46</v>
      </c>
      <c r="F90" s="30" t="s">
        <v>145</v>
      </c>
      <c r="H90" s="31">
        <f t="shared" si="4"/>
        <v>0</v>
      </c>
      <c r="J90" s="31">
        <f t="shared" si="5"/>
        <v>0</v>
      </c>
      <c r="L90" s="32">
        <f t="shared" si="6"/>
        <v>0</v>
      </c>
      <c r="N90" s="29">
        <f t="shared" si="7"/>
        <v>0</v>
      </c>
      <c r="P90" s="30" t="s">
        <v>88</v>
      </c>
      <c r="V90" s="33" t="s">
        <v>186</v>
      </c>
      <c r="X90" s="27" t="s">
        <v>267</v>
      </c>
      <c r="Y90" s="27" t="s">
        <v>265</v>
      </c>
      <c r="Z90" s="30" t="s">
        <v>255</v>
      </c>
      <c r="AJ90" s="4" t="s">
        <v>189</v>
      </c>
      <c r="AK90" s="4" t="s">
        <v>92</v>
      </c>
    </row>
    <row r="91" spans="1:37" ht="25.5">
      <c r="A91" s="25">
        <v>53</v>
      </c>
      <c r="B91" s="26" t="s">
        <v>183</v>
      </c>
      <c r="C91" s="27" t="s">
        <v>268</v>
      </c>
      <c r="D91" s="28" t="s">
        <v>269</v>
      </c>
      <c r="E91" s="29">
        <v>27</v>
      </c>
      <c r="F91" s="30" t="s">
        <v>145</v>
      </c>
      <c r="H91" s="31">
        <f t="shared" si="4"/>
        <v>0</v>
      </c>
      <c r="J91" s="31">
        <f t="shared" si="5"/>
        <v>0</v>
      </c>
      <c r="L91" s="32">
        <f t="shared" si="6"/>
        <v>0</v>
      </c>
      <c r="N91" s="29">
        <f t="shared" si="7"/>
        <v>0</v>
      </c>
      <c r="P91" s="30" t="s">
        <v>88</v>
      </c>
      <c r="V91" s="33" t="s">
        <v>186</v>
      </c>
      <c r="X91" s="27" t="s">
        <v>268</v>
      </c>
      <c r="Y91" s="27" t="s">
        <v>268</v>
      </c>
      <c r="Z91" s="30" t="s">
        <v>255</v>
      </c>
      <c r="AJ91" s="4" t="s">
        <v>189</v>
      </c>
      <c r="AK91" s="4" t="s">
        <v>92</v>
      </c>
    </row>
    <row r="92" spans="1:37">
      <c r="A92" s="25">
        <v>54</v>
      </c>
      <c r="B92" s="26" t="s">
        <v>183</v>
      </c>
      <c r="C92" s="27" t="s">
        <v>270</v>
      </c>
      <c r="D92" s="28" t="s">
        <v>271</v>
      </c>
      <c r="E92" s="29">
        <v>1</v>
      </c>
      <c r="F92" s="30" t="s">
        <v>240</v>
      </c>
      <c r="H92" s="31">
        <f t="shared" si="4"/>
        <v>0</v>
      </c>
      <c r="J92" s="31">
        <f t="shared" si="5"/>
        <v>0</v>
      </c>
      <c r="K92" s="32">
        <v>9.58E-3</v>
      </c>
      <c r="L92" s="32">
        <f t="shared" si="6"/>
        <v>9.58E-3</v>
      </c>
      <c r="N92" s="29">
        <f t="shared" si="7"/>
        <v>0</v>
      </c>
      <c r="P92" s="30" t="s">
        <v>88</v>
      </c>
      <c r="V92" s="33" t="s">
        <v>186</v>
      </c>
      <c r="X92" s="27" t="s">
        <v>272</v>
      </c>
      <c r="Y92" s="27" t="s">
        <v>270</v>
      </c>
      <c r="Z92" s="30" t="s">
        <v>255</v>
      </c>
      <c r="AJ92" s="4" t="s">
        <v>189</v>
      </c>
      <c r="AK92" s="4" t="s">
        <v>92</v>
      </c>
    </row>
    <row r="93" spans="1:37">
      <c r="A93" s="25">
        <v>55</v>
      </c>
      <c r="B93" s="26" t="s">
        <v>183</v>
      </c>
      <c r="C93" s="27" t="s">
        <v>273</v>
      </c>
      <c r="D93" s="28" t="s">
        <v>274</v>
      </c>
      <c r="E93" s="29">
        <v>3</v>
      </c>
      <c r="F93" s="30" t="s">
        <v>240</v>
      </c>
      <c r="H93" s="31">
        <f t="shared" si="4"/>
        <v>0</v>
      </c>
      <c r="J93" s="31">
        <f t="shared" si="5"/>
        <v>0</v>
      </c>
      <c r="K93" s="32">
        <v>9.58E-3</v>
      </c>
      <c r="L93" s="32">
        <f t="shared" si="6"/>
        <v>2.8740000000000002E-2</v>
      </c>
      <c r="N93" s="29">
        <f t="shared" si="7"/>
        <v>0</v>
      </c>
      <c r="P93" s="30" t="s">
        <v>88</v>
      </c>
      <c r="V93" s="33" t="s">
        <v>186</v>
      </c>
      <c r="X93" s="27" t="s">
        <v>275</v>
      </c>
      <c r="Y93" s="27" t="s">
        <v>273</v>
      </c>
      <c r="Z93" s="30" t="s">
        <v>255</v>
      </c>
      <c r="AJ93" s="4" t="s">
        <v>189</v>
      </c>
      <c r="AK93" s="4" t="s">
        <v>92</v>
      </c>
    </row>
    <row r="94" spans="1:37">
      <c r="A94" s="25">
        <v>56</v>
      </c>
      <c r="B94" s="26" t="s">
        <v>183</v>
      </c>
      <c r="C94" s="27" t="s">
        <v>276</v>
      </c>
      <c r="D94" s="28" t="s">
        <v>277</v>
      </c>
      <c r="E94" s="29">
        <v>7</v>
      </c>
      <c r="F94" s="30" t="s">
        <v>87</v>
      </c>
      <c r="H94" s="31">
        <f t="shared" si="4"/>
        <v>0</v>
      </c>
      <c r="J94" s="31">
        <f t="shared" si="5"/>
        <v>0</v>
      </c>
      <c r="L94" s="32">
        <f t="shared" si="6"/>
        <v>0</v>
      </c>
      <c r="N94" s="29">
        <f t="shared" si="7"/>
        <v>0</v>
      </c>
      <c r="P94" s="30" t="s">
        <v>88</v>
      </c>
      <c r="V94" s="33" t="s">
        <v>186</v>
      </c>
      <c r="X94" s="27" t="s">
        <v>278</v>
      </c>
      <c r="Y94" s="27" t="s">
        <v>276</v>
      </c>
      <c r="Z94" s="30" t="s">
        <v>188</v>
      </c>
      <c r="AJ94" s="4" t="s">
        <v>189</v>
      </c>
      <c r="AK94" s="4" t="s">
        <v>92</v>
      </c>
    </row>
    <row r="95" spans="1:37">
      <c r="A95" s="25">
        <v>57</v>
      </c>
      <c r="B95" s="26" t="s">
        <v>183</v>
      </c>
      <c r="C95" s="27" t="s">
        <v>279</v>
      </c>
      <c r="D95" s="28" t="s">
        <v>280</v>
      </c>
      <c r="E95" s="29">
        <v>8</v>
      </c>
      <c r="F95" s="30" t="s">
        <v>87</v>
      </c>
      <c r="H95" s="31">
        <f t="shared" si="4"/>
        <v>0</v>
      </c>
      <c r="J95" s="31">
        <f t="shared" si="5"/>
        <v>0</v>
      </c>
      <c r="L95" s="32">
        <f t="shared" si="6"/>
        <v>0</v>
      </c>
      <c r="N95" s="29">
        <f t="shared" si="7"/>
        <v>0</v>
      </c>
      <c r="P95" s="30" t="s">
        <v>88</v>
      </c>
      <c r="V95" s="33" t="s">
        <v>186</v>
      </c>
      <c r="X95" s="27" t="s">
        <v>281</v>
      </c>
      <c r="Y95" s="27" t="s">
        <v>279</v>
      </c>
      <c r="Z95" s="30" t="s">
        <v>188</v>
      </c>
      <c r="AJ95" s="4" t="s">
        <v>189</v>
      </c>
      <c r="AK95" s="4" t="s">
        <v>92</v>
      </c>
    </row>
    <row r="96" spans="1:37">
      <c r="A96" s="25">
        <v>58</v>
      </c>
      <c r="B96" s="26" t="s">
        <v>183</v>
      </c>
      <c r="C96" s="27" t="s">
        <v>282</v>
      </c>
      <c r="D96" s="28" t="s">
        <v>283</v>
      </c>
      <c r="E96" s="29">
        <v>25</v>
      </c>
      <c r="F96" s="30" t="s">
        <v>87</v>
      </c>
      <c r="H96" s="31">
        <f t="shared" si="4"/>
        <v>0</v>
      </c>
      <c r="J96" s="31">
        <f t="shared" si="5"/>
        <v>0</v>
      </c>
      <c r="L96" s="32">
        <f t="shared" si="6"/>
        <v>0</v>
      </c>
      <c r="N96" s="29">
        <f t="shared" si="7"/>
        <v>0</v>
      </c>
      <c r="P96" s="30" t="s">
        <v>88</v>
      </c>
      <c r="V96" s="33" t="s">
        <v>186</v>
      </c>
      <c r="X96" s="27" t="s">
        <v>284</v>
      </c>
      <c r="Y96" s="27" t="s">
        <v>282</v>
      </c>
      <c r="Z96" s="30" t="s">
        <v>188</v>
      </c>
      <c r="AJ96" s="4" t="s">
        <v>189</v>
      </c>
      <c r="AK96" s="4" t="s">
        <v>92</v>
      </c>
    </row>
    <row r="97" spans="1:37">
      <c r="A97" s="25">
        <v>59</v>
      </c>
      <c r="B97" s="26" t="s">
        <v>183</v>
      </c>
      <c r="C97" s="27" t="s">
        <v>285</v>
      </c>
      <c r="D97" s="28" t="s">
        <v>286</v>
      </c>
      <c r="E97" s="29">
        <v>1</v>
      </c>
      <c r="F97" s="30" t="s">
        <v>87</v>
      </c>
      <c r="H97" s="31">
        <f t="shared" si="4"/>
        <v>0</v>
      </c>
      <c r="J97" s="31">
        <f t="shared" si="5"/>
        <v>0</v>
      </c>
      <c r="L97" s="32">
        <f t="shared" si="6"/>
        <v>0</v>
      </c>
      <c r="N97" s="29">
        <f t="shared" si="7"/>
        <v>0</v>
      </c>
      <c r="P97" s="30" t="s">
        <v>88</v>
      </c>
      <c r="V97" s="33" t="s">
        <v>186</v>
      </c>
      <c r="X97" s="27" t="s">
        <v>287</v>
      </c>
      <c r="Y97" s="27" t="s">
        <v>285</v>
      </c>
      <c r="Z97" s="30" t="s">
        <v>188</v>
      </c>
      <c r="AJ97" s="4" t="s">
        <v>189</v>
      </c>
      <c r="AK97" s="4" t="s">
        <v>92</v>
      </c>
    </row>
    <row r="98" spans="1:37">
      <c r="A98" s="25">
        <v>60</v>
      </c>
      <c r="B98" s="26" t="s">
        <v>183</v>
      </c>
      <c r="C98" s="27" t="s">
        <v>288</v>
      </c>
      <c r="D98" s="28" t="s">
        <v>289</v>
      </c>
      <c r="E98" s="29">
        <v>9</v>
      </c>
      <c r="F98" s="30" t="s">
        <v>87</v>
      </c>
      <c r="H98" s="31">
        <f t="shared" si="4"/>
        <v>0</v>
      </c>
      <c r="J98" s="31">
        <f t="shared" si="5"/>
        <v>0</v>
      </c>
      <c r="L98" s="32">
        <f t="shared" si="6"/>
        <v>0</v>
      </c>
      <c r="N98" s="29">
        <f t="shared" si="7"/>
        <v>0</v>
      </c>
      <c r="P98" s="30" t="s">
        <v>88</v>
      </c>
      <c r="V98" s="33" t="s">
        <v>186</v>
      </c>
      <c r="X98" s="27" t="s">
        <v>290</v>
      </c>
      <c r="Y98" s="27" t="s">
        <v>288</v>
      </c>
      <c r="Z98" s="30" t="s">
        <v>188</v>
      </c>
      <c r="AJ98" s="4" t="s">
        <v>189</v>
      </c>
      <c r="AK98" s="4" t="s">
        <v>92</v>
      </c>
    </row>
    <row r="99" spans="1:37">
      <c r="A99" s="25">
        <v>61</v>
      </c>
      <c r="B99" s="26" t="s">
        <v>183</v>
      </c>
      <c r="C99" s="27" t="s">
        <v>291</v>
      </c>
      <c r="D99" s="28" t="s">
        <v>292</v>
      </c>
      <c r="E99" s="29">
        <v>2</v>
      </c>
      <c r="F99" s="30" t="s">
        <v>87</v>
      </c>
      <c r="H99" s="31">
        <f t="shared" si="4"/>
        <v>0</v>
      </c>
      <c r="J99" s="31">
        <f t="shared" si="5"/>
        <v>0</v>
      </c>
      <c r="L99" s="32">
        <f t="shared" si="6"/>
        <v>0</v>
      </c>
      <c r="M99" s="29">
        <v>4.0000000000000001E-3</v>
      </c>
      <c r="N99" s="29">
        <f t="shared" si="7"/>
        <v>8.0000000000000002E-3</v>
      </c>
      <c r="P99" s="30" t="s">
        <v>88</v>
      </c>
      <c r="V99" s="33" t="s">
        <v>186</v>
      </c>
      <c r="X99" s="27" t="s">
        <v>293</v>
      </c>
      <c r="Y99" s="27" t="s">
        <v>291</v>
      </c>
      <c r="Z99" s="30" t="s">
        <v>188</v>
      </c>
      <c r="AJ99" s="4" t="s">
        <v>189</v>
      </c>
      <c r="AK99" s="4" t="s">
        <v>92</v>
      </c>
    </row>
    <row r="100" spans="1:37">
      <c r="A100" s="25">
        <v>62</v>
      </c>
      <c r="B100" s="26" t="s">
        <v>183</v>
      </c>
      <c r="C100" s="27" t="s">
        <v>294</v>
      </c>
      <c r="D100" s="28" t="s">
        <v>295</v>
      </c>
      <c r="E100" s="29">
        <v>3</v>
      </c>
      <c r="F100" s="30" t="s">
        <v>240</v>
      </c>
      <c r="H100" s="31">
        <f t="shared" si="4"/>
        <v>0</v>
      </c>
      <c r="J100" s="31">
        <f t="shared" si="5"/>
        <v>0</v>
      </c>
      <c r="K100" s="32">
        <v>9.58E-3</v>
      </c>
      <c r="L100" s="32">
        <f t="shared" si="6"/>
        <v>2.8740000000000002E-2</v>
      </c>
      <c r="N100" s="29">
        <f t="shared" si="7"/>
        <v>0</v>
      </c>
      <c r="P100" s="30" t="s">
        <v>88</v>
      </c>
      <c r="V100" s="33" t="s">
        <v>186</v>
      </c>
      <c r="X100" s="27" t="s">
        <v>294</v>
      </c>
      <c r="Y100" s="27" t="s">
        <v>294</v>
      </c>
      <c r="Z100" s="30" t="s">
        <v>255</v>
      </c>
      <c r="AJ100" s="4" t="s">
        <v>189</v>
      </c>
      <c r="AK100" s="4" t="s">
        <v>92</v>
      </c>
    </row>
    <row r="101" spans="1:37">
      <c r="A101" s="25">
        <v>63</v>
      </c>
      <c r="B101" s="26" t="s">
        <v>183</v>
      </c>
      <c r="C101" s="27" t="s">
        <v>296</v>
      </c>
      <c r="D101" s="28" t="s">
        <v>297</v>
      </c>
      <c r="E101" s="29">
        <v>1</v>
      </c>
      <c r="F101" s="30" t="s">
        <v>87</v>
      </c>
      <c r="H101" s="31">
        <f t="shared" si="4"/>
        <v>0</v>
      </c>
      <c r="J101" s="31">
        <f t="shared" si="5"/>
        <v>0</v>
      </c>
      <c r="L101" s="32">
        <f t="shared" si="6"/>
        <v>0</v>
      </c>
      <c r="M101" s="29">
        <v>5.5E-2</v>
      </c>
      <c r="N101" s="29">
        <f t="shared" si="7"/>
        <v>5.5E-2</v>
      </c>
      <c r="P101" s="30" t="s">
        <v>88</v>
      </c>
      <c r="V101" s="33" t="s">
        <v>186</v>
      </c>
      <c r="X101" s="27" t="s">
        <v>298</v>
      </c>
      <c r="Y101" s="27" t="s">
        <v>296</v>
      </c>
      <c r="Z101" s="30" t="s">
        <v>188</v>
      </c>
      <c r="AJ101" s="4" t="s">
        <v>189</v>
      </c>
      <c r="AK101" s="4" t="s">
        <v>92</v>
      </c>
    </row>
    <row r="102" spans="1:37">
      <c r="A102" s="25">
        <v>64</v>
      </c>
      <c r="B102" s="26" t="s">
        <v>183</v>
      </c>
      <c r="C102" s="27" t="s">
        <v>299</v>
      </c>
      <c r="D102" s="28" t="s">
        <v>300</v>
      </c>
      <c r="E102" s="29">
        <v>7</v>
      </c>
      <c r="F102" s="30" t="s">
        <v>87</v>
      </c>
      <c r="H102" s="31">
        <f t="shared" si="4"/>
        <v>0</v>
      </c>
      <c r="J102" s="31">
        <f t="shared" si="5"/>
        <v>0</v>
      </c>
      <c r="L102" s="32">
        <f t="shared" si="6"/>
        <v>0</v>
      </c>
      <c r="M102" s="29">
        <v>5.5E-2</v>
      </c>
      <c r="N102" s="29">
        <f t="shared" si="7"/>
        <v>0.38500000000000001</v>
      </c>
      <c r="P102" s="30" t="s">
        <v>88</v>
      </c>
      <c r="V102" s="33" t="s">
        <v>186</v>
      </c>
      <c r="X102" s="27" t="s">
        <v>301</v>
      </c>
      <c r="Y102" s="27" t="s">
        <v>299</v>
      </c>
      <c r="Z102" s="30" t="s">
        <v>188</v>
      </c>
      <c r="AJ102" s="4" t="s">
        <v>189</v>
      </c>
      <c r="AK102" s="4" t="s">
        <v>92</v>
      </c>
    </row>
    <row r="103" spans="1:37">
      <c r="A103" s="25">
        <v>65</v>
      </c>
      <c r="B103" s="26" t="s">
        <v>183</v>
      </c>
      <c r="C103" s="27" t="s">
        <v>302</v>
      </c>
      <c r="D103" s="28" t="s">
        <v>303</v>
      </c>
      <c r="E103" s="29">
        <v>230</v>
      </c>
      <c r="F103" s="30" t="s">
        <v>145</v>
      </c>
      <c r="H103" s="31">
        <f t="shared" si="4"/>
        <v>0</v>
      </c>
      <c r="J103" s="31">
        <f t="shared" si="5"/>
        <v>0</v>
      </c>
      <c r="L103" s="32">
        <f t="shared" si="6"/>
        <v>0</v>
      </c>
      <c r="N103" s="29">
        <f t="shared" si="7"/>
        <v>0</v>
      </c>
      <c r="P103" s="30" t="s">
        <v>88</v>
      </c>
      <c r="V103" s="33" t="s">
        <v>186</v>
      </c>
      <c r="X103" s="27" t="s">
        <v>304</v>
      </c>
      <c r="Y103" s="27" t="s">
        <v>302</v>
      </c>
      <c r="Z103" s="30" t="s">
        <v>188</v>
      </c>
      <c r="AJ103" s="4" t="s">
        <v>189</v>
      </c>
      <c r="AK103" s="4" t="s">
        <v>92</v>
      </c>
    </row>
    <row r="104" spans="1:37">
      <c r="A104" s="25">
        <v>66</v>
      </c>
      <c r="B104" s="26" t="s">
        <v>183</v>
      </c>
      <c r="C104" s="27" t="s">
        <v>305</v>
      </c>
      <c r="D104" s="28" t="s">
        <v>306</v>
      </c>
      <c r="E104" s="29">
        <v>2</v>
      </c>
      <c r="F104" s="30" t="s">
        <v>240</v>
      </c>
      <c r="H104" s="31">
        <f t="shared" si="4"/>
        <v>0</v>
      </c>
      <c r="J104" s="31">
        <f t="shared" si="5"/>
        <v>0</v>
      </c>
      <c r="L104" s="32">
        <f t="shared" si="6"/>
        <v>0</v>
      </c>
      <c r="N104" s="29">
        <f t="shared" si="7"/>
        <v>0</v>
      </c>
      <c r="P104" s="30" t="s">
        <v>88</v>
      </c>
      <c r="V104" s="33" t="s">
        <v>186</v>
      </c>
      <c r="X104" s="27" t="s">
        <v>307</v>
      </c>
      <c r="Y104" s="27" t="s">
        <v>305</v>
      </c>
      <c r="Z104" s="30" t="s">
        <v>188</v>
      </c>
      <c r="AJ104" s="4" t="s">
        <v>189</v>
      </c>
      <c r="AK104" s="4" t="s">
        <v>92</v>
      </c>
    </row>
    <row r="105" spans="1:37">
      <c r="A105" s="25">
        <v>67</v>
      </c>
      <c r="B105" s="26" t="s">
        <v>183</v>
      </c>
      <c r="C105" s="27" t="s">
        <v>308</v>
      </c>
      <c r="D105" s="28" t="s">
        <v>309</v>
      </c>
      <c r="E105" s="29">
        <v>1</v>
      </c>
      <c r="F105" s="30" t="s">
        <v>87</v>
      </c>
      <c r="H105" s="31">
        <f t="shared" si="4"/>
        <v>0</v>
      </c>
      <c r="J105" s="31">
        <f t="shared" si="5"/>
        <v>0</v>
      </c>
      <c r="L105" s="32">
        <f t="shared" si="6"/>
        <v>0</v>
      </c>
      <c r="N105" s="29">
        <f t="shared" si="7"/>
        <v>0</v>
      </c>
      <c r="P105" s="30" t="s">
        <v>88</v>
      </c>
      <c r="V105" s="33" t="s">
        <v>186</v>
      </c>
      <c r="X105" s="27" t="s">
        <v>308</v>
      </c>
      <c r="Y105" s="27" t="s">
        <v>308</v>
      </c>
      <c r="Z105" s="30" t="s">
        <v>188</v>
      </c>
      <c r="AJ105" s="4" t="s">
        <v>189</v>
      </c>
      <c r="AK105" s="4" t="s">
        <v>92</v>
      </c>
    </row>
    <row r="106" spans="1:37">
      <c r="A106" s="25">
        <v>68</v>
      </c>
      <c r="B106" s="26" t="s">
        <v>183</v>
      </c>
      <c r="C106" s="27" t="s">
        <v>310</v>
      </c>
      <c r="D106" s="28" t="s">
        <v>311</v>
      </c>
      <c r="E106" s="29">
        <v>3</v>
      </c>
      <c r="F106" s="30" t="s">
        <v>87</v>
      </c>
      <c r="H106" s="31">
        <f t="shared" si="4"/>
        <v>0</v>
      </c>
      <c r="J106" s="31">
        <f t="shared" si="5"/>
        <v>0</v>
      </c>
      <c r="L106" s="32">
        <f t="shared" si="6"/>
        <v>0</v>
      </c>
      <c r="N106" s="29">
        <f t="shared" si="7"/>
        <v>0</v>
      </c>
      <c r="P106" s="30" t="s">
        <v>88</v>
      </c>
      <c r="V106" s="33" t="s">
        <v>186</v>
      </c>
      <c r="X106" s="27" t="s">
        <v>310</v>
      </c>
      <c r="Y106" s="27" t="s">
        <v>310</v>
      </c>
      <c r="Z106" s="30" t="s">
        <v>188</v>
      </c>
      <c r="AJ106" s="4" t="s">
        <v>189</v>
      </c>
      <c r="AK106" s="4" t="s">
        <v>92</v>
      </c>
    </row>
    <row r="107" spans="1:37" ht="25.5">
      <c r="A107" s="25">
        <v>69</v>
      </c>
      <c r="B107" s="26" t="s">
        <v>183</v>
      </c>
      <c r="C107" s="27" t="s">
        <v>312</v>
      </c>
      <c r="D107" s="28" t="s">
        <v>313</v>
      </c>
      <c r="E107" s="29">
        <v>8</v>
      </c>
      <c r="F107" s="30" t="s">
        <v>87</v>
      </c>
      <c r="H107" s="31">
        <f t="shared" si="4"/>
        <v>0</v>
      </c>
      <c r="J107" s="31">
        <f t="shared" si="5"/>
        <v>0</v>
      </c>
      <c r="L107" s="32">
        <f t="shared" si="6"/>
        <v>0</v>
      </c>
      <c r="N107" s="29">
        <f t="shared" si="7"/>
        <v>0</v>
      </c>
      <c r="P107" s="30" t="s">
        <v>88</v>
      </c>
      <c r="V107" s="33" t="s">
        <v>186</v>
      </c>
      <c r="X107" s="27" t="s">
        <v>314</v>
      </c>
      <c r="Y107" s="27" t="s">
        <v>312</v>
      </c>
      <c r="Z107" s="30" t="s">
        <v>188</v>
      </c>
      <c r="AJ107" s="4" t="s">
        <v>189</v>
      </c>
      <c r="AK107" s="4" t="s">
        <v>92</v>
      </c>
    </row>
    <row r="108" spans="1:37" ht="25.5">
      <c r="A108" s="25">
        <v>70</v>
      </c>
      <c r="B108" s="26" t="s">
        <v>183</v>
      </c>
      <c r="C108" s="27" t="s">
        <v>315</v>
      </c>
      <c r="D108" s="28" t="s">
        <v>316</v>
      </c>
      <c r="F108" s="30" t="s">
        <v>55</v>
      </c>
      <c r="H108" s="31">
        <f t="shared" si="4"/>
        <v>0</v>
      </c>
      <c r="J108" s="31">
        <f t="shared" si="5"/>
        <v>0</v>
      </c>
      <c r="L108" s="32">
        <f t="shared" si="6"/>
        <v>0</v>
      </c>
      <c r="N108" s="29">
        <f t="shared" si="7"/>
        <v>0</v>
      </c>
      <c r="P108" s="30" t="s">
        <v>88</v>
      </c>
      <c r="V108" s="33" t="s">
        <v>186</v>
      </c>
      <c r="X108" s="27" t="s">
        <v>317</v>
      </c>
      <c r="Y108" s="27" t="s">
        <v>315</v>
      </c>
      <c r="Z108" s="30" t="s">
        <v>318</v>
      </c>
      <c r="AJ108" s="4" t="s">
        <v>189</v>
      </c>
      <c r="AK108" s="4" t="s">
        <v>92</v>
      </c>
    </row>
    <row r="109" spans="1:37">
      <c r="D109" s="73" t="s">
        <v>319</v>
      </c>
      <c r="E109" s="74">
        <f>J109</f>
        <v>0</v>
      </c>
      <c r="H109" s="74">
        <f>SUM(H60:H108)</f>
        <v>0</v>
      </c>
      <c r="I109" s="74">
        <f>SUM(I60:I108)</f>
        <v>0</v>
      </c>
      <c r="J109" s="74">
        <f>SUM(J60:J108)</f>
        <v>0</v>
      </c>
      <c r="L109" s="75">
        <f>SUM(L60:L108)</f>
        <v>1.1067549999999997</v>
      </c>
      <c r="N109" s="76">
        <f>SUM(N60:N108)</f>
        <v>0.47</v>
      </c>
      <c r="W109" s="34">
        <f>SUM(W60:W108)</f>
        <v>0</v>
      </c>
    </row>
    <row r="111" spans="1:37">
      <c r="B111" s="27" t="s">
        <v>320</v>
      </c>
    </row>
    <row r="112" spans="1:37">
      <c r="A112" s="25">
        <v>71</v>
      </c>
      <c r="B112" s="26" t="s">
        <v>183</v>
      </c>
      <c r="C112" s="27" t="s">
        <v>321</v>
      </c>
      <c r="D112" s="28" t="s">
        <v>322</v>
      </c>
      <c r="E112" s="29">
        <v>18</v>
      </c>
      <c r="F112" s="30" t="s">
        <v>145</v>
      </c>
      <c r="H112" s="31">
        <f t="shared" ref="H112:H144" si="8">ROUND(E112*G112,2)</f>
        <v>0</v>
      </c>
      <c r="J112" s="31">
        <f t="shared" ref="J112:J144" si="9">ROUND(E112*G112,2)</f>
        <v>0</v>
      </c>
      <c r="L112" s="32">
        <f t="shared" ref="L112:L144" si="10">E112*K112</f>
        <v>0</v>
      </c>
      <c r="M112" s="29">
        <v>2E-3</v>
      </c>
      <c r="N112" s="29">
        <f t="shared" ref="N112:N144" si="11">E112*M112</f>
        <v>3.6000000000000004E-2</v>
      </c>
      <c r="P112" s="30" t="s">
        <v>88</v>
      </c>
      <c r="V112" s="33" t="s">
        <v>186</v>
      </c>
      <c r="X112" s="27" t="s">
        <v>323</v>
      </c>
      <c r="Y112" s="27" t="s">
        <v>321</v>
      </c>
      <c r="Z112" s="30" t="s">
        <v>188</v>
      </c>
      <c r="AJ112" s="4" t="s">
        <v>189</v>
      </c>
      <c r="AK112" s="4" t="s">
        <v>92</v>
      </c>
    </row>
    <row r="113" spans="1:37">
      <c r="A113" s="25">
        <v>72</v>
      </c>
      <c r="B113" s="26" t="s">
        <v>183</v>
      </c>
      <c r="C113" s="27" t="s">
        <v>324</v>
      </c>
      <c r="D113" s="28" t="s">
        <v>325</v>
      </c>
      <c r="E113" s="29">
        <v>6</v>
      </c>
      <c r="F113" s="30" t="s">
        <v>87</v>
      </c>
      <c r="H113" s="31">
        <f t="shared" si="8"/>
        <v>0</v>
      </c>
      <c r="J113" s="31">
        <f t="shared" si="9"/>
        <v>0</v>
      </c>
      <c r="L113" s="32">
        <f t="shared" si="10"/>
        <v>0</v>
      </c>
      <c r="N113" s="29">
        <f t="shared" si="11"/>
        <v>0</v>
      </c>
      <c r="P113" s="30" t="s">
        <v>88</v>
      </c>
      <c r="V113" s="33" t="s">
        <v>186</v>
      </c>
      <c r="X113" s="27" t="s">
        <v>326</v>
      </c>
      <c r="Y113" s="27" t="s">
        <v>324</v>
      </c>
      <c r="Z113" s="30" t="s">
        <v>188</v>
      </c>
      <c r="AJ113" s="4" t="s">
        <v>189</v>
      </c>
      <c r="AK113" s="4" t="s">
        <v>92</v>
      </c>
    </row>
    <row r="114" spans="1:37" ht="25.5">
      <c r="A114" s="25">
        <v>73</v>
      </c>
      <c r="B114" s="26" t="s">
        <v>183</v>
      </c>
      <c r="C114" s="27" t="s">
        <v>327</v>
      </c>
      <c r="D114" s="28" t="s">
        <v>328</v>
      </c>
      <c r="E114" s="29">
        <v>2</v>
      </c>
      <c r="F114" s="30" t="s">
        <v>329</v>
      </c>
      <c r="H114" s="31">
        <f t="shared" si="8"/>
        <v>0</v>
      </c>
      <c r="J114" s="31">
        <f t="shared" si="9"/>
        <v>0</v>
      </c>
      <c r="K114" s="32">
        <v>2.5600000000000002E-3</v>
      </c>
      <c r="L114" s="32">
        <f t="shared" si="10"/>
        <v>5.1200000000000004E-3</v>
      </c>
      <c r="N114" s="29">
        <f t="shared" si="11"/>
        <v>0</v>
      </c>
      <c r="P114" s="30" t="s">
        <v>88</v>
      </c>
      <c r="V114" s="33" t="s">
        <v>186</v>
      </c>
      <c r="X114" s="27" t="s">
        <v>330</v>
      </c>
      <c r="Y114" s="27" t="s">
        <v>327</v>
      </c>
      <c r="Z114" s="30" t="s">
        <v>188</v>
      </c>
      <c r="AJ114" s="4" t="s">
        <v>189</v>
      </c>
      <c r="AK114" s="4" t="s">
        <v>92</v>
      </c>
    </row>
    <row r="115" spans="1:37" ht="25.5">
      <c r="A115" s="25">
        <v>74</v>
      </c>
      <c r="B115" s="26" t="s">
        <v>183</v>
      </c>
      <c r="C115" s="27" t="s">
        <v>331</v>
      </c>
      <c r="D115" s="28" t="s">
        <v>332</v>
      </c>
      <c r="E115" s="29">
        <v>6</v>
      </c>
      <c r="F115" s="30" t="s">
        <v>329</v>
      </c>
      <c r="H115" s="31">
        <f t="shared" si="8"/>
        <v>0</v>
      </c>
      <c r="J115" s="31">
        <f t="shared" si="9"/>
        <v>0</v>
      </c>
      <c r="K115" s="32">
        <v>3.79E-3</v>
      </c>
      <c r="L115" s="32">
        <f t="shared" si="10"/>
        <v>2.274E-2</v>
      </c>
      <c r="N115" s="29">
        <f t="shared" si="11"/>
        <v>0</v>
      </c>
      <c r="P115" s="30" t="s">
        <v>88</v>
      </c>
      <c r="V115" s="33" t="s">
        <v>186</v>
      </c>
      <c r="X115" s="27" t="s">
        <v>333</v>
      </c>
      <c r="Y115" s="27" t="s">
        <v>331</v>
      </c>
      <c r="Z115" s="30" t="s">
        <v>188</v>
      </c>
      <c r="AJ115" s="4" t="s">
        <v>189</v>
      </c>
      <c r="AK115" s="4" t="s">
        <v>92</v>
      </c>
    </row>
    <row r="116" spans="1:37" ht="25.5">
      <c r="A116" s="25">
        <v>75</v>
      </c>
      <c r="B116" s="26" t="s">
        <v>183</v>
      </c>
      <c r="C116" s="27" t="s">
        <v>334</v>
      </c>
      <c r="D116" s="28" t="s">
        <v>335</v>
      </c>
      <c r="E116" s="29">
        <v>2</v>
      </c>
      <c r="F116" s="30" t="s">
        <v>87</v>
      </c>
      <c r="H116" s="31">
        <f t="shared" si="8"/>
        <v>0</v>
      </c>
      <c r="J116" s="31">
        <f t="shared" si="9"/>
        <v>0</v>
      </c>
      <c r="K116" s="32">
        <v>3.6000000000000002E-4</v>
      </c>
      <c r="L116" s="32">
        <f t="shared" si="10"/>
        <v>7.2000000000000005E-4</v>
      </c>
      <c r="N116" s="29">
        <f t="shared" si="11"/>
        <v>0</v>
      </c>
      <c r="P116" s="30" t="s">
        <v>88</v>
      </c>
      <c r="V116" s="33" t="s">
        <v>186</v>
      </c>
      <c r="X116" s="27" t="s">
        <v>336</v>
      </c>
      <c r="Y116" s="27" t="s">
        <v>334</v>
      </c>
      <c r="Z116" s="30" t="s">
        <v>188</v>
      </c>
      <c r="AJ116" s="4" t="s">
        <v>189</v>
      </c>
      <c r="AK116" s="4" t="s">
        <v>92</v>
      </c>
    </row>
    <row r="117" spans="1:37" ht="25.5">
      <c r="A117" s="25">
        <v>76</v>
      </c>
      <c r="B117" s="26" t="s">
        <v>183</v>
      </c>
      <c r="C117" s="27" t="s">
        <v>337</v>
      </c>
      <c r="D117" s="28" t="s">
        <v>338</v>
      </c>
      <c r="E117" s="29">
        <v>6</v>
      </c>
      <c r="F117" s="30" t="s">
        <v>87</v>
      </c>
      <c r="H117" s="31">
        <f t="shared" si="8"/>
        <v>0</v>
      </c>
      <c r="J117" s="31">
        <f t="shared" si="9"/>
        <v>0</v>
      </c>
      <c r="K117" s="32">
        <v>5.4000000000000001E-4</v>
      </c>
      <c r="L117" s="32">
        <f t="shared" si="10"/>
        <v>3.2399999999999998E-3</v>
      </c>
      <c r="N117" s="29">
        <f t="shared" si="11"/>
        <v>0</v>
      </c>
      <c r="P117" s="30" t="s">
        <v>88</v>
      </c>
      <c r="V117" s="33" t="s">
        <v>186</v>
      </c>
      <c r="X117" s="27" t="s">
        <v>339</v>
      </c>
      <c r="Y117" s="27" t="s">
        <v>337</v>
      </c>
      <c r="Z117" s="30" t="s">
        <v>188</v>
      </c>
      <c r="AJ117" s="4" t="s">
        <v>189</v>
      </c>
      <c r="AK117" s="4" t="s">
        <v>92</v>
      </c>
    </row>
    <row r="118" spans="1:37">
      <c r="A118" s="25">
        <v>77</v>
      </c>
      <c r="B118" s="26" t="s">
        <v>183</v>
      </c>
      <c r="C118" s="27" t="s">
        <v>340</v>
      </c>
      <c r="D118" s="28" t="s">
        <v>341</v>
      </c>
      <c r="E118" s="29">
        <v>204</v>
      </c>
      <c r="F118" s="30" t="s">
        <v>145</v>
      </c>
      <c r="H118" s="31">
        <f t="shared" si="8"/>
        <v>0</v>
      </c>
      <c r="J118" s="31">
        <f t="shared" si="9"/>
        <v>0</v>
      </c>
      <c r="K118" s="32">
        <v>4.2199999999999998E-3</v>
      </c>
      <c r="L118" s="32">
        <f t="shared" si="10"/>
        <v>0.86087999999999998</v>
      </c>
      <c r="N118" s="29">
        <f t="shared" si="11"/>
        <v>0</v>
      </c>
      <c r="P118" s="30" t="s">
        <v>88</v>
      </c>
      <c r="V118" s="33" t="s">
        <v>186</v>
      </c>
      <c r="X118" s="27" t="s">
        <v>342</v>
      </c>
      <c r="Y118" s="27" t="s">
        <v>340</v>
      </c>
      <c r="Z118" s="30" t="s">
        <v>255</v>
      </c>
      <c r="AJ118" s="4" t="s">
        <v>189</v>
      </c>
      <c r="AK118" s="4" t="s">
        <v>92</v>
      </c>
    </row>
    <row r="119" spans="1:37">
      <c r="A119" s="25">
        <v>78</v>
      </c>
      <c r="B119" s="26" t="s">
        <v>183</v>
      </c>
      <c r="C119" s="27" t="s">
        <v>343</v>
      </c>
      <c r="D119" s="28" t="s">
        <v>344</v>
      </c>
      <c r="E119" s="29">
        <v>77</v>
      </c>
      <c r="F119" s="30" t="s">
        <v>145</v>
      </c>
      <c r="H119" s="31">
        <f t="shared" si="8"/>
        <v>0</v>
      </c>
      <c r="J119" s="31">
        <f t="shared" si="9"/>
        <v>0</v>
      </c>
      <c r="K119" s="32">
        <v>4.2199999999999998E-3</v>
      </c>
      <c r="L119" s="32">
        <f t="shared" si="10"/>
        <v>0.32494000000000001</v>
      </c>
      <c r="N119" s="29">
        <f t="shared" si="11"/>
        <v>0</v>
      </c>
      <c r="P119" s="30" t="s">
        <v>88</v>
      </c>
      <c r="V119" s="33" t="s">
        <v>186</v>
      </c>
      <c r="X119" s="27" t="s">
        <v>345</v>
      </c>
      <c r="Y119" s="27" t="s">
        <v>343</v>
      </c>
      <c r="Z119" s="30" t="s">
        <v>255</v>
      </c>
      <c r="AJ119" s="4" t="s">
        <v>189</v>
      </c>
      <c r="AK119" s="4" t="s">
        <v>92</v>
      </c>
    </row>
    <row r="120" spans="1:37">
      <c r="A120" s="25">
        <v>79</v>
      </c>
      <c r="B120" s="26" t="s">
        <v>183</v>
      </c>
      <c r="C120" s="27" t="s">
        <v>346</v>
      </c>
      <c r="D120" s="28" t="s">
        <v>347</v>
      </c>
      <c r="E120" s="29">
        <v>177</v>
      </c>
      <c r="F120" s="30" t="s">
        <v>145</v>
      </c>
      <c r="H120" s="31">
        <f t="shared" si="8"/>
        <v>0</v>
      </c>
      <c r="J120" s="31">
        <f t="shared" si="9"/>
        <v>0</v>
      </c>
      <c r="K120" s="32">
        <v>4.2199999999999998E-3</v>
      </c>
      <c r="L120" s="32">
        <f t="shared" si="10"/>
        <v>0.74693999999999994</v>
      </c>
      <c r="N120" s="29">
        <f t="shared" si="11"/>
        <v>0</v>
      </c>
      <c r="P120" s="30" t="s">
        <v>88</v>
      </c>
      <c r="V120" s="33" t="s">
        <v>186</v>
      </c>
      <c r="X120" s="27" t="s">
        <v>348</v>
      </c>
      <c r="Y120" s="27" t="s">
        <v>346</v>
      </c>
      <c r="Z120" s="30" t="s">
        <v>255</v>
      </c>
      <c r="AJ120" s="4" t="s">
        <v>189</v>
      </c>
      <c r="AK120" s="4" t="s">
        <v>92</v>
      </c>
    </row>
    <row r="121" spans="1:37">
      <c r="A121" s="25">
        <v>80</v>
      </c>
      <c r="B121" s="26" t="s">
        <v>183</v>
      </c>
      <c r="C121" s="27" t="s">
        <v>349</v>
      </c>
      <c r="D121" s="28" t="s">
        <v>350</v>
      </c>
      <c r="E121" s="29">
        <v>18</v>
      </c>
      <c r="F121" s="30" t="s">
        <v>145</v>
      </c>
      <c r="H121" s="31">
        <f t="shared" si="8"/>
        <v>0</v>
      </c>
      <c r="J121" s="31">
        <f t="shared" si="9"/>
        <v>0</v>
      </c>
      <c r="L121" s="32">
        <f t="shared" si="10"/>
        <v>0</v>
      </c>
      <c r="N121" s="29">
        <f t="shared" si="11"/>
        <v>0</v>
      </c>
      <c r="P121" s="30" t="s">
        <v>88</v>
      </c>
      <c r="V121" s="33" t="s">
        <v>186</v>
      </c>
      <c r="X121" s="27" t="s">
        <v>351</v>
      </c>
      <c r="Y121" s="27" t="s">
        <v>349</v>
      </c>
      <c r="Z121" s="30" t="s">
        <v>188</v>
      </c>
      <c r="AJ121" s="4" t="s">
        <v>189</v>
      </c>
      <c r="AK121" s="4" t="s">
        <v>92</v>
      </c>
    </row>
    <row r="122" spans="1:37">
      <c r="A122" s="25">
        <v>81</v>
      </c>
      <c r="B122" s="26" t="s">
        <v>183</v>
      </c>
      <c r="C122" s="27" t="s">
        <v>352</v>
      </c>
      <c r="D122" s="28" t="s">
        <v>353</v>
      </c>
      <c r="E122" s="29">
        <v>101</v>
      </c>
      <c r="F122" s="30" t="s">
        <v>145</v>
      </c>
      <c r="H122" s="31">
        <f t="shared" si="8"/>
        <v>0</v>
      </c>
      <c r="J122" s="31">
        <f t="shared" si="9"/>
        <v>0</v>
      </c>
      <c r="K122" s="32">
        <v>5.0000000000000002E-5</v>
      </c>
      <c r="L122" s="32">
        <f t="shared" si="10"/>
        <v>5.0500000000000007E-3</v>
      </c>
      <c r="N122" s="29">
        <f t="shared" si="11"/>
        <v>0</v>
      </c>
      <c r="P122" s="30" t="s">
        <v>88</v>
      </c>
      <c r="V122" s="33" t="s">
        <v>186</v>
      </c>
      <c r="X122" s="27" t="s">
        <v>354</v>
      </c>
      <c r="Y122" s="27" t="s">
        <v>352</v>
      </c>
      <c r="Z122" s="30" t="s">
        <v>188</v>
      </c>
      <c r="AJ122" s="4" t="s">
        <v>189</v>
      </c>
      <c r="AK122" s="4" t="s">
        <v>92</v>
      </c>
    </row>
    <row r="123" spans="1:37">
      <c r="A123" s="25">
        <v>82</v>
      </c>
      <c r="B123" s="26" t="s">
        <v>183</v>
      </c>
      <c r="C123" s="27" t="s">
        <v>355</v>
      </c>
      <c r="D123" s="28" t="s">
        <v>356</v>
      </c>
      <c r="E123" s="29">
        <v>28</v>
      </c>
      <c r="F123" s="30" t="s">
        <v>145</v>
      </c>
      <c r="H123" s="31">
        <f t="shared" si="8"/>
        <v>0</v>
      </c>
      <c r="J123" s="31">
        <f t="shared" si="9"/>
        <v>0</v>
      </c>
      <c r="K123" s="32">
        <v>9.0000000000000006E-5</v>
      </c>
      <c r="L123" s="32">
        <f t="shared" si="10"/>
        <v>2.5200000000000001E-3</v>
      </c>
      <c r="N123" s="29">
        <f t="shared" si="11"/>
        <v>0</v>
      </c>
      <c r="P123" s="30" t="s">
        <v>88</v>
      </c>
      <c r="V123" s="33" t="s">
        <v>186</v>
      </c>
      <c r="X123" s="27" t="s">
        <v>357</v>
      </c>
      <c r="Y123" s="27" t="s">
        <v>355</v>
      </c>
      <c r="Z123" s="30" t="s">
        <v>188</v>
      </c>
      <c r="AJ123" s="4" t="s">
        <v>189</v>
      </c>
      <c r="AK123" s="4" t="s">
        <v>92</v>
      </c>
    </row>
    <row r="124" spans="1:37">
      <c r="A124" s="25">
        <v>83</v>
      </c>
      <c r="B124" s="26" t="s">
        <v>183</v>
      </c>
      <c r="C124" s="27" t="s">
        <v>358</v>
      </c>
      <c r="D124" s="28" t="s">
        <v>359</v>
      </c>
      <c r="E124" s="29">
        <v>163</v>
      </c>
      <c r="F124" s="30" t="s">
        <v>145</v>
      </c>
      <c r="H124" s="31">
        <f t="shared" si="8"/>
        <v>0</v>
      </c>
      <c r="J124" s="31">
        <f t="shared" si="9"/>
        <v>0</v>
      </c>
      <c r="K124" s="32">
        <v>6.0000000000000002E-5</v>
      </c>
      <c r="L124" s="32">
        <f t="shared" si="10"/>
        <v>9.7800000000000005E-3</v>
      </c>
      <c r="N124" s="29">
        <f t="shared" si="11"/>
        <v>0</v>
      </c>
      <c r="P124" s="30" t="s">
        <v>88</v>
      </c>
      <c r="V124" s="33" t="s">
        <v>186</v>
      </c>
      <c r="X124" s="27" t="s">
        <v>360</v>
      </c>
      <c r="Y124" s="27" t="s">
        <v>358</v>
      </c>
      <c r="Z124" s="30" t="s">
        <v>188</v>
      </c>
      <c r="AJ124" s="4" t="s">
        <v>189</v>
      </c>
      <c r="AK124" s="4" t="s">
        <v>92</v>
      </c>
    </row>
    <row r="125" spans="1:37">
      <c r="A125" s="25">
        <v>84</v>
      </c>
      <c r="B125" s="26" t="s">
        <v>183</v>
      </c>
      <c r="C125" s="27" t="s">
        <v>361</v>
      </c>
      <c r="D125" s="28" t="s">
        <v>362</v>
      </c>
      <c r="E125" s="29">
        <v>103</v>
      </c>
      <c r="F125" s="30" t="s">
        <v>145</v>
      </c>
      <c r="H125" s="31">
        <f t="shared" si="8"/>
        <v>0</v>
      </c>
      <c r="J125" s="31">
        <f t="shared" si="9"/>
        <v>0</v>
      </c>
      <c r="K125" s="32">
        <v>9.0000000000000006E-5</v>
      </c>
      <c r="L125" s="32">
        <f t="shared" si="10"/>
        <v>9.2700000000000005E-3</v>
      </c>
      <c r="N125" s="29">
        <f t="shared" si="11"/>
        <v>0</v>
      </c>
      <c r="P125" s="30" t="s">
        <v>88</v>
      </c>
      <c r="V125" s="33" t="s">
        <v>186</v>
      </c>
      <c r="X125" s="27" t="s">
        <v>363</v>
      </c>
      <c r="Y125" s="27" t="s">
        <v>361</v>
      </c>
      <c r="Z125" s="30" t="s">
        <v>188</v>
      </c>
      <c r="AJ125" s="4" t="s">
        <v>189</v>
      </c>
      <c r="AK125" s="4" t="s">
        <v>92</v>
      </c>
    </row>
    <row r="126" spans="1:37">
      <c r="A126" s="25">
        <v>85</v>
      </c>
      <c r="B126" s="26" t="s">
        <v>183</v>
      </c>
      <c r="C126" s="27" t="s">
        <v>364</v>
      </c>
      <c r="D126" s="28" t="s">
        <v>365</v>
      </c>
      <c r="E126" s="29">
        <v>49</v>
      </c>
      <c r="F126" s="30" t="s">
        <v>145</v>
      </c>
      <c r="H126" s="31">
        <f t="shared" si="8"/>
        <v>0</v>
      </c>
      <c r="J126" s="31">
        <f t="shared" si="9"/>
        <v>0</v>
      </c>
      <c r="K126" s="32">
        <v>9.0000000000000006E-5</v>
      </c>
      <c r="L126" s="32">
        <f t="shared" si="10"/>
        <v>4.4099999999999999E-3</v>
      </c>
      <c r="N126" s="29">
        <f t="shared" si="11"/>
        <v>0</v>
      </c>
      <c r="P126" s="30" t="s">
        <v>88</v>
      </c>
      <c r="V126" s="33" t="s">
        <v>186</v>
      </c>
      <c r="X126" s="27" t="s">
        <v>366</v>
      </c>
      <c r="Y126" s="27" t="s">
        <v>364</v>
      </c>
      <c r="Z126" s="30" t="s">
        <v>188</v>
      </c>
      <c r="AJ126" s="4" t="s">
        <v>189</v>
      </c>
      <c r="AK126" s="4" t="s">
        <v>92</v>
      </c>
    </row>
    <row r="127" spans="1:37">
      <c r="A127" s="25">
        <v>86</v>
      </c>
      <c r="B127" s="26" t="s">
        <v>183</v>
      </c>
      <c r="C127" s="27" t="s">
        <v>367</v>
      </c>
      <c r="D127" s="28" t="s">
        <v>368</v>
      </c>
      <c r="E127" s="29">
        <v>14</v>
      </c>
      <c r="F127" s="30" t="s">
        <v>145</v>
      </c>
      <c r="H127" s="31">
        <f t="shared" si="8"/>
        <v>0</v>
      </c>
      <c r="J127" s="31">
        <f t="shared" si="9"/>
        <v>0</v>
      </c>
      <c r="K127" s="32">
        <v>9.0000000000000006E-5</v>
      </c>
      <c r="L127" s="32">
        <f t="shared" si="10"/>
        <v>1.2600000000000001E-3</v>
      </c>
      <c r="N127" s="29">
        <f t="shared" si="11"/>
        <v>0</v>
      </c>
      <c r="P127" s="30" t="s">
        <v>88</v>
      </c>
      <c r="V127" s="33" t="s">
        <v>186</v>
      </c>
      <c r="X127" s="27" t="s">
        <v>369</v>
      </c>
      <c r="Y127" s="27" t="s">
        <v>367</v>
      </c>
      <c r="Z127" s="30" t="s">
        <v>188</v>
      </c>
      <c r="AJ127" s="4" t="s">
        <v>189</v>
      </c>
      <c r="AK127" s="4" t="s">
        <v>92</v>
      </c>
    </row>
    <row r="128" spans="1:37" ht="25.5">
      <c r="A128" s="25">
        <v>87</v>
      </c>
      <c r="B128" s="26" t="s">
        <v>183</v>
      </c>
      <c r="C128" s="27" t="s">
        <v>370</v>
      </c>
      <c r="D128" s="28" t="s">
        <v>371</v>
      </c>
      <c r="E128" s="29">
        <v>24</v>
      </c>
      <c r="F128" s="30" t="s">
        <v>329</v>
      </c>
      <c r="H128" s="31">
        <f t="shared" si="8"/>
        <v>0</v>
      </c>
      <c r="J128" s="31">
        <f t="shared" si="9"/>
        <v>0</v>
      </c>
      <c r="K128" s="32">
        <v>4.3499999999999997E-3</v>
      </c>
      <c r="L128" s="32">
        <f t="shared" si="10"/>
        <v>0.10439999999999999</v>
      </c>
      <c r="N128" s="29">
        <f t="shared" si="11"/>
        <v>0</v>
      </c>
      <c r="P128" s="30" t="s">
        <v>88</v>
      </c>
      <c r="V128" s="33" t="s">
        <v>186</v>
      </c>
      <c r="X128" s="27" t="s">
        <v>372</v>
      </c>
      <c r="Y128" s="27" t="s">
        <v>370</v>
      </c>
      <c r="Z128" s="30" t="s">
        <v>188</v>
      </c>
      <c r="AJ128" s="4" t="s">
        <v>189</v>
      </c>
      <c r="AK128" s="4" t="s">
        <v>92</v>
      </c>
    </row>
    <row r="129" spans="1:37" ht="25.5">
      <c r="A129" s="25">
        <v>88</v>
      </c>
      <c r="B129" s="26" t="s">
        <v>183</v>
      </c>
      <c r="C129" s="27" t="s">
        <v>373</v>
      </c>
      <c r="D129" s="28" t="s">
        <v>374</v>
      </c>
      <c r="E129" s="29">
        <v>8</v>
      </c>
      <c r="F129" s="30" t="s">
        <v>87</v>
      </c>
      <c r="H129" s="31">
        <f t="shared" si="8"/>
        <v>0</v>
      </c>
      <c r="J129" s="31">
        <f t="shared" si="9"/>
        <v>0</v>
      </c>
      <c r="L129" s="32">
        <f t="shared" si="10"/>
        <v>0</v>
      </c>
      <c r="N129" s="29">
        <f t="shared" si="11"/>
        <v>0</v>
      </c>
      <c r="P129" s="30" t="s">
        <v>88</v>
      </c>
      <c r="V129" s="33" t="s">
        <v>186</v>
      </c>
      <c r="X129" s="27" t="s">
        <v>375</v>
      </c>
      <c r="Y129" s="27" t="s">
        <v>373</v>
      </c>
      <c r="Z129" s="30" t="s">
        <v>188</v>
      </c>
      <c r="AJ129" s="4" t="s">
        <v>189</v>
      </c>
      <c r="AK129" s="4" t="s">
        <v>92</v>
      </c>
    </row>
    <row r="130" spans="1:37">
      <c r="A130" s="25">
        <v>89</v>
      </c>
      <c r="B130" s="26" t="s">
        <v>183</v>
      </c>
      <c r="C130" s="27" t="s">
        <v>376</v>
      </c>
      <c r="D130" s="28" t="s">
        <v>377</v>
      </c>
      <c r="E130" s="29">
        <v>8</v>
      </c>
      <c r="F130" s="30" t="s">
        <v>87</v>
      </c>
      <c r="H130" s="31">
        <f t="shared" si="8"/>
        <v>0</v>
      </c>
      <c r="J130" s="31">
        <f t="shared" si="9"/>
        <v>0</v>
      </c>
      <c r="L130" s="32">
        <f t="shared" si="10"/>
        <v>0</v>
      </c>
      <c r="N130" s="29">
        <f t="shared" si="11"/>
        <v>0</v>
      </c>
      <c r="P130" s="30" t="s">
        <v>88</v>
      </c>
      <c r="V130" s="33" t="s">
        <v>186</v>
      </c>
      <c r="X130" s="27" t="s">
        <v>378</v>
      </c>
      <c r="Y130" s="27" t="s">
        <v>376</v>
      </c>
      <c r="Z130" s="30" t="s">
        <v>188</v>
      </c>
      <c r="AJ130" s="4" t="s">
        <v>189</v>
      </c>
      <c r="AK130" s="4" t="s">
        <v>92</v>
      </c>
    </row>
    <row r="131" spans="1:37" ht="25.5">
      <c r="A131" s="25">
        <v>90</v>
      </c>
      <c r="B131" s="26" t="s">
        <v>183</v>
      </c>
      <c r="C131" s="27" t="s">
        <v>379</v>
      </c>
      <c r="D131" s="28" t="s">
        <v>380</v>
      </c>
      <c r="E131" s="29">
        <v>8</v>
      </c>
      <c r="F131" s="30" t="s">
        <v>87</v>
      </c>
      <c r="H131" s="31">
        <f t="shared" si="8"/>
        <v>0</v>
      </c>
      <c r="J131" s="31">
        <f t="shared" si="9"/>
        <v>0</v>
      </c>
      <c r="K131" s="32">
        <v>7.2000000000000005E-4</v>
      </c>
      <c r="L131" s="32">
        <f t="shared" si="10"/>
        <v>5.7600000000000004E-3</v>
      </c>
      <c r="N131" s="29">
        <f t="shared" si="11"/>
        <v>0</v>
      </c>
      <c r="P131" s="30" t="s">
        <v>88</v>
      </c>
      <c r="V131" s="33" t="s">
        <v>186</v>
      </c>
      <c r="X131" s="27" t="s">
        <v>381</v>
      </c>
      <c r="Y131" s="27" t="s">
        <v>379</v>
      </c>
      <c r="Z131" s="30" t="s">
        <v>188</v>
      </c>
      <c r="AJ131" s="4" t="s">
        <v>189</v>
      </c>
      <c r="AK131" s="4" t="s">
        <v>92</v>
      </c>
    </row>
    <row r="132" spans="1:37" ht="25.5">
      <c r="A132" s="25">
        <v>91</v>
      </c>
      <c r="B132" s="26" t="s">
        <v>183</v>
      </c>
      <c r="C132" s="27" t="s">
        <v>382</v>
      </c>
      <c r="D132" s="28" t="s">
        <v>383</v>
      </c>
      <c r="E132" s="29">
        <v>11</v>
      </c>
      <c r="F132" s="30" t="s">
        <v>384</v>
      </c>
      <c r="H132" s="31">
        <f t="shared" si="8"/>
        <v>0</v>
      </c>
      <c r="J132" s="31">
        <f t="shared" si="9"/>
        <v>0</v>
      </c>
      <c r="K132" s="32">
        <v>1.7600000000000001E-3</v>
      </c>
      <c r="L132" s="32">
        <f t="shared" si="10"/>
        <v>1.9360000000000002E-2</v>
      </c>
      <c r="N132" s="29">
        <f t="shared" si="11"/>
        <v>0</v>
      </c>
      <c r="P132" s="30" t="s">
        <v>88</v>
      </c>
      <c r="V132" s="33" t="s">
        <v>186</v>
      </c>
      <c r="X132" s="27" t="s">
        <v>385</v>
      </c>
      <c r="Y132" s="27" t="s">
        <v>382</v>
      </c>
      <c r="Z132" s="30" t="s">
        <v>188</v>
      </c>
      <c r="AJ132" s="4" t="s">
        <v>189</v>
      </c>
      <c r="AK132" s="4" t="s">
        <v>92</v>
      </c>
    </row>
    <row r="133" spans="1:37">
      <c r="A133" s="25">
        <v>92</v>
      </c>
      <c r="B133" s="26" t="s">
        <v>183</v>
      </c>
      <c r="C133" s="27" t="s">
        <v>386</v>
      </c>
      <c r="D133" s="28" t="s">
        <v>387</v>
      </c>
      <c r="E133" s="29">
        <v>6</v>
      </c>
      <c r="F133" s="30" t="s">
        <v>87</v>
      </c>
      <c r="H133" s="31">
        <f t="shared" si="8"/>
        <v>0</v>
      </c>
      <c r="J133" s="31">
        <f t="shared" si="9"/>
        <v>0</v>
      </c>
      <c r="L133" s="32">
        <f t="shared" si="10"/>
        <v>0</v>
      </c>
      <c r="M133" s="29">
        <v>1E-3</v>
      </c>
      <c r="N133" s="29">
        <f t="shared" si="11"/>
        <v>6.0000000000000001E-3</v>
      </c>
      <c r="P133" s="30" t="s">
        <v>88</v>
      </c>
      <c r="V133" s="33" t="s">
        <v>186</v>
      </c>
      <c r="X133" s="27" t="s">
        <v>388</v>
      </c>
      <c r="Y133" s="27" t="s">
        <v>386</v>
      </c>
      <c r="Z133" s="30" t="s">
        <v>188</v>
      </c>
      <c r="AJ133" s="4" t="s">
        <v>189</v>
      </c>
      <c r="AK133" s="4" t="s">
        <v>92</v>
      </c>
    </row>
    <row r="134" spans="1:37">
      <c r="A134" s="25">
        <v>93</v>
      </c>
      <c r="B134" s="26" t="s">
        <v>183</v>
      </c>
      <c r="C134" s="27" t="s">
        <v>389</v>
      </c>
      <c r="D134" s="28" t="s">
        <v>390</v>
      </c>
      <c r="E134" s="29">
        <v>42</v>
      </c>
      <c r="F134" s="30" t="s">
        <v>87</v>
      </c>
      <c r="H134" s="31">
        <f t="shared" si="8"/>
        <v>0</v>
      </c>
      <c r="J134" s="31">
        <f t="shared" si="9"/>
        <v>0</v>
      </c>
      <c r="L134" s="32">
        <f t="shared" si="10"/>
        <v>0</v>
      </c>
      <c r="N134" s="29">
        <f t="shared" si="11"/>
        <v>0</v>
      </c>
      <c r="P134" s="30" t="s">
        <v>88</v>
      </c>
      <c r="V134" s="33" t="s">
        <v>186</v>
      </c>
      <c r="X134" s="27" t="s">
        <v>391</v>
      </c>
      <c r="Y134" s="27" t="s">
        <v>389</v>
      </c>
      <c r="Z134" s="30" t="s">
        <v>188</v>
      </c>
      <c r="AJ134" s="4" t="s">
        <v>189</v>
      </c>
      <c r="AK134" s="4" t="s">
        <v>92</v>
      </c>
    </row>
    <row r="135" spans="1:37">
      <c r="A135" s="25">
        <v>94</v>
      </c>
      <c r="B135" s="26" t="s">
        <v>183</v>
      </c>
      <c r="C135" s="27" t="s">
        <v>392</v>
      </c>
      <c r="D135" s="28" t="s">
        <v>393</v>
      </c>
      <c r="E135" s="29">
        <v>5</v>
      </c>
      <c r="F135" s="30" t="s">
        <v>87</v>
      </c>
      <c r="H135" s="31">
        <f t="shared" si="8"/>
        <v>0</v>
      </c>
      <c r="J135" s="31">
        <f t="shared" si="9"/>
        <v>0</v>
      </c>
      <c r="L135" s="32">
        <f t="shared" si="10"/>
        <v>0</v>
      </c>
      <c r="N135" s="29">
        <f t="shared" si="11"/>
        <v>0</v>
      </c>
      <c r="P135" s="30" t="s">
        <v>88</v>
      </c>
      <c r="V135" s="33" t="s">
        <v>186</v>
      </c>
      <c r="X135" s="27" t="s">
        <v>394</v>
      </c>
      <c r="Y135" s="27" t="s">
        <v>392</v>
      </c>
      <c r="Z135" s="30" t="s">
        <v>188</v>
      </c>
      <c r="AJ135" s="4" t="s">
        <v>189</v>
      </c>
      <c r="AK135" s="4" t="s">
        <v>92</v>
      </c>
    </row>
    <row r="136" spans="1:37">
      <c r="A136" s="25">
        <v>95</v>
      </c>
      <c r="B136" s="26" t="s">
        <v>183</v>
      </c>
      <c r="C136" s="27" t="s">
        <v>395</v>
      </c>
      <c r="D136" s="28" t="s">
        <v>396</v>
      </c>
      <c r="E136" s="29">
        <v>9</v>
      </c>
      <c r="F136" s="30" t="s">
        <v>87</v>
      </c>
      <c r="H136" s="31">
        <f t="shared" si="8"/>
        <v>0</v>
      </c>
      <c r="J136" s="31">
        <f t="shared" si="9"/>
        <v>0</v>
      </c>
      <c r="L136" s="32">
        <f t="shared" si="10"/>
        <v>0</v>
      </c>
      <c r="N136" s="29">
        <f t="shared" si="11"/>
        <v>0</v>
      </c>
      <c r="P136" s="30" t="s">
        <v>88</v>
      </c>
      <c r="V136" s="33" t="s">
        <v>186</v>
      </c>
      <c r="X136" s="27" t="s">
        <v>397</v>
      </c>
      <c r="Y136" s="27" t="s">
        <v>395</v>
      </c>
      <c r="Z136" s="30" t="s">
        <v>188</v>
      </c>
      <c r="AJ136" s="4" t="s">
        <v>189</v>
      </c>
      <c r="AK136" s="4" t="s">
        <v>92</v>
      </c>
    </row>
    <row r="137" spans="1:37">
      <c r="A137" s="25">
        <v>96</v>
      </c>
      <c r="B137" s="26" t="s">
        <v>183</v>
      </c>
      <c r="C137" s="27" t="s">
        <v>398</v>
      </c>
      <c r="D137" s="28" t="s">
        <v>399</v>
      </c>
      <c r="E137" s="29">
        <v>458</v>
      </c>
      <c r="F137" s="30" t="s">
        <v>145</v>
      </c>
      <c r="H137" s="31">
        <f t="shared" si="8"/>
        <v>0</v>
      </c>
      <c r="J137" s="31">
        <f t="shared" si="9"/>
        <v>0</v>
      </c>
      <c r="K137" s="32">
        <v>1.7000000000000001E-4</v>
      </c>
      <c r="L137" s="32">
        <f t="shared" si="10"/>
        <v>7.7860000000000013E-2</v>
      </c>
      <c r="N137" s="29">
        <f t="shared" si="11"/>
        <v>0</v>
      </c>
      <c r="P137" s="30" t="s">
        <v>88</v>
      </c>
      <c r="V137" s="33" t="s">
        <v>186</v>
      </c>
      <c r="X137" s="27" t="s">
        <v>400</v>
      </c>
      <c r="Y137" s="27" t="s">
        <v>398</v>
      </c>
      <c r="Z137" s="30" t="s">
        <v>188</v>
      </c>
      <c r="AJ137" s="4" t="s">
        <v>189</v>
      </c>
      <c r="AK137" s="4" t="s">
        <v>92</v>
      </c>
    </row>
    <row r="138" spans="1:37">
      <c r="A138" s="25">
        <v>97</v>
      </c>
      <c r="B138" s="26" t="s">
        <v>183</v>
      </c>
      <c r="C138" s="27" t="s">
        <v>401</v>
      </c>
      <c r="D138" s="28" t="s">
        <v>402</v>
      </c>
      <c r="E138" s="29">
        <v>458</v>
      </c>
      <c r="F138" s="30" t="s">
        <v>145</v>
      </c>
      <c r="H138" s="31">
        <f t="shared" si="8"/>
        <v>0</v>
      </c>
      <c r="J138" s="31">
        <f t="shared" si="9"/>
        <v>0</v>
      </c>
      <c r="L138" s="32">
        <f t="shared" si="10"/>
        <v>0</v>
      </c>
      <c r="N138" s="29">
        <f t="shared" si="11"/>
        <v>0</v>
      </c>
      <c r="P138" s="30" t="s">
        <v>88</v>
      </c>
      <c r="V138" s="33" t="s">
        <v>186</v>
      </c>
      <c r="X138" s="27" t="s">
        <v>403</v>
      </c>
      <c r="Y138" s="27" t="s">
        <v>401</v>
      </c>
      <c r="Z138" s="30" t="s">
        <v>188</v>
      </c>
      <c r="AJ138" s="4" t="s">
        <v>189</v>
      </c>
      <c r="AK138" s="4" t="s">
        <v>92</v>
      </c>
    </row>
    <row r="139" spans="1:37">
      <c r="A139" s="25">
        <v>98</v>
      </c>
      <c r="B139" s="26" t="s">
        <v>183</v>
      </c>
      <c r="C139" s="27" t="s">
        <v>404</v>
      </c>
      <c r="D139" s="28" t="s">
        <v>405</v>
      </c>
      <c r="E139" s="29">
        <v>22</v>
      </c>
      <c r="F139" s="30" t="s">
        <v>240</v>
      </c>
      <c r="H139" s="31">
        <f t="shared" si="8"/>
        <v>0</v>
      </c>
      <c r="J139" s="31">
        <f t="shared" si="9"/>
        <v>0</v>
      </c>
      <c r="L139" s="32">
        <f t="shared" si="10"/>
        <v>0</v>
      </c>
      <c r="N139" s="29">
        <f t="shared" si="11"/>
        <v>0</v>
      </c>
      <c r="P139" s="30" t="s">
        <v>88</v>
      </c>
      <c r="V139" s="33" t="s">
        <v>186</v>
      </c>
      <c r="X139" s="27" t="s">
        <v>404</v>
      </c>
      <c r="Y139" s="27" t="s">
        <v>404</v>
      </c>
      <c r="Z139" s="30" t="s">
        <v>188</v>
      </c>
      <c r="AJ139" s="4" t="s">
        <v>189</v>
      </c>
      <c r="AK139" s="4" t="s">
        <v>92</v>
      </c>
    </row>
    <row r="140" spans="1:37">
      <c r="A140" s="25">
        <v>99</v>
      </c>
      <c r="B140" s="26" t="s">
        <v>183</v>
      </c>
      <c r="C140" s="27" t="s">
        <v>406</v>
      </c>
      <c r="D140" s="28" t="s">
        <v>407</v>
      </c>
      <c r="E140" s="29">
        <v>5</v>
      </c>
      <c r="F140" s="30" t="s">
        <v>240</v>
      </c>
      <c r="H140" s="31">
        <f t="shared" si="8"/>
        <v>0</v>
      </c>
      <c r="J140" s="31">
        <f t="shared" si="9"/>
        <v>0</v>
      </c>
      <c r="L140" s="32">
        <f t="shared" si="10"/>
        <v>0</v>
      </c>
      <c r="N140" s="29">
        <f t="shared" si="11"/>
        <v>0</v>
      </c>
      <c r="P140" s="30" t="s">
        <v>88</v>
      </c>
      <c r="V140" s="33" t="s">
        <v>186</v>
      </c>
      <c r="X140" s="27" t="s">
        <v>406</v>
      </c>
      <c r="Y140" s="27" t="s">
        <v>406</v>
      </c>
      <c r="Z140" s="30" t="s">
        <v>188</v>
      </c>
      <c r="AJ140" s="4" t="s">
        <v>189</v>
      </c>
      <c r="AK140" s="4" t="s">
        <v>92</v>
      </c>
    </row>
    <row r="141" spans="1:37">
      <c r="A141" s="25">
        <v>100</v>
      </c>
      <c r="B141" s="26" t="s">
        <v>183</v>
      </c>
      <c r="C141" s="27" t="s">
        <v>408</v>
      </c>
      <c r="D141" s="28" t="s">
        <v>409</v>
      </c>
      <c r="E141" s="29">
        <v>9</v>
      </c>
      <c r="F141" s="30" t="s">
        <v>240</v>
      </c>
      <c r="H141" s="31">
        <f t="shared" si="8"/>
        <v>0</v>
      </c>
      <c r="J141" s="31">
        <f t="shared" si="9"/>
        <v>0</v>
      </c>
      <c r="L141" s="32">
        <f t="shared" si="10"/>
        <v>0</v>
      </c>
      <c r="N141" s="29">
        <f t="shared" si="11"/>
        <v>0</v>
      </c>
      <c r="P141" s="30" t="s">
        <v>88</v>
      </c>
      <c r="V141" s="33" t="s">
        <v>186</v>
      </c>
      <c r="X141" s="27" t="s">
        <v>408</v>
      </c>
      <c r="Y141" s="27" t="s">
        <v>408</v>
      </c>
      <c r="Z141" s="30" t="s">
        <v>188</v>
      </c>
      <c r="AJ141" s="4" t="s">
        <v>189</v>
      </c>
      <c r="AK141" s="4" t="s">
        <v>92</v>
      </c>
    </row>
    <row r="142" spans="1:37">
      <c r="A142" s="25">
        <v>101</v>
      </c>
      <c r="B142" s="26" t="s">
        <v>183</v>
      </c>
      <c r="C142" s="27" t="s">
        <v>410</v>
      </c>
      <c r="D142" s="28" t="s">
        <v>411</v>
      </c>
      <c r="E142" s="29">
        <v>2</v>
      </c>
      <c r="F142" s="30" t="s">
        <v>240</v>
      </c>
      <c r="H142" s="31">
        <f t="shared" si="8"/>
        <v>0</v>
      </c>
      <c r="J142" s="31">
        <f t="shared" si="9"/>
        <v>0</v>
      </c>
      <c r="L142" s="32">
        <f t="shared" si="10"/>
        <v>0</v>
      </c>
      <c r="N142" s="29">
        <f t="shared" si="11"/>
        <v>0</v>
      </c>
      <c r="P142" s="30" t="s">
        <v>88</v>
      </c>
      <c r="V142" s="33" t="s">
        <v>186</v>
      </c>
      <c r="X142" s="27" t="s">
        <v>410</v>
      </c>
      <c r="Y142" s="27" t="s">
        <v>410</v>
      </c>
      <c r="Z142" s="30" t="s">
        <v>255</v>
      </c>
      <c r="AJ142" s="4" t="s">
        <v>189</v>
      </c>
      <c r="AK142" s="4" t="s">
        <v>92</v>
      </c>
    </row>
    <row r="143" spans="1:37">
      <c r="A143" s="25">
        <v>102</v>
      </c>
      <c r="B143" s="26" t="s">
        <v>183</v>
      </c>
      <c r="C143" s="27" t="s">
        <v>412</v>
      </c>
      <c r="D143" s="28" t="s">
        <v>413</v>
      </c>
      <c r="E143" s="29">
        <v>12</v>
      </c>
      <c r="F143" s="30" t="s">
        <v>240</v>
      </c>
      <c r="H143" s="31">
        <f t="shared" si="8"/>
        <v>0</v>
      </c>
      <c r="J143" s="31">
        <f t="shared" si="9"/>
        <v>0</v>
      </c>
      <c r="L143" s="32">
        <f t="shared" si="10"/>
        <v>0</v>
      </c>
      <c r="N143" s="29">
        <f t="shared" si="11"/>
        <v>0</v>
      </c>
      <c r="P143" s="30" t="s">
        <v>88</v>
      </c>
      <c r="V143" s="33" t="s">
        <v>186</v>
      </c>
      <c r="X143" s="27" t="s">
        <v>412</v>
      </c>
      <c r="Y143" s="27" t="s">
        <v>412</v>
      </c>
      <c r="Z143" s="30" t="s">
        <v>255</v>
      </c>
      <c r="AJ143" s="4" t="s">
        <v>189</v>
      </c>
      <c r="AK143" s="4" t="s">
        <v>92</v>
      </c>
    </row>
    <row r="144" spans="1:37" ht="25.5">
      <c r="A144" s="25">
        <v>103</v>
      </c>
      <c r="B144" s="26" t="s">
        <v>183</v>
      </c>
      <c r="C144" s="27" t="s">
        <v>414</v>
      </c>
      <c r="D144" s="28" t="s">
        <v>415</v>
      </c>
      <c r="F144" s="30" t="s">
        <v>55</v>
      </c>
      <c r="H144" s="31">
        <f t="shared" si="8"/>
        <v>0</v>
      </c>
      <c r="J144" s="31">
        <f t="shared" si="9"/>
        <v>0</v>
      </c>
      <c r="L144" s="32">
        <f t="shared" si="10"/>
        <v>0</v>
      </c>
      <c r="N144" s="29">
        <f t="shared" si="11"/>
        <v>0</v>
      </c>
      <c r="P144" s="30" t="s">
        <v>88</v>
      </c>
      <c r="V144" s="33" t="s">
        <v>186</v>
      </c>
      <c r="X144" s="27" t="s">
        <v>416</v>
      </c>
      <c r="Y144" s="27" t="s">
        <v>414</v>
      </c>
      <c r="Z144" s="30" t="s">
        <v>318</v>
      </c>
      <c r="AJ144" s="4" t="s">
        <v>189</v>
      </c>
      <c r="AK144" s="4" t="s">
        <v>92</v>
      </c>
    </row>
    <row r="145" spans="1:37">
      <c r="D145" s="73" t="s">
        <v>417</v>
      </c>
      <c r="E145" s="74">
        <f>J145</f>
        <v>0</v>
      </c>
      <c r="H145" s="74">
        <f>SUM(H111:H144)</f>
        <v>0</v>
      </c>
      <c r="I145" s="74">
        <f>SUM(I111:I144)</f>
        <v>0</v>
      </c>
      <c r="J145" s="74">
        <f>SUM(J111:J144)</f>
        <v>0</v>
      </c>
      <c r="L145" s="75">
        <f>SUM(L111:L144)</f>
        <v>2.2042499999999992</v>
      </c>
      <c r="N145" s="76">
        <f>SUM(N111:N144)</f>
        <v>4.2000000000000003E-2</v>
      </c>
      <c r="W145" s="34">
        <f>SUM(W111:W144)</f>
        <v>0</v>
      </c>
    </row>
    <row r="147" spans="1:37">
      <c r="B147" s="27" t="s">
        <v>418</v>
      </c>
    </row>
    <row r="148" spans="1:37">
      <c r="A148" s="25">
        <v>104</v>
      </c>
      <c r="B148" s="26" t="s">
        <v>183</v>
      </c>
      <c r="C148" s="27" t="s">
        <v>419</v>
      </c>
      <c r="D148" s="28" t="s">
        <v>420</v>
      </c>
      <c r="E148" s="29">
        <v>1</v>
      </c>
      <c r="F148" s="30" t="s">
        <v>329</v>
      </c>
      <c r="H148" s="31">
        <f t="shared" ref="H148:H193" si="12">ROUND(E148*G148,2)</f>
        <v>0</v>
      </c>
      <c r="J148" s="31">
        <f t="shared" ref="J148:J193" si="13">ROUND(E148*G148,2)</f>
        <v>0</v>
      </c>
      <c r="L148" s="32">
        <f t="shared" ref="L148:L193" si="14">E148*K148</f>
        <v>0</v>
      </c>
      <c r="M148" s="29">
        <v>3.4000000000000002E-2</v>
      </c>
      <c r="N148" s="29">
        <f t="shared" ref="N148:N193" si="15">E148*M148</f>
        <v>3.4000000000000002E-2</v>
      </c>
      <c r="P148" s="30" t="s">
        <v>88</v>
      </c>
      <c r="V148" s="33" t="s">
        <v>186</v>
      </c>
      <c r="X148" s="27" t="s">
        <v>421</v>
      </c>
      <c r="Y148" s="27" t="s">
        <v>419</v>
      </c>
      <c r="Z148" s="30" t="s">
        <v>188</v>
      </c>
      <c r="AJ148" s="4" t="s">
        <v>189</v>
      </c>
      <c r="AK148" s="4" t="s">
        <v>92</v>
      </c>
    </row>
    <row r="149" spans="1:37" ht="25.5">
      <c r="A149" s="25">
        <v>105</v>
      </c>
      <c r="B149" s="26" t="s">
        <v>183</v>
      </c>
      <c r="C149" s="27" t="s">
        <v>422</v>
      </c>
      <c r="D149" s="28" t="s">
        <v>423</v>
      </c>
      <c r="E149" s="29">
        <v>2</v>
      </c>
      <c r="F149" s="30" t="s">
        <v>87</v>
      </c>
      <c r="H149" s="31">
        <f t="shared" si="12"/>
        <v>0</v>
      </c>
      <c r="J149" s="31">
        <f t="shared" si="13"/>
        <v>0</v>
      </c>
      <c r="K149" s="32">
        <v>3.7699999999999999E-3</v>
      </c>
      <c r="L149" s="32">
        <f t="shared" si="14"/>
        <v>7.5399999999999998E-3</v>
      </c>
      <c r="N149" s="29">
        <f t="shared" si="15"/>
        <v>0</v>
      </c>
      <c r="P149" s="30" t="s">
        <v>88</v>
      </c>
      <c r="V149" s="33" t="s">
        <v>186</v>
      </c>
      <c r="X149" s="27" t="s">
        <v>424</v>
      </c>
      <c r="Y149" s="27" t="s">
        <v>422</v>
      </c>
      <c r="Z149" s="30" t="s">
        <v>188</v>
      </c>
      <c r="AJ149" s="4" t="s">
        <v>189</v>
      </c>
      <c r="AK149" s="4" t="s">
        <v>92</v>
      </c>
    </row>
    <row r="150" spans="1:37">
      <c r="A150" s="25">
        <v>106</v>
      </c>
      <c r="B150" s="26" t="s">
        <v>183</v>
      </c>
      <c r="C150" s="27" t="s">
        <v>425</v>
      </c>
      <c r="D150" s="28" t="s">
        <v>426</v>
      </c>
      <c r="E150" s="29">
        <v>2</v>
      </c>
      <c r="F150" s="30" t="s">
        <v>329</v>
      </c>
      <c r="H150" s="31">
        <f t="shared" si="12"/>
        <v>0</v>
      </c>
      <c r="J150" s="31">
        <f t="shared" si="13"/>
        <v>0</v>
      </c>
      <c r="K150" s="32">
        <v>9.0000000000000006E-5</v>
      </c>
      <c r="L150" s="32">
        <f t="shared" si="14"/>
        <v>1.8000000000000001E-4</v>
      </c>
      <c r="N150" s="29">
        <f t="shared" si="15"/>
        <v>0</v>
      </c>
      <c r="P150" s="30" t="s">
        <v>88</v>
      </c>
      <c r="V150" s="33" t="s">
        <v>186</v>
      </c>
      <c r="X150" s="27" t="s">
        <v>427</v>
      </c>
      <c r="Y150" s="27" t="s">
        <v>425</v>
      </c>
      <c r="Z150" s="30" t="s">
        <v>255</v>
      </c>
      <c r="AJ150" s="4" t="s">
        <v>189</v>
      </c>
      <c r="AK150" s="4" t="s">
        <v>92</v>
      </c>
    </row>
    <row r="151" spans="1:37">
      <c r="A151" s="25">
        <v>107</v>
      </c>
      <c r="B151" s="26" t="s">
        <v>183</v>
      </c>
      <c r="C151" s="27" t="s">
        <v>428</v>
      </c>
      <c r="D151" s="28" t="s">
        <v>429</v>
      </c>
      <c r="E151" s="29">
        <v>4</v>
      </c>
      <c r="F151" s="30" t="s">
        <v>240</v>
      </c>
      <c r="H151" s="31">
        <f t="shared" si="12"/>
        <v>0</v>
      </c>
      <c r="J151" s="31">
        <f t="shared" si="13"/>
        <v>0</v>
      </c>
      <c r="K151" s="32">
        <v>2.9020000000000001E-2</v>
      </c>
      <c r="L151" s="32">
        <f t="shared" si="14"/>
        <v>0.11608</v>
      </c>
      <c r="N151" s="29">
        <f t="shared" si="15"/>
        <v>0</v>
      </c>
      <c r="P151" s="30" t="s">
        <v>88</v>
      </c>
      <c r="V151" s="33" t="s">
        <v>186</v>
      </c>
      <c r="X151" s="27" t="s">
        <v>428</v>
      </c>
      <c r="Y151" s="27" t="s">
        <v>428</v>
      </c>
      <c r="Z151" s="30" t="s">
        <v>188</v>
      </c>
      <c r="AJ151" s="4" t="s">
        <v>189</v>
      </c>
      <c r="AK151" s="4" t="s">
        <v>92</v>
      </c>
    </row>
    <row r="152" spans="1:37">
      <c r="A152" s="25">
        <v>108</v>
      </c>
      <c r="B152" s="26" t="s">
        <v>183</v>
      </c>
      <c r="C152" s="27" t="s">
        <v>430</v>
      </c>
      <c r="D152" s="28" t="s">
        <v>431</v>
      </c>
      <c r="E152" s="29">
        <v>2</v>
      </c>
      <c r="F152" s="30" t="s">
        <v>329</v>
      </c>
      <c r="H152" s="31">
        <f t="shared" si="12"/>
        <v>0</v>
      </c>
      <c r="J152" s="31">
        <f t="shared" si="13"/>
        <v>0</v>
      </c>
      <c r="K152" s="32">
        <v>9.0000000000000006E-5</v>
      </c>
      <c r="L152" s="32">
        <f t="shared" si="14"/>
        <v>1.8000000000000001E-4</v>
      </c>
      <c r="N152" s="29">
        <f t="shared" si="15"/>
        <v>0</v>
      </c>
      <c r="P152" s="30" t="s">
        <v>88</v>
      </c>
      <c r="V152" s="33" t="s">
        <v>186</v>
      </c>
      <c r="X152" s="27" t="s">
        <v>432</v>
      </c>
      <c r="Y152" s="27" t="s">
        <v>430</v>
      </c>
      <c r="Z152" s="30" t="s">
        <v>255</v>
      </c>
      <c r="AJ152" s="4" t="s">
        <v>189</v>
      </c>
      <c r="AK152" s="4" t="s">
        <v>92</v>
      </c>
    </row>
    <row r="153" spans="1:37">
      <c r="A153" s="25">
        <v>109</v>
      </c>
      <c r="B153" s="26" t="s">
        <v>183</v>
      </c>
      <c r="C153" s="27" t="s">
        <v>433</v>
      </c>
      <c r="D153" s="28" t="s">
        <v>434</v>
      </c>
      <c r="E153" s="29">
        <v>4</v>
      </c>
      <c r="F153" s="30" t="s">
        <v>87</v>
      </c>
      <c r="H153" s="31">
        <f t="shared" si="12"/>
        <v>0</v>
      </c>
      <c r="J153" s="31">
        <f t="shared" si="13"/>
        <v>0</v>
      </c>
      <c r="L153" s="32">
        <f t="shared" si="14"/>
        <v>0</v>
      </c>
      <c r="N153" s="29">
        <f t="shared" si="15"/>
        <v>0</v>
      </c>
      <c r="P153" s="30" t="s">
        <v>88</v>
      </c>
      <c r="V153" s="33" t="s">
        <v>186</v>
      </c>
      <c r="X153" s="27" t="s">
        <v>435</v>
      </c>
      <c r="Y153" s="27" t="s">
        <v>433</v>
      </c>
      <c r="Z153" s="30" t="s">
        <v>188</v>
      </c>
      <c r="AJ153" s="4" t="s">
        <v>189</v>
      </c>
      <c r="AK153" s="4" t="s">
        <v>92</v>
      </c>
    </row>
    <row r="154" spans="1:37" ht="25.5">
      <c r="A154" s="25">
        <v>110</v>
      </c>
      <c r="B154" s="26" t="s">
        <v>183</v>
      </c>
      <c r="C154" s="27" t="s">
        <v>436</v>
      </c>
      <c r="D154" s="28" t="s">
        <v>437</v>
      </c>
      <c r="E154" s="29">
        <v>2</v>
      </c>
      <c r="F154" s="30" t="s">
        <v>87</v>
      </c>
      <c r="H154" s="31">
        <f t="shared" si="12"/>
        <v>0</v>
      </c>
      <c r="J154" s="31">
        <f t="shared" si="13"/>
        <v>0</v>
      </c>
      <c r="K154" s="32">
        <v>5.5000000000000003E-4</v>
      </c>
      <c r="L154" s="32">
        <f t="shared" si="14"/>
        <v>1.1000000000000001E-3</v>
      </c>
      <c r="N154" s="29">
        <f t="shared" si="15"/>
        <v>0</v>
      </c>
      <c r="P154" s="30" t="s">
        <v>88</v>
      </c>
      <c r="V154" s="33" t="s">
        <v>186</v>
      </c>
      <c r="X154" s="27" t="s">
        <v>438</v>
      </c>
      <c r="Y154" s="27" t="s">
        <v>436</v>
      </c>
      <c r="Z154" s="30" t="s">
        <v>188</v>
      </c>
      <c r="AJ154" s="4" t="s">
        <v>189</v>
      </c>
      <c r="AK154" s="4" t="s">
        <v>92</v>
      </c>
    </row>
    <row r="155" spans="1:37">
      <c r="A155" s="25">
        <v>111</v>
      </c>
      <c r="B155" s="26" t="s">
        <v>183</v>
      </c>
      <c r="C155" s="27" t="s">
        <v>439</v>
      </c>
      <c r="D155" s="28" t="s">
        <v>440</v>
      </c>
      <c r="E155" s="29">
        <v>4</v>
      </c>
      <c r="F155" s="30" t="s">
        <v>329</v>
      </c>
      <c r="H155" s="31">
        <f t="shared" si="12"/>
        <v>0</v>
      </c>
      <c r="J155" s="31">
        <f t="shared" si="13"/>
        <v>0</v>
      </c>
      <c r="K155" s="32">
        <v>1.65E-3</v>
      </c>
      <c r="L155" s="32">
        <f t="shared" si="14"/>
        <v>6.6E-3</v>
      </c>
      <c r="N155" s="29">
        <f t="shared" si="15"/>
        <v>0</v>
      </c>
      <c r="P155" s="30" t="s">
        <v>88</v>
      </c>
      <c r="V155" s="33" t="s">
        <v>186</v>
      </c>
      <c r="X155" s="27" t="s">
        <v>441</v>
      </c>
      <c r="Y155" s="27" t="s">
        <v>439</v>
      </c>
      <c r="Z155" s="30" t="s">
        <v>188</v>
      </c>
      <c r="AJ155" s="4" t="s">
        <v>189</v>
      </c>
      <c r="AK155" s="4" t="s">
        <v>92</v>
      </c>
    </row>
    <row r="156" spans="1:37">
      <c r="A156" s="25">
        <v>112</v>
      </c>
      <c r="B156" s="26" t="s">
        <v>183</v>
      </c>
      <c r="C156" s="27" t="s">
        <v>442</v>
      </c>
      <c r="D156" s="28" t="s">
        <v>443</v>
      </c>
      <c r="E156" s="29">
        <v>4</v>
      </c>
      <c r="F156" s="30" t="s">
        <v>87</v>
      </c>
      <c r="H156" s="31">
        <f t="shared" si="12"/>
        <v>0</v>
      </c>
      <c r="J156" s="31">
        <f t="shared" si="13"/>
        <v>0</v>
      </c>
      <c r="K156" s="32">
        <v>2.9999999999999997E-4</v>
      </c>
      <c r="L156" s="32">
        <f t="shared" si="14"/>
        <v>1.1999999999999999E-3</v>
      </c>
      <c r="N156" s="29">
        <f t="shared" si="15"/>
        <v>0</v>
      </c>
      <c r="P156" s="30" t="s">
        <v>88</v>
      </c>
      <c r="V156" s="33" t="s">
        <v>186</v>
      </c>
      <c r="X156" s="27" t="s">
        <v>444</v>
      </c>
      <c r="Y156" s="27" t="s">
        <v>442</v>
      </c>
      <c r="Z156" s="30" t="s">
        <v>188</v>
      </c>
      <c r="AJ156" s="4" t="s">
        <v>189</v>
      </c>
      <c r="AK156" s="4" t="s">
        <v>92</v>
      </c>
    </row>
    <row r="157" spans="1:37">
      <c r="A157" s="25">
        <v>113</v>
      </c>
      <c r="B157" s="26" t="s">
        <v>183</v>
      </c>
      <c r="C157" s="27" t="s">
        <v>445</v>
      </c>
      <c r="D157" s="28" t="s">
        <v>446</v>
      </c>
      <c r="E157" s="29">
        <v>7</v>
      </c>
      <c r="F157" s="30" t="s">
        <v>329</v>
      </c>
      <c r="H157" s="31">
        <f t="shared" si="12"/>
        <v>0</v>
      </c>
      <c r="J157" s="31">
        <f t="shared" si="13"/>
        <v>0</v>
      </c>
      <c r="L157" s="32">
        <f t="shared" si="14"/>
        <v>0</v>
      </c>
      <c r="M157" s="29">
        <v>1.9E-2</v>
      </c>
      <c r="N157" s="29">
        <f t="shared" si="15"/>
        <v>0.13300000000000001</v>
      </c>
      <c r="P157" s="30" t="s">
        <v>88</v>
      </c>
      <c r="V157" s="33" t="s">
        <v>186</v>
      </c>
      <c r="X157" s="27" t="s">
        <v>447</v>
      </c>
      <c r="Y157" s="27" t="s">
        <v>445</v>
      </c>
      <c r="Z157" s="30" t="s">
        <v>188</v>
      </c>
      <c r="AJ157" s="4" t="s">
        <v>189</v>
      </c>
      <c r="AK157" s="4" t="s">
        <v>92</v>
      </c>
    </row>
    <row r="158" spans="1:37" ht="25.5">
      <c r="A158" s="25">
        <v>114</v>
      </c>
      <c r="B158" s="26" t="s">
        <v>183</v>
      </c>
      <c r="C158" s="27" t="s">
        <v>448</v>
      </c>
      <c r="D158" s="28" t="s">
        <v>449</v>
      </c>
      <c r="E158" s="29">
        <v>1</v>
      </c>
      <c r="F158" s="30" t="s">
        <v>240</v>
      </c>
      <c r="H158" s="31">
        <f t="shared" si="12"/>
        <v>0</v>
      </c>
      <c r="J158" s="31">
        <f t="shared" si="13"/>
        <v>0</v>
      </c>
      <c r="K158" s="32">
        <v>2.9020000000000001E-2</v>
      </c>
      <c r="L158" s="32">
        <f t="shared" si="14"/>
        <v>2.9020000000000001E-2</v>
      </c>
      <c r="N158" s="29">
        <f t="shared" si="15"/>
        <v>0</v>
      </c>
      <c r="P158" s="30" t="s">
        <v>88</v>
      </c>
      <c r="V158" s="33" t="s">
        <v>186</v>
      </c>
      <c r="X158" s="27" t="s">
        <v>448</v>
      </c>
      <c r="Y158" s="27" t="s">
        <v>448</v>
      </c>
      <c r="Z158" s="30" t="s">
        <v>188</v>
      </c>
      <c r="AJ158" s="4" t="s">
        <v>189</v>
      </c>
      <c r="AK158" s="4" t="s">
        <v>92</v>
      </c>
    </row>
    <row r="159" spans="1:37">
      <c r="A159" s="25">
        <v>115</v>
      </c>
      <c r="B159" s="26" t="s">
        <v>183</v>
      </c>
      <c r="C159" s="27" t="s">
        <v>450</v>
      </c>
      <c r="D159" s="28" t="s">
        <v>451</v>
      </c>
      <c r="E159" s="29">
        <v>8</v>
      </c>
      <c r="F159" s="30" t="s">
        <v>329</v>
      </c>
      <c r="H159" s="31">
        <f t="shared" si="12"/>
        <v>0</v>
      </c>
      <c r="J159" s="31">
        <f t="shared" si="13"/>
        <v>0</v>
      </c>
      <c r="K159" s="32">
        <v>1.319E-2</v>
      </c>
      <c r="L159" s="32">
        <f t="shared" si="14"/>
        <v>0.10552</v>
      </c>
      <c r="N159" s="29">
        <f t="shared" si="15"/>
        <v>0</v>
      </c>
      <c r="P159" s="30" t="s">
        <v>88</v>
      </c>
      <c r="V159" s="33" t="s">
        <v>186</v>
      </c>
      <c r="X159" s="27" t="s">
        <v>450</v>
      </c>
      <c r="Y159" s="27" t="s">
        <v>450</v>
      </c>
      <c r="Z159" s="30" t="s">
        <v>188</v>
      </c>
      <c r="AJ159" s="4" t="s">
        <v>189</v>
      </c>
      <c r="AK159" s="4" t="s">
        <v>92</v>
      </c>
    </row>
    <row r="160" spans="1:37">
      <c r="A160" s="25">
        <v>116</v>
      </c>
      <c r="B160" s="26" t="s">
        <v>183</v>
      </c>
      <c r="C160" s="27" t="s">
        <v>452</v>
      </c>
      <c r="D160" s="28" t="s">
        <v>453</v>
      </c>
      <c r="E160" s="29">
        <v>7</v>
      </c>
      <c r="F160" s="30" t="s">
        <v>240</v>
      </c>
      <c r="H160" s="31">
        <f t="shared" si="12"/>
        <v>0</v>
      </c>
      <c r="J160" s="31">
        <f t="shared" si="13"/>
        <v>0</v>
      </c>
      <c r="K160" s="32">
        <v>2.9020000000000001E-2</v>
      </c>
      <c r="L160" s="32">
        <f t="shared" si="14"/>
        <v>0.20314000000000002</v>
      </c>
      <c r="N160" s="29">
        <f t="shared" si="15"/>
        <v>0</v>
      </c>
      <c r="P160" s="30" t="s">
        <v>88</v>
      </c>
      <c r="V160" s="33" t="s">
        <v>186</v>
      </c>
      <c r="X160" s="27" t="s">
        <v>452</v>
      </c>
      <c r="Y160" s="27" t="s">
        <v>452</v>
      </c>
      <c r="Z160" s="30" t="s">
        <v>188</v>
      </c>
      <c r="AJ160" s="4" t="s">
        <v>189</v>
      </c>
      <c r="AK160" s="4" t="s">
        <v>92</v>
      </c>
    </row>
    <row r="161" spans="1:37">
      <c r="A161" s="25">
        <v>117</v>
      </c>
      <c r="B161" s="26" t="s">
        <v>183</v>
      </c>
      <c r="C161" s="27" t="s">
        <v>454</v>
      </c>
      <c r="D161" s="28" t="s">
        <v>455</v>
      </c>
      <c r="E161" s="29">
        <v>7</v>
      </c>
      <c r="F161" s="30" t="s">
        <v>240</v>
      </c>
      <c r="H161" s="31">
        <f t="shared" si="12"/>
        <v>0</v>
      </c>
      <c r="J161" s="31">
        <f t="shared" si="13"/>
        <v>0</v>
      </c>
      <c r="K161" s="32">
        <v>2.9020000000000001E-2</v>
      </c>
      <c r="L161" s="32">
        <f t="shared" si="14"/>
        <v>0.20314000000000002</v>
      </c>
      <c r="N161" s="29">
        <f t="shared" si="15"/>
        <v>0</v>
      </c>
      <c r="P161" s="30" t="s">
        <v>88</v>
      </c>
      <c r="V161" s="33" t="s">
        <v>186</v>
      </c>
      <c r="X161" s="27" t="s">
        <v>454</v>
      </c>
      <c r="Y161" s="27" t="s">
        <v>454</v>
      </c>
      <c r="Z161" s="30" t="s">
        <v>188</v>
      </c>
      <c r="AJ161" s="4" t="s">
        <v>189</v>
      </c>
      <c r="AK161" s="4" t="s">
        <v>92</v>
      </c>
    </row>
    <row r="162" spans="1:37">
      <c r="A162" s="25">
        <v>118</v>
      </c>
      <c r="B162" s="26" t="s">
        <v>183</v>
      </c>
      <c r="C162" s="27" t="s">
        <v>456</v>
      </c>
      <c r="D162" s="28" t="s">
        <v>457</v>
      </c>
      <c r="E162" s="29">
        <v>7</v>
      </c>
      <c r="F162" s="30" t="s">
        <v>329</v>
      </c>
      <c r="H162" s="31">
        <f t="shared" si="12"/>
        <v>0</v>
      </c>
      <c r="J162" s="31">
        <f t="shared" si="13"/>
        <v>0</v>
      </c>
      <c r="K162" s="32">
        <v>3.8999999999999999E-4</v>
      </c>
      <c r="L162" s="32">
        <f t="shared" si="14"/>
        <v>2.7299999999999998E-3</v>
      </c>
      <c r="N162" s="29">
        <f t="shared" si="15"/>
        <v>0</v>
      </c>
      <c r="P162" s="30" t="s">
        <v>88</v>
      </c>
      <c r="V162" s="33" t="s">
        <v>186</v>
      </c>
      <c r="X162" s="27" t="s">
        <v>458</v>
      </c>
      <c r="Y162" s="27" t="s">
        <v>456</v>
      </c>
      <c r="Z162" s="30" t="s">
        <v>188</v>
      </c>
      <c r="AJ162" s="4" t="s">
        <v>189</v>
      </c>
      <c r="AK162" s="4" t="s">
        <v>92</v>
      </c>
    </row>
    <row r="163" spans="1:37">
      <c r="A163" s="25">
        <v>119</v>
      </c>
      <c r="B163" s="26" t="s">
        <v>183</v>
      </c>
      <c r="C163" s="27" t="s">
        <v>459</v>
      </c>
      <c r="D163" s="28" t="s">
        <v>460</v>
      </c>
      <c r="E163" s="29">
        <v>7</v>
      </c>
      <c r="F163" s="30" t="s">
        <v>240</v>
      </c>
      <c r="H163" s="31">
        <f t="shared" si="12"/>
        <v>0</v>
      </c>
      <c r="J163" s="31">
        <f t="shared" si="13"/>
        <v>0</v>
      </c>
      <c r="K163" s="32">
        <v>2.9020000000000001E-2</v>
      </c>
      <c r="L163" s="32">
        <f t="shared" si="14"/>
        <v>0.20314000000000002</v>
      </c>
      <c r="N163" s="29">
        <f t="shared" si="15"/>
        <v>0</v>
      </c>
      <c r="P163" s="30" t="s">
        <v>88</v>
      </c>
      <c r="V163" s="33" t="s">
        <v>186</v>
      </c>
      <c r="X163" s="27" t="s">
        <v>459</v>
      </c>
      <c r="Y163" s="27" t="s">
        <v>459</v>
      </c>
      <c r="Z163" s="30" t="s">
        <v>188</v>
      </c>
      <c r="AJ163" s="4" t="s">
        <v>189</v>
      </c>
      <c r="AK163" s="4" t="s">
        <v>92</v>
      </c>
    </row>
    <row r="164" spans="1:37">
      <c r="A164" s="25">
        <v>120</v>
      </c>
      <c r="B164" s="26" t="s">
        <v>183</v>
      </c>
      <c r="C164" s="27" t="s">
        <v>461</v>
      </c>
      <c r="D164" s="28" t="s">
        <v>462</v>
      </c>
      <c r="E164" s="29">
        <v>3</v>
      </c>
      <c r="F164" s="30" t="s">
        <v>329</v>
      </c>
      <c r="H164" s="31">
        <f t="shared" si="12"/>
        <v>0</v>
      </c>
      <c r="J164" s="31">
        <f t="shared" si="13"/>
        <v>0</v>
      </c>
      <c r="K164" s="32">
        <v>1.7000000000000001E-4</v>
      </c>
      <c r="L164" s="32">
        <f t="shared" si="14"/>
        <v>5.1000000000000004E-4</v>
      </c>
      <c r="N164" s="29">
        <f t="shared" si="15"/>
        <v>0</v>
      </c>
      <c r="P164" s="30" t="s">
        <v>88</v>
      </c>
      <c r="V164" s="33" t="s">
        <v>186</v>
      </c>
      <c r="X164" s="27" t="s">
        <v>463</v>
      </c>
      <c r="Y164" s="27" t="s">
        <v>461</v>
      </c>
      <c r="Z164" s="30" t="s">
        <v>188</v>
      </c>
      <c r="AJ164" s="4" t="s">
        <v>189</v>
      </c>
      <c r="AK164" s="4" t="s">
        <v>92</v>
      </c>
    </row>
    <row r="165" spans="1:37">
      <c r="A165" s="25">
        <v>121</v>
      </c>
      <c r="B165" s="26" t="s">
        <v>183</v>
      </c>
      <c r="C165" s="27" t="s">
        <v>464</v>
      </c>
      <c r="D165" s="28" t="s">
        <v>465</v>
      </c>
      <c r="E165" s="29">
        <v>3</v>
      </c>
      <c r="F165" s="30" t="s">
        <v>329</v>
      </c>
      <c r="H165" s="31">
        <f t="shared" si="12"/>
        <v>0</v>
      </c>
      <c r="J165" s="31">
        <f t="shared" si="13"/>
        <v>0</v>
      </c>
      <c r="K165" s="32">
        <v>1.7000000000000001E-4</v>
      </c>
      <c r="L165" s="32">
        <f t="shared" si="14"/>
        <v>5.1000000000000004E-4</v>
      </c>
      <c r="N165" s="29">
        <f t="shared" si="15"/>
        <v>0</v>
      </c>
      <c r="P165" s="30" t="s">
        <v>88</v>
      </c>
      <c r="V165" s="33" t="s">
        <v>186</v>
      </c>
      <c r="X165" s="27" t="s">
        <v>466</v>
      </c>
      <c r="Y165" s="27" t="s">
        <v>464</v>
      </c>
      <c r="Z165" s="30" t="s">
        <v>188</v>
      </c>
      <c r="AJ165" s="4" t="s">
        <v>189</v>
      </c>
      <c r="AK165" s="4" t="s">
        <v>92</v>
      </c>
    </row>
    <row r="166" spans="1:37">
      <c r="A166" s="25">
        <v>122</v>
      </c>
      <c r="B166" s="26" t="s">
        <v>183</v>
      </c>
      <c r="C166" s="27" t="s">
        <v>467</v>
      </c>
      <c r="D166" s="28" t="s">
        <v>468</v>
      </c>
      <c r="E166" s="29">
        <v>9</v>
      </c>
      <c r="F166" s="30" t="s">
        <v>329</v>
      </c>
      <c r="H166" s="31">
        <f t="shared" si="12"/>
        <v>0</v>
      </c>
      <c r="J166" s="31">
        <f t="shared" si="13"/>
        <v>0</v>
      </c>
      <c r="K166" s="32">
        <v>2.0000000000000002E-5</v>
      </c>
      <c r="L166" s="32">
        <f t="shared" si="14"/>
        <v>1.8000000000000001E-4</v>
      </c>
      <c r="N166" s="29">
        <f t="shared" si="15"/>
        <v>0</v>
      </c>
      <c r="P166" s="30" t="s">
        <v>88</v>
      </c>
      <c r="V166" s="33" t="s">
        <v>186</v>
      </c>
      <c r="X166" s="27" t="s">
        <v>469</v>
      </c>
      <c r="Y166" s="27" t="s">
        <v>467</v>
      </c>
      <c r="Z166" s="30" t="s">
        <v>188</v>
      </c>
      <c r="AJ166" s="4" t="s">
        <v>189</v>
      </c>
      <c r="AK166" s="4" t="s">
        <v>92</v>
      </c>
    </row>
    <row r="167" spans="1:37" ht="25.5">
      <c r="A167" s="25">
        <v>123</v>
      </c>
      <c r="B167" s="26" t="s">
        <v>183</v>
      </c>
      <c r="C167" s="27" t="s">
        <v>470</v>
      </c>
      <c r="D167" s="28" t="s">
        <v>471</v>
      </c>
      <c r="E167" s="29">
        <v>5</v>
      </c>
      <c r="F167" s="30" t="s">
        <v>329</v>
      </c>
      <c r="H167" s="31">
        <f t="shared" si="12"/>
        <v>0</v>
      </c>
      <c r="J167" s="31">
        <f t="shared" si="13"/>
        <v>0</v>
      </c>
      <c r="K167" s="32">
        <v>1.2999999999999999E-4</v>
      </c>
      <c r="L167" s="32">
        <f t="shared" si="14"/>
        <v>6.4999999999999997E-4</v>
      </c>
      <c r="N167" s="29">
        <f t="shared" si="15"/>
        <v>0</v>
      </c>
      <c r="P167" s="30" t="s">
        <v>88</v>
      </c>
      <c r="V167" s="33" t="s">
        <v>186</v>
      </c>
      <c r="X167" s="27" t="s">
        <v>472</v>
      </c>
      <c r="Y167" s="27" t="s">
        <v>470</v>
      </c>
      <c r="Z167" s="30" t="s">
        <v>188</v>
      </c>
      <c r="AJ167" s="4" t="s">
        <v>189</v>
      </c>
      <c r="AK167" s="4" t="s">
        <v>92</v>
      </c>
    </row>
    <row r="168" spans="1:37">
      <c r="A168" s="25">
        <v>124</v>
      </c>
      <c r="B168" s="26" t="s">
        <v>183</v>
      </c>
      <c r="C168" s="27" t="s">
        <v>473</v>
      </c>
      <c r="D168" s="28" t="s">
        <v>474</v>
      </c>
      <c r="E168" s="29">
        <v>9</v>
      </c>
      <c r="F168" s="30" t="s">
        <v>87</v>
      </c>
      <c r="H168" s="31">
        <f t="shared" si="12"/>
        <v>0</v>
      </c>
      <c r="J168" s="31">
        <f t="shared" si="13"/>
        <v>0</v>
      </c>
      <c r="K168" s="32">
        <v>2.0000000000000001E-4</v>
      </c>
      <c r="L168" s="32">
        <f t="shared" si="14"/>
        <v>1.8000000000000002E-3</v>
      </c>
      <c r="N168" s="29">
        <f t="shared" si="15"/>
        <v>0</v>
      </c>
      <c r="P168" s="30" t="s">
        <v>88</v>
      </c>
      <c r="V168" s="33" t="s">
        <v>186</v>
      </c>
      <c r="X168" s="27" t="s">
        <v>475</v>
      </c>
      <c r="Y168" s="27" t="s">
        <v>473</v>
      </c>
      <c r="Z168" s="30" t="s">
        <v>188</v>
      </c>
      <c r="AJ168" s="4" t="s">
        <v>189</v>
      </c>
      <c r="AK168" s="4" t="s">
        <v>92</v>
      </c>
    </row>
    <row r="169" spans="1:37">
      <c r="A169" s="25">
        <v>125</v>
      </c>
      <c r="B169" s="26" t="s">
        <v>183</v>
      </c>
      <c r="C169" s="27" t="s">
        <v>476</v>
      </c>
      <c r="D169" s="28" t="s">
        <v>477</v>
      </c>
      <c r="E169" s="29">
        <v>2</v>
      </c>
      <c r="F169" s="30" t="s">
        <v>329</v>
      </c>
      <c r="H169" s="31">
        <f t="shared" si="12"/>
        <v>0</v>
      </c>
      <c r="J169" s="31">
        <f t="shared" si="13"/>
        <v>0</v>
      </c>
      <c r="L169" s="32">
        <f t="shared" si="14"/>
        <v>0</v>
      </c>
      <c r="M169" s="29">
        <v>2.7E-2</v>
      </c>
      <c r="N169" s="29">
        <f t="shared" si="15"/>
        <v>5.3999999999999999E-2</v>
      </c>
      <c r="P169" s="30" t="s">
        <v>88</v>
      </c>
      <c r="V169" s="33" t="s">
        <v>186</v>
      </c>
      <c r="X169" s="27" t="s">
        <v>478</v>
      </c>
      <c r="Y169" s="27" t="s">
        <v>476</v>
      </c>
      <c r="Z169" s="30" t="s">
        <v>188</v>
      </c>
      <c r="AJ169" s="4" t="s">
        <v>189</v>
      </c>
      <c r="AK169" s="4" t="s">
        <v>92</v>
      </c>
    </row>
    <row r="170" spans="1:37">
      <c r="A170" s="25">
        <v>126</v>
      </c>
      <c r="B170" s="26" t="s">
        <v>183</v>
      </c>
      <c r="C170" s="27" t="s">
        <v>479</v>
      </c>
      <c r="D170" s="28" t="s">
        <v>480</v>
      </c>
      <c r="E170" s="29">
        <v>4</v>
      </c>
      <c r="F170" s="30" t="s">
        <v>329</v>
      </c>
      <c r="H170" s="31">
        <f t="shared" si="12"/>
        <v>0</v>
      </c>
      <c r="J170" s="31">
        <f t="shared" si="13"/>
        <v>0</v>
      </c>
      <c r="K170" s="32">
        <v>3.14E-3</v>
      </c>
      <c r="L170" s="32">
        <f t="shared" si="14"/>
        <v>1.256E-2</v>
      </c>
      <c r="N170" s="29">
        <f t="shared" si="15"/>
        <v>0</v>
      </c>
      <c r="P170" s="30" t="s">
        <v>88</v>
      </c>
      <c r="V170" s="33" t="s">
        <v>186</v>
      </c>
      <c r="X170" s="27" t="s">
        <v>481</v>
      </c>
      <c r="Y170" s="27" t="s">
        <v>479</v>
      </c>
      <c r="Z170" s="30" t="s">
        <v>188</v>
      </c>
      <c r="AJ170" s="4" t="s">
        <v>189</v>
      </c>
      <c r="AK170" s="4" t="s">
        <v>92</v>
      </c>
    </row>
    <row r="171" spans="1:37" ht="25.5">
      <c r="A171" s="25">
        <v>127</v>
      </c>
      <c r="B171" s="26" t="s">
        <v>183</v>
      </c>
      <c r="C171" s="27" t="s">
        <v>482</v>
      </c>
      <c r="D171" s="28" t="s">
        <v>483</v>
      </c>
      <c r="E171" s="29">
        <v>2</v>
      </c>
      <c r="F171" s="30" t="s">
        <v>329</v>
      </c>
      <c r="H171" s="31">
        <f t="shared" si="12"/>
        <v>0</v>
      </c>
      <c r="J171" s="31">
        <f t="shared" si="13"/>
        <v>0</v>
      </c>
      <c r="K171" s="32">
        <v>2.6199999999999999E-3</v>
      </c>
      <c r="L171" s="32">
        <f t="shared" si="14"/>
        <v>5.2399999999999999E-3</v>
      </c>
      <c r="N171" s="29">
        <f t="shared" si="15"/>
        <v>0</v>
      </c>
      <c r="P171" s="30" t="s">
        <v>88</v>
      </c>
      <c r="V171" s="33" t="s">
        <v>186</v>
      </c>
      <c r="X171" s="27" t="s">
        <v>484</v>
      </c>
      <c r="Y171" s="27" t="s">
        <v>482</v>
      </c>
      <c r="Z171" s="30" t="s">
        <v>188</v>
      </c>
      <c r="AJ171" s="4" t="s">
        <v>189</v>
      </c>
      <c r="AK171" s="4" t="s">
        <v>92</v>
      </c>
    </row>
    <row r="172" spans="1:37">
      <c r="A172" s="25">
        <v>128</v>
      </c>
      <c r="B172" s="26" t="s">
        <v>183</v>
      </c>
      <c r="C172" s="27" t="s">
        <v>485</v>
      </c>
      <c r="D172" s="28" t="s">
        <v>486</v>
      </c>
      <c r="E172" s="29">
        <v>2</v>
      </c>
      <c r="F172" s="30" t="s">
        <v>329</v>
      </c>
      <c r="H172" s="31">
        <f t="shared" si="12"/>
        <v>0</v>
      </c>
      <c r="J172" s="31">
        <f t="shared" si="13"/>
        <v>0</v>
      </c>
      <c r="K172" s="32">
        <v>2.6199999999999999E-3</v>
      </c>
      <c r="L172" s="32">
        <f t="shared" si="14"/>
        <v>5.2399999999999999E-3</v>
      </c>
      <c r="N172" s="29">
        <f t="shared" si="15"/>
        <v>0</v>
      </c>
      <c r="P172" s="30" t="s">
        <v>88</v>
      </c>
      <c r="V172" s="33" t="s">
        <v>186</v>
      </c>
      <c r="X172" s="27" t="s">
        <v>487</v>
      </c>
      <c r="Y172" s="27" t="s">
        <v>485</v>
      </c>
      <c r="Z172" s="30" t="s">
        <v>188</v>
      </c>
      <c r="AJ172" s="4" t="s">
        <v>189</v>
      </c>
      <c r="AK172" s="4" t="s">
        <v>92</v>
      </c>
    </row>
    <row r="173" spans="1:37">
      <c r="A173" s="25">
        <v>129</v>
      </c>
      <c r="B173" s="26" t="s">
        <v>183</v>
      </c>
      <c r="C173" s="27" t="s">
        <v>488</v>
      </c>
      <c r="D173" s="28" t="s">
        <v>489</v>
      </c>
      <c r="E173" s="29">
        <v>20</v>
      </c>
      <c r="F173" s="30" t="s">
        <v>329</v>
      </c>
      <c r="H173" s="31">
        <f t="shared" si="12"/>
        <v>0</v>
      </c>
      <c r="J173" s="31">
        <f t="shared" si="13"/>
        <v>0</v>
      </c>
      <c r="K173" s="32">
        <v>4.0000000000000003E-5</v>
      </c>
      <c r="L173" s="32">
        <f t="shared" si="14"/>
        <v>8.0000000000000004E-4</v>
      </c>
      <c r="N173" s="29">
        <f t="shared" si="15"/>
        <v>0</v>
      </c>
      <c r="P173" s="30" t="s">
        <v>88</v>
      </c>
      <c r="V173" s="33" t="s">
        <v>186</v>
      </c>
      <c r="X173" s="27" t="s">
        <v>488</v>
      </c>
      <c r="Y173" s="27" t="s">
        <v>488</v>
      </c>
      <c r="Z173" s="30" t="s">
        <v>188</v>
      </c>
      <c r="AJ173" s="4" t="s">
        <v>189</v>
      </c>
      <c r="AK173" s="4" t="s">
        <v>92</v>
      </c>
    </row>
    <row r="174" spans="1:37">
      <c r="A174" s="25">
        <v>130</v>
      </c>
      <c r="B174" s="26" t="s">
        <v>183</v>
      </c>
      <c r="C174" s="27" t="s">
        <v>490</v>
      </c>
      <c r="D174" s="28" t="s">
        <v>491</v>
      </c>
      <c r="E174" s="29">
        <v>20</v>
      </c>
      <c r="F174" s="30" t="s">
        <v>329</v>
      </c>
      <c r="H174" s="31">
        <f t="shared" si="12"/>
        <v>0</v>
      </c>
      <c r="J174" s="31">
        <f t="shared" si="13"/>
        <v>0</v>
      </c>
      <c r="K174" s="32">
        <v>4.0000000000000003E-5</v>
      </c>
      <c r="L174" s="32">
        <f t="shared" si="14"/>
        <v>8.0000000000000004E-4</v>
      </c>
      <c r="N174" s="29">
        <f t="shared" si="15"/>
        <v>0</v>
      </c>
      <c r="P174" s="30" t="s">
        <v>88</v>
      </c>
      <c r="V174" s="33" t="s">
        <v>186</v>
      </c>
      <c r="X174" s="27" t="s">
        <v>492</v>
      </c>
      <c r="Y174" s="27" t="s">
        <v>490</v>
      </c>
      <c r="Z174" s="30" t="s">
        <v>188</v>
      </c>
      <c r="AJ174" s="4" t="s">
        <v>189</v>
      </c>
      <c r="AK174" s="4" t="s">
        <v>92</v>
      </c>
    </row>
    <row r="175" spans="1:37">
      <c r="A175" s="25">
        <v>131</v>
      </c>
      <c r="B175" s="26" t="s">
        <v>183</v>
      </c>
      <c r="C175" s="27" t="s">
        <v>493</v>
      </c>
      <c r="D175" s="28" t="s">
        <v>494</v>
      </c>
      <c r="E175" s="29">
        <v>6</v>
      </c>
      <c r="F175" s="30" t="s">
        <v>329</v>
      </c>
      <c r="H175" s="31">
        <f t="shared" si="12"/>
        <v>0</v>
      </c>
      <c r="J175" s="31">
        <f t="shared" si="13"/>
        <v>0</v>
      </c>
      <c r="L175" s="32">
        <f t="shared" si="14"/>
        <v>0</v>
      </c>
      <c r="M175" s="29">
        <v>1E-3</v>
      </c>
      <c r="N175" s="29">
        <f t="shared" si="15"/>
        <v>6.0000000000000001E-3</v>
      </c>
      <c r="P175" s="30" t="s">
        <v>88</v>
      </c>
      <c r="V175" s="33" t="s">
        <v>186</v>
      </c>
      <c r="X175" s="27" t="s">
        <v>495</v>
      </c>
      <c r="Y175" s="27" t="s">
        <v>493</v>
      </c>
      <c r="Z175" s="30" t="s">
        <v>188</v>
      </c>
      <c r="AJ175" s="4" t="s">
        <v>189</v>
      </c>
      <c r="AK175" s="4" t="s">
        <v>92</v>
      </c>
    </row>
    <row r="176" spans="1:37">
      <c r="A176" s="25">
        <v>132</v>
      </c>
      <c r="B176" s="26" t="s">
        <v>183</v>
      </c>
      <c r="C176" s="27" t="s">
        <v>496</v>
      </c>
      <c r="D176" s="28" t="s">
        <v>497</v>
      </c>
      <c r="E176" s="29">
        <v>3</v>
      </c>
      <c r="F176" s="30" t="s">
        <v>329</v>
      </c>
      <c r="H176" s="31">
        <f t="shared" si="12"/>
        <v>0</v>
      </c>
      <c r="J176" s="31">
        <f t="shared" si="13"/>
        <v>0</v>
      </c>
      <c r="L176" s="32">
        <f t="shared" si="14"/>
        <v>0</v>
      </c>
      <c r="N176" s="29">
        <f t="shared" si="15"/>
        <v>0</v>
      </c>
      <c r="P176" s="30" t="s">
        <v>88</v>
      </c>
      <c r="V176" s="33" t="s">
        <v>186</v>
      </c>
      <c r="X176" s="27" t="s">
        <v>498</v>
      </c>
      <c r="Y176" s="27" t="s">
        <v>496</v>
      </c>
      <c r="Z176" s="30" t="s">
        <v>188</v>
      </c>
      <c r="AJ176" s="4" t="s">
        <v>189</v>
      </c>
      <c r="AK176" s="4" t="s">
        <v>92</v>
      </c>
    </row>
    <row r="177" spans="1:37" ht="25.5">
      <c r="A177" s="25">
        <v>133</v>
      </c>
      <c r="B177" s="26" t="s">
        <v>183</v>
      </c>
      <c r="C177" s="27" t="s">
        <v>499</v>
      </c>
      <c r="D177" s="28" t="s">
        <v>500</v>
      </c>
      <c r="E177" s="29">
        <v>7</v>
      </c>
      <c r="F177" s="30" t="s">
        <v>87</v>
      </c>
      <c r="H177" s="31">
        <f t="shared" si="12"/>
        <v>0</v>
      </c>
      <c r="J177" s="31">
        <f t="shared" si="13"/>
        <v>0</v>
      </c>
      <c r="L177" s="32">
        <f t="shared" si="14"/>
        <v>0</v>
      </c>
      <c r="N177" s="29">
        <f t="shared" si="15"/>
        <v>0</v>
      </c>
      <c r="P177" s="30" t="s">
        <v>88</v>
      </c>
      <c r="V177" s="33" t="s">
        <v>186</v>
      </c>
      <c r="X177" s="27" t="s">
        <v>501</v>
      </c>
      <c r="Y177" s="27" t="s">
        <v>499</v>
      </c>
      <c r="Z177" s="30" t="s">
        <v>188</v>
      </c>
      <c r="AJ177" s="4" t="s">
        <v>189</v>
      </c>
      <c r="AK177" s="4" t="s">
        <v>92</v>
      </c>
    </row>
    <row r="178" spans="1:37">
      <c r="A178" s="25">
        <v>134</v>
      </c>
      <c r="B178" s="26" t="s">
        <v>183</v>
      </c>
      <c r="C178" s="27" t="s">
        <v>502</v>
      </c>
      <c r="D178" s="28" t="s">
        <v>503</v>
      </c>
      <c r="E178" s="29">
        <v>8</v>
      </c>
      <c r="F178" s="30" t="s">
        <v>329</v>
      </c>
      <c r="H178" s="31">
        <f t="shared" si="12"/>
        <v>0</v>
      </c>
      <c r="J178" s="31">
        <f t="shared" si="13"/>
        <v>0</v>
      </c>
      <c r="K178" s="32">
        <v>3.4000000000000002E-4</v>
      </c>
      <c r="L178" s="32">
        <f t="shared" si="14"/>
        <v>2.7200000000000002E-3</v>
      </c>
      <c r="N178" s="29">
        <f t="shared" si="15"/>
        <v>0</v>
      </c>
      <c r="P178" s="30" t="s">
        <v>88</v>
      </c>
      <c r="V178" s="33" t="s">
        <v>186</v>
      </c>
      <c r="X178" s="27" t="s">
        <v>504</v>
      </c>
      <c r="Y178" s="27" t="s">
        <v>502</v>
      </c>
      <c r="Z178" s="30" t="s">
        <v>188</v>
      </c>
      <c r="AJ178" s="4" t="s">
        <v>189</v>
      </c>
      <c r="AK178" s="4" t="s">
        <v>92</v>
      </c>
    </row>
    <row r="179" spans="1:37">
      <c r="A179" s="25">
        <v>135</v>
      </c>
      <c r="B179" s="26" t="s">
        <v>183</v>
      </c>
      <c r="C179" s="27" t="s">
        <v>505</v>
      </c>
      <c r="D179" s="28" t="s">
        <v>506</v>
      </c>
      <c r="E179" s="29">
        <v>3</v>
      </c>
      <c r="F179" s="30" t="s">
        <v>87</v>
      </c>
      <c r="H179" s="31">
        <f t="shared" si="12"/>
        <v>0</v>
      </c>
      <c r="J179" s="31">
        <f t="shared" si="13"/>
        <v>0</v>
      </c>
      <c r="L179" s="32">
        <f t="shared" si="14"/>
        <v>0</v>
      </c>
      <c r="N179" s="29">
        <f t="shared" si="15"/>
        <v>0</v>
      </c>
      <c r="P179" s="30" t="s">
        <v>88</v>
      </c>
      <c r="V179" s="33" t="s">
        <v>186</v>
      </c>
      <c r="X179" s="27" t="s">
        <v>507</v>
      </c>
      <c r="Y179" s="27" t="s">
        <v>505</v>
      </c>
      <c r="Z179" s="30" t="s">
        <v>188</v>
      </c>
      <c r="AJ179" s="4" t="s">
        <v>189</v>
      </c>
      <c r="AK179" s="4" t="s">
        <v>92</v>
      </c>
    </row>
    <row r="180" spans="1:37">
      <c r="A180" s="25">
        <v>136</v>
      </c>
      <c r="B180" s="26" t="s">
        <v>183</v>
      </c>
      <c r="C180" s="27" t="s">
        <v>508</v>
      </c>
      <c r="D180" s="28" t="s">
        <v>509</v>
      </c>
      <c r="E180" s="29">
        <v>7</v>
      </c>
      <c r="F180" s="30" t="s">
        <v>87</v>
      </c>
      <c r="H180" s="31">
        <f t="shared" si="12"/>
        <v>0</v>
      </c>
      <c r="J180" s="31">
        <f t="shared" si="13"/>
        <v>0</v>
      </c>
      <c r="K180" s="32">
        <v>8.0000000000000007E-5</v>
      </c>
      <c r="L180" s="32">
        <f t="shared" si="14"/>
        <v>5.6000000000000006E-4</v>
      </c>
      <c r="N180" s="29">
        <f t="shared" si="15"/>
        <v>0</v>
      </c>
      <c r="P180" s="30" t="s">
        <v>88</v>
      </c>
      <c r="V180" s="33" t="s">
        <v>186</v>
      </c>
      <c r="X180" s="27" t="s">
        <v>508</v>
      </c>
      <c r="Y180" s="27" t="s">
        <v>508</v>
      </c>
      <c r="Z180" s="30" t="s">
        <v>188</v>
      </c>
      <c r="AJ180" s="4" t="s">
        <v>189</v>
      </c>
      <c r="AK180" s="4" t="s">
        <v>92</v>
      </c>
    </row>
    <row r="181" spans="1:37">
      <c r="A181" s="25">
        <v>137</v>
      </c>
      <c r="B181" s="26" t="s">
        <v>183</v>
      </c>
      <c r="C181" s="27" t="s">
        <v>510</v>
      </c>
      <c r="D181" s="28" t="s">
        <v>511</v>
      </c>
      <c r="E181" s="29">
        <v>8</v>
      </c>
      <c r="F181" s="30" t="s">
        <v>87</v>
      </c>
      <c r="H181" s="31">
        <f t="shared" si="12"/>
        <v>0</v>
      </c>
      <c r="J181" s="31">
        <f t="shared" si="13"/>
        <v>0</v>
      </c>
      <c r="K181" s="32">
        <v>8.0000000000000007E-5</v>
      </c>
      <c r="L181" s="32">
        <f t="shared" si="14"/>
        <v>6.4000000000000005E-4</v>
      </c>
      <c r="N181" s="29">
        <f t="shared" si="15"/>
        <v>0</v>
      </c>
      <c r="P181" s="30" t="s">
        <v>88</v>
      </c>
      <c r="V181" s="33" t="s">
        <v>186</v>
      </c>
      <c r="X181" s="27" t="s">
        <v>510</v>
      </c>
      <c r="Y181" s="27" t="s">
        <v>510</v>
      </c>
      <c r="Z181" s="30" t="s">
        <v>188</v>
      </c>
      <c r="AJ181" s="4" t="s">
        <v>189</v>
      </c>
      <c r="AK181" s="4" t="s">
        <v>92</v>
      </c>
    </row>
    <row r="182" spans="1:37" ht="25.5">
      <c r="A182" s="25">
        <v>138</v>
      </c>
      <c r="B182" s="26" t="s">
        <v>183</v>
      </c>
      <c r="C182" s="27" t="s">
        <v>512</v>
      </c>
      <c r="D182" s="28" t="s">
        <v>513</v>
      </c>
      <c r="E182" s="29">
        <v>3</v>
      </c>
      <c r="F182" s="30" t="s">
        <v>87</v>
      </c>
      <c r="H182" s="31">
        <f t="shared" si="12"/>
        <v>0</v>
      </c>
      <c r="J182" s="31">
        <f t="shared" si="13"/>
        <v>0</v>
      </c>
      <c r="K182" s="32">
        <v>8.0000000000000007E-5</v>
      </c>
      <c r="L182" s="32">
        <f t="shared" si="14"/>
        <v>2.4000000000000003E-4</v>
      </c>
      <c r="N182" s="29">
        <f t="shared" si="15"/>
        <v>0</v>
      </c>
      <c r="P182" s="30" t="s">
        <v>88</v>
      </c>
      <c r="V182" s="33" t="s">
        <v>186</v>
      </c>
      <c r="X182" s="27" t="s">
        <v>512</v>
      </c>
      <c r="Y182" s="27" t="s">
        <v>512</v>
      </c>
      <c r="Z182" s="30" t="s">
        <v>188</v>
      </c>
      <c r="AJ182" s="4" t="s">
        <v>189</v>
      </c>
      <c r="AK182" s="4" t="s">
        <v>92</v>
      </c>
    </row>
    <row r="183" spans="1:37" ht="25.5">
      <c r="A183" s="25">
        <v>139</v>
      </c>
      <c r="B183" s="26" t="s">
        <v>183</v>
      </c>
      <c r="C183" s="27" t="s">
        <v>514</v>
      </c>
      <c r="D183" s="28" t="s">
        <v>515</v>
      </c>
      <c r="E183" s="29">
        <v>3</v>
      </c>
      <c r="F183" s="30" t="s">
        <v>87</v>
      </c>
      <c r="H183" s="31">
        <f t="shared" si="12"/>
        <v>0</v>
      </c>
      <c r="J183" s="31">
        <f t="shared" si="13"/>
        <v>0</v>
      </c>
      <c r="K183" s="32">
        <v>8.0000000000000007E-5</v>
      </c>
      <c r="L183" s="32">
        <f t="shared" si="14"/>
        <v>2.4000000000000003E-4</v>
      </c>
      <c r="N183" s="29">
        <f t="shared" si="15"/>
        <v>0</v>
      </c>
      <c r="P183" s="30" t="s">
        <v>88</v>
      </c>
      <c r="V183" s="33" t="s">
        <v>186</v>
      </c>
      <c r="X183" s="27" t="s">
        <v>514</v>
      </c>
      <c r="Y183" s="27" t="s">
        <v>514</v>
      </c>
      <c r="Z183" s="30" t="s">
        <v>188</v>
      </c>
      <c r="AJ183" s="4" t="s">
        <v>189</v>
      </c>
      <c r="AK183" s="4" t="s">
        <v>92</v>
      </c>
    </row>
    <row r="184" spans="1:37">
      <c r="A184" s="25">
        <v>140</v>
      </c>
      <c r="B184" s="26" t="s">
        <v>183</v>
      </c>
      <c r="C184" s="27" t="s">
        <v>516</v>
      </c>
      <c r="D184" s="28" t="s">
        <v>517</v>
      </c>
      <c r="E184" s="29">
        <v>3</v>
      </c>
      <c r="F184" s="30" t="s">
        <v>87</v>
      </c>
      <c r="H184" s="31">
        <f t="shared" si="12"/>
        <v>0</v>
      </c>
      <c r="J184" s="31">
        <f t="shared" si="13"/>
        <v>0</v>
      </c>
      <c r="K184" s="32">
        <v>9.0000000000000006E-5</v>
      </c>
      <c r="L184" s="32">
        <f t="shared" si="14"/>
        <v>2.7E-4</v>
      </c>
      <c r="N184" s="29">
        <f t="shared" si="15"/>
        <v>0</v>
      </c>
      <c r="P184" s="30" t="s">
        <v>88</v>
      </c>
      <c r="V184" s="33" t="s">
        <v>186</v>
      </c>
      <c r="X184" s="27" t="s">
        <v>518</v>
      </c>
      <c r="Y184" s="27" t="s">
        <v>516</v>
      </c>
      <c r="Z184" s="30" t="s">
        <v>188</v>
      </c>
      <c r="AJ184" s="4" t="s">
        <v>189</v>
      </c>
      <c r="AK184" s="4" t="s">
        <v>92</v>
      </c>
    </row>
    <row r="185" spans="1:37">
      <c r="A185" s="25">
        <v>141</v>
      </c>
      <c r="B185" s="26" t="s">
        <v>183</v>
      </c>
      <c r="C185" s="27" t="s">
        <v>519</v>
      </c>
      <c r="D185" s="28" t="s">
        <v>520</v>
      </c>
      <c r="E185" s="29">
        <v>7</v>
      </c>
      <c r="F185" s="30" t="s">
        <v>87</v>
      </c>
      <c r="H185" s="31">
        <f t="shared" si="12"/>
        <v>0</v>
      </c>
      <c r="J185" s="31">
        <f t="shared" si="13"/>
        <v>0</v>
      </c>
      <c r="K185" s="32">
        <v>9.0000000000000006E-5</v>
      </c>
      <c r="L185" s="32">
        <f t="shared" si="14"/>
        <v>6.3000000000000003E-4</v>
      </c>
      <c r="N185" s="29">
        <f t="shared" si="15"/>
        <v>0</v>
      </c>
      <c r="P185" s="30" t="s">
        <v>88</v>
      </c>
      <c r="V185" s="33" t="s">
        <v>186</v>
      </c>
      <c r="X185" s="27" t="s">
        <v>521</v>
      </c>
      <c r="Y185" s="27" t="s">
        <v>519</v>
      </c>
      <c r="Z185" s="30" t="s">
        <v>188</v>
      </c>
      <c r="AJ185" s="4" t="s">
        <v>189</v>
      </c>
      <c r="AK185" s="4" t="s">
        <v>92</v>
      </c>
    </row>
    <row r="186" spans="1:37">
      <c r="A186" s="25">
        <v>142</v>
      </c>
      <c r="B186" s="26" t="s">
        <v>183</v>
      </c>
      <c r="C186" s="27" t="s">
        <v>522</v>
      </c>
      <c r="D186" s="28" t="s">
        <v>523</v>
      </c>
      <c r="E186" s="29">
        <v>5</v>
      </c>
      <c r="F186" s="30" t="s">
        <v>87</v>
      </c>
      <c r="H186" s="31">
        <f t="shared" si="12"/>
        <v>0</v>
      </c>
      <c r="J186" s="31">
        <f t="shared" si="13"/>
        <v>0</v>
      </c>
      <c r="K186" s="32">
        <v>9.0000000000000006E-5</v>
      </c>
      <c r="L186" s="32">
        <f t="shared" si="14"/>
        <v>4.5000000000000004E-4</v>
      </c>
      <c r="N186" s="29">
        <f t="shared" si="15"/>
        <v>0</v>
      </c>
      <c r="P186" s="30" t="s">
        <v>88</v>
      </c>
      <c r="V186" s="33" t="s">
        <v>186</v>
      </c>
      <c r="X186" s="27" t="s">
        <v>524</v>
      </c>
      <c r="Y186" s="27" t="s">
        <v>522</v>
      </c>
      <c r="Z186" s="30" t="s">
        <v>188</v>
      </c>
      <c r="AJ186" s="4" t="s">
        <v>189</v>
      </c>
      <c r="AK186" s="4" t="s">
        <v>92</v>
      </c>
    </row>
    <row r="187" spans="1:37">
      <c r="A187" s="25">
        <v>143</v>
      </c>
      <c r="B187" s="26" t="s">
        <v>183</v>
      </c>
      <c r="C187" s="27" t="s">
        <v>525</v>
      </c>
      <c r="D187" s="28" t="s">
        <v>526</v>
      </c>
      <c r="E187" s="29">
        <v>7</v>
      </c>
      <c r="F187" s="30" t="s">
        <v>87</v>
      </c>
      <c r="H187" s="31">
        <f t="shared" si="12"/>
        <v>0</v>
      </c>
      <c r="J187" s="31">
        <f t="shared" si="13"/>
        <v>0</v>
      </c>
      <c r="K187" s="32">
        <v>9.0000000000000006E-5</v>
      </c>
      <c r="L187" s="32">
        <f t="shared" si="14"/>
        <v>6.3000000000000003E-4</v>
      </c>
      <c r="N187" s="29">
        <f t="shared" si="15"/>
        <v>0</v>
      </c>
      <c r="P187" s="30" t="s">
        <v>88</v>
      </c>
      <c r="V187" s="33" t="s">
        <v>186</v>
      </c>
      <c r="X187" s="27" t="s">
        <v>527</v>
      </c>
      <c r="Y187" s="27" t="s">
        <v>525</v>
      </c>
      <c r="Z187" s="30" t="s">
        <v>188</v>
      </c>
      <c r="AJ187" s="4" t="s">
        <v>189</v>
      </c>
      <c r="AK187" s="4" t="s">
        <v>92</v>
      </c>
    </row>
    <row r="188" spans="1:37">
      <c r="A188" s="25">
        <v>144</v>
      </c>
      <c r="B188" s="26" t="s">
        <v>183</v>
      </c>
      <c r="C188" s="27" t="s">
        <v>528</v>
      </c>
      <c r="D188" s="28" t="s">
        <v>529</v>
      </c>
      <c r="E188" s="29">
        <v>4</v>
      </c>
      <c r="F188" s="30" t="s">
        <v>87</v>
      </c>
      <c r="H188" s="31">
        <f t="shared" si="12"/>
        <v>0</v>
      </c>
      <c r="J188" s="31">
        <f t="shared" si="13"/>
        <v>0</v>
      </c>
      <c r="K188" s="32">
        <v>9.0000000000000006E-5</v>
      </c>
      <c r="L188" s="32">
        <f t="shared" si="14"/>
        <v>3.6000000000000002E-4</v>
      </c>
      <c r="N188" s="29">
        <f t="shared" si="15"/>
        <v>0</v>
      </c>
      <c r="P188" s="30" t="s">
        <v>88</v>
      </c>
      <c r="V188" s="33" t="s">
        <v>186</v>
      </c>
      <c r="X188" s="27" t="s">
        <v>530</v>
      </c>
      <c r="Y188" s="27" t="s">
        <v>528</v>
      </c>
      <c r="Z188" s="30" t="s">
        <v>188</v>
      </c>
      <c r="AJ188" s="4" t="s">
        <v>189</v>
      </c>
      <c r="AK188" s="4" t="s">
        <v>92</v>
      </c>
    </row>
    <row r="189" spans="1:37">
      <c r="A189" s="25">
        <v>145</v>
      </c>
      <c r="B189" s="26" t="s">
        <v>183</v>
      </c>
      <c r="C189" s="27" t="s">
        <v>531</v>
      </c>
      <c r="D189" s="28" t="s">
        <v>532</v>
      </c>
      <c r="E189" s="29">
        <v>8</v>
      </c>
      <c r="F189" s="30" t="s">
        <v>87</v>
      </c>
      <c r="H189" s="31">
        <f t="shared" si="12"/>
        <v>0</v>
      </c>
      <c r="J189" s="31">
        <f t="shared" si="13"/>
        <v>0</v>
      </c>
      <c r="K189" s="32">
        <v>9.0000000000000006E-5</v>
      </c>
      <c r="L189" s="32">
        <f t="shared" si="14"/>
        <v>7.2000000000000005E-4</v>
      </c>
      <c r="N189" s="29">
        <f t="shared" si="15"/>
        <v>0</v>
      </c>
      <c r="P189" s="30" t="s">
        <v>88</v>
      </c>
      <c r="V189" s="33" t="s">
        <v>186</v>
      </c>
      <c r="X189" s="27" t="s">
        <v>533</v>
      </c>
      <c r="Y189" s="27" t="s">
        <v>531</v>
      </c>
      <c r="Z189" s="30" t="s">
        <v>188</v>
      </c>
      <c r="AJ189" s="4" t="s">
        <v>189</v>
      </c>
      <c r="AK189" s="4" t="s">
        <v>92</v>
      </c>
    </row>
    <row r="190" spans="1:37">
      <c r="A190" s="25">
        <v>146</v>
      </c>
      <c r="B190" s="26" t="s">
        <v>183</v>
      </c>
      <c r="C190" s="27" t="s">
        <v>534</v>
      </c>
      <c r="D190" s="28" t="s">
        <v>535</v>
      </c>
      <c r="E190" s="29">
        <v>4</v>
      </c>
      <c r="F190" s="30" t="s">
        <v>87</v>
      </c>
      <c r="H190" s="31">
        <f t="shared" si="12"/>
        <v>0</v>
      </c>
      <c r="J190" s="31">
        <f t="shared" si="13"/>
        <v>0</v>
      </c>
      <c r="K190" s="32">
        <v>1E-3</v>
      </c>
      <c r="L190" s="32">
        <f t="shared" si="14"/>
        <v>4.0000000000000001E-3</v>
      </c>
      <c r="N190" s="29">
        <f t="shared" si="15"/>
        <v>0</v>
      </c>
      <c r="P190" s="30" t="s">
        <v>88</v>
      </c>
      <c r="V190" s="33" t="s">
        <v>186</v>
      </c>
      <c r="X190" s="27" t="s">
        <v>536</v>
      </c>
      <c r="Y190" s="27" t="s">
        <v>534</v>
      </c>
      <c r="Z190" s="30" t="s">
        <v>188</v>
      </c>
      <c r="AJ190" s="4" t="s">
        <v>189</v>
      </c>
      <c r="AK190" s="4" t="s">
        <v>92</v>
      </c>
    </row>
    <row r="191" spans="1:37">
      <c r="A191" s="25">
        <v>147</v>
      </c>
      <c r="B191" s="26" t="s">
        <v>183</v>
      </c>
      <c r="C191" s="27" t="s">
        <v>537</v>
      </c>
      <c r="D191" s="28" t="s">
        <v>538</v>
      </c>
      <c r="E191" s="29">
        <v>10</v>
      </c>
      <c r="F191" s="30" t="s">
        <v>87</v>
      </c>
      <c r="H191" s="31">
        <f t="shared" si="12"/>
        <v>0</v>
      </c>
      <c r="J191" s="31">
        <f t="shared" si="13"/>
        <v>0</v>
      </c>
      <c r="K191" s="32">
        <v>1E-3</v>
      </c>
      <c r="L191" s="32">
        <f t="shared" si="14"/>
        <v>0.01</v>
      </c>
      <c r="N191" s="29">
        <f t="shared" si="15"/>
        <v>0</v>
      </c>
      <c r="P191" s="30" t="s">
        <v>88</v>
      </c>
      <c r="V191" s="33" t="s">
        <v>186</v>
      </c>
      <c r="X191" s="27" t="s">
        <v>539</v>
      </c>
      <c r="Y191" s="27" t="s">
        <v>537</v>
      </c>
      <c r="Z191" s="30" t="s">
        <v>188</v>
      </c>
      <c r="AJ191" s="4" t="s">
        <v>189</v>
      </c>
      <c r="AK191" s="4" t="s">
        <v>92</v>
      </c>
    </row>
    <row r="192" spans="1:37">
      <c r="A192" s="25">
        <v>148</v>
      </c>
      <c r="B192" s="26" t="s">
        <v>183</v>
      </c>
      <c r="C192" s="27" t="s">
        <v>540</v>
      </c>
      <c r="D192" s="28" t="s">
        <v>541</v>
      </c>
      <c r="E192" s="29">
        <v>1</v>
      </c>
      <c r="F192" s="30" t="s">
        <v>87</v>
      </c>
      <c r="H192" s="31">
        <f t="shared" si="12"/>
        <v>0</v>
      </c>
      <c r="J192" s="31">
        <f t="shared" si="13"/>
        <v>0</v>
      </c>
      <c r="K192" s="32">
        <v>1E-3</v>
      </c>
      <c r="L192" s="32">
        <f t="shared" si="14"/>
        <v>1E-3</v>
      </c>
      <c r="N192" s="29">
        <f t="shared" si="15"/>
        <v>0</v>
      </c>
      <c r="P192" s="30" t="s">
        <v>88</v>
      </c>
      <c r="V192" s="33" t="s">
        <v>186</v>
      </c>
      <c r="X192" s="27" t="s">
        <v>542</v>
      </c>
      <c r="Y192" s="27" t="s">
        <v>540</v>
      </c>
      <c r="Z192" s="30" t="s">
        <v>188</v>
      </c>
      <c r="AJ192" s="4" t="s">
        <v>189</v>
      </c>
      <c r="AK192" s="4" t="s">
        <v>92</v>
      </c>
    </row>
    <row r="193" spans="1:37" ht="25.5">
      <c r="A193" s="25">
        <v>149</v>
      </c>
      <c r="B193" s="26" t="s">
        <v>183</v>
      </c>
      <c r="C193" s="27" t="s">
        <v>543</v>
      </c>
      <c r="D193" s="28" t="s">
        <v>544</v>
      </c>
      <c r="F193" s="30" t="s">
        <v>55</v>
      </c>
      <c r="H193" s="31">
        <f t="shared" si="12"/>
        <v>0</v>
      </c>
      <c r="J193" s="31">
        <f t="shared" si="13"/>
        <v>0</v>
      </c>
      <c r="L193" s="32">
        <f t="shared" si="14"/>
        <v>0</v>
      </c>
      <c r="N193" s="29">
        <f t="shared" si="15"/>
        <v>0</v>
      </c>
      <c r="P193" s="30" t="s">
        <v>88</v>
      </c>
      <c r="V193" s="33" t="s">
        <v>186</v>
      </c>
      <c r="X193" s="27" t="s">
        <v>545</v>
      </c>
      <c r="Y193" s="27" t="s">
        <v>543</v>
      </c>
      <c r="Z193" s="30" t="s">
        <v>318</v>
      </c>
      <c r="AJ193" s="4" t="s">
        <v>189</v>
      </c>
      <c r="AK193" s="4" t="s">
        <v>92</v>
      </c>
    </row>
    <row r="194" spans="1:37">
      <c r="D194" s="73" t="s">
        <v>546</v>
      </c>
      <c r="E194" s="74">
        <f>J194</f>
        <v>0</v>
      </c>
      <c r="H194" s="74">
        <f>SUM(H147:H193)</f>
        <v>0</v>
      </c>
      <c r="I194" s="74">
        <f>SUM(I147:I193)</f>
        <v>0</v>
      </c>
      <c r="J194" s="74">
        <f>SUM(J147:J193)</f>
        <v>0</v>
      </c>
      <c r="L194" s="75">
        <f>SUM(L147:L193)</f>
        <v>0.93032000000000026</v>
      </c>
      <c r="N194" s="76">
        <f>SUM(N147:N193)</f>
        <v>0.22700000000000001</v>
      </c>
      <c r="W194" s="34">
        <f>SUM(W147:W193)</f>
        <v>0</v>
      </c>
    </row>
    <row r="196" spans="1:37">
      <c r="B196" s="27" t="s">
        <v>547</v>
      </c>
    </row>
    <row r="197" spans="1:37" ht="25.5">
      <c r="A197" s="25">
        <v>150</v>
      </c>
      <c r="B197" s="26" t="s">
        <v>548</v>
      </c>
      <c r="C197" s="27" t="s">
        <v>549</v>
      </c>
      <c r="D197" s="28" t="s">
        <v>550</v>
      </c>
      <c r="E197" s="29">
        <v>285</v>
      </c>
      <c r="F197" s="30" t="s">
        <v>551</v>
      </c>
      <c r="H197" s="31">
        <f t="shared" ref="H197:H204" si="16">ROUND(E197*G197,2)</f>
        <v>0</v>
      </c>
      <c r="J197" s="31">
        <f t="shared" ref="J197:J204" si="17">ROUND(E197*G197,2)</f>
        <v>0</v>
      </c>
      <c r="K197" s="32">
        <v>6.0000000000000002E-5</v>
      </c>
      <c r="L197" s="32">
        <f t="shared" ref="L197:L204" si="18">E197*K197</f>
        <v>1.7100000000000001E-2</v>
      </c>
      <c r="N197" s="29">
        <f t="shared" ref="N197:N204" si="19">E197*M197</f>
        <v>0</v>
      </c>
      <c r="P197" s="30" t="s">
        <v>88</v>
      </c>
      <c r="V197" s="33" t="s">
        <v>186</v>
      </c>
      <c r="X197" s="27" t="s">
        <v>552</v>
      </c>
      <c r="Y197" s="27" t="s">
        <v>549</v>
      </c>
      <c r="Z197" s="30" t="s">
        <v>553</v>
      </c>
      <c r="AJ197" s="4" t="s">
        <v>189</v>
      </c>
      <c r="AK197" s="4" t="s">
        <v>92</v>
      </c>
    </row>
    <row r="198" spans="1:37">
      <c r="A198" s="25">
        <v>151</v>
      </c>
      <c r="B198" s="26" t="s">
        <v>548</v>
      </c>
      <c r="C198" s="27" t="s">
        <v>554</v>
      </c>
      <c r="D198" s="28" t="s">
        <v>555</v>
      </c>
      <c r="E198" s="29">
        <v>75</v>
      </c>
      <c r="F198" s="30" t="s">
        <v>240</v>
      </c>
      <c r="H198" s="31">
        <f t="shared" si="16"/>
        <v>0</v>
      </c>
      <c r="J198" s="31">
        <f t="shared" si="17"/>
        <v>0</v>
      </c>
      <c r="K198" s="32">
        <v>6.0000000000000002E-5</v>
      </c>
      <c r="L198" s="32">
        <f t="shared" si="18"/>
        <v>4.5000000000000005E-3</v>
      </c>
      <c r="N198" s="29">
        <f t="shared" si="19"/>
        <v>0</v>
      </c>
      <c r="P198" s="30" t="s">
        <v>88</v>
      </c>
      <c r="V198" s="33" t="s">
        <v>186</v>
      </c>
      <c r="X198" s="27" t="s">
        <v>554</v>
      </c>
      <c r="Y198" s="27" t="s">
        <v>554</v>
      </c>
      <c r="Z198" s="30" t="s">
        <v>553</v>
      </c>
      <c r="AJ198" s="4" t="s">
        <v>189</v>
      </c>
      <c r="AK198" s="4" t="s">
        <v>92</v>
      </c>
    </row>
    <row r="199" spans="1:37">
      <c r="A199" s="25">
        <v>152</v>
      </c>
      <c r="B199" s="26" t="s">
        <v>548</v>
      </c>
      <c r="C199" s="27" t="s">
        <v>556</v>
      </c>
      <c r="D199" s="28" t="s">
        <v>557</v>
      </c>
      <c r="E199" s="29">
        <v>58</v>
      </c>
      <c r="F199" s="30" t="s">
        <v>240</v>
      </c>
      <c r="H199" s="31">
        <f t="shared" si="16"/>
        <v>0</v>
      </c>
      <c r="J199" s="31">
        <f t="shared" si="17"/>
        <v>0</v>
      </c>
      <c r="K199" s="32">
        <v>6.0000000000000002E-5</v>
      </c>
      <c r="L199" s="32">
        <f t="shared" si="18"/>
        <v>3.48E-3</v>
      </c>
      <c r="N199" s="29">
        <f t="shared" si="19"/>
        <v>0</v>
      </c>
      <c r="P199" s="30" t="s">
        <v>88</v>
      </c>
      <c r="V199" s="33" t="s">
        <v>186</v>
      </c>
      <c r="X199" s="27" t="s">
        <v>556</v>
      </c>
      <c r="Y199" s="27" t="s">
        <v>556</v>
      </c>
      <c r="Z199" s="30" t="s">
        <v>553</v>
      </c>
      <c r="AJ199" s="4" t="s">
        <v>189</v>
      </c>
      <c r="AK199" s="4" t="s">
        <v>92</v>
      </c>
    </row>
    <row r="200" spans="1:37">
      <c r="A200" s="25">
        <v>153</v>
      </c>
      <c r="B200" s="26" t="s">
        <v>548</v>
      </c>
      <c r="C200" s="27" t="s">
        <v>558</v>
      </c>
      <c r="D200" s="28" t="s">
        <v>559</v>
      </c>
      <c r="E200" s="29">
        <v>16</v>
      </c>
      <c r="F200" s="30" t="s">
        <v>240</v>
      </c>
      <c r="H200" s="31">
        <f t="shared" si="16"/>
        <v>0</v>
      </c>
      <c r="J200" s="31">
        <f t="shared" si="17"/>
        <v>0</v>
      </c>
      <c r="K200" s="32">
        <v>6.0000000000000002E-5</v>
      </c>
      <c r="L200" s="32">
        <f t="shared" si="18"/>
        <v>9.6000000000000002E-4</v>
      </c>
      <c r="N200" s="29">
        <f t="shared" si="19"/>
        <v>0</v>
      </c>
      <c r="P200" s="30" t="s">
        <v>88</v>
      </c>
      <c r="V200" s="33" t="s">
        <v>186</v>
      </c>
      <c r="X200" s="27" t="s">
        <v>558</v>
      </c>
      <c r="Y200" s="27" t="s">
        <v>558</v>
      </c>
      <c r="Z200" s="30" t="s">
        <v>553</v>
      </c>
      <c r="AJ200" s="4" t="s">
        <v>189</v>
      </c>
      <c r="AK200" s="4" t="s">
        <v>92</v>
      </c>
    </row>
    <row r="201" spans="1:37">
      <c r="A201" s="25">
        <v>154</v>
      </c>
      <c r="B201" s="26" t="s">
        <v>548</v>
      </c>
      <c r="C201" s="27" t="s">
        <v>560</v>
      </c>
      <c r="D201" s="28" t="s">
        <v>561</v>
      </c>
      <c r="E201" s="29">
        <v>23</v>
      </c>
      <c r="F201" s="30" t="s">
        <v>240</v>
      </c>
      <c r="H201" s="31">
        <f t="shared" si="16"/>
        <v>0</v>
      </c>
      <c r="J201" s="31">
        <f t="shared" si="17"/>
        <v>0</v>
      </c>
      <c r="K201" s="32">
        <v>6.0000000000000002E-5</v>
      </c>
      <c r="L201" s="32">
        <f t="shared" si="18"/>
        <v>1.3799999999999999E-3</v>
      </c>
      <c r="N201" s="29">
        <f t="shared" si="19"/>
        <v>0</v>
      </c>
      <c r="P201" s="30" t="s">
        <v>88</v>
      </c>
      <c r="V201" s="33" t="s">
        <v>186</v>
      </c>
      <c r="X201" s="27" t="s">
        <v>560</v>
      </c>
      <c r="Y201" s="27" t="s">
        <v>560</v>
      </c>
      <c r="Z201" s="30" t="s">
        <v>553</v>
      </c>
      <c r="AJ201" s="4" t="s">
        <v>189</v>
      </c>
      <c r="AK201" s="4" t="s">
        <v>92</v>
      </c>
    </row>
    <row r="202" spans="1:37">
      <c r="A202" s="25">
        <v>155</v>
      </c>
      <c r="B202" s="26" t="s">
        <v>548</v>
      </c>
      <c r="C202" s="27" t="s">
        <v>562</v>
      </c>
      <c r="D202" s="28" t="s">
        <v>563</v>
      </c>
      <c r="E202" s="29">
        <v>4</v>
      </c>
      <c r="F202" s="30" t="s">
        <v>240</v>
      </c>
      <c r="H202" s="31">
        <f t="shared" si="16"/>
        <v>0</v>
      </c>
      <c r="J202" s="31">
        <f t="shared" si="17"/>
        <v>0</v>
      </c>
      <c r="K202" s="32">
        <v>6.0000000000000002E-5</v>
      </c>
      <c r="L202" s="32">
        <f t="shared" si="18"/>
        <v>2.4000000000000001E-4</v>
      </c>
      <c r="N202" s="29">
        <f t="shared" si="19"/>
        <v>0</v>
      </c>
      <c r="P202" s="30" t="s">
        <v>88</v>
      </c>
      <c r="V202" s="33" t="s">
        <v>186</v>
      </c>
      <c r="X202" s="27" t="s">
        <v>562</v>
      </c>
      <c r="Y202" s="27" t="s">
        <v>562</v>
      </c>
      <c r="Z202" s="30" t="s">
        <v>553</v>
      </c>
      <c r="AJ202" s="4" t="s">
        <v>189</v>
      </c>
      <c r="AK202" s="4" t="s">
        <v>92</v>
      </c>
    </row>
    <row r="203" spans="1:37">
      <c r="A203" s="25">
        <v>156</v>
      </c>
      <c r="B203" s="26" t="s">
        <v>548</v>
      </c>
      <c r="C203" s="27" t="s">
        <v>564</v>
      </c>
      <c r="D203" s="28" t="s">
        <v>565</v>
      </c>
      <c r="E203" s="29">
        <v>9</v>
      </c>
      <c r="F203" s="30" t="s">
        <v>240</v>
      </c>
      <c r="H203" s="31">
        <f t="shared" si="16"/>
        <v>0</v>
      </c>
      <c r="J203" s="31">
        <f t="shared" si="17"/>
        <v>0</v>
      </c>
      <c r="K203" s="32">
        <v>6.0000000000000002E-5</v>
      </c>
      <c r="L203" s="32">
        <f t="shared" si="18"/>
        <v>5.4000000000000001E-4</v>
      </c>
      <c r="N203" s="29">
        <f t="shared" si="19"/>
        <v>0</v>
      </c>
      <c r="P203" s="30" t="s">
        <v>88</v>
      </c>
      <c r="V203" s="33" t="s">
        <v>186</v>
      </c>
      <c r="X203" s="27" t="s">
        <v>564</v>
      </c>
      <c r="Y203" s="27" t="s">
        <v>564</v>
      </c>
      <c r="Z203" s="30" t="s">
        <v>553</v>
      </c>
      <c r="AJ203" s="4" t="s">
        <v>189</v>
      </c>
      <c r="AK203" s="4" t="s">
        <v>92</v>
      </c>
    </row>
    <row r="204" spans="1:37" ht="25.5">
      <c r="A204" s="25">
        <v>157</v>
      </c>
      <c r="B204" s="26" t="s">
        <v>548</v>
      </c>
      <c r="C204" s="27" t="s">
        <v>566</v>
      </c>
      <c r="D204" s="28" t="s">
        <v>567</v>
      </c>
      <c r="F204" s="30" t="s">
        <v>55</v>
      </c>
      <c r="H204" s="31">
        <f t="shared" si="16"/>
        <v>0</v>
      </c>
      <c r="J204" s="31">
        <f t="shared" si="17"/>
        <v>0</v>
      </c>
      <c r="L204" s="32">
        <f t="shared" si="18"/>
        <v>0</v>
      </c>
      <c r="N204" s="29">
        <f t="shared" si="19"/>
        <v>0</v>
      </c>
      <c r="P204" s="30" t="s">
        <v>88</v>
      </c>
      <c r="V204" s="33" t="s">
        <v>186</v>
      </c>
      <c r="X204" s="27" t="s">
        <v>566</v>
      </c>
      <c r="Y204" s="27" t="s">
        <v>566</v>
      </c>
      <c r="Z204" s="30" t="s">
        <v>553</v>
      </c>
      <c r="AJ204" s="4" t="s">
        <v>189</v>
      </c>
      <c r="AK204" s="4" t="s">
        <v>92</v>
      </c>
    </row>
    <row r="205" spans="1:37">
      <c r="D205" s="73" t="s">
        <v>568</v>
      </c>
      <c r="E205" s="74">
        <f>J205</f>
        <v>0</v>
      </c>
      <c r="H205" s="74">
        <f>SUM(H196:H204)</f>
        <v>0</v>
      </c>
      <c r="I205" s="74">
        <f>SUM(I196:I204)</f>
        <v>0</v>
      </c>
      <c r="J205" s="74">
        <f>SUM(J196:J204)</f>
        <v>0</v>
      </c>
      <c r="L205" s="75">
        <f>SUM(L196:L204)</f>
        <v>2.8199999999999999E-2</v>
      </c>
      <c r="N205" s="76">
        <f>SUM(N196:N204)</f>
        <v>0</v>
      </c>
      <c r="W205" s="34">
        <f>SUM(W196:W204)</f>
        <v>0</v>
      </c>
    </row>
    <row r="207" spans="1:37">
      <c r="D207" s="73" t="s">
        <v>569</v>
      </c>
      <c r="E207" s="74">
        <f>J207</f>
        <v>0</v>
      </c>
      <c r="H207" s="74">
        <f>+H109+H145+H194+H205</f>
        <v>0</v>
      </c>
      <c r="I207" s="74">
        <f>+I109+I145+I194+I205</f>
        <v>0</v>
      </c>
      <c r="J207" s="74">
        <f>+J109+J145+J194+J205</f>
        <v>0</v>
      </c>
      <c r="L207" s="75">
        <f>+L109+L145+L194+L205</f>
        <v>4.2695249999999989</v>
      </c>
      <c r="N207" s="76">
        <f>+N109+N145+N194+N205</f>
        <v>0.73899999999999999</v>
      </c>
      <c r="W207" s="34">
        <f>+W109+W145+W194+W205</f>
        <v>0</v>
      </c>
    </row>
    <row r="209" spans="4:23">
      <c r="D209" s="77" t="s">
        <v>570</v>
      </c>
      <c r="E209" s="74">
        <f>J209</f>
        <v>0</v>
      </c>
      <c r="H209" s="74">
        <f>+H58+H207</f>
        <v>0</v>
      </c>
      <c r="I209" s="74">
        <f>+I58+I207</f>
        <v>0</v>
      </c>
      <c r="J209" s="74">
        <f>+J58+J207</f>
        <v>0</v>
      </c>
      <c r="L209" s="75">
        <f>+L58+L207</f>
        <v>18.44370679</v>
      </c>
      <c r="N209" s="76">
        <f>+N58+N207</f>
        <v>11.755300000000002</v>
      </c>
      <c r="W209" s="34">
        <f>+W58+W207</f>
        <v>0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showGridLines="0" workbookViewId="0"/>
  </sheetViews>
  <sheetFormatPr defaultColWidth="9.140625"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69</v>
      </c>
      <c r="B1" s="15"/>
      <c r="C1" s="15"/>
      <c r="D1" s="16" t="s">
        <v>571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12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 t="s">
        <v>75</v>
      </c>
      <c r="B6" s="15"/>
      <c r="C6" s="15"/>
      <c r="D6" s="15"/>
    </row>
    <row r="7" spans="1:6">
      <c r="A7" s="14" t="s">
        <v>76</v>
      </c>
      <c r="B7" s="15"/>
      <c r="C7" s="15"/>
      <c r="D7" s="15"/>
    </row>
    <row r="8" spans="1:6">
      <c r="A8" s="4" t="s">
        <v>77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572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Zadanie</vt:lpstr>
      <vt:lpstr>Figury</vt:lpstr>
      <vt:lpstr>Figury!Názvy_tlače</vt:lpstr>
      <vt:lpstr>Rekapitulacia!Názvy_tlače</vt:lpstr>
      <vt:lpstr>Zadanie!Názvy_tlače</vt:lpstr>
      <vt:lpstr>Figury!Oblasť_tlače</vt:lpstr>
      <vt:lpstr>'Kryci list'!Oblasť_tlače</vt:lpstr>
      <vt:lpstr>Rekapitulacia!Oblasť_tlače</vt:lpstr>
      <vt:lpstr>Zadanie!Oblasť_tlače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Windows User</cp:lastModifiedBy>
  <cp:lastPrinted>2020-11-03T10:08:06Z</cp:lastPrinted>
  <dcterms:created xsi:type="dcterms:W3CDTF">1999-04-06T07:39:00Z</dcterms:created>
  <dcterms:modified xsi:type="dcterms:W3CDTF">2020-11-03T10:11:30Z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