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nis\Documents\02_VO_Doprava\09_08_asfalty_531_532\listy\"/>
    </mc:Choice>
  </mc:AlternateContent>
  <bookViews>
    <workbookView xWindow="0" yWindow="0" windowWidth="23040" windowHeight="8790" tabRatio="906"/>
  </bookViews>
  <sheets>
    <sheet name="Sumár II 532-I. časť" sheetId="39" r:id="rId1"/>
    <sheet name="II 532 Behynce-Otročok" sheetId="27" r:id="rId2"/>
    <sheet name="II 532 intravilán Otročok" sheetId="40" r:id="rId3"/>
    <sheet name="II 532 Otročok-Gem. Ves" sheetId="41" r:id="rId4"/>
    <sheet name="II 532 intravilán Gem. Ves" sheetId="42" r:id="rId5"/>
    <sheet name="II 532 extravilán Gem. Ves" sheetId="43" r:id="rId6"/>
    <sheet name="II 532 extr. G. Ves- Dolinka" sheetId="44" r:id="rId7"/>
    <sheet name="II 532 Dolinka" sheetId="45" r:id="rId8"/>
    <sheet name="II 532 intravilán Licince" sheetId="46" r:id="rId9"/>
    <sheet name="II 532 Licince-Šivetice" sheetId="47" r:id="rId10"/>
    <sheet name="II 532 intr.-extr.Šivetice" sheetId="48" r:id="rId11"/>
    <sheet name="List4" sheetId="37" r:id="rId12"/>
  </sheets>
  <definedNames>
    <definedName name="_xlnm.Print_Area" localSheetId="1">'II 532 Behynce-Otročok'!$A$1:$N$43</definedName>
    <definedName name="_xlnm.Print_Area" localSheetId="7">'II 532 Dolinka'!$A$1:$N$42</definedName>
    <definedName name="_xlnm.Print_Area" localSheetId="6">'II 532 extr. G. Ves- Dolinka'!$A$1:$N$42</definedName>
    <definedName name="_xlnm.Print_Area" localSheetId="5">'II 532 extravilán Gem. Ves'!$A$1:$N$42</definedName>
    <definedName name="_xlnm.Print_Area" localSheetId="10">'II 532 intr.-extr.Šivetice'!$A$1:$N$42</definedName>
    <definedName name="_xlnm.Print_Area" localSheetId="4">'II 532 intravilán Gem. Ves'!$A$1:$N$41</definedName>
    <definedName name="_xlnm.Print_Area" localSheetId="8">'II 532 intravilán Licince'!$A$1:$N$43</definedName>
    <definedName name="_xlnm.Print_Area" localSheetId="2">'II 532 intravilán Otročok'!$A$1:$N$42</definedName>
    <definedName name="_xlnm.Print_Area" localSheetId="9">'II 532 Licince-Šivetice'!$A$1:$N$42</definedName>
    <definedName name="_xlnm.Print_Area" localSheetId="3">'II 532 Otročok-Gem. Ves'!$A$1:$N$42</definedName>
    <definedName name="_xlnm.Print_Area" localSheetId="0">'Sumár II 532-I. časť'!$A$1:$G$22</definedName>
  </definedNames>
  <calcPr calcId="162913"/>
</workbook>
</file>

<file path=xl/calcChain.xml><?xml version="1.0" encoding="utf-8"?>
<calcChain xmlns="http://schemas.openxmlformats.org/spreadsheetml/2006/main">
  <c r="F62" i="48" l="1"/>
  <c r="G60" i="48"/>
  <c r="G59" i="48"/>
  <c r="G58" i="48"/>
  <c r="G56" i="48"/>
  <c r="G53" i="48"/>
  <c r="G51" i="48"/>
  <c r="G62" i="48" l="1"/>
  <c r="F18" i="39" l="1"/>
  <c r="H27" i="47"/>
  <c r="H28" i="46"/>
  <c r="H27" i="45"/>
  <c r="H27" i="40"/>
  <c r="H28" i="27"/>
  <c r="H27" i="48"/>
  <c r="H28" i="47"/>
  <c r="H29" i="46"/>
  <c r="H28" i="45"/>
  <c r="H28" i="44"/>
  <c r="H28" i="43"/>
  <c r="H27" i="42"/>
  <c r="H28" i="41"/>
  <c r="H28" i="40"/>
  <c r="H29" i="27"/>
  <c r="H29" i="48"/>
  <c r="H28" i="48"/>
  <c r="H22" i="48"/>
  <c r="B18" i="48"/>
  <c r="G25" i="48" s="1"/>
  <c r="H25" i="48" s="1"/>
  <c r="H29" i="47"/>
  <c r="H22" i="47"/>
  <c r="B18" i="47"/>
  <c r="G26" i="47" s="1"/>
  <c r="H26" i="47" s="1"/>
  <c r="H30" i="46"/>
  <c r="H22" i="46"/>
  <c r="B18" i="46"/>
  <c r="G25" i="46" s="1"/>
  <c r="H25" i="46" s="1"/>
  <c r="H29" i="45"/>
  <c r="H25" i="45"/>
  <c r="H22" i="45"/>
  <c r="B18" i="45"/>
  <c r="G23" i="45" s="1"/>
  <c r="H23" i="45" s="1"/>
  <c r="H29" i="44"/>
  <c r="H25" i="44"/>
  <c r="H22" i="44"/>
  <c r="B18" i="44"/>
  <c r="G24" i="44" s="1"/>
  <c r="H24" i="44" s="1"/>
  <c r="H29" i="43"/>
  <c r="H25" i="43"/>
  <c r="H22" i="43"/>
  <c r="B18" i="43"/>
  <c r="G23" i="43" s="1"/>
  <c r="H23" i="43" s="1"/>
  <c r="H28" i="42"/>
  <c r="H22" i="42"/>
  <c r="B18" i="42"/>
  <c r="G25" i="42" s="1"/>
  <c r="H25" i="42" s="1"/>
  <c r="G24" i="42"/>
  <c r="H24" i="42" s="1"/>
  <c r="H29" i="41"/>
  <c r="H25" i="41"/>
  <c r="H22" i="41"/>
  <c r="B18" i="41"/>
  <c r="G24" i="41" s="1"/>
  <c r="H24" i="41" s="1"/>
  <c r="H29" i="40"/>
  <c r="H22" i="40"/>
  <c r="B18" i="40"/>
  <c r="G25" i="40"/>
  <c r="H25" i="40" s="1"/>
  <c r="H25" i="27"/>
  <c r="H30" i="27"/>
  <c r="B18" i="27"/>
  <c r="G24" i="27" s="1"/>
  <c r="H24" i="27" s="1"/>
  <c r="H22" i="27"/>
  <c r="G26" i="42"/>
  <c r="H26" i="42"/>
  <c r="G23" i="42"/>
  <c r="H23" i="42" s="1"/>
  <c r="G23" i="41"/>
  <c r="H23" i="41" s="1"/>
  <c r="G26" i="41"/>
  <c r="H26" i="41" s="1"/>
  <c r="G23" i="40"/>
  <c r="H23" i="40" s="1"/>
  <c r="G26" i="40"/>
  <c r="H26" i="40" s="1"/>
  <c r="G24" i="40"/>
  <c r="H24" i="40" s="1"/>
  <c r="H27" i="46"/>
  <c r="G26" i="46"/>
  <c r="H26" i="46" s="1"/>
  <c r="G26" i="45"/>
  <c r="H26" i="45" s="1"/>
  <c r="G27" i="44"/>
  <c r="H27" i="44" s="1"/>
  <c r="G26" i="44"/>
  <c r="H26" i="44" s="1"/>
  <c r="G24" i="47"/>
  <c r="H24" i="47" s="1"/>
  <c r="G23" i="47"/>
  <c r="H23" i="47"/>
  <c r="H25" i="47"/>
  <c r="G23" i="27"/>
  <c r="H23" i="27" s="1"/>
  <c r="G24" i="46"/>
  <c r="H24" i="46" s="1"/>
  <c r="G27" i="43" l="1"/>
  <c r="H27" i="43" s="1"/>
  <c r="G23" i="44"/>
  <c r="H23" i="44" s="1"/>
  <c r="G23" i="46"/>
  <c r="H23" i="46" s="1"/>
  <c r="G27" i="27"/>
  <c r="H27" i="27" s="1"/>
  <c r="G26" i="27"/>
  <c r="H26" i="27" s="1"/>
  <c r="G27" i="41"/>
  <c r="H27" i="41" s="1"/>
  <c r="H30" i="41" s="1"/>
  <c r="K33" i="41" s="1"/>
  <c r="G10" i="39" s="1"/>
  <c r="G26" i="48"/>
  <c r="H26" i="48" s="1"/>
  <c r="G26" i="43"/>
  <c r="H26" i="43" s="1"/>
  <c r="G24" i="43"/>
  <c r="H24" i="43" s="1"/>
  <c r="G24" i="45"/>
  <c r="H24" i="45" s="1"/>
  <c r="H30" i="45" s="1"/>
  <c r="G23" i="48"/>
  <c r="H23" i="48" s="1"/>
  <c r="G24" i="48"/>
  <c r="H24" i="48" s="1"/>
  <c r="H30" i="47"/>
  <c r="J33" i="47" s="1"/>
  <c r="K33" i="47"/>
  <c r="G16" i="39" s="1"/>
  <c r="H31" i="46"/>
  <c r="K34" i="46" s="1"/>
  <c r="G15" i="39" s="1"/>
  <c r="H30" i="44"/>
  <c r="K33" i="44" s="1"/>
  <c r="G13" i="39" s="1"/>
  <c r="H30" i="43"/>
  <c r="K33" i="43" s="1"/>
  <c r="G12" i="39" s="1"/>
  <c r="H29" i="42"/>
  <c r="J32" i="42" s="1"/>
  <c r="K32" i="42"/>
  <c r="G11" i="39" s="1"/>
  <c r="H30" i="40"/>
  <c r="J33" i="40" s="1"/>
  <c r="H31" i="27"/>
  <c r="J34" i="27" s="1"/>
  <c r="K34" i="27" l="1"/>
  <c r="G8" i="39" s="1"/>
  <c r="K33" i="40"/>
  <c r="G9" i="39" s="1"/>
  <c r="J33" i="44"/>
  <c r="K33" i="45"/>
  <c r="G14" i="39" s="1"/>
  <c r="J33" i="45"/>
  <c r="J33" i="43"/>
  <c r="H30" i="48"/>
  <c r="J34" i="46"/>
  <c r="J33" i="41"/>
  <c r="J33" i="48" l="1"/>
  <c r="K33" i="48"/>
  <c r="G17" i="39" s="1"/>
  <c r="G18" i="39" s="1"/>
</calcChain>
</file>

<file path=xl/sharedStrings.xml><?xml version="1.0" encoding="utf-8"?>
<sst xmlns="http://schemas.openxmlformats.org/spreadsheetml/2006/main" count="717" uniqueCount="153">
  <si>
    <t>Poznámka</t>
  </si>
  <si>
    <t>dĺžka úseku</t>
  </si>
  <si>
    <t>m</t>
  </si>
  <si>
    <t>šírka voz.m</t>
  </si>
  <si>
    <t>plocha úseku</t>
  </si>
  <si>
    <t>m2</t>
  </si>
  <si>
    <t>korekcie</t>
  </si>
  <si>
    <t>pol.</t>
  </si>
  <si>
    <t>m.j.</t>
  </si>
  <si>
    <t>špecif.</t>
  </si>
  <si>
    <t>€</t>
  </si>
  <si>
    <t>výmera</t>
  </si>
  <si>
    <t>Postrek spojovací</t>
  </si>
  <si>
    <t>spolu</t>
  </si>
  <si>
    <t>Spolu s DPH</t>
  </si>
  <si>
    <t>CELKOM:</t>
  </si>
  <si>
    <t>50 mm</t>
  </si>
  <si>
    <t>DPH 20%</t>
  </si>
  <si>
    <t>Číslo cesty/ Názov stavby</t>
  </si>
  <si>
    <t>čistenie vozovky-zametanie</t>
  </si>
  <si>
    <t>jednotk.cena</t>
  </si>
  <si>
    <t>spolu bez DPH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</si>
  <si>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</si>
  <si>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</si>
  <si>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napojenie MK,  AZ a pod.</t>
    </r>
  </si>
  <si>
    <r>
      <t>0,7 kg/m</t>
    </r>
    <r>
      <rPr>
        <vertAlign val="superscript"/>
        <sz val="10"/>
        <rFont val="Arial CE"/>
        <family val="2"/>
        <charset val="238"/>
      </rPr>
      <t>2</t>
    </r>
  </si>
  <si>
    <t>*pri pokládke všetky spoje opatriť asfaltovou zálievkou!</t>
  </si>
  <si>
    <t>*do ceny zahrnúť všetky VRN (dočasné DZ, zriadenie uzávierky, územné a prevádzkové vplyvy a pod.)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</si>
  <si>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</si>
  <si>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</si>
  <si>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</si>
  <si>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Príloha č. 1</t>
  </si>
  <si>
    <t>Výkaz výmer</t>
  </si>
  <si>
    <t>Uchádzač:</t>
  </si>
  <si>
    <t>Adresa sídla uchádzača:</t>
  </si>
  <si>
    <t>Názov stavby</t>
  </si>
  <si>
    <t>Zákazka na uskutočnenie stavebných prác:</t>
  </si>
  <si>
    <t>zapílenie asfaltu na hr. 50 mm začiatku a konca úseku</t>
  </si>
  <si>
    <t>asfaltová zálievka pracovných spojov</t>
  </si>
  <si>
    <t xml:space="preserve"> čiastočnej uzávierky cesty</t>
  </si>
  <si>
    <t xml:space="preserve">frézovanie s naložením a odvozom do 10 km </t>
  </si>
  <si>
    <t xml:space="preserve">*objednávateľ poskytne zhotoviteľovi ku dňu odovzdania staveniska ohlásenie stavebných úprav, určenie dočasného dopravného značenia a povolenie </t>
  </si>
  <si>
    <t>frézovanie s naložením a odvozom do 10 km (začiatky a konce, mosty)</t>
  </si>
  <si>
    <t>Číslo cesty</t>
  </si>
  <si>
    <t>Dĺžka v km</t>
  </si>
  <si>
    <t>Okres</t>
  </si>
  <si>
    <t>Staničenie</t>
  </si>
  <si>
    <t>Úsek</t>
  </si>
  <si>
    <t>RA</t>
  </si>
  <si>
    <t>Celkom</t>
  </si>
  <si>
    <t xml:space="preserve">II/532 Behynce - Gemerská Ves - Jelšava - Muráň </t>
  </si>
  <si>
    <t>úsek Behynce - Otročok</t>
  </si>
  <si>
    <t xml:space="preserve">staničenie v km: 1,543 - 2,562 </t>
  </si>
  <si>
    <t>dĺžka v km : 1,019</t>
  </si>
  <si>
    <t>úsek intravilán Otročok</t>
  </si>
  <si>
    <t xml:space="preserve">staničenie v km: 2,562-3,532 </t>
  </si>
  <si>
    <t>dĺžka v km : 0,970</t>
  </si>
  <si>
    <t>úsek Otročok - Gemerská Ves</t>
  </si>
  <si>
    <t>staničenie v km: 4,350-6,088</t>
  </si>
  <si>
    <t>dĺžka v km : 1,738</t>
  </si>
  <si>
    <t>dĺžka v km : 0,937</t>
  </si>
  <si>
    <t>úsek intravilán Gem. Ves</t>
  </si>
  <si>
    <t xml:space="preserve">staničenie v km: 6,088-7,025 </t>
  </si>
  <si>
    <t>II/532</t>
  </si>
  <si>
    <t>intravilán Otročok</t>
  </si>
  <si>
    <t>Otročok-Gem. Ves</t>
  </si>
  <si>
    <t xml:space="preserve"> 4,350-6,088</t>
  </si>
  <si>
    <t>intravilán Gem. Ves</t>
  </si>
  <si>
    <t xml:space="preserve">6,088-7,025 </t>
  </si>
  <si>
    <t>úsek extravilán Gemerská Ves</t>
  </si>
  <si>
    <t>staničenie v km: 7,025-8,520</t>
  </si>
  <si>
    <t>dĺžka v km : 1,495</t>
  </si>
  <si>
    <t>II/532 Behynce - Gemerská Ves - Jelšava - Muráň</t>
  </si>
  <si>
    <t>staničenie v km: 8,520-9,520</t>
  </si>
  <si>
    <t>dĺžka v km : 1,000</t>
  </si>
  <si>
    <t>staničenie v km: 9,520-11,962</t>
  </si>
  <si>
    <t>dĺžka v km : 2,442</t>
  </si>
  <si>
    <t>úsek extravilán Gemerská Ves-pred Dolinkou</t>
  </si>
  <si>
    <t>úsek Dolinka</t>
  </si>
  <si>
    <t>úsek extravilán Licince</t>
  </si>
  <si>
    <t>staničenie v km: 13,906-14,851</t>
  </si>
  <si>
    <t>dĺžka v km : 0,945</t>
  </si>
  <si>
    <t xml:space="preserve"> </t>
  </si>
  <si>
    <t>úsek Licince - Šivetice</t>
  </si>
  <si>
    <t xml:space="preserve">staničenie v km: 16,085-16,743 </t>
  </si>
  <si>
    <t>dĺžka v km : 0,658</t>
  </si>
  <si>
    <t>extravilám Gem. Ves</t>
  </si>
  <si>
    <t>7,025-8,520</t>
  </si>
  <si>
    <t>G. Ves-pred Dolinkou</t>
  </si>
  <si>
    <t>8,520-9,520</t>
  </si>
  <si>
    <t>úsek intravilán-extravilán Šivetice</t>
  </si>
  <si>
    <t>staničenie v km: 17,976-19,879</t>
  </si>
  <si>
    <t>dĺžka v km : 1,903</t>
  </si>
  <si>
    <r>
      <rPr>
        <sz val="10"/>
        <rFont val="Arial"/>
        <family val="2"/>
        <charset val="238"/>
      </rPr>
      <t>m</t>
    </r>
    <r>
      <rPr>
        <sz val="10"/>
        <rFont val="Calibri"/>
        <family val="2"/>
        <charset val="238"/>
      </rPr>
      <t>³</t>
    </r>
  </si>
  <si>
    <t>intr.-extr. Šivetice</t>
  </si>
  <si>
    <t>17,976-19,879</t>
  </si>
  <si>
    <r>
      <t>AC</t>
    </r>
    <r>
      <rPr>
        <sz val="9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11-II s dovozom rozprestrením a zhutnením</t>
    </r>
  </si>
  <si>
    <t>ACL 16-II s dovozom rozprestrením a zhutnením</t>
  </si>
  <si>
    <r>
      <t>AC</t>
    </r>
    <r>
      <rPr>
        <sz val="9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11-II  s dovozom rozprestrením a zhutnením</t>
    </r>
  </si>
  <si>
    <r>
      <t xml:space="preserve">             0,000-1,543 = 1,543 km (11 109,60m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</si>
  <si>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t>dvojvrstvový mikrokoberec EMKS 16</t>
  </si>
  <si>
    <r>
      <t xml:space="preserve">            3,532-4,350 = 0,818 km (5 807,80m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</si>
  <si>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11,962-13,906 = 1,944 km (13 608,00m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</si>
  <si>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14,851-16,085 = 1,234 km (8 206,10m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</si>
  <si>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16,743-17,976 = 1,233 km (7 891,20m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mikrokobrec</t>
    </r>
  </si>
  <si>
    <t>p.č.</t>
  </si>
  <si>
    <t>Behynce- Otročok+EMKS</t>
  </si>
  <si>
    <t>Príloha č. 2</t>
  </si>
  <si>
    <t>Príloha č. 3</t>
  </si>
  <si>
    <t>Príloha č. 4</t>
  </si>
  <si>
    <t>Príloha č. 5</t>
  </si>
  <si>
    <t>Príloha č. 6</t>
  </si>
  <si>
    <t>Príloha č. 7</t>
  </si>
  <si>
    <t>Príloha č. 8</t>
  </si>
  <si>
    <t>Príloha č. 9</t>
  </si>
  <si>
    <t>Príloha č. 10</t>
  </si>
  <si>
    <t xml:space="preserve">Rekonštrukcia cesty II/532 Behynce - Gemerská Ves - Jelšava - Muráň, I. časť                           </t>
  </si>
  <si>
    <t xml:space="preserve">0,000 - 2,562 </t>
  </si>
  <si>
    <t>2,562-4,350</t>
  </si>
  <si>
    <t>9,520-13,906</t>
  </si>
  <si>
    <t>Dolinka + EMKS</t>
  </si>
  <si>
    <t>intravilán Licince+EMKS</t>
  </si>
  <si>
    <t>13,906-16,085</t>
  </si>
  <si>
    <t>Licince-Šivetice+ EMKS</t>
  </si>
  <si>
    <t>16,085-17,976</t>
  </si>
  <si>
    <t>Rekonštrukcia budúcich ciest I. triedy II/531 a II/532 ako aj súvisiace cesty II. a III. triedy v menej rozvinutých okr. RA a RS</t>
  </si>
  <si>
    <r>
      <t xml:space="preserve">Cena s DPH v </t>
    </r>
    <r>
      <rPr>
        <b/>
        <sz val="11"/>
        <rFont val="Calibri"/>
        <family val="2"/>
        <charset val="238"/>
      </rPr>
      <t>€</t>
    </r>
  </si>
  <si>
    <r>
      <t>AC</t>
    </r>
    <r>
      <rPr>
        <vertAlign val="subscript"/>
        <sz val="10"/>
        <rFont val="Arial"/>
        <family val="2"/>
        <charset val="238"/>
      </rPr>
      <t xml:space="preserve">L </t>
    </r>
    <r>
      <rPr>
        <sz val="10"/>
        <rFont val="Arial"/>
        <family val="2"/>
        <charset val="238"/>
      </rPr>
      <t>16-II na vyrovnanie nerovností</t>
    </r>
  </si>
  <si>
    <t>t</t>
  </si>
  <si>
    <t>obnova VDZ - čiary deliace striekané</t>
  </si>
  <si>
    <t>125 mm</t>
  </si>
  <si>
    <t>Rek. krajnice cesty 150x2x0,8 a úprava dlaž. priekopy</t>
  </si>
  <si>
    <r>
      <rPr>
        <u/>
        <sz val="10"/>
        <color theme="1"/>
        <rFont val="Arial"/>
        <family val="2"/>
        <charset val="238"/>
      </rPr>
      <t>zloženie podložia:</t>
    </r>
    <r>
      <rPr>
        <sz val="10"/>
        <color theme="1"/>
        <rFont val="Arial"/>
        <family val="2"/>
        <charset val="238"/>
      </rPr>
      <t>  </t>
    </r>
  </si>
  <si>
    <t>Druh úpravy</t>
  </si>
  <si>
    <t>špecifikácia</t>
  </si>
  <si>
    <t>asfaltový betón ACo 11 -II</t>
  </si>
  <si>
    <t>spojovací postrek</t>
  </si>
  <si>
    <t>asfaltový betón ACL 16 -II</t>
  </si>
  <si>
    <t>70 mm</t>
  </si>
  <si>
    <t>výstužná mreže GLASGRIT 8511, veľkosť oka 25x25 mm</t>
  </si>
  <si>
    <t>asfaltový betón ACp 22-II</t>
  </si>
  <si>
    <t>80 mm</t>
  </si>
  <si>
    <t>štrkodrva ŚD 0-63</t>
  </si>
  <si>
    <t>150 mm</t>
  </si>
  <si>
    <t>štrkodrva ŚD 0-63 + Geobunka PRS Neoweb 356-200</t>
  </si>
  <si>
    <t>200 mm</t>
  </si>
  <si>
    <t>250 mm</t>
  </si>
  <si>
    <t>geotextília netkaná</t>
  </si>
  <si>
    <t>Spolu</t>
  </si>
  <si>
    <t>800 mm</t>
  </si>
  <si>
    <t>Rekonštrukcia krajnice cesty 150 x 2 x 0,8 m = 240 m3</t>
  </si>
  <si>
    <t xml:space="preserve">odstránenie krytu a výkop podložia vozovky – dĺžka x šírka x hĺbka = (150m x 2m x 0,80m) </t>
  </si>
  <si>
    <t>prepočet na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</si>
</sst>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34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0"/>
      <color indexed="17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i/>
      <sz val="10"/>
      <name val="Arial"/>
      <family val="2"/>
      <charset val="238"/>
    </font>
    <font>
      <vertAlign val="superscript"/>
      <sz val="14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Arial CE"/>
      <family val="2"/>
      <charset val="238"/>
    </font>
    <font>
      <sz val="10"/>
      <name val="Calibri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vertAlign val="sub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290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7" fillId="0" borderId="0" xfId="0" applyFont="1"/>
    <xf numFmtId="0" fontId="4" fillId="0" borderId="1" xfId="0" applyFont="1" applyFill="1" applyBorder="1"/>
    <xf numFmtId="0" fontId="4" fillId="0" borderId="2" xfId="0" applyFont="1" applyFill="1" applyBorder="1"/>
    <xf numFmtId="0" fontId="0" fillId="0" borderId="2" xfId="0" applyFont="1" applyFill="1" applyBorder="1"/>
    <xf numFmtId="0" fontId="0" fillId="0" borderId="3" xfId="0" applyFill="1" applyBorder="1"/>
    <xf numFmtId="0" fontId="1" fillId="0" borderId="0" xfId="0" applyFont="1" applyFill="1" applyBorder="1"/>
    <xf numFmtId="0" fontId="0" fillId="0" borderId="4" xfId="0" applyFont="1" applyFill="1" applyBorder="1"/>
    <xf numFmtId="2" fontId="0" fillId="0" borderId="5" xfId="0" applyNumberFormat="1" applyFill="1" applyBorder="1"/>
    <xf numFmtId="0" fontId="0" fillId="0" borderId="6" xfId="0" applyFont="1" applyFill="1" applyBorder="1"/>
    <xf numFmtId="2" fontId="0" fillId="0" borderId="7" xfId="0" applyNumberFormat="1" applyFill="1" applyBorder="1"/>
    <xf numFmtId="0" fontId="0" fillId="0" borderId="8" xfId="0" applyFont="1" applyFill="1" applyBorder="1"/>
    <xf numFmtId="2" fontId="0" fillId="0" borderId="9" xfId="0" applyNumberFormat="1" applyFill="1" applyBorder="1"/>
    <xf numFmtId="0" fontId="0" fillId="0" borderId="3" xfId="0" applyFont="1" applyFill="1" applyBorder="1"/>
    <xf numFmtId="2" fontId="0" fillId="0" borderId="0" xfId="0" applyNumberFormat="1" applyFill="1" applyBorder="1"/>
    <xf numFmtId="0" fontId="0" fillId="0" borderId="10" xfId="0" applyFont="1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ont="1" applyFill="1" applyBorder="1"/>
    <xf numFmtId="4" fontId="5" fillId="0" borderId="3" xfId="0" applyNumberFormat="1" applyFont="1" applyFill="1" applyBorder="1"/>
    <xf numFmtId="4" fontId="5" fillId="0" borderId="0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4" fontId="6" fillId="0" borderId="15" xfId="0" applyNumberFormat="1" applyFont="1" applyFill="1" applyBorder="1"/>
    <xf numFmtId="0" fontId="8" fillId="0" borderId="0" xfId="0" applyFont="1" applyFill="1" applyAlignment="1"/>
    <xf numFmtId="0" fontId="0" fillId="0" borderId="0" xfId="0" applyFont="1" applyFill="1" applyAlignment="1"/>
    <xf numFmtId="0" fontId="9" fillId="0" borderId="0" xfId="0" applyFont="1" applyFill="1" applyAlignment="1"/>
    <xf numFmtId="0" fontId="10" fillId="0" borderId="0" xfId="0" applyFont="1" applyFill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0" xfId="0" applyBorder="1"/>
    <xf numFmtId="0" fontId="0" fillId="0" borderId="19" xfId="0" applyBorder="1" applyAlignment="1"/>
    <xf numFmtId="0" fontId="0" fillId="0" borderId="20" xfId="0" applyFill="1" applyBorder="1"/>
    <xf numFmtId="0" fontId="0" fillId="0" borderId="21" xfId="0" applyFont="1" applyFill="1" applyBorder="1" applyAlignment="1">
      <alignment horizontal="center"/>
    </xf>
    <xf numFmtId="4" fontId="7" fillId="0" borderId="0" xfId="0" applyNumberFormat="1" applyFont="1"/>
    <xf numFmtId="4" fontId="1" fillId="0" borderId="0" xfId="0" applyNumberFormat="1" applyFont="1" applyFill="1" applyBorder="1"/>
    <xf numFmtId="4" fontId="0" fillId="0" borderId="0" xfId="0" applyNumberFormat="1" applyFill="1" applyBorder="1"/>
    <xf numFmtId="4" fontId="0" fillId="0" borderId="22" xfId="0" applyNumberFormat="1" applyBorder="1" applyAlignment="1"/>
    <xf numFmtId="4" fontId="0" fillId="0" borderId="23" xfId="0" applyNumberFormat="1" applyFont="1" applyFill="1" applyBorder="1" applyAlignment="1">
      <alignment horizontal="center"/>
    </xf>
    <xf numFmtId="4" fontId="10" fillId="0" borderId="0" xfId="0" applyNumberFormat="1" applyFont="1" applyFill="1" applyAlignment="1"/>
    <xf numFmtId="4" fontId="0" fillId="0" borderId="0" xfId="0" applyNumberFormat="1"/>
    <xf numFmtId="4" fontId="0" fillId="0" borderId="22" xfId="0" applyNumberFormat="1" applyBorder="1" applyAlignment="1">
      <alignment horizontal="center"/>
    </xf>
    <xf numFmtId="4" fontId="0" fillId="0" borderId="17" xfId="0" applyNumberFormat="1" applyFont="1" applyFill="1" applyBorder="1" applyAlignment="1">
      <alignment horizontal="center"/>
    </xf>
    <xf numFmtId="4" fontId="0" fillId="0" borderId="15" xfId="0" applyNumberFormat="1" applyFill="1" applyBorder="1"/>
    <xf numFmtId="4" fontId="0" fillId="0" borderId="0" xfId="0" applyNumberFormat="1" applyFont="1" applyFill="1" applyAlignment="1"/>
    <xf numFmtId="4" fontId="0" fillId="0" borderId="24" xfId="0" applyNumberFormat="1" applyFill="1" applyBorder="1"/>
    <xf numFmtId="4" fontId="1" fillId="0" borderId="24" xfId="0" applyNumberFormat="1" applyFont="1" applyFill="1" applyBorder="1"/>
    <xf numFmtId="4" fontId="0" fillId="0" borderId="0" xfId="0" applyNumberFormat="1" applyFill="1" applyBorder="1" applyAlignment="1">
      <alignment horizontal="center"/>
    </xf>
    <xf numFmtId="4" fontId="0" fillId="0" borderId="0" xfId="0" applyNumberFormat="1" applyBorder="1" applyAlignment="1"/>
    <xf numFmtId="4" fontId="0" fillId="0" borderId="25" xfId="0" applyNumberFormat="1" applyBorder="1" applyAlignment="1"/>
    <xf numFmtId="4" fontId="3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4" fontId="1" fillId="0" borderId="24" xfId="0" applyNumberFormat="1" applyFont="1" applyFill="1" applyBorder="1" applyAlignment="1">
      <alignment horizontal="center"/>
    </xf>
    <xf numFmtId="4" fontId="10" fillId="0" borderId="0" xfId="0" applyNumberFormat="1" applyFont="1" applyFill="1"/>
    <xf numFmtId="4" fontId="2" fillId="0" borderId="26" xfId="0" applyNumberFormat="1" applyFont="1" applyFill="1" applyBorder="1"/>
    <xf numFmtId="4" fontId="2" fillId="0" borderId="27" xfId="0" applyNumberFormat="1" applyFont="1" applyFill="1" applyBorder="1"/>
    <xf numFmtId="4" fontId="2" fillId="0" borderId="0" xfId="0" applyNumberFormat="1" applyFont="1" applyFill="1" applyBorder="1"/>
    <xf numFmtId="4" fontId="0" fillId="0" borderId="24" xfId="0" applyNumberFormat="1" applyFont="1" applyFill="1" applyBorder="1"/>
    <xf numFmtId="4" fontId="2" fillId="0" borderId="28" xfId="0" applyNumberFormat="1" applyFont="1" applyFill="1" applyBorder="1"/>
    <xf numFmtId="0" fontId="2" fillId="0" borderId="27" xfId="0" applyFont="1" applyFill="1" applyBorder="1"/>
    <xf numFmtId="4" fontId="2" fillId="0" borderId="24" xfId="0" applyNumberFormat="1" applyFont="1" applyFill="1" applyBorder="1"/>
    <xf numFmtId="0" fontId="2" fillId="0" borderId="29" xfId="0" applyFont="1" applyFill="1" applyBorder="1"/>
    <xf numFmtId="4" fontId="2" fillId="0" borderId="30" xfId="0" applyNumberFormat="1" applyFont="1" applyFill="1" applyBorder="1"/>
    <xf numFmtId="4" fontId="14" fillId="0" borderId="0" xfId="0" applyNumberFormat="1" applyFont="1" applyFill="1" applyBorder="1"/>
    <xf numFmtId="4" fontId="14" fillId="0" borderId="24" xfId="0" applyNumberFormat="1" applyFont="1" applyFill="1" applyBorder="1"/>
    <xf numFmtId="4" fontId="4" fillId="0" borderId="0" xfId="0" applyNumberFormat="1" applyFont="1" applyFill="1" applyBorder="1" applyAlignment="1">
      <alignment horizontal="right"/>
    </xf>
    <xf numFmtId="4" fontId="14" fillId="0" borderId="31" xfId="0" applyNumberFormat="1" applyFont="1" applyFill="1" applyBorder="1"/>
    <xf numFmtId="4" fontId="14" fillId="2" borderId="31" xfId="0" applyNumberFormat="1" applyFont="1" applyFill="1" applyBorder="1"/>
    <xf numFmtId="10" fontId="6" fillId="0" borderId="15" xfId="0" applyNumberFormat="1" applyFont="1" applyFill="1" applyBorder="1"/>
    <xf numFmtId="4" fontId="6" fillId="0" borderId="24" xfId="0" applyNumberFormat="1" applyFont="1" applyFill="1" applyBorder="1"/>
    <xf numFmtId="4" fontId="0" fillId="0" borderId="22" xfId="0" applyNumberFormat="1" applyFill="1" applyBorder="1"/>
    <xf numFmtId="164" fontId="2" fillId="0" borderId="26" xfId="0" applyNumberFormat="1" applyFont="1" applyFill="1" applyBorder="1"/>
    <xf numFmtId="164" fontId="2" fillId="0" borderId="28" xfId="0" applyNumberFormat="1" applyFont="1" applyFill="1" applyBorder="1"/>
    <xf numFmtId="164" fontId="2" fillId="0" borderId="27" xfId="0" applyNumberFormat="1" applyFont="1" applyFill="1" applyBorder="1"/>
    <xf numFmtId="164" fontId="2" fillId="0" borderId="30" xfId="0" applyNumberFormat="1" applyFont="1" applyFill="1" applyBorder="1"/>
    <xf numFmtId="0" fontId="0" fillId="0" borderId="32" xfId="0" applyFont="1" applyFill="1" applyBorder="1"/>
    <xf numFmtId="0" fontId="15" fillId="0" borderId="30" xfId="0" applyFont="1" applyFill="1" applyBorder="1"/>
    <xf numFmtId="164" fontId="2" fillId="0" borderId="33" xfId="0" applyNumberFormat="1" applyFont="1" applyFill="1" applyBorder="1"/>
    <xf numFmtId="4" fontId="2" fillId="0" borderId="33" xfId="0" applyNumberFormat="1" applyFont="1" applyFill="1" applyBorder="1"/>
    <xf numFmtId="0" fontId="0" fillId="0" borderId="33" xfId="1" applyFont="1" applyFill="1" applyBorder="1"/>
    <xf numFmtId="0" fontId="2" fillId="0" borderId="34" xfId="1" applyNumberFormat="1" applyFont="1" applyFill="1" applyBorder="1"/>
    <xf numFmtId="4" fontId="5" fillId="0" borderId="35" xfId="0" applyNumberFormat="1" applyFont="1" applyFill="1" applyBorder="1"/>
    <xf numFmtId="4" fontId="14" fillId="0" borderId="35" xfId="0" applyNumberFormat="1" applyFont="1" applyFill="1" applyBorder="1"/>
    <xf numFmtId="4" fontId="14" fillId="0" borderId="36" xfId="0" applyNumberFormat="1" applyFont="1" applyFill="1" applyBorder="1"/>
    <xf numFmtId="0" fontId="2" fillId="0" borderId="37" xfId="0" applyFont="1" applyFill="1" applyBorder="1"/>
    <xf numFmtId="4" fontId="14" fillId="0" borderId="38" xfId="0" applyNumberFormat="1" applyFont="1" applyFill="1" applyBorder="1"/>
    <xf numFmtId="0" fontId="4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12" fillId="0" borderId="0" xfId="1" applyFill="1"/>
    <xf numFmtId="0" fontId="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4" fontId="17" fillId="0" borderId="0" xfId="0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horizontal="center"/>
    </xf>
    <xf numFmtId="0" fontId="12" fillId="0" borderId="0" xfId="1" applyBorder="1"/>
    <xf numFmtId="0" fontId="4" fillId="0" borderId="0" xfId="1" applyFont="1"/>
    <xf numFmtId="0" fontId="12" fillId="0" borderId="0" xfId="1"/>
    <xf numFmtId="0" fontId="4" fillId="0" borderId="0" xfId="1" applyFont="1" applyFill="1" applyBorder="1" applyAlignment="1">
      <alignment horizontal="left"/>
    </xf>
    <xf numFmtId="0" fontId="12" fillId="0" borderId="0" xfId="1" applyFont="1" applyFill="1" applyBorder="1"/>
    <xf numFmtId="0" fontId="12" fillId="0" borderId="0" xfId="1" applyFont="1" applyFill="1" applyBorder="1" applyAlignment="1"/>
    <xf numFmtId="0" fontId="4" fillId="0" borderId="0" xfId="1" applyFont="1" applyFill="1" applyBorder="1" applyAlignment="1"/>
    <xf numFmtId="0" fontId="12" fillId="0" borderId="0" xfId="1" applyFont="1" applyBorder="1"/>
    <xf numFmtId="4" fontId="4" fillId="0" borderId="0" xfId="1" applyNumberFormat="1" applyFont="1" applyFill="1" applyBorder="1"/>
    <xf numFmtId="0" fontId="12" fillId="0" borderId="3" xfId="1" applyFill="1" applyBorder="1"/>
    <xf numFmtId="2" fontId="12" fillId="0" borderId="0" xfId="1" applyNumberFormat="1" applyFill="1" applyBorder="1"/>
    <xf numFmtId="0" fontId="12" fillId="0" borderId="0" xfId="1" applyFill="1" applyBorder="1"/>
    <xf numFmtId="0" fontId="12" fillId="0" borderId="0" xfId="1" applyFill="1" applyBorder="1" applyAlignment="1"/>
    <xf numFmtId="9" fontId="12" fillId="0" borderId="0" xfId="1" applyNumberFormat="1" applyFill="1" applyBorder="1" applyAlignment="1">
      <alignment horizontal="center"/>
    </xf>
    <xf numFmtId="0" fontId="18" fillId="0" borderId="0" xfId="1" applyFont="1"/>
    <xf numFmtId="0" fontId="0" fillId="0" borderId="0" xfId="1" applyFont="1" applyFill="1"/>
    <xf numFmtId="0" fontId="12" fillId="0" borderId="0" xfId="1" applyFont="1" applyFill="1"/>
    <xf numFmtId="0" fontId="0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6" fillId="0" borderId="39" xfId="0" applyFont="1" applyFill="1" applyBorder="1"/>
    <xf numFmtId="0" fontId="0" fillId="0" borderId="0" xfId="0" applyAlignment="1"/>
    <xf numFmtId="4" fontId="5" fillId="0" borderId="40" xfId="0" applyNumberFormat="1" applyFont="1" applyFill="1" applyBorder="1"/>
    <xf numFmtId="4" fontId="2" fillId="0" borderId="41" xfId="0" applyNumberFormat="1" applyFont="1" applyFill="1" applyBorder="1"/>
    <xf numFmtId="0" fontId="0" fillId="0" borderId="0" xfId="0" applyFill="1" applyBorder="1" applyAlignment="1">
      <alignment horizontal="center"/>
    </xf>
    <xf numFmtId="0" fontId="4" fillId="0" borderId="3" xfId="0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4" fontId="0" fillId="0" borderId="0" xfId="0" applyNumberFormat="1" applyFont="1" applyFill="1" applyBorder="1"/>
    <xf numFmtId="4" fontId="6" fillId="0" borderId="0" xfId="0" applyNumberFormat="1" applyFont="1" applyFill="1" applyBorder="1"/>
    <xf numFmtId="10" fontId="6" fillId="0" borderId="0" xfId="0" applyNumberFormat="1" applyFont="1" applyFill="1" applyBorder="1"/>
    <xf numFmtId="4" fontId="10" fillId="0" borderId="0" xfId="0" applyNumberFormat="1" applyFont="1" applyFill="1" applyBorder="1"/>
    <xf numFmtId="0" fontId="10" fillId="0" borderId="0" xfId="0" applyFont="1" applyFill="1" applyBorder="1" applyAlignment="1"/>
    <xf numFmtId="0" fontId="6" fillId="0" borderId="0" xfId="0" applyFont="1" applyFill="1" applyBorder="1"/>
    <xf numFmtId="4" fontId="10" fillId="0" borderId="0" xfId="0" applyNumberFormat="1" applyFont="1" applyFill="1" applyBorder="1" applyAlignment="1"/>
    <xf numFmtId="4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8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1" applyFont="1" applyFill="1" applyBorder="1" applyAlignment="1">
      <alignment horizontal="left"/>
    </xf>
    <xf numFmtId="0" fontId="15" fillId="0" borderId="0" xfId="0" applyFont="1" applyFill="1" applyBorder="1"/>
    <xf numFmtId="0" fontId="0" fillId="0" borderId="0" xfId="1" applyFont="1" applyFill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0" fontId="2" fillId="0" borderId="0" xfId="1" applyNumberFormat="1" applyFont="1" applyFill="1" applyBorder="1"/>
    <xf numFmtId="0" fontId="0" fillId="0" borderId="0" xfId="0" applyBorder="1" applyAlignment="1"/>
    <xf numFmtId="164" fontId="2" fillId="0" borderId="0" xfId="0" applyNumberFormat="1" applyFont="1" applyFill="1" applyBorder="1"/>
    <xf numFmtId="4" fontId="14" fillId="3" borderId="0" xfId="0" applyNumberFormat="1" applyFont="1" applyFill="1" applyBorder="1"/>
    <xf numFmtId="0" fontId="12" fillId="0" borderId="0" xfId="1" applyFill="1" applyBorder="1" applyAlignment="1">
      <alignment horizontal="left"/>
    </xf>
    <xf numFmtId="0" fontId="0" fillId="0" borderId="42" xfId="0" applyFill="1" applyBorder="1"/>
    <xf numFmtId="0" fontId="9" fillId="0" borderId="0" xfId="0" applyFont="1" applyFill="1" applyBorder="1" applyAlignment="1"/>
    <xf numFmtId="4" fontId="2" fillId="0" borderId="43" xfId="0" applyNumberFormat="1" applyFont="1" applyFill="1" applyBorder="1"/>
    <xf numFmtId="4" fontId="2" fillId="0" borderId="35" xfId="0" applyNumberFormat="1" applyFont="1" applyFill="1" applyBorder="1"/>
    <xf numFmtId="0" fontId="2" fillId="0" borderId="44" xfId="0" applyFont="1" applyFill="1" applyBorder="1"/>
    <xf numFmtId="4" fontId="2" fillId="0" borderId="44" xfId="0" applyNumberFormat="1" applyFont="1" applyFill="1" applyBorder="1"/>
    <xf numFmtId="0" fontId="0" fillId="0" borderId="0" xfId="0" applyAlignment="1">
      <alignment vertical="top"/>
    </xf>
    <xf numFmtId="0" fontId="19" fillId="0" borderId="44" xfId="0" applyFont="1" applyFill="1" applyBorder="1" applyAlignment="1">
      <alignment vertical="top"/>
    </xf>
    <xf numFmtId="0" fontId="26" fillId="0" borderId="0" xfId="0" applyFont="1" applyFill="1" applyBorder="1" applyAlignment="1"/>
    <xf numFmtId="0" fontId="0" fillId="0" borderId="45" xfId="0" applyFont="1" applyFill="1" applyBorder="1"/>
    <xf numFmtId="0" fontId="0" fillId="0" borderId="46" xfId="0" applyFont="1" applyFill="1" applyBorder="1" applyAlignment="1">
      <alignment wrapText="1"/>
    </xf>
    <xf numFmtId="0" fontId="0" fillId="4" borderId="0" xfId="0" applyFill="1"/>
    <xf numFmtId="0" fontId="0" fillId="0" borderId="19" xfId="0" applyBorder="1"/>
    <xf numFmtId="0" fontId="21" fillId="0" borderId="54" xfId="0" applyFont="1" applyBorder="1"/>
    <xf numFmtId="0" fontId="0" fillId="0" borderId="54" xfId="0" applyBorder="1"/>
    <xf numFmtId="0" fontId="21" fillId="0" borderId="55" xfId="0" applyFont="1" applyBorder="1"/>
    <xf numFmtId="0" fontId="4" fillId="0" borderId="0" xfId="0" applyFont="1" applyFill="1" applyBorder="1" applyAlignment="1"/>
    <xf numFmtId="0" fontId="0" fillId="0" borderId="30" xfId="0" applyFont="1" applyFill="1" applyBorder="1"/>
    <xf numFmtId="0" fontId="2" fillId="0" borderId="33" xfId="0" applyFont="1" applyFill="1" applyBorder="1"/>
    <xf numFmtId="0" fontId="19" fillId="0" borderId="44" xfId="0" applyFont="1" applyFill="1" applyBorder="1" applyAlignment="1">
      <alignment horizontal="left" vertical="top"/>
    </xf>
    <xf numFmtId="164" fontId="2" fillId="0" borderId="44" xfId="0" applyNumberFormat="1" applyFont="1" applyFill="1" applyBorder="1"/>
    <xf numFmtId="164" fontId="2" fillId="0" borderId="57" xfId="0" applyNumberFormat="1" applyFont="1" applyFill="1" applyBorder="1"/>
    <xf numFmtId="4" fontId="2" fillId="0" borderId="57" xfId="0" applyNumberFormat="1" applyFont="1" applyFill="1" applyBorder="1"/>
    <xf numFmtId="0" fontId="2" fillId="0" borderId="58" xfId="0" applyFont="1" applyFill="1" applyBorder="1"/>
    <xf numFmtId="49" fontId="9" fillId="0" borderId="0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vertical="top" wrapText="1"/>
    </xf>
    <xf numFmtId="0" fontId="4" fillId="0" borderId="0" xfId="1" applyFont="1" applyAlignment="1"/>
    <xf numFmtId="0" fontId="9" fillId="0" borderId="0" xfId="1" applyFont="1" applyAlignment="1"/>
    <xf numFmtId="0" fontId="20" fillId="0" borderId="0" xfId="0" applyFont="1" applyBorder="1"/>
    <xf numFmtId="0" fontId="0" fillId="0" borderId="83" xfId="0" applyFont="1" applyFill="1" applyBorder="1" applyAlignment="1">
      <alignment horizontal="center" vertical="center"/>
    </xf>
    <xf numFmtId="0" fontId="0" fillId="0" borderId="84" xfId="0" applyFont="1" applyFill="1" applyBorder="1" applyAlignment="1">
      <alignment horizontal="center" vertical="center"/>
    </xf>
    <xf numFmtId="0" fontId="0" fillId="0" borderId="85" xfId="0" applyFont="1" applyFill="1" applyBorder="1" applyAlignment="1">
      <alignment horizontal="center" vertical="center"/>
    </xf>
    <xf numFmtId="164" fontId="28" fillId="0" borderId="33" xfId="0" applyNumberFormat="1" applyFont="1" applyFill="1" applyBorder="1" applyAlignment="1">
      <alignment horizontal="center"/>
    </xf>
    <xf numFmtId="0" fontId="28" fillId="0" borderId="33" xfId="0" applyNumberFormat="1" applyFont="1" applyFill="1" applyBorder="1" applyAlignment="1">
      <alignment horizontal="center" vertical="center"/>
    </xf>
    <xf numFmtId="4" fontId="29" fillId="3" borderId="59" xfId="0" applyNumberFormat="1" applyFont="1" applyFill="1" applyBorder="1" applyAlignment="1">
      <alignment horizontal="center"/>
    </xf>
    <xf numFmtId="165" fontId="28" fillId="0" borderId="33" xfId="0" applyNumberFormat="1" applyFont="1" applyFill="1" applyBorder="1" applyAlignment="1">
      <alignment horizontal="center" vertical="center"/>
    </xf>
    <xf numFmtId="4" fontId="9" fillId="0" borderId="47" xfId="0" applyNumberFormat="1" applyFont="1" applyFill="1" applyBorder="1" applyAlignment="1">
      <alignment horizontal="center"/>
    </xf>
    <xf numFmtId="164" fontId="28" fillId="0" borderId="49" xfId="0" applyNumberFormat="1" applyFont="1" applyFill="1" applyBorder="1" applyAlignment="1">
      <alignment horizontal="center" wrapText="1"/>
    </xf>
    <xf numFmtId="4" fontId="9" fillId="0" borderId="50" xfId="0" applyNumberFormat="1" applyFont="1" applyFill="1" applyBorder="1" applyAlignment="1">
      <alignment horizontal="center"/>
    </xf>
    <xf numFmtId="0" fontId="28" fillId="0" borderId="51" xfId="0" applyNumberFormat="1" applyFont="1" applyFill="1" applyBorder="1" applyAlignment="1">
      <alignment horizontal="center" vertical="center"/>
    </xf>
    <xf numFmtId="4" fontId="9" fillId="0" borderId="52" xfId="0" applyNumberFormat="1" applyFont="1" applyFill="1" applyBorder="1" applyAlignment="1">
      <alignment horizontal="center"/>
    </xf>
    <xf numFmtId="164" fontId="28" fillId="0" borderId="53" xfId="0" applyNumberFormat="1" applyFont="1" applyFill="1" applyBorder="1" applyAlignment="1">
      <alignment horizontal="center"/>
    </xf>
    <xf numFmtId="165" fontId="28" fillId="0" borderId="44" xfId="0" applyNumberFormat="1" applyFont="1" applyFill="1" applyBorder="1" applyAlignment="1">
      <alignment horizontal="center"/>
    </xf>
    <xf numFmtId="4" fontId="9" fillId="0" borderId="53" xfId="0" applyNumberFormat="1" applyFont="1" applyFill="1" applyBorder="1" applyAlignment="1">
      <alignment horizontal="center"/>
    </xf>
    <xf numFmtId="0" fontId="30" fillId="0" borderId="44" xfId="0" applyFont="1" applyBorder="1" applyAlignment="1">
      <alignment horizontal="center"/>
    </xf>
    <xf numFmtId="0" fontId="30" fillId="0" borderId="33" xfId="0" applyNumberFormat="1" applyFont="1" applyBorder="1" applyAlignment="1">
      <alignment horizontal="center"/>
    </xf>
    <xf numFmtId="0" fontId="30" fillId="0" borderId="51" xfId="0" applyFont="1" applyBorder="1" applyAlignment="1">
      <alignment horizontal="center"/>
    </xf>
    <xf numFmtId="0" fontId="23" fillId="0" borderId="22" xfId="0" applyFont="1" applyBorder="1" applyAlignment="1">
      <alignment horizontal="center" vertical="center"/>
    </xf>
    <xf numFmtId="0" fontId="23" fillId="0" borderId="56" xfId="0" applyNumberFormat="1" applyFont="1" applyBorder="1" applyAlignment="1">
      <alignment horizontal="center" vertical="center"/>
    </xf>
    <xf numFmtId="4" fontId="7" fillId="0" borderId="56" xfId="0" applyNumberFormat="1" applyFont="1" applyBorder="1" applyAlignment="1">
      <alignment horizontal="center" vertical="center"/>
    </xf>
    <xf numFmtId="3" fontId="28" fillId="0" borderId="33" xfId="0" applyNumberFormat="1" applyFont="1" applyFill="1" applyBorder="1" applyAlignment="1">
      <alignment horizontal="left" vertical="center" wrapText="1"/>
    </xf>
    <xf numFmtId="3" fontId="28" fillId="0" borderId="48" xfId="0" applyNumberFormat="1" applyFont="1" applyFill="1" applyBorder="1" applyAlignment="1">
      <alignment horizontal="left" vertical="center" wrapText="1"/>
    </xf>
    <xf numFmtId="3" fontId="28" fillId="0" borderId="51" xfId="0" applyNumberFormat="1" applyFont="1" applyFill="1" applyBorder="1" applyAlignment="1">
      <alignment horizontal="left" vertical="center" wrapText="1"/>
    </xf>
    <xf numFmtId="0" fontId="30" fillId="0" borderId="53" xfId="0" applyFont="1" applyFill="1" applyBorder="1" applyAlignment="1">
      <alignment horizontal="left"/>
    </xf>
    <xf numFmtId="0" fontId="30" fillId="0" borderId="53" xfId="0" applyFont="1" applyBorder="1" applyAlignment="1">
      <alignment horizontal="left"/>
    </xf>
    <xf numFmtId="0" fontId="30" fillId="0" borderId="33" xfId="0" applyFont="1" applyBorder="1" applyAlignment="1">
      <alignment horizontal="left"/>
    </xf>
    <xf numFmtId="0" fontId="15" fillId="0" borderId="28" xfId="0" applyFont="1" applyFill="1" applyBorder="1"/>
    <xf numFmtId="0" fontId="19" fillId="5" borderId="33" xfId="0" applyFont="1" applyFill="1" applyBorder="1" applyAlignment="1">
      <alignment vertical="top"/>
    </xf>
    <xf numFmtId="0" fontId="2" fillId="5" borderId="29" xfId="0" applyFont="1" applyFill="1" applyBorder="1"/>
    <xf numFmtId="164" fontId="2" fillId="5" borderId="33" xfId="0" applyNumberFormat="1" applyFont="1" applyFill="1" applyBorder="1"/>
    <xf numFmtId="4" fontId="2" fillId="5" borderId="33" xfId="0" applyNumberFormat="1" applyFont="1" applyFill="1" applyBorder="1"/>
    <xf numFmtId="0" fontId="32" fillId="0" borderId="0" xfId="0" applyFont="1" applyAlignment="1">
      <alignment horizontal="left" vertical="center" indent="4"/>
    </xf>
    <xf numFmtId="0" fontId="32" fillId="0" borderId="0" xfId="0" applyFont="1"/>
    <xf numFmtId="4" fontId="32" fillId="0" borderId="0" xfId="0" applyNumberFormat="1" applyFont="1"/>
    <xf numFmtId="0" fontId="32" fillId="0" borderId="33" xfId="1" applyFont="1" applyBorder="1" applyAlignment="1">
      <alignment horizontal="center"/>
    </xf>
    <xf numFmtId="1" fontId="32" fillId="0" borderId="33" xfId="1" applyNumberFormat="1" applyFont="1" applyBorder="1" applyAlignment="1">
      <alignment horizontal="center"/>
    </xf>
    <xf numFmtId="2" fontId="32" fillId="0" borderId="33" xfId="1" applyNumberFormat="1" applyFont="1" applyBorder="1"/>
    <xf numFmtId="0" fontId="2" fillId="0" borderId="27" xfId="0" applyFont="1" applyFill="1" applyBorder="1" applyAlignment="1">
      <alignment horizontal="center"/>
    </xf>
    <xf numFmtId="0" fontId="32" fillId="0" borderId="44" xfId="0" applyFont="1" applyBorder="1" applyAlignment="1">
      <alignment vertical="center"/>
    </xf>
    <xf numFmtId="0" fontId="32" fillId="0" borderId="72" xfId="0" applyFont="1" applyBorder="1" applyAlignment="1">
      <alignment vertical="center"/>
    </xf>
    <xf numFmtId="0" fontId="32" fillId="0" borderId="77" xfId="0" applyFont="1" applyBorder="1" applyAlignment="1">
      <alignment vertical="center"/>
    </xf>
    <xf numFmtId="0" fontId="0" fillId="0" borderId="33" xfId="1" applyFont="1" applyBorder="1" applyAlignment="1">
      <alignment horizontal="center"/>
    </xf>
    <xf numFmtId="2" fontId="0" fillId="0" borderId="33" xfId="1" applyNumberFormat="1" applyFont="1" applyBorder="1"/>
    <xf numFmtId="0" fontId="12" fillId="0" borderId="33" xfId="1" applyFont="1" applyBorder="1" applyAlignment="1">
      <alignment horizontal="center"/>
    </xf>
    <xf numFmtId="2" fontId="12" fillId="0" borderId="33" xfId="1" applyNumberFormat="1" applyFont="1" applyBorder="1" applyAlignment="1"/>
    <xf numFmtId="0" fontId="7" fillId="0" borderId="33" xfId="0" applyFont="1" applyBorder="1" applyAlignment="1">
      <alignment horizontal="center"/>
    </xf>
    <xf numFmtId="2" fontId="0" fillId="0" borderId="33" xfId="0" applyNumberFormat="1" applyFont="1" applyBorder="1"/>
    <xf numFmtId="0" fontId="0" fillId="0" borderId="33" xfId="0" applyFill="1" applyBorder="1" applyAlignment="1">
      <alignment horizontal="center"/>
    </xf>
    <xf numFmtId="2" fontId="0" fillId="0" borderId="33" xfId="0" applyNumberFormat="1" applyFill="1" applyBorder="1" applyAlignment="1"/>
    <xf numFmtId="0" fontId="7" fillId="0" borderId="0" xfId="1" applyFont="1" applyAlignment="1">
      <alignment horizontal="center" wrapText="1"/>
    </xf>
    <xf numFmtId="49" fontId="9" fillId="0" borderId="0" xfId="0" applyNumberFormat="1" applyFont="1" applyBorder="1" applyAlignment="1">
      <alignment horizontal="left" vertical="top" wrapText="1"/>
    </xf>
    <xf numFmtId="3" fontId="9" fillId="0" borderId="67" xfId="0" applyNumberFormat="1" applyFont="1" applyFill="1" applyBorder="1" applyAlignment="1">
      <alignment horizontal="center" vertical="center" wrapText="1"/>
    </xf>
    <xf numFmtId="3" fontId="9" fillId="0" borderId="68" xfId="0" applyNumberFormat="1" applyFont="1" applyFill="1" applyBorder="1" applyAlignment="1">
      <alignment horizontal="center" vertical="center" wrapText="1"/>
    </xf>
    <xf numFmtId="0" fontId="9" fillId="0" borderId="63" xfId="0" applyFont="1" applyFill="1" applyBorder="1" applyAlignment="1">
      <alignment horizontal="center" vertical="center"/>
    </xf>
    <xf numFmtId="0" fontId="9" fillId="0" borderId="69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 wrapText="1"/>
    </xf>
    <xf numFmtId="0" fontId="7" fillId="0" borderId="70" xfId="0" applyFont="1" applyFill="1" applyBorder="1" applyAlignment="1">
      <alignment horizontal="center" vertical="center" wrapText="1"/>
    </xf>
    <xf numFmtId="0" fontId="9" fillId="0" borderId="60" xfId="0" applyFont="1" applyFill="1" applyBorder="1" applyAlignment="1">
      <alignment horizontal="center" vertical="center"/>
    </xf>
    <xf numFmtId="0" fontId="9" fillId="0" borderId="82" xfId="0" applyFont="1" applyFill="1" applyBorder="1" applyAlignment="1">
      <alignment horizontal="center" vertical="center"/>
    </xf>
    <xf numFmtId="49" fontId="9" fillId="0" borderId="61" xfId="0" applyNumberFormat="1" applyFont="1" applyFill="1" applyBorder="1" applyAlignment="1">
      <alignment horizontal="center" vertical="center"/>
    </xf>
    <xf numFmtId="49" fontId="9" fillId="0" borderId="62" xfId="0" applyNumberFormat="1" applyFont="1" applyFill="1" applyBorder="1" applyAlignment="1">
      <alignment horizontal="center" vertical="center"/>
    </xf>
    <xf numFmtId="0" fontId="9" fillId="0" borderId="64" xfId="0" applyFont="1" applyFill="1" applyBorder="1" applyAlignment="1">
      <alignment horizontal="center" vertical="center"/>
    </xf>
    <xf numFmtId="3" fontId="9" fillId="0" borderId="63" xfId="0" applyNumberFormat="1" applyFont="1" applyFill="1" applyBorder="1" applyAlignment="1">
      <alignment horizontal="center" vertical="center" wrapText="1"/>
    </xf>
    <xf numFmtId="3" fontId="9" fillId="0" borderId="64" xfId="0" applyNumberFormat="1" applyFont="1" applyFill="1" applyBorder="1" applyAlignment="1">
      <alignment horizontal="center" vertical="center" wrapText="1"/>
    </xf>
    <xf numFmtId="0" fontId="7" fillId="0" borderId="65" xfId="0" applyFont="1" applyFill="1" applyBorder="1" applyAlignment="1">
      <alignment horizontal="center" vertical="center" wrapText="1"/>
    </xf>
    <xf numFmtId="0" fontId="7" fillId="0" borderId="6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/>
    </xf>
    <xf numFmtId="0" fontId="0" fillId="0" borderId="81" xfId="0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/>
    </xf>
    <xf numFmtId="0" fontId="0" fillId="0" borderId="71" xfId="1" applyFont="1" applyFill="1" applyBorder="1" applyAlignment="1">
      <alignment horizontal="left"/>
    </xf>
    <xf numFmtId="0" fontId="0" fillId="0" borderId="72" xfId="1" applyFont="1" applyFill="1" applyBorder="1" applyAlignment="1">
      <alignment horizontal="left"/>
    </xf>
    <xf numFmtId="0" fontId="0" fillId="0" borderId="77" xfId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24" xfId="0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0" fillId="0" borderId="0" xfId="1" applyFont="1" applyFill="1" applyBorder="1" applyAlignment="1">
      <alignment horizontal="left"/>
    </xf>
    <xf numFmtId="4" fontId="26" fillId="0" borderId="0" xfId="0" applyNumberFormat="1" applyFont="1" applyFill="1" applyBorder="1" applyAlignment="1">
      <alignment horizontal="left"/>
    </xf>
    <xf numFmtId="0" fontId="13" fillId="0" borderId="71" xfId="0" applyFont="1" applyFill="1" applyBorder="1" applyAlignment="1"/>
    <xf numFmtId="0" fontId="13" fillId="0" borderId="72" xfId="0" applyFont="1" applyFill="1" applyBorder="1" applyAlignment="1"/>
    <xf numFmtId="0" fontId="13" fillId="0" borderId="77" xfId="0" applyFont="1" applyFill="1" applyBorder="1" applyAlignment="1"/>
    <xf numFmtId="0" fontId="0" fillId="0" borderId="78" xfId="1" applyFont="1" applyFill="1" applyBorder="1" applyAlignment="1">
      <alignment horizontal="left" wrapText="1"/>
    </xf>
    <xf numFmtId="0" fontId="0" fillId="0" borderId="79" xfId="1" applyFont="1" applyFill="1" applyBorder="1" applyAlignment="1">
      <alignment horizontal="left" wrapText="1"/>
    </xf>
    <xf numFmtId="0" fontId="0" fillId="0" borderId="80" xfId="1" applyFont="1" applyFill="1" applyBorder="1" applyAlignment="1">
      <alignment horizontal="left" wrapText="1"/>
    </xf>
    <xf numFmtId="0" fontId="0" fillId="0" borderId="73" xfId="1" applyFont="1" applyFill="1" applyBorder="1" applyAlignment="1">
      <alignment horizontal="left"/>
    </xf>
    <xf numFmtId="0" fontId="0" fillId="0" borderId="74" xfId="0" applyFont="1" applyFill="1" applyBorder="1" applyAlignment="1">
      <alignment horizontal="left" vertical="top" wrapText="1"/>
    </xf>
    <xf numFmtId="0" fontId="0" fillId="0" borderId="75" xfId="0" applyFont="1" applyFill="1" applyBorder="1" applyAlignment="1">
      <alignment horizontal="left" vertical="top" wrapText="1"/>
    </xf>
    <xf numFmtId="0" fontId="0" fillId="0" borderId="76" xfId="0" applyFont="1" applyFill="1" applyBorder="1" applyAlignment="1">
      <alignment horizontal="left" vertical="top" wrapText="1"/>
    </xf>
    <xf numFmtId="0" fontId="0" fillId="0" borderId="71" xfId="0" applyFill="1" applyBorder="1" applyAlignment="1">
      <alignment horizontal="left"/>
    </xf>
    <xf numFmtId="0" fontId="0" fillId="0" borderId="72" xfId="0" applyFill="1" applyBorder="1" applyAlignment="1">
      <alignment horizontal="left"/>
    </xf>
    <xf numFmtId="0" fontId="0" fillId="0" borderId="77" xfId="0" applyFill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0" fillId="5" borderId="71" xfId="1" applyFont="1" applyFill="1" applyBorder="1" applyAlignment="1">
      <alignment horizontal="left"/>
    </xf>
    <xf numFmtId="0" fontId="0" fillId="5" borderId="72" xfId="1" applyFont="1" applyFill="1" applyBorder="1" applyAlignment="1">
      <alignment horizontal="left"/>
    </xf>
    <xf numFmtId="0" fontId="0" fillId="0" borderId="33" xfId="1" applyFont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0" fontId="32" fillId="0" borderId="44" xfId="0" applyFont="1" applyBorder="1" applyAlignment="1">
      <alignment horizontal="center" vertical="center"/>
    </xf>
    <xf numFmtId="0" fontId="32" fillId="0" borderId="72" xfId="0" applyFont="1" applyBorder="1" applyAlignment="1">
      <alignment horizontal="center" vertical="center"/>
    </xf>
    <xf numFmtId="0" fontId="32" fillId="0" borderId="77" xfId="0" applyFont="1" applyBorder="1" applyAlignment="1">
      <alignment horizontal="center" vertical="center"/>
    </xf>
    <xf numFmtId="0" fontId="32" fillId="0" borderId="44" xfId="0" applyFont="1" applyBorder="1" applyAlignment="1">
      <alignment vertical="center"/>
    </xf>
    <xf numFmtId="0" fontId="32" fillId="0" borderId="72" xfId="0" applyFont="1" applyBorder="1" applyAlignment="1">
      <alignment vertical="center"/>
    </xf>
    <xf numFmtId="0" fontId="32" fillId="0" borderId="77" xfId="0" applyFont="1" applyBorder="1" applyAlignment="1">
      <alignment vertical="center"/>
    </xf>
    <xf numFmtId="0" fontId="0" fillId="0" borderId="73" xfId="0" applyFill="1" applyBorder="1" applyAlignment="1">
      <alignment horizontal="left"/>
    </xf>
    <xf numFmtId="0" fontId="32" fillId="0" borderId="33" xfId="0" applyFont="1" applyBorder="1" applyAlignment="1">
      <alignment vertical="center"/>
    </xf>
  </cellXfs>
  <cellStyles count="2">
    <cellStyle name="Normálna" xfId="0" builtinId="0"/>
    <cellStyle name="normálne_30 mil  17 01 2012 (2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8"/>
  <sheetViews>
    <sheetView tabSelected="1" view="pageBreakPreview" zoomScaleNormal="100" zoomScaleSheetLayoutView="100" workbookViewId="0">
      <selection activeCell="D13" sqref="D13"/>
    </sheetView>
  </sheetViews>
  <sheetFormatPr defaultRowHeight="12.75" x14ac:dyDescent="0.2"/>
  <cols>
    <col min="1" max="1" width="6.85546875" customWidth="1"/>
    <col min="2" max="2" width="11.42578125" customWidth="1"/>
    <col min="3" max="3" width="7.5703125" customWidth="1"/>
    <col min="4" max="4" width="36.7109375" customWidth="1"/>
    <col min="5" max="5" width="18.140625" customWidth="1"/>
    <col min="6" max="6" width="17.42578125" customWidth="1"/>
    <col min="7" max="7" width="20.140625" customWidth="1"/>
  </cols>
  <sheetData>
    <row r="2" spans="1:9" ht="39" customHeight="1" x14ac:dyDescent="0.25">
      <c r="B2" s="228" t="s">
        <v>125</v>
      </c>
      <c r="C2" s="228"/>
      <c r="D2" s="228"/>
      <c r="E2" s="228"/>
      <c r="F2" s="228"/>
      <c r="G2" s="228"/>
    </row>
    <row r="4" spans="1:9" ht="21" customHeight="1" x14ac:dyDescent="0.2">
      <c r="A4" s="174"/>
      <c r="B4" s="229" t="s">
        <v>116</v>
      </c>
      <c r="C4" s="229"/>
      <c r="D4" s="229"/>
      <c r="E4" s="229"/>
      <c r="F4" s="229"/>
      <c r="G4" s="229"/>
    </row>
    <row r="5" spans="1:9" ht="11.45" customHeight="1" thickBot="1" x14ac:dyDescent="0.25">
      <c r="A5" s="173"/>
      <c r="B5" s="173"/>
      <c r="C5" s="173"/>
      <c r="D5" s="173"/>
      <c r="E5" s="173"/>
      <c r="F5" s="173"/>
      <c r="G5" s="173"/>
    </row>
    <row r="6" spans="1:9" ht="13.5" customHeight="1" thickBot="1" x14ac:dyDescent="0.25">
      <c r="A6" s="236" t="s">
        <v>105</v>
      </c>
      <c r="B6" s="238" t="s">
        <v>43</v>
      </c>
      <c r="C6" s="232" t="s">
        <v>45</v>
      </c>
      <c r="D6" s="232" t="s">
        <v>47</v>
      </c>
      <c r="E6" s="232" t="s">
        <v>46</v>
      </c>
      <c r="F6" s="241" t="s">
        <v>44</v>
      </c>
      <c r="G6" s="230" t="s">
        <v>126</v>
      </c>
    </row>
    <row r="7" spans="1:9" ht="14.25" customHeight="1" thickBot="1" x14ac:dyDescent="0.25">
      <c r="A7" s="237"/>
      <c r="B7" s="239"/>
      <c r="C7" s="240"/>
      <c r="D7" s="233"/>
      <c r="E7" s="233"/>
      <c r="F7" s="242"/>
      <c r="G7" s="231"/>
    </row>
    <row r="8" spans="1:9" ht="18.75" customHeight="1" x14ac:dyDescent="0.25">
      <c r="A8" s="178">
        <v>1</v>
      </c>
      <c r="B8" s="234" t="s">
        <v>63</v>
      </c>
      <c r="C8" s="243" t="s">
        <v>48</v>
      </c>
      <c r="D8" s="199" t="s">
        <v>106</v>
      </c>
      <c r="E8" s="181" t="s">
        <v>117</v>
      </c>
      <c r="F8" s="182">
        <v>2.5619999999999998</v>
      </c>
      <c r="G8" s="183">
        <f>'II 532 Behynce-Otročok'!K34</f>
        <v>0</v>
      </c>
      <c r="H8" s="161"/>
    </row>
    <row r="9" spans="1:9" ht="18.75" customHeight="1" x14ac:dyDescent="0.25">
      <c r="A9" s="179">
        <v>2</v>
      </c>
      <c r="B9" s="234"/>
      <c r="C9" s="243"/>
      <c r="D9" s="199" t="s">
        <v>64</v>
      </c>
      <c r="E9" s="181" t="s">
        <v>118</v>
      </c>
      <c r="F9" s="184">
        <v>1.788</v>
      </c>
      <c r="G9" s="185">
        <f>'II 532 intravilán Otročok'!K33</f>
        <v>0</v>
      </c>
    </row>
    <row r="10" spans="1:9" ht="18.75" customHeight="1" x14ac:dyDescent="0.25">
      <c r="A10" s="179">
        <v>3</v>
      </c>
      <c r="B10" s="234"/>
      <c r="C10" s="243"/>
      <c r="D10" s="200" t="s">
        <v>65</v>
      </c>
      <c r="E10" s="186" t="s">
        <v>66</v>
      </c>
      <c r="F10" s="182">
        <v>1.738</v>
      </c>
      <c r="G10" s="187">
        <f>'II 532 Otročok-Gem. Ves'!K33</f>
        <v>0</v>
      </c>
      <c r="I10" s="33"/>
    </row>
    <row r="11" spans="1:9" ht="18.75" customHeight="1" x14ac:dyDescent="0.25">
      <c r="A11" s="179">
        <v>4</v>
      </c>
      <c r="B11" s="234"/>
      <c r="C11" s="243"/>
      <c r="D11" s="199" t="s">
        <v>67</v>
      </c>
      <c r="E11" s="181" t="s">
        <v>68</v>
      </c>
      <c r="F11" s="182">
        <v>0.93700000000000006</v>
      </c>
      <c r="G11" s="187">
        <f>'II 532 intravilán Gem. Ves'!K32</f>
        <v>0</v>
      </c>
      <c r="I11" s="33"/>
    </row>
    <row r="12" spans="1:9" ht="18.75" customHeight="1" x14ac:dyDescent="0.25">
      <c r="A12" s="179">
        <v>5</v>
      </c>
      <c r="B12" s="234"/>
      <c r="C12" s="243"/>
      <c r="D12" s="201" t="s">
        <v>86</v>
      </c>
      <c r="E12" s="181" t="s">
        <v>87</v>
      </c>
      <c r="F12" s="188">
        <v>1.4950000000000001</v>
      </c>
      <c r="G12" s="189">
        <f>'II 532 extravilán Gem. Ves'!K33</f>
        <v>0</v>
      </c>
    </row>
    <row r="13" spans="1:9" ht="18.75" customHeight="1" x14ac:dyDescent="0.25">
      <c r="A13" s="179">
        <v>6</v>
      </c>
      <c r="B13" s="234"/>
      <c r="C13" s="243"/>
      <c r="D13" s="202" t="s">
        <v>88</v>
      </c>
      <c r="E13" s="190" t="s">
        <v>89</v>
      </c>
      <c r="F13" s="191">
        <v>1</v>
      </c>
      <c r="G13" s="192">
        <f>'II 532 extr. G. Ves- Dolinka'!K33</f>
        <v>0</v>
      </c>
      <c r="H13" s="161"/>
    </row>
    <row r="14" spans="1:9" ht="18.75" customHeight="1" x14ac:dyDescent="0.25">
      <c r="A14" s="179">
        <v>7</v>
      </c>
      <c r="B14" s="234"/>
      <c r="C14" s="243"/>
      <c r="D14" s="203" t="s">
        <v>120</v>
      </c>
      <c r="E14" s="193" t="s">
        <v>119</v>
      </c>
      <c r="F14" s="194">
        <v>4.3860000000000001</v>
      </c>
      <c r="G14" s="192">
        <f>'II 532 Dolinka'!K33</f>
        <v>0</v>
      </c>
      <c r="H14" s="161"/>
    </row>
    <row r="15" spans="1:9" ht="18.75" customHeight="1" x14ac:dyDescent="0.25">
      <c r="A15" s="179">
        <v>8</v>
      </c>
      <c r="B15" s="234"/>
      <c r="C15" s="243"/>
      <c r="D15" s="204" t="s">
        <v>121</v>
      </c>
      <c r="E15" s="193" t="s">
        <v>122</v>
      </c>
      <c r="F15" s="194">
        <v>2.1789999999999998</v>
      </c>
      <c r="G15" s="192">
        <f>'II 532 intravilán Licince'!K34</f>
        <v>0</v>
      </c>
      <c r="H15" s="161"/>
    </row>
    <row r="16" spans="1:9" ht="18.75" customHeight="1" x14ac:dyDescent="0.25">
      <c r="A16" s="179">
        <v>9</v>
      </c>
      <c r="B16" s="234"/>
      <c r="C16" s="243"/>
      <c r="D16" s="203" t="s">
        <v>123</v>
      </c>
      <c r="E16" s="195" t="s">
        <v>124</v>
      </c>
      <c r="F16" s="194">
        <v>1.891</v>
      </c>
      <c r="G16" s="192">
        <f>'II 532 Licince-Šivetice'!K33</f>
        <v>0</v>
      </c>
      <c r="H16" s="161"/>
    </row>
    <row r="17" spans="1:10" ht="18.75" customHeight="1" thickBot="1" x14ac:dyDescent="0.3">
      <c r="A17" s="180">
        <v>10</v>
      </c>
      <c r="B17" s="235"/>
      <c r="C17" s="244"/>
      <c r="D17" s="203" t="s">
        <v>94</v>
      </c>
      <c r="E17" s="195" t="s">
        <v>95</v>
      </c>
      <c r="F17" s="194">
        <v>1.903</v>
      </c>
      <c r="G17" s="192">
        <f>'II 532 intr.-extr.Šivetice'!K33</f>
        <v>0</v>
      </c>
      <c r="H17" s="161"/>
    </row>
    <row r="18" spans="1:10" ht="22.5" customHeight="1" thickBot="1" x14ac:dyDescent="0.25">
      <c r="A18" s="177"/>
      <c r="B18" s="162"/>
      <c r="C18" s="162"/>
      <c r="D18" s="164"/>
      <c r="E18" s="196" t="s">
        <v>49</v>
      </c>
      <c r="F18" s="197">
        <f>SUM(F8:F17)</f>
        <v>19.878999999999998</v>
      </c>
      <c r="G18" s="198">
        <f>SUM(G8:G17)</f>
        <v>0</v>
      </c>
      <c r="H18" s="161"/>
    </row>
    <row r="19" spans="1:10" x14ac:dyDescent="0.2">
      <c r="E19" s="163"/>
      <c r="F19" s="163"/>
      <c r="G19" s="163"/>
    </row>
    <row r="22" spans="1:10" x14ac:dyDescent="0.2">
      <c r="J22" s="160"/>
    </row>
    <row r="23" spans="1:10" x14ac:dyDescent="0.2">
      <c r="A23" s="121"/>
    </row>
    <row r="24" spans="1:10" x14ac:dyDescent="0.2">
      <c r="A24" s="121"/>
    </row>
    <row r="25" spans="1:10" x14ac:dyDescent="0.2">
      <c r="A25" s="121"/>
    </row>
    <row r="26" spans="1:10" ht="14.25" customHeight="1" x14ac:dyDescent="0.2">
      <c r="A26" s="121"/>
    </row>
    <row r="27" spans="1:10" x14ac:dyDescent="0.2">
      <c r="A27" s="145"/>
    </row>
    <row r="29" spans="1:10" ht="24.75" customHeight="1" x14ac:dyDescent="0.2"/>
    <row r="30" spans="1:10" ht="14.25" customHeight="1" x14ac:dyDescent="0.2"/>
    <row r="32" spans="1:10" ht="14.25" customHeight="1" x14ac:dyDescent="0.2"/>
    <row r="36" spans="3:3" x14ac:dyDescent="0.2">
      <c r="C36" s="33"/>
    </row>
    <row r="37" spans="3:3" x14ac:dyDescent="0.2">
      <c r="C37" s="33"/>
    </row>
    <row r="40" spans="3:3" ht="12.75" customHeight="1" x14ac:dyDescent="0.2"/>
    <row r="41" spans="3:3" ht="12.75" customHeight="1" x14ac:dyDescent="0.2"/>
    <row r="85" ht="12.75" customHeight="1" x14ac:dyDescent="0.2"/>
    <row r="118" ht="12.75" customHeight="1" x14ac:dyDescent="0.2"/>
  </sheetData>
  <mergeCells count="11">
    <mergeCell ref="B8:B17"/>
    <mergeCell ref="A6:A7"/>
    <mergeCell ref="B6:B7"/>
    <mergeCell ref="C6:C7"/>
    <mergeCell ref="F6:F7"/>
    <mergeCell ref="C8:C17"/>
    <mergeCell ref="B2:G2"/>
    <mergeCell ref="B4:G4"/>
    <mergeCell ref="G6:G7"/>
    <mergeCell ref="D6:D7"/>
    <mergeCell ref="E6:E7"/>
  </mergeCells>
  <pageMargins left="0.74803149606299213" right="0.74803149606299213" top="0.98425196850393704" bottom="0.98425196850393704" header="0.51181102362204722" footer="0.51181102362204722"/>
  <pageSetup paperSize="9" scale="105" firstPageNumber="0" fitToWidth="0" fitToHeight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O25" sqref="O25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125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84</v>
      </c>
      <c r="E13" s="245"/>
      <c r="F13" s="245"/>
      <c r="G13" s="245"/>
      <c r="H13" s="245" t="s">
        <v>85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254" t="s">
        <v>104</v>
      </c>
      <c r="F14" s="254"/>
      <c r="G14" s="254"/>
      <c r="H14" s="254"/>
      <c r="I14" s="254"/>
      <c r="J14" s="254"/>
      <c r="K14" s="255"/>
    </row>
    <row r="15" spans="1:16" ht="13.5" thickBot="1" x14ac:dyDescent="0.25">
      <c r="A15" s="7"/>
      <c r="B15" s="1"/>
      <c r="C15" s="1"/>
      <c r="D15" s="119"/>
      <c r="E15" s="252"/>
      <c r="F15" s="252"/>
      <c r="G15" s="252"/>
      <c r="H15" s="119"/>
      <c r="I15" s="8"/>
      <c r="J15" s="39"/>
      <c r="K15" s="48"/>
    </row>
    <row r="16" spans="1:16" x14ac:dyDescent="0.2">
      <c r="A16" s="9" t="s">
        <v>1</v>
      </c>
      <c r="B16" s="10">
        <v>658</v>
      </c>
      <c r="C16" s="1" t="s">
        <v>2</v>
      </c>
      <c r="D16" s="1"/>
      <c r="E16" s="252" t="s">
        <v>83</v>
      </c>
      <c r="F16" s="252"/>
      <c r="G16" s="252"/>
      <c r="H16" s="38"/>
      <c r="I16" s="8"/>
      <c r="J16" s="39"/>
      <c r="K16" s="49"/>
    </row>
    <row r="17" spans="1:15" x14ac:dyDescent="0.2">
      <c r="A17" s="11" t="s">
        <v>3</v>
      </c>
      <c r="B17" s="12">
        <v>6.4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4211.2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14.2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4211.2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4211.2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71" t="s">
        <v>42</v>
      </c>
      <c r="B25" s="272"/>
      <c r="C25" s="273"/>
      <c r="D25" s="158" t="s">
        <v>22</v>
      </c>
      <c r="E25" s="64" t="s">
        <v>16</v>
      </c>
      <c r="F25" s="159"/>
      <c r="G25" s="151">
        <v>25.6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96</v>
      </c>
      <c r="B26" s="35"/>
      <c r="C26" s="35"/>
      <c r="D26" s="79" t="s">
        <v>23</v>
      </c>
      <c r="E26" s="64" t="s">
        <v>16</v>
      </c>
      <c r="F26" s="77"/>
      <c r="G26" s="65">
        <f>B18+B19</f>
        <v>4211.2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249" t="s">
        <v>100</v>
      </c>
      <c r="B27" s="250"/>
      <c r="C27" s="251"/>
      <c r="D27" s="79" t="s">
        <v>23</v>
      </c>
      <c r="E27" s="153"/>
      <c r="F27" s="80"/>
      <c r="G27" s="154">
        <v>7891.2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74" t="s">
        <v>129</v>
      </c>
      <c r="B28" s="275"/>
      <c r="C28" s="276"/>
      <c r="D28" s="156" t="s">
        <v>2</v>
      </c>
      <c r="E28" s="167" t="s">
        <v>130</v>
      </c>
      <c r="F28" s="169"/>
      <c r="G28" s="81">
        <v>658</v>
      </c>
      <c r="H28" s="171">
        <f>F28*G28</f>
        <v>0</v>
      </c>
      <c r="I28" s="87"/>
      <c r="J28" s="59"/>
      <c r="K28" s="63"/>
    </row>
    <row r="29" spans="1:15" ht="14.25" customHeight="1" x14ac:dyDescent="0.2">
      <c r="A29" s="249" t="s">
        <v>38</v>
      </c>
      <c r="B29" s="250"/>
      <c r="C29" s="251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56" t="s">
        <v>41</v>
      </c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</row>
    <row r="38" spans="1:17" ht="12.75" customHeight="1" x14ac:dyDescent="0.2">
      <c r="A38" s="248" t="s">
        <v>39</v>
      </c>
      <c r="B38" s="248"/>
      <c r="C38" s="248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7" t="s">
        <v>29</v>
      </c>
      <c r="B42" s="247"/>
      <c r="C42" s="247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57"/>
      <c r="B59" s="257"/>
      <c r="C59" s="257"/>
      <c r="D59" s="257"/>
      <c r="E59" s="257"/>
      <c r="F59" s="257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58"/>
      <c r="E61" s="258"/>
      <c r="F61" s="258"/>
      <c r="G61" s="258"/>
      <c r="H61" s="258"/>
      <c r="I61" s="258"/>
      <c r="J61" s="258"/>
      <c r="K61" s="258"/>
    </row>
    <row r="62" spans="1:12" x14ac:dyDescent="0.2">
      <c r="A62" s="259"/>
      <c r="B62" s="252"/>
      <c r="C62" s="252"/>
      <c r="D62" s="119"/>
      <c r="E62" s="119"/>
      <c r="F62" s="119"/>
      <c r="G62" s="119"/>
      <c r="H62" s="260"/>
      <c r="I62" s="260"/>
      <c r="J62" s="260"/>
      <c r="K62" s="26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62"/>
      <c r="B71" s="262"/>
      <c r="C71" s="262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61"/>
      <c r="B72" s="261"/>
      <c r="C72" s="261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256"/>
      <c r="L82" s="256"/>
      <c r="M82" s="256"/>
      <c r="N82" s="256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47"/>
      <c r="B87" s="247"/>
      <c r="C87" s="247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57"/>
      <c r="B92" s="257"/>
      <c r="C92" s="257"/>
      <c r="D92" s="257"/>
      <c r="E92" s="257"/>
      <c r="F92" s="257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58"/>
      <c r="E94" s="258"/>
      <c r="F94" s="258"/>
      <c r="G94" s="258"/>
      <c r="H94" s="258"/>
      <c r="I94" s="258"/>
      <c r="J94" s="258"/>
      <c r="K94" s="258"/>
      <c r="L94" s="33"/>
    </row>
    <row r="95" spans="1:14" x14ac:dyDescent="0.2">
      <c r="A95" s="252"/>
      <c r="B95" s="252"/>
      <c r="C95" s="252"/>
      <c r="D95" s="119"/>
      <c r="E95" s="119"/>
      <c r="F95" s="119"/>
      <c r="G95" s="119"/>
      <c r="H95" s="260"/>
      <c r="I95" s="260"/>
      <c r="J95" s="260"/>
      <c r="K95" s="260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63"/>
      <c r="G97" s="26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61"/>
      <c r="B104" s="261"/>
      <c r="C104" s="261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62"/>
      <c r="B107" s="262"/>
      <c r="C107" s="262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56"/>
      <c r="B115" s="256"/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47"/>
      <c r="B120" s="247"/>
      <c r="C120" s="247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5">
    <mergeCell ref="A120:C120"/>
    <mergeCell ref="A95:C95"/>
    <mergeCell ref="H95:K95"/>
    <mergeCell ref="F97:G97"/>
    <mergeCell ref="A104:C104"/>
    <mergeCell ref="A115:N115"/>
    <mergeCell ref="A87:C87"/>
    <mergeCell ref="A92:F92"/>
    <mergeCell ref="D94:G94"/>
    <mergeCell ref="H94:K94"/>
    <mergeCell ref="A107:C107"/>
    <mergeCell ref="A29:C29"/>
    <mergeCell ref="A37:N37"/>
    <mergeCell ref="A28:C28"/>
    <mergeCell ref="A82:N82"/>
    <mergeCell ref="A38:C38"/>
    <mergeCell ref="A42:C42"/>
    <mergeCell ref="A59:F59"/>
    <mergeCell ref="D61:G61"/>
    <mergeCell ref="H61:K61"/>
    <mergeCell ref="A62:C62"/>
    <mergeCell ref="H62:K62"/>
    <mergeCell ref="A71:C71"/>
    <mergeCell ref="A72:C72"/>
    <mergeCell ref="A27:C27"/>
    <mergeCell ref="A11:F11"/>
    <mergeCell ref="D13:G13"/>
    <mergeCell ref="A25:C25"/>
    <mergeCell ref="H13:K13"/>
    <mergeCell ref="A14:D14"/>
    <mergeCell ref="E14:K14"/>
    <mergeCell ref="A22:C22"/>
    <mergeCell ref="A23:C23"/>
    <mergeCell ref="E15:G15"/>
    <mergeCell ref="E16:G16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topLeftCell="A37" workbookViewId="0">
      <selection activeCell="J51" sqref="J51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125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91</v>
      </c>
      <c r="E13" s="245"/>
      <c r="F13" s="245"/>
      <c r="G13" s="245"/>
      <c r="H13" s="245" t="s">
        <v>92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119"/>
      <c r="F14" s="119"/>
      <c r="G14" s="119"/>
      <c r="H14" s="260"/>
      <c r="I14" s="260"/>
      <c r="J14" s="260"/>
      <c r="K14" s="277"/>
    </row>
    <row r="15" spans="1:16" ht="13.5" thickBot="1" x14ac:dyDescent="0.25">
      <c r="A15" s="7"/>
      <c r="B15" s="1"/>
      <c r="C15" s="1"/>
      <c r="D15" s="119"/>
      <c r="E15" s="252" t="s">
        <v>90</v>
      </c>
      <c r="F15" s="252"/>
      <c r="G15" s="252"/>
      <c r="H15" s="119"/>
      <c r="I15" s="8"/>
      <c r="J15" s="39"/>
      <c r="K15" s="48"/>
    </row>
    <row r="16" spans="1:16" x14ac:dyDescent="0.2">
      <c r="A16" s="9" t="s">
        <v>1</v>
      </c>
      <c r="B16" s="10">
        <v>1903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6.4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12179.2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 t="s">
        <v>82</v>
      </c>
      <c r="M22" s="121"/>
      <c r="N22" s="121"/>
      <c r="O22" s="121"/>
    </row>
    <row r="23" spans="1:15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12179.2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12179.2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71" t="s">
        <v>40</v>
      </c>
      <c r="B25" s="272"/>
      <c r="C25" s="273"/>
      <c r="D25" s="158" t="s">
        <v>22</v>
      </c>
      <c r="E25" s="64" t="s">
        <v>16</v>
      </c>
      <c r="F25" s="159"/>
      <c r="G25" s="151">
        <f>B18</f>
        <v>12179.2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98</v>
      </c>
      <c r="B26" s="35"/>
      <c r="C26" s="35"/>
      <c r="D26" s="79" t="s">
        <v>23</v>
      </c>
      <c r="E26" s="64" t="s">
        <v>16</v>
      </c>
      <c r="F26" s="77"/>
      <c r="G26" s="65">
        <f>B18+B19</f>
        <v>12179.2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274" t="s">
        <v>129</v>
      </c>
      <c r="B27" s="275"/>
      <c r="C27" s="288"/>
      <c r="D27" s="156" t="s">
        <v>2</v>
      </c>
      <c r="E27" s="172" t="s">
        <v>130</v>
      </c>
      <c r="F27" s="170"/>
      <c r="G27" s="81">
        <v>1903</v>
      </c>
      <c r="H27" s="171">
        <f>F27*G27</f>
        <v>0</v>
      </c>
      <c r="I27" s="87"/>
      <c r="J27" s="59"/>
      <c r="K27" s="63"/>
    </row>
    <row r="28" spans="1:15" x14ac:dyDescent="0.2">
      <c r="A28" s="249" t="s">
        <v>131</v>
      </c>
      <c r="B28" s="250"/>
      <c r="C28" s="270"/>
      <c r="D28" s="166" t="s">
        <v>93</v>
      </c>
      <c r="E28" s="64"/>
      <c r="F28" s="80"/>
      <c r="G28" s="81">
        <v>240</v>
      </c>
      <c r="H28" s="81">
        <f t="shared" si="0"/>
        <v>0</v>
      </c>
      <c r="I28" s="2"/>
      <c r="J28" s="59"/>
      <c r="K28" s="63"/>
    </row>
    <row r="29" spans="1:15" ht="14.25" customHeight="1" x14ac:dyDescent="0.2">
      <c r="A29" s="249" t="s">
        <v>38</v>
      </c>
      <c r="B29" s="250"/>
      <c r="C29" s="251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56" t="s">
        <v>41</v>
      </c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</row>
    <row r="38" spans="1:17" ht="12.75" customHeight="1" x14ac:dyDescent="0.2">
      <c r="A38" s="248" t="s">
        <v>39</v>
      </c>
      <c r="B38" s="248"/>
      <c r="C38" s="248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7" t="s">
        <v>29</v>
      </c>
      <c r="B42" s="247"/>
      <c r="C42" s="247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5" spans="1:17" x14ac:dyDescent="0.2">
      <c r="A45" s="281" t="s">
        <v>150</v>
      </c>
      <c r="B45" s="281"/>
      <c r="C45" s="281"/>
    </row>
    <row r="47" spans="1:17" x14ac:dyDescent="0.2">
      <c r="A47" s="210" t="s">
        <v>151</v>
      </c>
      <c r="B47" s="211"/>
      <c r="C47" s="211"/>
      <c r="D47" s="211"/>
      <c r="E47" s="211"/>
      <c r="F47" s="212"/>
      <c r="G47" s="211"/>
    </row>
    <row r="48" spans="1:17" x14ac:dyDescent="0.2">
      <c r="A48" s="210"/>
      <c r="B48" s="211"/>
      <c r="C48" s="211"/>
      <c r="D48" s="211"/>
      <c r="E48" s="211"/>
      <c r="F48" s="212"/>
      <c r="G48" s="211"/>
    </row>
    <row r="49" spans="1:12" x14ac:dyDescent="0.2">
      <c r="A49" s="210" t="s">
        <v>132</v>
      </c>
      <c r="B49" s="211"/>
      <c r="C49" s="211"/>
      <c r="D49" s="211"/>
      <c r="E49" s="211"/>
      <c r="F49" s="212"/>
      <c r="G49" s="211"/>
      <c r="H49" s="102"/>
      <c r="I49" s="102"/>
      <c r="J49" s="102"/>
      <c r="K49" s="102"/>
    </row>
    <row r="50" spans="1:12" x14ac:dyDescent="0.2">
      <c r="A50" s="282" t="s">
        <v>133</v>
      </c>
      <c r="B50" s="283"/>
      <c r="C50" s="284"/>
      <c r="D50" s="213" t="s">
        <v>8</v>
      </c>
      <c r="E50" s="213" t="s">
        <v>134</v>
      </c>
      <c r="F50" s="213" t="s">
        <v>11</v>
      </c>
      <c r="G50" s="213" t="s">
        <v>152</v>
      </c>
      <c r="H50" s="102"/>
      <c r="I50" s="102"/>
      <c r="J50" s="102"/>
      <c r="K50" s="102"/>
    </row>
    <row r="51" spans="1:12" x14ac:dyDescent="0.2">
      <c r="A51" s="285" t="s">
        <v>135</v>
      </c>
      <c r="B51" s="286"/>
      <c r="C51" s="287"/>
      <c r="D51" s="213" t="s">
        <v>5</v>
      </c>
      <c r="E51" s="214" t="s">
        <v>16</v>
      </c>
      <c r="F51" s="215">
        <v>300</v>
      </c>
      <c r="G51" s="215">
        <f>F51*0.05</f>
        <v>15</v>
      </c>
      <c r="H51" s="102"/>
      <c r="I51" s="102"/>
      <c r="J51" s="102"/>
      <c r="K51" s="102"/>
    </row>
    <row r="52" spans="1:12" ht="14.25" x14ac:dyDescent="0.2">
      <c r="A52" s="285" t="s">
        <v>136</v>
      </c>
      <c r="B52" s="286"/>
      <c r="C52" s="287"/>
      <c r="D52" s="213" t="s">
        <v>5</v>
      </c>
      <c r="E52" s="216" t="s">
        <v>25</v>
      </c>
      <c r="F52" s="215">
        <v>300</v>
      </c>
      <c r="G52" s="215"/>
      <c r="H52" s="102"/>
      <c r="I52" s="102"/>
      <c r="J52" s="102"/>
      <c r="K52" s="102"/>
    </row>
    <row r="53" spans="1:12" x14ac:dyDescent="0.2">
      <c r="A53" s="285" t="s">
        <v>137</v>
      </c>
      <c r="B53" s="286"/>
      <c r="C53" s="287"/>
      <c r="D53" s="213" t="s">
        <v>5</v>
      </c>
      <c r="E53" s="214" t="s">
        <v>138</v>
      </c>
      <c r="F53" s="215">
        <v>300</v>
      </c>
      <c r="G53" s="215">
        <f>F53*0.07</f>
        <v>21.000000000000004</v>
      </c>
      <c r="H53" s="102"/>
      <c r="I53" s="102"/>
      <c r="J53" s="102"/>
      <c r="K53" s="102"/>
    </row>
    <row r="54" spans="1:12" x14ac:dyDescent="0.2">
      <c r="A54" s="217" t="s">
        <v>139</v>
      </c>
      <c r="B54" s="218"/>
      <c r="C54" s="219"/>
      <c r="D54" s="213" t="s">
        <v>5</v>
      </c>
      <c r="E54" s="214"/>
      <c r="F54" s="215">
        <v>300</v>
      </c>
      <c r="G54" s="215"/>
      <c r="H54" s="102"/>
      <c r="I54" s="102"/>
      <c r="J54" s="102"/>
      <c r="K54" s="102"/>
    </row>
    <row r="55" spans="1:12" ht="14.25" x14ac:dyDescent="0.2">
      <c r="A55" s="285" t="s">
        <v>136</v>
      </c>
      <c r="B55" s="286"/>
      <c r="C55" s="287"/>
      <c r="D55" s="213" t="s">
        <v>5</v>
      </c>
      <c r="E55" s="216" t="s">
        <v>25</v>
      </c>
      <c r="F55" s="215">
        <v>300</v>
      </c>
      <c r="G55" s="215"/>
      <c r="H55" s="102"/>
      <c r="I55" s="102"/>
      <c r="J55" s="102"/>
      <c r="K55" s="102"/>
    </row>
    <row r="56" spans="1:12" x14ac:dyDescent="0.2">
      <c r="A56" s="285" t="s">
        <v>140</v>
      </c>
      <c r="B56" s="286"/>
      <c r="C56" s="287"/>
      <c r="D56" s="213" t="s">
        <v>5</v>
      </c>
      <c r="E56" s="214" t="s">
        <v>141</v>
      </c>
      <c r="F56" s="215">
        <v>300</v>
      </c>
      <c r="G56" s="215">
        <f>F56*0.08</f>
        <v>24</v>
      </c>
      <c r="H56" s="102"/>
      <c r="I56" s="102"/>
      <c r="J56" s="102"/>
      <c r="K56" s="102"/>
    </row>
    <row r="57" spans="1:12" ht="14.25" x14ac:dyDescent="0.2">
      <c r="A57" s="289" t="s">
        <v>136</v>
      </c>
      <c r="B57" s="289"/>
      <c r="C57" s="289"/>
      <c r="D57" s="213" t="s">
        <v>5</v>
      </c>
      <c r="E57" s="216" t="s">
        <v>25</v>
      </c>
      <c r="F57" s="215">
        <v>300</v>
      </c>
      <c r="G57" s="215"/>
      <c r="H57" s="102"/>
      <c r="I57" s="102"/>
      <c r="J57" s="102"/>
      <c r="K57" s="102"/>
    </row>
    <row r="58" spans="1:12" x14ac:dyDescent="0.2">
      <c r="A58" s="280" t="s">
        <v>142</v>
      </c>
      <c r="B58" s="280"/>
      <c r="C58" s="280"/>
      <c r="D58" s="213" t="s">
        <v>5</v>
      </c>
      <c r="E58" s="220" t="s">
        <v>143</v>
      </c>
      <c r="F58" s="215">
        <v>300</v>
      </c>
      <c r="G58" s="215">
        <f>F58*0.15</f>
        <v>45</v>
      </c>
      <c r="H58" s="117"/>
      <c r="I58" s="117"/>
      <c r="J58" s="117"/>
      <c r="K58" s="117"/>
    </row>
    <row r="59" spans="1:12" x14ac:dyDescent="0.2">
      <c r="A59" s="280" t="s">
        <v>144</v>
      </c>
      <c r="B59" s="280"/>
      <c r="C59" s="280"/>
      <c r="D59" s="213" t="s">
        <v>5</v>
      </c>
      <c r="E59" s="220" t="s">
        <v>145</v>
      </c>
      <c r="F59" s="221">
        <v>300</v>
      </c>
      <c r="G59" s="215">
        <f>F59*0.2</f>
        <v>60</v>
      </c>
      <c r="H59" s="117"/>
      <c r="I59" s="117"/>
      <c r="J59" s="117"/>
      <c r="K59" s="117"/>
    </row>
    <row r="60" spans="1:12" ht="15.75" x14ac:dyDescent="0.25">
      <c r="A60" s="280" t="s">
        <v>142</v>
      </c>
      <c r="B60" s="280"/>
      <c r="C60" s="280"/>
      <c r="D60" s="213" t="s">
        <v>5</v>
      </c>
      <c r="E60" s="222" t="s">
        <v>146</v>
      </c>
      <c r="F60" s="223">
        <v>300</v>
      </c>
      <c r="G60" s="215">
        <f>F60*0.25</f>
        <v>75</v>
      </c>
      <c r="H60" s="37"/>
      <c r="I60" s="3"/>
      <c r="J60" s="37"/>
      <c r="K60" s="37"/>
    </row>
    <row r="61" spans="1:12" ht="15.75" x14ac:dyDescent="0.25">
      <c r="A61" s="280" t="s">
        <v>147</v>
      </c>
      <c r="B61" s="280"/>
      <c r="C61" s="280"/>
      <c r="D61" s="213" t="s">
        <v>5</v>
      </c>
      <c r="E61" s="224"/>
      <c r="F61" s="225">
        <v>300</v>
      </c>
      <c r="G61" s="215"/>
      <c r="H61" s="258"/>
      <c r="I61" s="258"/>
      <c r="J61" s="258"/>
      <c r="K61" s="258"/>
    </row>
    <row r="62" spans="1:12" x14ac:dyDescent="0.2">
      <c r="A62" s="280" t="s">
        <v>148</v>
      </c>
      <c r="B62" s="280"/>
      <c r="C62" s="280"/>
      <c r="D62" s="213" t="s">
        <v>5</v>
      </c>
      <c r="E62" s="226" t="s">
        <v>149</v>
      </c>
      <c r="F62" s="227">
        <f>(F51+F53+F56+F58+F59+F60)*0.8</f>
        <v>1440</v>
      </c>
      <c r="G62" s="227">
        <f>SUM(G51:G61)</f>
        <v>240</v>
      </c>
      <c r="H62" s="260"/>
      <c r="I62" s="260"/>
      <c r="J62" s="260"/>
      <c r="K62" s="26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62"/>
      <c r="B70" s="262"/>
      <c r="C70" s="262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61"/>
      <c r="B71" s="261"/>
      <c r="C71" s="261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56"/>
      <c r="B81" s="256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47"/>
      <c r="B86" s="247"/>
      <c r="C86" s="247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57"/>
      <c r="B91" s="257"/>
      <c r="C91" s="257"/>
      <c r="D91" s="257"/>
      <c r="E91" s="257"/>
      <c r="F91" s="257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58"/>
      <c r="E93" s="258"/>
      <c r="F93" s="258"/>
      <c r="G93" s="258"/>
      <c r="H93" s="258"/>
      <c r="I93" s="258"/>
      <c r="J93" s="258"/>
      <c r="K93" s="258"/>
      <c r="L93" s="33"/>
    </row>
    <row r="94" spans="1:14" x14ac:dyDescent="0.2">
      <c r="A94" s="252"/>
      <c r="B94" s="252"/>
      <c r="C94" s="252"/>
      <c r="D94" s="119"/>
      <c r="E94" s="119"/>
      <c r="F94" s="119"/>
      <c r="G94" s="119"/>
      <c r="H94" s="260"/>
      <c r="I94" s="260"/>
      <c r="J94" s="260"/>
      <c r="K94" s="260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63"/>
      <c r="G96" s="263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61"/>
      <c r="B103" s="261"/>
      <c r="C103" s="261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62"/>
      <c r="B106" s="262"/>
      <c r="C106" s="262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56"/>
      <c r="B114" s="256"/>
      <c r="C114" s="256"/>
      <c r="D114" s="256"/>
      <c r="E114" s="256"/>
      <c r="F114" s="256"/>
      <c r="G114" s="256"/>
      <c r="H114" s="256"/>
      <c r="I114" s="256"/>
      <c r="J114" s="256"/>
      <c r="K114" s="256"/>
      <c r="L114" s="256"/>
      <c r="M114" s="256"/>
      <c r="N114" s="256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47"/>
      <c r="B119" s="247"/>
      <c r="C119" s="247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44">
    <mergeCell ref="A61:C61"/>
    <mergeCell ref="A53:C53"/>
    <mergeCell ref="A55:C55"/>
    <mergeCell ref="A56:C56"/>
    <mergeCell ref="A57:C57"/>
    <mergeCell ref="A58:C58"/>
    <mergeCell ref="E15:G15"/>
    <mergeCell ref="A11:F11"/>
    <mergeCell ref="D13:G13"/>
    <mergeCell ref="H13:K13"/>
    <mergeCell ref="A14:D14"/>
    <mergeCell ref="H14:K14"/>
    <mergeCell ref="A22:C22"/>
    <mergeCell ref="A23:C23"/>
    <mergeCell ref="A25:C25"/>
    <mergeCell ref="A28:C28"/>
    <mergeCell ref="A29:C29"/>
    <mergeCell ref="A27:C27"/>
    <mergeCell ref="A86:C86"/>
    <mergeCell ref="A37:N37"/>
    <mergeCell ref="A38:C38"/>
    <mergeCell ref="A42:C42"/>
    <mergeCell ref="H61:K61"/>
    <mergeCell ref="A62:C62"/>
    <mergeCell ref="H62:K62"/>
    <mergeCell ref="A70:C70"/>
    <mergeCell ref="A71:C71"/>
    <mergeCell ref="A81:N81"/>
    <mergeCell ref="A45:C45"/>
    <mergeCell ref="A50:C50"/>
    <mergeCell ref="A51:C51"/>
    <mergeCell ref="A52:C52"/>
    <mergeCell ref="A59:C59"/>
    <mergeCell ref="A60:C60"/>
    <mergeCell ref="A103:C103"/>
    <mergeCell ref="A106:C106"/>
    <mergeCell ref="A114:N114"/>
    <mergeCell ref="A119:C119"/>
    <mergeCell ref="A91:F91"/>
    <mergeCell ref="D93:G93"/>
    <mergeCell ref="H93:K93"/>
    <mergeCell ref="A94:C94"/>
    <mergeCell ref="H94:K94"/>
    <mergeCell ref="F96:G96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6" sqref="L26"/>
    </sheetView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workbookViewId="0">
      <selection activeCell="N26" sqref="N26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31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">
      <c r="A4" s="102"/>
      <c r="B4" s="101" t="s">
        <v>125</v>
      </c>
      <c r="C4" s="175"/>
      <c r="D4" s="175"/>
      <c r="E4" s="175"/>
      <c r="F4" s="175"/>
      <c r="G4" s="175"/>
      <c r="H4" s="175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52</v>
      </c>
      <c r="E13" s="245"/>
      <c r="F13" s="245"/>
      <c r="G13" s="245"/>
      <c r="H13" s="245" t="s">
        <v>53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253" t="s">
        <v>99</v>
      </c>
      <c r="F14" s="254"/>
      <c r="G14" s="254"/>
      <c r="H14" s="254"/>
      <c r="I14" s="254"/>
      <c r="J14" s="254"/>
      <c r="K14" s="255"/>
    </row>
    <row r="15" spans="1:16" ht="13.5" thickBot="1" x14ac:dyDescent="0.25">
      <c r="A15" s="7"/>
      <c r="B15" s="1"/>
      <c r="C15" s="1"/>
      <c r="D15" s="119"/>
      <c r="E15" s="252"/>
      <c r="F15" s="252"/>
      <c r="G15" s="252"/>
      <c r="H15" s="119"/>
      <c r="I15" s="8"/>
      <c r="J15" s="39"/>
      <c r="K15" s="48"/>
    </row>
    <row r="16" spans="1:16" x14ac:dyDescent="0.2">
      <c r="A16" s="9" t="s">
        <v>1</v>
      </c>
      <c r="B16" s="10">
        <v>1019</v>
      </c>
      <c r="C16" s="1" t="s">
        <v>2</v>
      </c>
      <c r="D16" s="1"/>
      <c r="E16" s="252" t="s">
        <v>51</v>
      </c>
      <c r="F16" s="252"/>
      <c r="G16" s="252"/>
      <c r="H16" s="38"/>
      <c r="I16" s="8"/>
      <c r="J16" s="39"/>
      <c r="K16" s="49"/>
    </row>
    <row r="17" spans="1:15" x14ac:dyDescent="0.2">
      <c r="A17" s="11" t="s">
        <v>3</v>
      </c>
      <c r="B17" s="12">
        <v>7.2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7336.8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14.4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7336.8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7336.8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71" t="s">
        <v>42</v>
      </c>
      <c r="B25" s="272"/>
      <c r="C25" s="273"/>
      <c r="D25" s="158" t="s">
        <v>22</v>
      </c>
      <c r="E25" s="64" t="s">
        <v>16</v>
      </c>
      <c r="F25" s="159"/>
      <c r="G25" s="151">
        <v>108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96</v>
      </c>
      <c r="B26" s="35"/>
      <c r="C26" s="35"/>
      <c r="D26" s="79" t="s">
        <v>23</v>
      </c>
      <c r="E26" s="64" t="s">
        <v>16</v>
      </c>
      <c r="F26" s="77"/>
      <c r="G26" s="65">
        <f>B18+B19</f>
        <v>7336.8</v>
      </c>
      <c r="H26" s="61">
        <f t="shared" si="0"/>
        <v>0</v>
      </c>
      <c r="I26" s="2"/>
      <c r="J26" s="59"/>
      <c r="K26" s="63"/>
    </row>
    <row r="27" spans="1:15" ht="14.25" x14ac:dyDescent="0.2">
      <c r="A27" s="249" t="s">
        <v>97</v>
      </c>
      <c r="B27" s="250"/>
      <c r="C27" s="270"/>
      <c r="D27" s="79" t="s">
        <v>23</v>
      </c>
      <c r="E27" s="64" t="s">
        <v>16</v>
      </c>
      <c r="F27" s="80"/>
      <c r="G27" s="81">
        <f>B18</f>
        <v>7336.8</v>
      </c>
      <c r="H27" s="81">
        <f t="shared" si="0"/>
        <v>0</v>
      </c>
      <c r="I27" s="2"/>
      <c r="J27" s="59"/>
      <c r="K27" s="63"/>
    </row>
    <row r="28" spans="1:15" ht="14.25" x14ac:dyDescent="0.2">
      <c r="A28" s="249" t="s">
        <v>100</v>
      </c>
      <c r="B28" s="250"/>
      <c r="C28" s="251"/>
      <c r="D28" s="79" t="s">
        <v>23</v>
      </c>
      <c r="E28" s="153"/>
      <c r="F28" s="80"/>
      <c r="G28" s="152">
        <v>11109.6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49" t="s">
        <v>129</v>
      </c>
      <c r="B29" s="250"/>
      <c r="C29" s="251"/>
      <c r="D29" s="168" t="s">
        <v>2</v>
      </c>
      <c r="E29" s="167" t="s">
        <v>130</v>
      </c>
      <c r="F29" s="80"/>
      <c r="G29" s="152">
        <v>1019</v>
      </c>
      <c r="H29" s="154">
        <f>F29*G29</f>
        <v>0</v>
      </c>
      <c r="I29" s="87"/>
      <c r="J29" s="59"/>
      <c r="K29" s="63"/>
    </row>
    <row r="30" spans="1:15" ht="14.25" customHeight="1" x14ac:dyDescent="0.2">
      <c r="A30" s="249" t="s">
        <v>38</v>
      </c>
      <c r="B30" s="250"/>
      <c r="C30" s="251"/>
      <c r="D30" s="156" t="s">
        <v>2</v>
      </c>
      <c r="E30" s="153"/>
      <c r="F30" s="80"/>
      <c r="G30" s="152">
        <v>1411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56" t="s">
        <v>41</v>
      </c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</row>
    <row r="39" spans="1:17" ht="12.75" customHeight="1" x14ac:dyDescent="0.2">
      <c r="A39" s="248" t="s">
        <v>39</v>
      </c>
      <c r="B39" s="248"/>
      <c r="C39" s="248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47" t="s">
        <v>29</v>
      </c>
      <c r="B43" s="247"/>
      <c r="C43" s="247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57"/>
      <c r="B60" s="257"/>
      <c r="C60" s="257"/>
      <c r="D60" s="257"/>
      <c r="E60" s="257"/>
      <c r="F60" s="257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58"/>
      <c r="E62" s="258"/>
      <c r="F62" s="258"/>
      <c r="G62" s="258"/>
      <c r="H62" s="258"/>
      <c r="I62" s="258"/>
      <c r="J62" s="258"/>
      <c r="K62" s="258"/>
    </row>
    <row r="63" spans="1:12" x14ac:dyDescent="0.2">
      <c r="A63" s="259"/>
      <c r="B63" s="252"/>
      <c r="C63" s="252"/>
      <c r="D63" s="119"/>
      <c r="E63" s="119"/>
      <c r="F63" s="119"/>
      <c r="G63" s="119"/>
      <c r="H63" s="260"/>
      <c r="I63" s="260"/>
      <c r="J63" s="260"/>
      <c r="K63" s="260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62"/>
      <c r="B72" s="262"/>
      <c r="C72" s="262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61"/>
      <c r="B73" s="261"/>
      <c r="C73" s="261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56"/>
      <c r="B83" s="256"/>
      <c r="C83" s="256"/>
      <c r="D83" s="256"/>
      <c r="E83" s="256"/>
      <c r="F83" s="256"/>
      <c r="G83" s="256"/>
      <c r="H83" s="256"/>
      <c r="I83" s="256"/>
      <c r="J83" s="256"/>
      <c r="K83" s="256"/>
      <c r="L83" s="256"/>
      <c r="M83" s="256"/>
      <c r="N83" s="256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47"/>
      <c r="B88" s="247"/>
      <c r="C88" s="247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57"/>
      <c r="B93" s="257"/>
      <c r="C93" s="257"/>
      <c r="D93" s="257"/>
      <c r="E93" s="257"/>
      <c r="F93" s="257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58"/>
      <c r="E95" s="258"/>
      <c r="F95" s="258"/>
      <c r="G95" s="258"/>
      <c r="H95" s="258"/>
      <c r="I95" s="258"/>
      <c r="J95" s="258"/>
      <c r="K95" s="258"/>
      <c r="L95" s="33"/>
    </row>
    <row r="96" spans="1:14" x14ac:dyDescent="0.2">
      <c r="A96" s="252"/>
      <c r="B96" s="252"/>
      <c r="C96" s="252"/>
      <c r="D96" s="119"/>
      <c r="E96" s="119"/>
      <c r="F96" s="119"/>
      <c r="G96" s="119"/>
      <c r="H96" s="260"/>
      <c r="I96" s="260"/>
      <c r="J96" s="260"/>
      <c r="K96" s="260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63"/>
      <c r="G98" s="263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61"/>
      <c r="B105" s="261"/>
      <c r="C105" s="261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62"/>
      <c r="B108" s="262"/>
      <c r="C108" s="262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56"/>
      <c r="B116" s="256"/>
      <c r="C116" s="256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47"/>
      <c r="B121" s="247"/>
      <c r="C121" s="247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6">
    <mergeCell ref="A11:F11"/>
    <mergeCell ref="A23:C23"/>
    <mergeCell ref="A28:C28"/>
    <mergeCell ref="E15:G15"/>
    <mergeCell ref="A22:C22"/>
    <mergeCell ref="A14:D14"/>
    <mergeCell ref="A27:C27"/>
    <mergeCell ref="D13:G13"/>
    <mergeCell ref="A25:C25"/>
    <mergeCell ref="A108:C108"/>
    <mergeCell ref="A116:N116"/>
    <mergeCell ref="A121:C121"/>
    <mergeCell ref="F98:G98"/>
    <mergeCell ref="A93:F93"/>
    <mergeCell ref="D95:G95"/>
    <mergeCell ref="H95:K95"/>
    <mergeCell ref="A96:C96"/>
    <mergeCell ref="H96:K96"/>
    <mergeCell ref="A105:C105"/>
    <mergeCell ref="A83:N83"/>
    <mergeCell ref="A88:C88"/>
    <mergeCell ref="A60:F60"/>
    <mergeCell ref="D62:G62"/>
    <mergeCell ref="H62:K62"/>
    <mergeCell ref="A63:C63"/>
    <mergeCell ref="H63:K63"/>
    <mergeCell ref="A73:C73"/>
    <mergeCell ref="A72:C72"/>
    <mergeCell ref="H13:K13"/>
    <mergeCell ref="A43:C43"/>
    <mergeCell ref="A39:C39"/>
    <mergeCell ref="A29:C29"/>
    <mergeCell ref="E16:G16"/>
    <mergeCell ref="E14:K14"/>
    <mergeCell ref="A38:N38"/>
    <mergeCell ref="A30:C30"/>
  </mergeCells>
  <phoneticPr fontId="11" type="noConversion"/>
  <pageMargins left="0.74803149606299213" right="0.74803149606299213" top="0.98425196850393704" bottom="0.98425196850393704" header="0.51181102362204722" footer="0.51181102362204722"/>
  <pageSetup paperSize="9" scale="75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N34" sqref="N34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107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5">
      <c r="A4" s="102"/>
      <c r="B4" s="101" t="s">
        <v>125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55</v>
      </c>
      <c r="E13" s="245"/>
      <c r="F13" s="245"/>
      <c r="G13" s="245"/>
      <c r="H13" s="245" t="s">
        <v>56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253" t="s">
        <v>101</v>
      </c>
      <c r="F14" s="254"/>
      <c r="G14" s="254"/>
      <c r="H14" s="254"/>
      <c r="I14" s="254"/>
      <c r="J14" s="254"/>
      <c r="K14" s="255"/>
    </row>
    <row r="15" spans="1:16" ht="13.5" thickBot="1" x14ac:dyDescent="0.25">
      <c r="A15" s="7"/>
      <c r="B15" s="1"/>
      <c r="C15" s="1"/>
      <c r="D15" s="119"/>
      <c r="E15" s="252"/>
      <c r="F15" s="252"/>
      <c r="G15" s="252"/>
      <c r="H15" s="119"/>
      <c r="I15" s="8"/>
      <c r="J15" s="39"/>
      <c r="K15" s="48"/>
    </row>
    <row r="16" spans="1:16" x14ac:dyDescent="0.2">
      <c r="A16" s="9" t="s">
        <v>1</v>
      </c>
      <c r="B16" s="10">
        <v>970</v>
      </c>
      <c r="C16" s="1" t="s">
        <v>2</v>
      </c>
      <c r="D16" s="1"/>
      <c r="E16" s="252" t="s">
        <v>54</v>
      </c>
      <c r="F16" s="252"/>
      <c r="G16" s="252"/>
      <c r="H16" s="38"/>
      <c r="I16" s="8"/>
      <c r="J16" s="39"/>
      <c r="K16" s="49"/>
    </row>
    <row r="17" spans="1:15" x14ac:dyDescent="0.2">
      <c r="A17" s="11" t="s">
        <v>3</v>
      </c>
      <c r="B17" s="12">
        <v>7.1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6887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14.2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6887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6887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71" t="s">
        <v>40</v>
      </c>
      <c r="B25" s="272"/>
      <c r="C25" s="273"/>
      <c r="D25" s="158" t="s">
        <v>22</v>
      </c>
      <c r="E25" s="64" t="s">
        <v>16</v>
      </c>
      <c r="F25" s="159"/>
      <c r="G25" s="151">
        <f>B18</f>
        <v>6887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96</v>
      </c>
      <c r="B26" s="35"/>
      <c r="C26" s="35"/>
      <c r="D26" s="79" t="s">
        <v>23</v>
      </c>
      <c r="E26" s="64" t="s">
        <v>16</v>
      </c>
      <c r="F26" s="77"/>
      <c r="G26" s="65">
        <f>B18+B19</f>
        <v>6887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249" t="s">
        <v>100</v>
      </c>
      <c r="B27" s="250"/>
      <c r="C27" s="251"/>
      <c r="D27" s="79" t="s">
        <v>23</v>
      </c>
      <c r="E27" s="153"/>
      <c r="F27" s="80"/>
      <c r="G27" s="171">
        <v>5807.8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74" t="s">
        <v>129</v>
      </c>
      <c r="B28" s="275"/>
      <c r="C28" s="276"/>
      <c r="D28" s="156" t="s">
        <v>2</v>
      </c>
      <c r="E28" s="153" t="s">
        <v>130</v>
      </c>
      <c r="F28" s="169"/>
      <c r="G28" s="154">
        <v>970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49" t="s">
        <v>38</v>
      </c>
      <c r="B29" s="250"/>
      <c r="C29" s="251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56" t="s">
        <v>41</v>
      </c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</row>
    <row r="38" spans="1:17" ht="12.75" customHeight="1" x14ac:dyDescent="0.2">
      <c r="A38" s="248" t="s">
        <v>39</v>
      </c>
      <c r="B38" s="248"/>
      <c r="C38" s="248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7" t="s">
        <v>29</v>
      </c>
      <c r="B42" s="247"/>
      <c r="C42" s="247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57"/>
      <c r="B59" s="257"/>
      <c r="C59" s="257"/>
      <c r="D59" s="257"/>
      <c r="E59" s="257"/>
      <c r="F59" s="257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58"/>
      <c r="E61" s="258"/>
      <c r="F61" s="258"/>
      <c r="G61" s="258"/>
      <c r="H61" s="258"/>
      <c r="I61" s="258"/>
      <c r="J61" s="258"/>
      <c r="K61" s="258"/>
    </row>
    <row r="62" spans="1:12" x14ac:dyDescent="0.2">
      <c r="A62" s="259"/>
      <c r="B62" s="252"/>
      <c r="C62" s="252"/>
      <c r="D62" s="119"/>
      <c r="E62" s="119"/>
      <c r="F62" s="119"/>
      <c r="G62" s="119"/>
      <c r="H62" s="260"/>
      <c r="I62" s="260"/>
      <c r="J62" s="260"/>
      <c r="K62" s="26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62"/>
      <c r="B71" s="262"/>
      <c r="C71" s="262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61"/>
      <c r="B72" s="261"/>
      <c r="C72" s="261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256"/>
      <c r="L82" s="256"/>
      <c r="M82" s="256"/>
      <c r="N82" s="256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47"/>
      <c r="B87" s="247"/>
      <c r="C87" s="247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57"/>
      <c r="B92" s="257"/>
      <c r="C92" s="257"/>
      <c r="D92" s="257"/>
      <c r="E92" s="257"/>
      <c r="F92" s="257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58"/>
      <c r="E94" s="258"/>
      <c r="F94" s="258"/>
      <c r="G94" s="258"/>
      <c r="H94" s="258"/>
      <c r="I94" s="258"/>
      <c r="J94" s="258"/>
      <c r="K94" s="258"/>
      <c r="L94" s="33"/>
    </row>
    <row r="95" spans="1:14" x14ac:dyDescent="0.2">
      <c r="A95" s="252"/>
      <c r="B95" s="252"/>
      <c r="C95" s="252"/>
      <c r="D95" s="119"/>
      <c r="E95" s="119"/>
      <c r="F95" s="119"/>
      <c r="G95" s="119"/>
      <c r="H95" s="260"/>
      <c r="I95" s="260"/>
      <c r="J95" s="260"/>
      <c r="K95" s="260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63"/>
      <c r="G97" s="26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61"/>
      <c r="B104" s="261"/>
      <c r="C104" s="261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62"/>
      <c r="B107" s="262"/>
      <c r="C107" s="262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56"/>
      <c r="B115" s="256"/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47"/>
      <c r="B120" s="247"/>
      <c r="C120" s="247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5">
    <mergeCell ref="A87:C87"/>
    <mergeCell ref="A104:C104"/>
    <mergeCell ref="H61:K61"/>
    <mergeCell ref="A62:C62"/>
    <mergeCell ref="H62:K62"/>
    <mergeCell ref="A71:C71"/>
    <mergeCell ref="A72:C72"/>
    <mergeCell ref="A82:N82"/>
    <mergeCell ref="A120:C120"/>
    <mergeCell ref="A92:F92"/>
    <mergeCell ref="D94:G94"/>
    <mergeCell ref="A107:C107"/>
    <mergeCell ref="A115:N115"/>
    <mergeCell ref="H94:K94"/>
    <mergeCell ref="A95:C95"/>
    <mergeCell ref="H95:K95"/>
    <mergeCell ref="F97:G97"/>
    <mergeCell ref="A42:C42"/>
    <mergeCell ref="A59:F59"/>
    <mergeCell ref="D61:G61"/>
    <mergeCell ref="A28:C28"/>
    <mergeCell ref="A27:C27"/>
    <mergeCell ref="A37:N37"/>
    <mergeCell ref="E15:G15"/>
    <mergeCell ref="A22:C22"/>
    <mergeCell ref="A23:C23"/>
    <mergeCell ref="A38:C38"/>
    <mergeCell ref="A25:C25"/>
    <mergeCell ref="A29:C29"/>
    <mergeCell ref="E16:G16"/>
    <mergeCell ref="E14:K14"/>
    <mergeCell ref="A11:F11"/>
    <mergeCell ref="D13:G13"/>
    <mergeCell ref="H13:K13"/>
    <mergeCell ref="A14:D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E28" sqref="E28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108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5">
      <c r="A4" s="102"/>
      <c r="B4" s="101" t="s">
        <v>125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58</v>
      </c>
      <c r="E13" s="245"/>
      <c r="F13" s="245"/>
      <c r="G13" s="245"/>
      <c r="H13" s="245" t="s">
        <v>59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119"/>
      <c r="F14" s="119"/>
      <c r="G14" s="119"/>
      <c r="H14" s="260"/>
      <c r="I14" s="260"/>
      <c r="J14" s="260"/>
      <c r="K14" s="277"/>
    </row>
    <row r="15" spans="1:16" ht="13.5" thickBot="1" x14ac:dyDescent="0.25">
      <c r="A15" s="7"/>
      <c r="B15" s="1"/>
      <c r="C15" s="1"/>
      <c r="D15" s="119"/>
      <c r="E15" s="252" t="s">
        <v>57</v>
      </c>
      <c r="F15" s="252"/>
      <c r="G15" s="252"/>
      <c r="H15" s="119"/>
      <c r="I15" s="8"/>
      <c r="J15" s="39"/>
      <c r="K15" s="48"/>
    </row>
    <row r="16" spans="1:16" x14ac:dyDescent="0.2">
      <c r="A16" s="9" t="s">
        <v>1</v>
      </c>
      <c r="B16" s="10">
        <v>1738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6.45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11210.1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11210.1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11210.1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71" t="s">
        <v>42</v>
      </c>
      <c r="B25" s="272"/>
      <c r="C25" s="273"/>
      <c r="D25" s="158" t="s">
        <v>22</v>
      </c>
      <c r="E25" s="64" t="s">
        <v>16</v>
      </c>
      <c r="F25" s="159"/>
      <c r="G25" s="151">
        <v>25.8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96</v>
      </c>
      <c r="B26" s="35"/>
      <c r="C26" s="35"/>
      <c r="D26" s="79" t="s">
        <v>23</v>
      </c>
      <c r="E26" s="64" t="s">
        <v>16</v>
      </c>
      <c r="F26" s="77"/>
      <c r="G26" s="65">
        <f>B18+B19</f>
        <v>11210.1</v>
      </c>
      <c r="H26" s="61">
        <f t="shared" si="0"/>
        <v>0</v>
      </c>
      <c r="I26" s="2"/>
      <c r="J26" s="59"/>
      <c r="K26" s="63"/>
    </row>
    <row r="27" spans="1:15" ht="14.25" x14ac:dyDescent="0.2">
      <c r="A27" s="249" t="s">
        <v>97</v>
      </c>
      <c r="B27" s="250"/>
      <c r="C27" s="270"/>
      <c r="D27" s="79" t="s">
        <v>23</v>
      </c>
      <c r="E27" s="64" t="s">
        <v>16</v>
      </c>
      <c r="F27" s="80"/>
      <c r="G27" s="81">
        <f>B18</f>
        <v>11210.1</v>
      </c>
      <c r="H27" s="81">
        <f t="shared" si="0"/>
        <v>0</v>
      </c>
      <c r="I27" s="2"/>
      <c r="J27" s="59"/>
      <c r="K27" s="63"/>
    </row>
    <row r="28" spans="1:15" ht="14.25" customHeight="1" x14ac:dyDescent="0.2">
      <c r="A28" s="249" t="s">
        <v>129</v>
      </c>
      <c r="B28" s="250"/>
      <c r="C28" s="251"/>
      <c r="D28" s="156" t="s">
        <v>2</v>
      </c>
      <c r="E28" s="167" t="s">
        <v>130</v>
      </c>
      <c r="F28" s="80"/>
      <c r="G28" s="152">
        <v>1738</v>
      </c>
      <c r="H28" s="81">
        <f>F28*G28</f>
        <v>0</v>
      </c>
      <c r="I28" s="2"/>
      <c r="J28" s="59"/>
      <c r="K28" s="63"/>
    </row>
    <row r="29" spans="1:15" ht="14.25" customHeight="1" x14ac:dyDescent="0.2">
      <c r="A29" s="249" t="s">
        <v>38</v>
      </c>
      <c r="B29" s="250"/>
      <c r="C29" s="251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56" t="s">
        <v>41</v>
      </c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</row>
    <row r="38" spans="1:17" ht="12.75" customHeight="1" x14ac:dyDescent="0.2">
      <c r="A38" s="248" t="s">
        <v>39</v>
      </c>
      <c r="B38" s="248"/>
      <c r="C38" s="248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7" t="s">
        <v>29</v>
      </c>
      <c r="B42" s="247"/>
      <c r="C42" s="247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57"/>
      <c r="B59" s="257"/>
      <c r="C59" s="257"/>
      <c r="D59" s="257"/>
      <c r="E59" s="257"/>
      <c r="F59" s="257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58"/>
      <c r="E61" s="258"/>
      <c r="F61" s="258"/>
      <c r="G61" s="258"/>
      <c r="H61" s="258"/>
      <c r="I61" s="258"/>
      <c r="J61" s="258"/>
      <c r="K61" s="258"/>
    </row>
    <row r="62" spans="1:12" x14ac:dyDescent="0.2">
      <c r="A62" s="259"/>
      <c r="B62" s="252"/>
      <c r="C62" s="252"/>
      <c r="D62" s="119"/>
      <c r="E62" s="119"/>
      <c r="F62" s="119"/>
      <c r="G62" s="119"/>
      <c r="H62" s="260"/>
      <c r="I62" s="260"/>
      <c r="J62" s="260"/>
      <c r="K62" s="26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62"/>
      <c r="B71" s="262"/>
      <c r="C71" s="262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61"/>
      <c r="B72" s="261"/>
      <c r="C72" s="261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256"/>
      <c r="L82" s="256"/>
      <c r="M82" s="256"/>
      <c r="N82" s="256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47"/>
      <c r="B87" s="247"/>
      <c r="C87" s="247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57"/>
      <c r="B92" s="257"/>
      <c r="C92" s="257"/>
      <c r="D92" s="257"/>
      <c r="E92" s="257"/>
      <c r="F92" s="257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58"/>
      <c r="E94" s="258"/>
      <c r="F94" s="258"/>
      <c r="G94" s="258"/>
      <c r="H94" s="258"/>
      <c r="I94" s="258"/>
      <c r="J94" s="258"/>
      <c r="K94" s="258"/>
      <c r="L94" s="33"/>
    </row>
    <row r="95" spans="1:14" x14ac:dyDescent="0.2">
      <c r="A95" s="252"/>
      <c r="B95" s="252"/>
      <c r="C95" s="252"/>
      <c r="D95" s="119"/>
      <c r="E95" s="119"/>
      <c r="F95" s="119"/>
      <c r="G95" s="119"/>
      <c r="H95" s="260"/>
      <c r="I95" s="260"/>
      <c r="J95" s="260"/>
      <c r="K95" s="260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63"/>
      <c r="G97" s="26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61"/>
      <c r="B104" s="261"/>
      <c r="C104" s="261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62"/>
      <c r="B107" s="262"/>
      <c r="C107" s="262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56"/>
      <c r="B115" s="256"/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47"/>
      <c r="B120" s="247"/>
      <c r="C120" s="247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A107:C107"/>
    <mergeCell ref="A115:N115"/>
    <mergeCell ref="A120:C120"/>
    <mergeCell ref="A92:F92"/>
    <mergeCell ref="D94:G94"/>
    <mergeCell ref="H94:K94"/>
    <mergeCell ref="A95:C95"/>
    <mergeCell ref="H95:K95"/>
    <mergeCell ref="F97:G97"/>
    <mergeCell ref="A71:C71"/>
    <mergeCell ref="A72:C72"/>
    <mergeCell ref="A82:N82"/>
    <mergeCell ref="A87:C87"/>
    <mergeCell ref="A104:C104"/>
    <mergeCell ref="A59:F59"/>
    <mergeCell ref="D61:G61"/>
    <mergeCell ref="H61:K61"/>
    <mergeCell ref="A62:C62"/>
    <mergeCell ref="H62:K62"/>
    <mergeCell ref="A29:C29"/>
    <mergeCell ref="A28:C28"/>
    <mergeCell ref="A37:N37"/>
    <mergeCell ref="A38:C38"/>
    <mergeCell ref="A42:C42"/>
    <mergeCell ref="E15:G15"/>
    <mergeCell ref="A22:C22"/>
    <mergeCell ref="A23:C23"/>
    <mergeCell ref="A25:C25"/>
    <mergeCell ref="A27:C27"/>
    <mergeCell ref="A11:F11"/>
    <mergeCell ref="D13:G13"/>
    <mergeCell ref="H13:K13"/>
    <mergeCell ref="A14:D14"/>
    <mergeCell ref="H14:K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workbookViewId="0">
      <selection activeCell="N28" sqref="N28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109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125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62</v>
      </c>
      <c r="E13" s="245"/>
      <c r="F13" s="245"/>
      <c r="G13" s="245"/>
      <c r="H13" s="245" t="s">
        <v>60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119"/>
      <c r="F14" s="119"/>
      <c r="G14" s="119"/>
      <c r="H14" s="260"/>
      <c r="I14" s="260"/>
      <c r="J14" s="260"/>
      <c r="K14" s="277"/>
    </row>
    <row r="15" spans="1:16" ht="13.5" thickBot="1" x14ac:dyDescent="0.25">
      <c r="A15" s="7"/>
      <c r="B15" s="1"/>
      <c r="C15" s="1"/>
      <c r="D15" s="119"/>
      <c r="E15" s="252" t="s">
        <v>61</v>
      </c>
      <c r="F15" s="252"/>
      <c r="G15" s="252"/>
      <c r="H15" s="119"/>
      <c r="I15" s="8"/>
      <c r="J15" s="39"/>
      <c r="K15" s="48"/>
    </row>
    <row r="16" spans="1:16" x14ac:dyDescent="0.2">
      <c r="A16" s="9" t="s">
        <v>1</v>
      </c>
      <c r="B16" s="10">
        <v>937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7.3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7" x14ac:dyDescent="0.2">
      <c r="A18" s="11" t="s">
        <v>4</v>
      </c>
      <c r="B18" s="12">
        <f>B16*B17</f>
        <v>6840.0999999999995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>
        <v>300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14.2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7140.0999999999995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7140.0999999999995</v>
      </c>
      <c r="H24" s="58">
        <f t="shared" si="0"/>
        <v>0</v>
      </c>
      <c r="I24" s="2"/>
      <c r="J24" s="59"/>
      <c r="K24" s="63"/>
    </row>
    <row r="25" spans="1:17" ht="14.25" customHeight="1" x14ac:dyDescent="0.2">
      <c r="A25" s="271" t="s">
        <v>40</v>
      </c>
      <c r="B25" s="272"/>
      <c r="C25" s="273"/>
      <c r="D25" s="158" t="s">
        <v>22</v>
      </c>
      <c r="E25" s="64" t="s">
        <v>16</v>
      </c>
      <c r="F25" s="159"/>
      <c r="G25" s="151">
        <f>B18+B19</f>
        <v>7140.0999999999995</v>
      </c>
      <c r="H25" s="65">
        <f t="shared" si="0"/>
        <v>0</v>
      </c>
      <c r="I25" s="2"/>
      <c r="J25" s="59"/>
      <c r="K25" s="63"/>
    </row>
    <row r="26" spans="1:17" ht="14.25" customHeight="1" x14ac:dyDescent="0.2">
      <c r="A26" s="149" t="s">
        <v>96</v>
      </c>
      <c r="B26" s="35"/>
      <c r="C26" s="35"/>
      <c r="D26" s="79" t="s">
        <v>23</v>
      </c>
      <c r="E26" s="64" t="s">
        <v>16</v>
      </c>
      <c r="F26" s="77"/>
      <c r="G26" s="65">
        <f>B18+B19</f>
        <v>7140.0999999999995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74" t="s">
        <v>129</v>
      </c>
      <c r="B27" s="275"/>
      <c r="C27" s="276"/>
      <c r="D27" s="156" t="s">
        <v>2</v>
      </c>
      <c r="E27" s="153" t="s">
        <v>130</v>
      </c>
      <c r="F27" s="169"/>
      <c r="G27" s="154">
        <v>937</v>
      </c>
      <c r="H27" s="154">
        <f>F27*G27</f>
        <v>0</v>
      </c>
      <c r="I27" s="87"/>
      <c r="J27" s="59"/>
      <c r="K27" s="63"/>
    </row>
    <row r="28" spans="1:17" ht="14.25" customHeight="1" x14ac:dyDescent="0.2">
      <c r="A28" s="249" t="s">
        <v>38</v>
      </c>
      <c r="B28" s="250"/>
      <c r="C28" s="251"/>
      <c r="D28" s="156" t="s">
        <v>2</v>
      </c>
      <c r="E28" s="153"/>
      <c r="F28" s="80"/>
      <c r="G28" s="152">
        <v>1411</v>
      </c>
      <c r="H28" s="154">
        <f t="shared" si="0"/>
        <v>0</v>
      </c>
      <c r="I28" s="87"/>
      <c r="J28" s="59"/>
      <c r="K28" s="6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5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56" t="s">
        <v>41</v>
      </c>
      <c r="B36" s="256"/>
      <c r="C36" s="256"/>
      <c r="D36" s="256"/>
      <c r="E36" s="256"/>
      <c r="F36" s="256"/>
      <c r="G36" s="256"/>
      <c r="H36" s="256"/>
      <c r="I36" s="256"/>
      <c r="J36" s="256"/>
      <c r="K36" s="256"/>
      <c r="L36" s="256"/>
      <c r="M36" s="256"/>
      <c r="N36" s="256"/>
    </row>
    <row r="37" spans="1:17" ht="12.75" customHeight="1" x14ac:dyDescent="0.2">
      <c r="A37" s="248" t="s">
        <v>39</v>
      </c>
      <c r="B37" s="248"/>
      <c r="C37" s="248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47" t="s">
        <v>29</v>
      </c>
      <c r="B41" s="247"/>
      <c r="C41" s="247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57"/>
      <c r="B58" s="257"/>
      <c r="C58" s="257"/>
      <c r="D58" s="257"/>
      <c r="E58" s="257"/>
      <c r="F58" s="257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58"/>
      <c r="E60" s="258"/>
      <c r="F60" s="258"/>
      <c r="G60" s="258"/>
      <c r="H60" s="258"/>
      <c r="I60" s="258"/>
      <c r="J60" s="258"/>
      <c r="K60" s="258"/>
    </row>
    <row r="61" spans="1:12" x14ac:dyDescent="0.2">
      <c r="A61" s="259"/>
      <c r="B61" s="252"/>
      <c r="C61" s="252"/>
      <c r="D61" s="119"/>
      <c r="E61" s="119"/>
      <c r="F61" s="119"/>
      <c r="G61" s="119"/>
      <c r="H61" s="260"/>
      <c r="I61" s="260"/>
      <c r="J61" s="260"/>
      <c r="K61" s="260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62"/>
      <c r="B70" s="262"/>
      <c r="C70" s="262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61"/>
      <c r="B71" s="261"/>
      <c r="C71" s="261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56"/>
      <c r="B81" s="256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47"/>
      <c r="B86" s="247"/>
      <c r="C86" s="247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57"/>
      <c r="B91" s="257"/>
      <c r="C91" s="257"/>
      <c r="D91" s="257"/>
      <c r="E91" s="257"/>
      <c r="F91" s="257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58"/>
      <c r="E93" s="258"/>
      <c r="F93" s="258"/>
      <c r="G93" s="258"/>
      <c r="H93" s="258"/>
      <c r="I93" s="258"/>
      <c r="J93" s="258"/>
      <c r="K93" s="258"/>
      <c r="L93" s="33"/>
    </row>
    <row r="94" spans="1:14" x14ac:dyDescent="0.2">
      <c r="A94" s="252"/>
      <c r="B94" s="252"/>
      <c r="C94" s="252"/>
      <c r="D94" s="119"/>
      <c r="E94" s="119"/>
      <c r="F94" s="119"/>
      <c r="G94" s="119"/>
      <c r="H94" s="260"/>
      <c r="I94" s="260"/>
      <c r="J94" s="260"/>
      <c r="K94" s="260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63"/>
      <c r="G96" s="263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61"/>
      <c r="B103" s="261"/>
      <c r="C103" s="261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62"/>
      <c r="B106" s="262"/>
      <c r="C106" s="262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56"/>
      <c r="B114" s="256"/>
      <c r="C114" s="256"/>
      <c r="D114" s="256"/>
      <c r="E114" s="256"/>
      <c r="F114" s="256"/>
      <c r="G114" s="256"/>
      <c r="H114" s="256"/>
      <c r="I114" s="256"/>
      <c r="J114" s="256"/>
      <c r="K114" s="256"/>
      <c r="L114" s="256"/>
      <c r="M114" s="256"/>
      <c r="N114" s="256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47"/>
      <c r="B119" s="247"/>
      <c r="C119" s="247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A119:C119"/>
    <mergeCell ref="A94:C94"/>
    <mergeCell ref="H94:K94"/>
    <mergeCell ref="F96:G96"/>
    <mergeCell ref="A103:C103"/>
    <mergeCell ref="A106:C106"/>
    <mergeCell ref="A114:N114"/>
    <mergeCell ref="A71:C71"/>
    <mergeCell ref="A81:N81"/>
    <mergeCell ref="A86:C86"/>
    <mergeCell ref="A91:F91"/>
    <mergeCell ref="D93:G93"/>
    <mergeCell ref="H93:K93"/>
    <mergeCell ref="D60:G60"/>
    <mergeCell ref="H60:K60"/>
    <mergeCell ref="A61:C61"/>
    <mergeCell ref="H61:K61"/>
    <mergeCell ref="A70:C70"/>
    <mergeCell ref="A36:N36"/>
    <mergeCell ref="A27:C27"/>
    <mergeCell ref="A37:C37"/>
    <mergeCell ref="A41:C41"/>
    <mergeCell ref="A58:F58"/>
    <mergeCell ref="E15:G15"/>
    <mergeCell ref="A22:C22"/>
    <mergeCell ref="A23:C23"/>
    <mergeCell ref="A25:C25"/>
    <mergeCell ref="A28:C28"/>
    <mergeCell ref="A11:F11"/>
    <mergeCell ref="D13:G13"/>
    <mergeCell ref="H13:K13"/>
    <mergeCell ref="A14:D14"/>
    <mergeCell ref="H14:K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N27" sqref="N2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4.45" customHeight="1" x14ac:dyDescent="0.25">
      <c r="A4" s="102"/>
      <c r="B4" s="101" t="s">
        <v>125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70</v>
      </c>
      <c r="E13" s="245"/>
      <c r="F13" s="245"/>
      <c r="G13" s="245"/>
      <c r="H13" s="245" t="s">
        <v>71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119"/>
      <c r="F14" s="119"/>
      <c r="G14" s="119"/>
      <c r="H14" s="260"/>
      <c r="I14" s="260"/>
      <c r="J14" s="260"/>
      <c r="K14" s="277"/>
    </row>
    <row r="15" spans="1:16" ht="13.5" thickBot="1" x14ac:dyDescent="0.25">
      <c r="A15" s="7"/>
      <c r="B15" s="1"/>
      <c r="C15" s="1"/>
      <c r="D15" s="119"/>
      <c r="E15" s="252" t="s">
        <v>69</v>
      </c>
      <c r="F15" s="252"/>
      <c r="G15" s="252"/>
      <c r="H15" s="119"/>
      <c r="I15" s="8"/>
      <c r="J15" s="39"/>
      <c r="K15" s="48"/>
    </row>
    <row r="16" spans="1:16" x14ac:dyDescent="0.2">
      <c r="A16" s="9" t="s">
        <v>1</v>
      </c>
      <c r="B16" s="10">
        <v>1495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10.3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15398.500000000002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15398.500000000002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15398.500000000002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71" t="s">
        <v>42</v>
      </c>
      <c r="B25" s="272"/>
      <c r="C25" s="273"/>
      <c r="D25" s="158" t="s">
        <v>22</v>
      </c>
      <c r="E25" s="64" t="s">
        <v>16</v>
      </c>
      <c r="F25" s="159"/>
      <c r="G25" s="151">
        <v>195.7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96</v>
      </c>
      <c r="B26" s="35"/>
      <c r="C26" s="35"/>
      <c r="D26" s="79" t="s">
        <v>23</v>
      </c>
      <c r="E26" s="64" t="s">
        <v>16</v>
      </c>
      <c r="F26" s="77"/>
      <c r="G26" s="65">
        <f>B18+B19</f>
        <v>15398.500000000002</v>
      </c>
      <c r="H26" s="61">
        <f t="shared" si="0"/>
        <v>0</v>
      </c>
      <c r="I26" s="2"/>
      <c r="J26" s="59"/>
      <c r="K26" s="63"/>
    </row>
    <row r="27" spans="1:15" ht="14.25" x14ac:dyDescent="0.2">
      <c r="A27" s="249" t="s">
        <v>97</v>
      </c>
      <c r="B27" s="250"/>
      <c r="C27" s="270"/>
      <c r="D27" s="79" t="s">
        <v>23</v>
      </c>
      <c r="E27" s="64" t="s">
        <v>16</v>
      </c>
      <c r="F27" s="80"/>
      <c r="G27" s="81">
        <f>B18</f>
        <v>15398.500000000002</v>
      </c>
      <c r="H27" s="81">
        <f t="shared" si="0"/>
        <v>0</v>
      </c>
      <c r="I27" s="2"/>
      <c r="J27" s="59"/>
      <c r="K27" s="63"/>
    </row>
    <row r="28" spans="1:15" ht="14.25" customHeight="1" x14ac:dyDescent="0.2">
      <c r="A28" s="249" t="s">
        <v>129</v>
      </c>
      <c r="B28" s="250"/>
      <c r="C28" s="251"/>
      <c r="D28" s="156" t="s">
        <v>2</v>
      </c>
      <c r="E28" s="167" t="s">
        <v>130</v>
      </c>
      <c r="F28" s="80"/>
      <c r="G28" s="152">
        <v>1495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49" t="s">
        <v>38</v>
      </c>
      <c r="B29" s="250"/>
      <c r="C29" s="251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56" t="s">
        <v>41</v>
      </c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</row>
    <row r="38" spans="1:17" ht="12.75" customHeight="1" x14ac:dyDescent="0.2">
      <c r="A38" s="248" t="s">
        <v>39</v>
      </c>
      <c r="B38" s="248"/>
      <c r="C38" s="248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7" t="s">
        <v>29</v>
      </c>
      <c r="B42" s="247"/>
      <c r="C42" s="247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57"/>
      <c r="B59" s="257"/>
      <c r="C59" s="257"/>
      <c r="D59" s="257"/>
      <c r="E59" s="257"/>
      <c r="F59" s="257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58"/>
      <c r="E61" s="258"/>
      <c r="F61" s="258"/>
      <c r="G61" s="258"/>
      <c r="H61" s="258"/>
      <c r="I61" s="258"/>
      <c r="J61" s="258"/>
      <c r="K61" s="258"/>
    </row>
    <row r="62" spans="1:12" x14ac:dyDescent="0.2">
      <c r="A62" s="259"/>
      <c r="B62" s="252"/>
      <c r="C62" s="252"/>
      <c r="D62" s="119"/>
      <c r="E62" s="119"/>
      <c r="F62" s="119"/>
      <c r="G62" s="119"/>
      <c r="H62" s="260"/>
      <c r="I62" s="260"/>
      <c r="J62" s="260"/>
      <c r="K62" s="26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62"/>
      <c r="B71" s="262"/>
      <c r="C71" s="262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61"/>
      <c r="B72" s="261"/>
      <c r="C72" s="261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256"/>
      <c r="L82" s="256"/>
      <c r="M82" s="256"/>
      <c r="N82" s="256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47"/>
      <c r="B87" s="247"/>
      <c r="C87" s="247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57"/>
      <c r="B92" s="257"/>
      <c r="C92" s="257"/>
      <c r="D92" s="257"/>
      <c r="E92" s="257"/>
      <c r="F92" s="257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58"/>
      <c r="E94" s="258"/>
      <c r="F94" s="258"/>
      <c r="G94" s="258"/>
      <c r="H94" s="258"/>
      <c r="I94" s="258"/>
      <c r="J94" s="258"/>
      <c r="K94" s="258"/>
      <c r="L94" s="33"/>
    </row>
    <row r="95" spans="1:14" x14ac:dyDescent="0.2">
      <c r="A95" s="252"/>
      <c r="B95" s="252"/>
      <c r="C95" s="252"/>
      <c r="D95" s="119"/>
      <c r="E95" s="119"/>
      <c r="F95" s="119"/>
      <c r="G95" s="119"/>
      <c r="H95" s="260"/>
      <c r="I95" s="260"/>
      <c r="J95" s="260"/>
      <c r="K95" s="260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63"/>
      <c r="G97" s="26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61"/>
      <c r="B104" s="261"/>
      <c r="C104" s="261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62"/>
      <c r="B107" s="262"/>
      <c r="C107" s="262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56"/>
      <c r="B115" s="256"/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47"/>
      <c r="B120" s="247"/>
      <c r="C120" s="247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E15:G15"/>
    <mergeCell ref="A11:F11"/>
    <mergeCell ref="D13:G13"/>
    <mergeCell ref="H13:K13"/>
    <mergeCell ref="A14:D14"/>
    <mergeCell ref="H14:K14"/>
    <mergeCell ref="A22:C22"/>
    <mergeCell ref="A23:C23"/>
    <mergeCell ref="A25:C25"/>
    <mergeCell ref="A27:C27"/>
    <mergeCell ref="A29:C29"/>
    <mergeCell ref="A28:C28"/>
    <mergeCell ref="A87:C87"/>
    <mergeCell ref="A37:N37"/>
    <mergeCell ref="A38:C38"/>
    <mergeCell ref="A42:C42"/>
    <mergeCell ref="A59:F59"/>
    <mergeCell ref="D61:G61"/>
    <mergeCell ref="H61:K61"/>
    <mergeCell ref="A62:C62"/>
    <mergeCell ref="H62:K62"/>
    <mergeCell ref="A71:C71"/>
    <mergeCell ref="A72:C72"/>
    <mergeCell ref="A82:N82"/>
    <mergeCell ref="A104:C104"/>
    <mergeCell ref="A107:C107"/>
    <mergeCell ref="A115:N115"/>
    <mergeCell ref="A120:C120"/>
    <mergeCell ref="A92:F92"/>
    <mergeCell ref="D94:G94"/>
    <mergeCell ref="H94:K94"/>
    <mergeCell ref="A95:C95"/>
    <mergeCell ref="H95:K95"/>
    <mergeCell ref="F97:G97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M25" sqref="M25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5">
      <c r="A4" s="102"/>
      <c r="B4" s="101" t="s">
        <v>125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73</v>
      </c>
      <c r="E13" s="245"/>
      <c r="F13" s="245"/>
      <c r="G13" s="245"/>
      <c r="H13" s="245" t="s">
        <v>74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119"/>
      <c r="F14" s="119"/>
      <c r="G14" s="119"/>
      <c r="H14" s="260"/>
      <c r="I14" s="260"/>
      <c r="J14" s="260"/>
      <c r="K14" s="277"/>
    </row>
    <row r="15" spans="1:16" ht="13.5" thickBot="1" x14ac:dyDescent="0.25">
      <c r="A15" s="7"/>
      <c r="B15" s="1"/>
      <c r="C15" s="1"/>
      <c r="D15" s="119"/>
      <c r="E15" s="165" t="s">
        <v>77</v>
      </c>
      <c r="F15" s="165"/>
      <c r="G15" s="165"/>
      <c r="H15" s="119"/>
      <c r="I15" s="8"/>
      <c r="J15" s="39"/>
      <c r="K15" s="48"/>
    </row>
    <row r="16" spans="1:16" x14ac:dyDescent="0.2">
      <c r="A16" s="9" t="s">
        <v>1</v>
      </c>
      <c r="B16" s="10">
        <v>1000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7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7000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7000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7000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71" t="s">
        <v>42</v>
      </c>
      <c r="B25" s="272"/>
      <c r="C25" s="273"/>
      <c r="D25" s="158" t="s">
        <v>22</v>
      </c>
      <c r="E25" s="64" t="s">
        <v>16</v>
      </c>
      <c r="F25" s="159"/>
      <c r="G25" s="151">
        <v>28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96</v>
      </c>
      <c r="B26" s="35"/>
      <c r="C26" s="35"/>
      <c r="D26" s="79" t="s">
        <v>23</v>
      </c>
      <c r="E26" s="64" t="s">
        <v>16</v>
      </c>
      <c r="F26" s="77"/>
      <c r="G26" s="65">
        <f>B18+B19</f>
        <v>7000</v>
      </c>
      <c r="H26" s="61">
        <f t="shared" si="0"/>
        <v>0</v>
      </c>
      <c r="I26" s="2"/>
      <c r="J26" s="59"/>
      <c r="K26" s="63"/>
    </row>
    <row r="27" spans="1:15" ht="14.25" x14ac:dyDescent="0.2">
      <c r="A27" s="249" t="s">
        <v>97</v>
      </c>
      <c r="B27" s="250"/>
      <c r="C27" s="270"/>
      <c r="D27" s="79" t="s">
        <v>23</v>
      </c>
      <c r="E27" s="64" t="s">
        <v>16</v>
      </c>
      <c r="F27" s="80"/>
      <c r="G27" s="81">
        <f>B18</f>
        <v>7000</v>
      </c>
      <c r="H27" s="81">
        <f t="shared" si="0"/>
        <v>0</v>
      </c>
      <c r="I27" s="2"/>
      <c r="J27" s="59"/>
      <c r="K27" s="63"/>
    </row>
    <row r="28" spans="1:15" ht="14.25" customHeight="1" x14ac:dyDescent="0.2">
      <c r="A28" s="249" t="s">
        <v>129</v>
      </c>
      <c r="B28" s="250"/>
      <c r="C28" s="251"/>
      <c r="D28" s="156" t="s">
        <v>2</v>
      </c>
      <c r="E28" s="167" t="s">
        <v>130</v>
      </c>
      <c r="F28" s="80"/>
      <c r="G28" s="152">
        <v>1000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49" t="s">
        <v>38</v>
      </c>
      <c r="B29" s="250"/>
      <c r="C29" s="251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56" t="s">
        <v>41</v>
      </c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</row>
    <row r="38" spans="1:17" ht="12.75" customHeight="1" x14ac:dyDescent="0.2">
      <c r="A38" s="248" t="s">
        <v>39</v>
      </c>
      <c r="B38" s="248"/>
      <c r="C38" s="248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7" t="s">
        <v>29</v>
      </c>
      <c r="B42" s="247"/>
      <c r="C42" s="247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57"/>
      <c r="B59" s="257"/>
      <c r="C59" s="257"/>
      <c r="D59" s="257"/>
      <c r="E59" s="257"/>
      <c r="F59" s="257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58"/>
      <c r="E61" s="258"/>
      <c r="F61" s="258"/>
      <c r="G61" s="258"/>
      <c r="H61" s="258"/>
      <c r="I61" s="258"/>
      <c r="J61" s="258"/>
      <c r="K61" s="258"/>
    </row>
    <row r="62" spans="1:12" x14ac:dyDescent="0.2">
      <c r="A62" s="259"/>
      <c r="B62" s="252"/>
      <c r="C62" s="252"/>
      <c r="D62" s="119"/>
      <c r="E62" s="119"/>
      <c r="F62" s="119"/>
      <c r="G62" s="119"/>
      <c r="H62" s="260"/>
      <c r="I62" s="260"/>
      <c r="J62" s="260"/>
      <c r="K62" s="26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62"/>
      <c r="B71" s="262"/>
      <c r="C71" s="262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61"/>
      <c r="B72" s="261"/>
      <c r="C72" s="261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256"/>
      <c r="L82" s="256"/>
      <c r="M82" s="256"/>
      <c r="N82" s="256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47"/>
      <c r="B87" s="247"/>
      <c r="C87" s="247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57"/>
      <c r="B92" s="257"/>
      <c r="C92" s="257"/>
      <c r="D92" s="257"/>
      <c r="E92" s="257"/>
      <c r="F92" s="257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58"/>
      <c r="E94" s="258"/>
      <c r="F94" s="258"/>
      <c r="G94" s="258"/>
      <c r="H94" s="258"/>
      <c r="I94" s="258"/>
      <c r="J94" s="258"/>
      <c r="K94" s="258"/>
      <c r="L94" s="33"/>
    </row>
    <row r="95" spans="1:14" x14ac:dyDescent="0.2">
      <c r="A95" s="252"/>
      <c r="B95" s="252"/>
      <c r="C95" s="252"/>
      <c r="D95" s="119"/>
      <c r="E95" s="119"/>
      <c r="F95" s="119"/>
      <c r="G95" s="119"/>
      <c r="H95" s="260"/>
      <c r="I95" s="260"/>
      <c r="J95" s="260"/>
      <c r="K95" s="260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63"/>
      <c r="G97" s="26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61"/>
      <c r="B104" s="261"/>
      <c r="C104" s="261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62"/>
      <c r="B107" s="262"/>
      <c r="C107" s="262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56"/>
      <c r="B115" s="256"/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47"/>
      <c r="B120" s="247"/>
      <c r="C120" s="247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3">
    <mergeCell ref="A42:C42"/>
    <mergeCell ref="A25:C25"/>
    <mergeCell ref="D61:G61"/>
    <mergeCell ref="H61:K61"/>
    <mergeCell ref="A11:F11"/>
    <mergeCell ref="D13:G13"/>
    <mergeCell ref="H13:K13"/>
    <mergeCell ref="A14:D14"/>
    <mergeCell ref="A37:N37"/>
    <mergeCell ref="H14:K14"/>
    <mergeCell ref="A22:C22"/>
    <mergeCell ref="A23:C23"/>
    <mergeCell ref="A38:C38"/>
    <mergeCell ref="A28:C28"/>
    <mergeCell ref="A27:C27"/>
    <mergeCell ref="A29:C29"/>
    <mergeCell ref="A59:F59"/>
    <mergeCell ref="A62:C62"/>
    <mergeCell ref="H62:K62"/>
    <mergeCell ref="A71:C71"/>
    <mergeCell ref="A72:C72"/>
    <mergeCell ref="A107:C107"/>
    <mergeCell ref="A82:N82"/>
    <mergeCell ref="A87:C87"/>
    <mergeCell ref="A115:N115"/>
    <mergeCell ref="A120:C120"/>
    <mergeCell ref="A92:F92"/>
    <mergeCell ref="D94:G94"/>
    <mergeCell ref="H94:K94"/>
    <mergeCell ref="A95:C95"/>
    <mergeCell ref="H95:K95"/>
    <mergeCell ref="A104:C104"/>
    <mergeCell ref="F97:G97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O28" sqref="O28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125</v>
      </c>
      <c r="C4" s="176"/>
      <c r="D4" s="176"/>
      <c r="E4" s="176"/>
      <c r="F4" s="176"/>
      <c r="G4" s="176"/>
      <c r="H4" s="176"/>
      <c r="I4" s="102"/>
      <c r="J4" s="102"/>
      <c r="K4" s="102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75</v>
      </c>
      <c r="E13" s="245"/>
      <c r="F13" s="245"/>
      <c r="G13" s="245"/>
      <c r="H13" s="245" t="s">
        <v>76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254" t="s">
        <v>102</v>
      </c>
      <c r="F14" s="254"/>
      <c r="G14" s="254"/>
      <c r="H14" s="254"/>
      <c r="I14" s="254"/>
      <c r="J14" s="254"/>
      <c r="K14" s="255"/>
    </row>
    <row r="15" spans="1:16" ht="13.5" thickBot="1" x14ac:dyDescent="0.25">
      <c r="A15" s="7"/>
      <c r="B15" s="1"/>
      <c r="C15" s="1"/>
      <c r="D15" s="119"/>
      <c r="E15" s="252"/>
      <c r="F15" s="252"/>
      <c r="G15" s="252"/>
      <c r="H15" s="119"/>
      <c r="I15" s="8"/>
      <c r="J15" s="39"/>
      <c r="K15" s="48"/>
    </row>
    <row r="16" spans="1:16" x14ac:dyDescent="0.2">
      <c r="A16" s="9" t="s">
        <v>1</v>
      </c>
      <c r="B16" s="10">
        <v>2442</v>
      </c>
      <c r="C16" s="1" t="s">
        <v>2</v>
      </c>
      <c r="D16" s="1"/>
      <c r="E16" s="252" t="s">
        <v>78</v>
      </c>
      <c r="F16" s="252"/>
      <c r="G16" s="252"/>
      <c r="H16" s="38"/>
      <c r="I16" s="8"/>
      <c r="J16" s="39"/>
      <c r="K16" s="49"/>
    </row>
    <row r="17" spans="1:15" x14ac:dyDescent="0.2">
      <c r="A17" s="11" t="s">
        <v>3</v>
      </c>
      <c r="B17" s="12">
        <v>7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17094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13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17094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17094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71" t="s">
        <v>42</v>
      </c>
      <c r="B25" s="272"/>
      <c r="C25" s="273"/>
      <c r="D25" s="158" t="s">
        <v>22</v>
      </c>
      <c r="E25" s="64" t="s">
        <v>16</v>
      </c>
      <c r="F25" s="159"/>
      <c r="G25" s="151">
        <v>28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96</v>
      </c>
      <c r="B26" s="35"/>
      <c r="C26" s="35"/>
      <c r="D26" s="79" t="s">
        <v>23</v>
      </c>
      <c r="E26" s="64" t="s">
        <v>16</v>
      </c>
      <c r="F26" s="77"/>
      <c r="G26" s="65">
        <f>B18+B19</f>
        <v>17094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249" t="s">
        <v>100</v>
      </c>
      <c r="B27" s="250"/>
      <c r="C27" s="251"/>
      <c r="D27" s="79" t="s">
        <v>23</v>
      </c>
      <c r="E27" s="153"/>
      <c r="F27" s="80"/>
      <c r="G27" s="154">
        <v>13608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74" t="s">
        <v>129</v>
      </c>
      <c r="B28" s="275"/>
      <c r="C28" s="276"/>
      <c r="D28" s="156" t="s">
        <v>2</v>
      </c>
      <c r="E28" s="153" t="s">
        <v>130</v>
      </c>
      <c r="F28" s="169"/>
      <c r="G28" s="154">
        <v>2442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49" t="s">
        <v>38</v>
      </c>
      <c r="B29" s="250"/>
      <c r="C29" s="251"/>
      <c r="D29" s="156" t="s">
        <v>2</v>
      </c>
      <c r="E29" s="153"/>
      <c r="F29" s="80"/>
      <c r="G29" s="152">
        <v>1411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56" t="s">
        <v>41</v>
      </c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  <c r="N37" s="256"/>
    </row>
    <row r="38" spans="1:17" ht="12.75" customHeight="1" x14ac:dyDescent="0.2">
      <c r="A38" s="248" t="s">
        <v>39</v>
      </c>
      <c r="B38" s="248"/>
      <c r="C38" s="248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47" t="s">
        <v>29</v>
      </c>
      <c r="B42" s="247"/>
      <c r="C42" s="247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57"/>
      <c r="B59" s="257"/>
      <c r="C59" s="257"/>
      <c r="D59" s="257"/>
      <c r="E59" s="257"/>
      <c r="F59" s="257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58"/>
      <c r="E61" s="258"/>
      <c r="F61" s="258"/>
      <c r="G61" s="258"/>
      <c r="H61" s="258"/>
      <c r="I61" s="258"/>
      <c r="J61" s="258"/>
      <c r="K61" s="258"/>
    </row>
    <row r="62" spans="1:12" x14ac:dyDescent="0.2">
      <c r="A62" s="259"/>
      <c r="B62" s="252"/>
      <c r="C62" s="252"/>
      <c r="D62" s="119"/>
      <c r="E62" s="119"/>
      <c r="F62" s="119"/>
      <c r="G62" s="119"/>
      <c r="H62" s="260"/>
      <c r="I62" s="260"/>
      <c r="J62" s="260"/>
      <c r="K62" s="260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62"/>
      <c r="B71" s="262"/>
      <c r="C71" s="262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61"/>
      <c r="B72" s="261"/>
      <c r="C72" s="261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256"/>
      <c r="L82" s="256"/>
      <c r="M82" s="256"/>
      <c r="N82" s="256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47"/>
      <c r="B87" s="247"/>
      <c r="C87" s="247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57"/>
      <c r="B92" s="257"/>
      <c r="C92" s="257"/>
      <c r="D92" s="257"/>
      <c r="E92" s="257"/>
      <c r="F92" s="257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58"/>
      <c r="E94" s="258"/>
      <c r="F94" s="258"/>
      <c r="G94" s="258"/>
      <c r="H94" s="258"/>
      <c r="I94" s="258"/>
      <c r="J94" s="258"/>
      <c r="K94" s="258"/>
      <c r="L94" s="33"/>
    </row>
    <row r="95" spans="1:14" x14ac:dyDescent="0.2">
      <c r="A95" s="252"/>
      <c r="B95" s="252"/>
      <c r="C95" s="252"/>
      <c r="D95" s="119"/>
      <c r="E95" s="119"/>
      <c r="F95" s="119"/>
      <c r="G95" s="119"/>
      <c r="H95" s="260"/>
      <c r="I95" s="260"/>
      <c r="J95" s="260"/>
      <c r="K95" s="260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63"/>
      <c r="G97" s="26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61"/>
      <c r="B104" s="261"/>
      <c r="C104" s="261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62"/>
      <c r="B107" s="262"/>
      <c r="C107" s="262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56"/>
      <c r="B115" s="256"/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47"/>
      <c r="B120" s="247"/>
      <c r="C120" s="247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5">
    <mergeCell ref="A11:F11"/>
    <mergeCell ref="D13:G13"/>
    <mergeCell ref="H13:K13"/>
    <mergeCell ref="A14:D14"/>
    <mergeCell ref="A37:N37"/>
    <mergeCell ref="E15:G15"/>
    <mergeCell ref="A22:C22"/>
    <mergeCell ref="A23:C23"/>
    <mergeCell ref="E14:K14"/>
    <mergeCell ref="E16:G16"/>
    <mergeCell ref="A28:C28"/>
    <mergeCell ref="A25:C25"/>
    <mergeCell ref="A29:C29"/>
    <mergeCell ref="A115:N115"/>
    <mergeCell ref="A120:C120"/>
    <mergeCell ref="A92:F92"/>
    <mergeCell ref="D94:G94"/>
    <mergeCell ref="H94:K94"/>
    <mergeCell ref="A95:C95"/>
    <mergeCell ref="H95:K95"/>
    <mergeCell ref="F97:G97"/>
    <mergeCell ref="A82:N82"/>
    <mergeCell ref="A87:C87"/>
    <mergeCell ref="A104:C104"/>
    <mergeCell ref="A107:C107"/>
    <mergeCell ref="A27:C27"/>
    <mergeCell ref="A71:C71"/>
    <mergeCell ref="A72:C72"/>
    <mergeCell ref="D61:G61"/>
    <mergeCell ref="H61:K61"/>
    <mergeCell ref="A62:C62"/>
    <mergeCell ref="H62:K62"/>
    <mergeCell ref="A38:C38"/>
    <mergeCell ref="A42:C42"/>
    <mergeCell ref="A59:F59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workbookViewId="0">
      <selection activeCell="N27" sqref="N2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  <col min="14" max="14" width="10.140625" bestFit="1" customWidth="1"/>
  </cols>
  <sheetData>
    <row r="1" spans="1:16" x14ac:dyDescent="0.2">
      <c r="A1" s="101" t="s">
        <v>113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5">
      <c r="A4" s="102"/>
      <c r="B4" s="101" t="s">
        <v>125</v>
      </c>
      <c r="C4" s="176"/>
      <c r="D4" s="176"/>
      <c r="E4" s="176"/>
      <c r="F4" s="176"/>
      <c r="G4" s="176"/>
      <c r="H4" s="176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57" t="s">
        <v>50</v>
      </c>
      <c r="B11" s="257"/>
      <c r="C11" s="257"/>
      <c r="D11" s="257"/>
      <c r="E11" s="257"/>
      <c r="F11" s="257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45" t="s">
        <v>80</v>
      </c>
      <c r="E13" s="245"/>
      <c r="F13" s="245"/>
      <c r="G13" s="245"/>
      <c r="H13" s="245" t="s">
        <v>81</v>
      </c>
      <c r="I13" s="245"/>
      <c r="J13" s="245"/>
      <c r="K13" s="246"/>
    </row>
    <row r="14" spans="1:16" x14ac:dyDescent="0.2">
      <c r="A14" s="259" t="s">
        <v>72</v>
      </c>
      <c r="B14" s="252"/>
      <c r="C14" s="252"/>
      <c r="D14" s="252"/>
      <c r="E14" s="254" t="s">
        <v>103</v>
      </c>
      <c r="F14" s="254"/>
      <c r="G14" s="254"/>
      <c r="H14" s="254"/>
      <c r="I14" s="254"/>
      <c r="J14" s="254"/>
      <c r="K14" s="255"/>
    </row>
    <row r="15" spans="1:16" ht="13.5" thickBot="1" x14ac:dyDescent="0.25">
      <c r="A15" s="7"/>
      <c r="B15" s="1"/>
      <c r="C15" s="1"/>
      <c r="D15" s="119"/>
      <c r="E15" s="252"/>
      <c r="F15" s="252"/>
      <c r="G15" s="252"/>
      <c r="H15" s="119"/>
      <c r="I15" s="8"/>
      <c r="J15" s="39"/>
      <c r="K15" s="48"/>
    </row>
    <row r="16" spans="1:16" x14ac:dyDescent="0.2">
      <c r="A16" s="9" t="s">
        <v>1</v>
      </c>
      <c r="B16" s="10">
        <v>945</v>
      </c>
      <c r="C16" s="1" t="s">
        <v>2</v>
      </c>
      <c r="D16" s="1"/>
      <c r="E16" s="252" t="s">
        <v>79</v>
      </c>
      <c r="F16" s="252"/>
      <c r="G16" s="252"/>
      <c r="H16" s="38"/>
      <c r="I16" s="8"/>
      <c r="J16" s="39"/>
      <c r="K16" s="49"/>
    </row>
    <row r="17" spans="1:15" x14ac:dyDescent="0.2">
      <c r="A17" s="11" t="s">
        <v>3</v>
      </c>
      <c r="B17" s="12">
        <v>6.65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6284.25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67" t="s">
        <v>37</v>
      </c>
      <c r="B22" s="268"/>
      <c r="C22" s="269"/>
      <c r="D22" s="82" t="s">
        <v>2</v>
      </c>
      <c r="E22" s="83" t="s">
        <v>16</v>
      </c>
      <c r="F22" s="74"/>
      <c r="G22" s="57">
        <v>13</v>
      </c>
      <c r="H22" s="58">
        <f t="shared" ref="H22:H30" si="0">F22*G22</f>
        <v>0</v>
      </c>
      <c r="I22" s="2"/>
      <c r="J22" s="59"/>
      <c r="K22" s="60" t="s">
        <v>82</v>
      </c>
      <c r="M22" s="121"/>
      <c r="N22" s="121"/>
      <c r="O22" s="121"/>
    </row>
    <row r="23" spans="1:15" ht="14.25" x14ac:dyDescent="0.2">
      <c r="A23" s="264" t="s">
        <v>19</v>
      </c>
      <c r="B23" s="265"/>
      <c r="C23" s="266"/>
      <c r="D23" s="78" t="s">
        <v>22</v>
      </c>
      <c r="E23" s="36"/>
      <c r="F23" s="75"/>
      <c r="G23" s="123">
        <f>B18+B19</f>
        <v>6284.25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6284.25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71" t="s">
        <v>40</v>
      </c>
      <c r="B25" s="272"/>
      <c r="C25" s="273"/>
      <c r="D25" s="158" t="s">
        <v>22</v>
      </c>
      <c r="E25" s="64" t="s">
        <v>16</v>
      </c>
      <c r="F25" s="159"/>
      <c r="G25" s="151">
        <f>B18</f>
        <v>6284.25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96</v>
      </c>
      <c r="B26" s="35"/>
      <c r="C26" s="35"/>
      <c r="D26" s="79" t="s">
        <v>23</v>
      </c>
      <c r="E26" s="64" t="s">
        <v>16</v>
      </c>
      <c r="F26" s="77"/>
      <c r="G26" s="65">
        <f>B18+B19</f>
        <v>6284.25</v>
      </c>
      <c r="H26" s="61">
        <f t="shared" si="0"/>
        <v>0</v>
      </c>
      <c r="I26" s="2"/>
      <c r="J26" s="59"/>
      <c r="K26" s="63"/>
    </row>
    <row r="27" spans="1:15" ht="20.25" customHeight="1" x14ac:dyDescent="0.3">
      <c r="A27" s="278" t="s">
        <v>127</v>
      </c>
      <c r="B27" s="279"/>
      <c r="C27" s="279"/>
      <c r="D27" s="206" t="s">
        <v>128</v>
      </c>
      <c r="E27" s="207"/>
      <c r="F27" s="208"/>
      <c r="G27" s="209">
        <v>32</v>
      </c>
      <c r="H27" s="209">
        <f t="shared" si="0"/>
        <v>0</v>
      </c>
      <c r="I27" s="2"/>
      <c r="J27" s="59"/>
      <c r="K27" s="63"/>
    </row>
    <row r="28" spans="1:15" ht="14.25" x14ac:dyDescent="0.2">
      <c r="A28" s="249" t="s">
        <v>100</v>
      </c>
      <c r="B28" s="250"/>
      <c r="C28" s="251"/>
      <c r="D28" s="205" t="s">
        <v>23</v>
      </c>
      <c r="E28" s="153"/>
      <c r="F28" s="80"/>
      <c r="G28" s="152">
        <v>8206.1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49" t="s">
        <v>129</v>
      </c>
      <c r="B29" s="250"/>
      <c r="C29" s="251"/>
      <c r="D29" s="156" t="s">
        <v>2</v>
      </c>
      <c r="E29" s="167" t="s">
        <v>130</v>
      </c>
      <c r="F29" s="80"/>
      <c r="G29" s="152">
        <v>945</v>
      </c>
      <c r="H29" s="154">
        <f>F29*G29</f>
        <v>0</v>
      </c>
      <c r="I29" s="87"/>
      <c r="J29" s="59"/>
      <c r="K29" s="63"/>
    </row>
    <row r="30" spans="1:15" ht="14.25" customHeight="1" x14ac:dyDescent="0.2">
      <c r="A30" s="249" t="s">
        <v>38</v>
      </c>
      <c r="B30" s="250"/>
      <c r="C30" s="251"/>
      <c r="D30" s="156" t="s">
        <v>2</v>
      </c>
      <c r="E30" s="153"/>
      <c r="F30" s="80"/>
      <c r="G30" s="152">
        <v>1411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56" t="s">
        <v>41</v>
      </c>
      <c r="B38" s="256"/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</row>
    <row r="39" spans="1:17" ht="12.75" customHeight="1" x14ac:dyDescent="0.2">
      <c r="A39" s="248" t="s">
        <v>39</v>
      </c>
      <c r="B39" s="248"/>
      <c r="C39" s="248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47" t="s">
        <v>29</v>
      </c>
      <c r="B43" s="247"/>
      <c r="C43" s="247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57"/>
      <c r="B60" s="257"/>
      <c r="C60" s="257"/>
      <c r="D60" s="257"/>
      <c r="E60" s="257"/>
      <c r="F60" s="257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58"/>
      <c r="E62" s="258"/>
      <c r="F62" s="258"/>
      <c r="G62" s="258"/>
      <c r="H62" s="258"/>
      <c r="I62" s="258"/>
      <c r="J62" s="258"/>
      <c r="K62" s="258"/>
    </row>
    <row r="63" spans="1:12" x14ac:dyDescent="0.2">
      <c r="A63" s="259"/>
      <c r="B63" s="252"/>
      <c r="C63" s="252"/>
      <c r="D63" s="119"/>
      <c r="E63" s="119"/>
      <c r="F63" s="119"/>
      <c r="G63" s="119"/>
      <c r="H63" s="260"/>
      <c r="I63" s="260"/>
      <c r="J63" s="260"/>
      <c r="K63" s="260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62"/>
      <c r="B72" s="262"/>
      <c r="C72" s="262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61"/>
      <c r="B73" s="261"/>
      <c r="C73" s="261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56"/>
      <c r="B83" s="256"/>
      <c r="C83" s="256"/>
      <c r="D83" s="256"/>
      <c r="E83" s="256"/>
      <c r="F83" s="256"/>
      <c r="G83" s="256"/>
      <c r="H83" s="256"/>
      <c r="I83" s="256"/>
      <c r="J83" s="256"/>
      <c r="K83" s="256"/>
      <c r="L83" s="256"/>
      <c r="M83" s="256"/>
      <c r="N83" s="256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47"/>
      <c r="B88" s="247"/>
      <c r="C88" s="247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57"/>
      <c r="B93" s="257"/>
      <c r="C93" s="257"/>
      <c r="D93" s="257"/>
      <c r="E93" s="257"/>
      <c r="F93" s="257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58"/>
      <c r="E95" s="258"/>
      <c r="F95" s="258"/>
      <c r="G95" s="258"/>
      <c r="H95" s="258"/>
      <c r="I95" s="258"/>
      <c r="J95" s="258"/>
      <c r="K95" s="258"/>
      <c r="L95" s="33"/>
    </row>
    <row r="96" spans="1:14" x14ac:dyDescent="0.2">
      <c r="A96" s="252"/>
      <c r="B96" s="252"/>
      <c r="C96" s="252"/>
      <c r="D96" s="119"/>
      <c r="E96" s="119"/>
      <c r="F96" s="119"/>
      <c r="G96" s="119"/>
      <c r="H96" s="260"/>
      <c r="I96" s="260"/>
      <c r="J96" s="260"/>
      <c r="K96" s="260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63"/>
      <c r="G98" s="263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61"/>
      <c r="B105" s="261"/>
      <c r="C105" s="261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62"/>
      <c r="B108" s="262"/>
      <c r="C108" s="262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56"/>
      <c r="B116" s="256"/>
      <c r="C116" s="256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47"/>
      <c r="B121" s="247"/>
      <c r="C121" s="247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6">
    <mergeCell ref="E15:G15"/>
    <mergeCell ref="A11:F11"/>
    <mergeCell ref="D13:G13"/>
    <mergeCell ref="H13:K13"/>
    <mergeCell ref="A14:D14"/>
    <mergeCell ref="E14:K14"/>
    <mergeCell ref="D62:G62"/>
    <mergeCell ref="H62:K62"/>
    <mergeCell ref="A22:C22"/>
    <mergeCell ref="A23:C23"/>
    <mergeCell ref="A25:C25"/>
    <mergeCell ref="A27:C27"/>
    <mergeCell ref="A30:C30"/>
    <mergeCell ref="A29:C29"/>
    <mergeCell ref="A28:C28"/>
    <mergeCell ref="E16:G16"/>
    <mergeCell ref="A38:N38"/>
    <mergeCell ref="A39:C39"/>
    <mergeCell ref="A43:C43"/>
    <mergeCell ref="A60:F60"/>
    <mergeCell ref="H63:K63"/>
    <mergeCell ref="A72:C72"/>
    <mergeCell ref="A73:C73"/>
    <mergeCell ref="A83:N83"/>
    <mergeCell ref="A105:C105"/>
    <mergeCell ref="A88:C88"/>
    <mergeCell ref="A63:C63"/>
    <mergeCell ref="A108:C108"/>
    <mergeCell ref="A116:N116"/>
    <mergeCell ref="A121:C121"/>
    <mergeCell ref="A93:F93"/>
    <mergeCell ref="D95:G95"/>
    <mergeCell ref="H95:K95"/>
    <mergeCell ref="A96:C96"/>
    <mergeCell ref="H96:K96"/>
    <mergeCell ref="F98:G98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11</vt:i4>
      </vt:variant>
    </vt:vector>
  </HeadingPairs>
  <TitlesOfParts>
    <vt:vector size="23" baseType="lpstr">
      <vt:lpstr>Sumár II 532-I. časť</vt:lpstr>
      <vt:lpstr>II 532 Behynce-Otročok</vt:lpstr>
      <vt:lpstr>II 532 intravilán Otročok</vt:lpstr>
      <vt:lpstr>II 532 Otročok-Gem. Ves</vt:lpstr>
      <vt:lpstr>II 532 intravilán Gem. Ves</vt:lpstr>
      <vt:lpstr>II 532 extravilán Gem. Ves</vt:lpstr>
      <vt:lpstr>II 532 extr. G. Ves- Dolinka</vt:lpstr>
      <vt:lpstr>II 532 Dolinka</vt:lpstr>
      <vt:lpstr>II 532 intravilán Licince</vt:lpstr>
      <vt:lpstr>II 532 Licince-Šivetice</vt:lpstr>
      <vt:lpstr>II 532 intr.-extr.Šivetice</vt:lpstr>
      <vt:lpstr>List4</vt:lpstr>
      <vt:lpstr>'II 532 Behynce-Otročok'!Oblasť_tlače</vt:lpstr>
      <vt:lpstr>'II 532 Dolinka'!Oblasť_tlače</vt:lpstr>
      <vt:lpstr>'II 532 extr. G. Ves- Dolinka'!Oblasť_tlače</vt:lpstr>
      <vt:lpstr>'II 532 extravilán Gem. Ves'!Oblasť_tlače</vt:lpstr>
      <vt:lpstr>'II 532 intr.-extr.Šivetice'!Oblasť_tlače</vt:lpstr>
      <vt:lpstr>'II 532 intravilán Gem. Ves'!Oblasť_tlače</vt:lpstr>
      <vt:lpstr>'II 532 intravilán Licince'!Oblasť_tlače</vt:lpstr>
      <vt:lpstr>'II 532 intravilán Otročok'!Oblasť_tlače</vt:lpstr>
      <vt:lpstr>'II 532 Licince-Šivetice'!Oblasť_tlače</vt:lpstr>
      <vt:lpstr>'II 532 Otročok-Gem. Ves'!Oblasť_tlače</vt:lpstr>
      <vt:lpstr>'Sumár II 532-I. časť'!Oblasť_tlače</vt:lpstr>
    </vt:vector>
  </TitlesOfParts>
  <Company>RSC BANSKA BYSTRICA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Barlova</dc:creator>
  <cp:lastModifiedBy>Daniš Martin</cp:lastModifiedBy>
  <cp:lastPrinted>2018-08-07T09:00:01Z</cp:lastPrinted>
  <dcterms:created xsi:type="dcterms:W3CDTF">2009-03-11T16:00:50Z</dcterms:created>
  <dcterms:modified xsi:type="dcterms:W3CDTF">2018-09-05T14:05:20Z</dcterms:modified>
</cp:coreProperties>
</file>