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VV" sheetId="1" r:id="rId1"/>
  </sheets>
  <definedNames/>
  <calcPr fullCalcOnLoad="1"/>
</workbook>
</file>

<file path=xl/sharedStrings.xml><?xml version="1.0" encoding="utf-8"?>
<sst xmlns="http://schemas.openxmlformats.org/spreadsheetml/2006/main" count="371" uniqueCount="203">
  <si>
    <t>Výkaz – výmer</t>
  </si>
  <si>
    <t xml:space="preserve">Stavba:   </t>
  </si>
  <si>
    <t xml:space="preserve">Objekt:  </t>
  </si>
  <si>
    <t>Elektroinštalácia</t>
  </si>
  <si>
    <t xml:space="preserve">Objednávateľ:   </t>
  </si>
  <si>
    <t xml:space="preserve">Miesto:  </t>
  </si>
  <si>
    <t>Dátum</t>
  </si>
  <si>
    <t>Č.</t>
  </si>
  <si>
    <t>Kód položky</t>
  </si>
  <si>
    <t>Popis</t>
  </si>
  <si>
    <t>MJ</t>
  </si>
  <si>
    <t>Množstvo celkom</t>
  </si>
  <si>
    <t>Cena jednotková</t>
  </si>
  <si>
    <t>Cena dodávky</t>
  </si>
  <si>
    <t>Cena montáže</t>
  </si>
  <si>
    <t>1</t>
  </si>
  <si>
    <t>2</t>
  </si>
  <si>
    <t>3</t>
  </si>
  <si>
    <t>4</t>
  </si>
  <si>
    <t>5</t>
  </si>
  <si>
    <t>6</t>
  </si>
  <si>
    <t>7</t>
  </si>
  <si>
    <t>M</t>
  </si>
  <si>
    <t xml:space="preserve">Práce a dodávky M   </t>
  </si>
  <si>
    <t>21-M</t>
  </si>
  <si>
    <t xml:space="preserve">Elektromontáže   </t>
  </si>
  <si>
    <t>210010025</t>
  </si>
  <si>
    <t xml:space="preserve">Trubka plastová D 16   </t>
  </si>
  <si>
    <t>m</t>
  </si>
  <si>
    <t xml:space="preserve">I-Rúrka FX  20   </t>
  </si>
  <si>
    <t xml:space="preserve">Trubka plastová D 48   </t>
  </si>
  <si>
    <t xml:space="preserve">I-Rúrka FX  40   </t>
  </si>
  <si>
    <t>210010108</t>
  </si>
  <si>
    <t xml:space="preserve">Lišta elektroinštalačná z PVC 24x22, uložená pevne, vkladacia   </t>
  </si>
  <si>
    <t xml:space="preserve">Lišta vkladacia HD - biela RAL 9003 LV 24X22 HD   </t>
  </si>
  <si>
    <t>210010109</t>
  </si>
  <si>
    <t xml:space="preserve">Lišta elektroinštalačná z PVC 40x20, uložená pevne, vkladacia   </t>
  </si>
  <si>
    <t xml:space="preserve">Lišta hranatá  HD - biela RAL 9003  LHD 40X20 HD </t>
  </si>
  <si>
    <t>210010111</t>
  </si>
  <si>
    <t xml:space="preserve">Lišta elektroinštalačná z PVC 60x40, uložená pevne, vkladacia   </t>
  </si>
  <si>
    <t xml:space="preserve">Žľab 60/40 LH L=2m 9003 biela   </t>
  </si>
  <si>
    <t>210010331</t>
  </si>
  <si>
    <t xml:space="preserve">Škatuľa pre lištový rozvod typ 2789 bez zapojenia   </t>
  </si>
  <si>
    <t>ks</t>
  </si>
  <si>
    <t xml:space="preserve">Krabica prístrojová dvojnásobná LK 80x28/2T biela   </t>
  </si>
  <si>
    <t>210010332</t>
  </si>
  <si>
    <t xml:space="preserve">Škatuľa pre lištový rozvod typ 2789 s viečkom a svork. vrátane zapojenia   </t>
  </si>
  <si>
    <t xml:space="preserve">Krabica prístrojová so svorkovnicou ,  biela   </t>
  </si>
  <si>
    <t xml:space="preserve">Krabica prístrojová bez zapojenia </t>
  </si>
  <si>
    <t>Krabica plast. 300x300x120;IP 54</t>
  </si>
  <si>
    <t xml:space="preserve">Krabica odbočná s viečkom, svorkovnicou vrátane zapojenia IP 44   </t>
  </si>
  <si>
    <t>Krabica  IP 44</t>
  </si>
  <si>
    <t xml:space="preserve">Ukončenie vodičov v rozvádzač. vrátane zapojenia a vodičovej koncovky do 16 mm2   </t>
  </si>
  <si>
    <t xml:space="preserve">Ukončenie vodičov v rozvádzač. vrátane zapojenia a vodičovej koncovky do 25 mm2   </t>
  </si>
  <si>
    <t xml:space="preserve">Ukončenie celoplastových káblov zmrašť. záklopkou alebo páskou do 5 x 4 mm2   </t>
  </si>
  <si>
    <t>210100259</t>
  </si>
  <si>
    <t xml:space="preserve">Ukončenie celoplastových káblov zmrašť. záklopkou alebo páskou do 5 x 10 mm2   </t>
  </si>
  <si>
    <t xml:space="preserve">Ukončenie celoplastových káblov zmrašť. záklopkou alebo páskou do 4 x 25 mm2   </t>
  </si>
  <si>
    <t>Spínač polozapustený a zapustený vrátane zapojenia jednopólový s orient.tlejivkou - radenie 1 SO</t>
  </si>
  <si>
    <t>Spínač č. 1/SO,10 A,230 V;IP 20</t>
  </si>
  <si>
    <t xml:space="preserve">Spínače nástenný - radenie 1   </t>
  </si>
  <si>
    <t>Spínač č. 1,10 A,230 V;IP 44</t>
  </si>
  <si>
    <t>210110043</t>
  </si>
  <si>
    <t xml:space="preserve">Spínač polozapustený a zapustený vrátane zapojenia sériový prep.stried. - radenie 5 A   </t>
  </si>
  <si>
    <t>Spínač č. 5,10 A,230 V;IP 20</t>
  </si>
  <si>
    <t xml:space="preserve">Domová zásuvka polozapustená alebo zapustená, 10/16 A 250 V 2P + Z 2 x zapojenie   </t>
  </si>
  <si>
    <t xml:space="preserve">Zásuvka 16 A,230 V;IP 20 -  dvojitá   </t>
  </si>
  <si>
    <t>Spínače  vačkový 25 A</t>
  </si>
  <si>
    <t>Spínač S 25 VL 01,25 A,400 V;IP 54</t>
  </si>
  <si>
    <t xml:space="preserve">Ovládač pomocných obvodov v skrini vrátane zapojenia jednotlačidlový   </t>
  </si>
  <si>
    <t xml:space="preserve">Tlačítko CENTRALSTOP,IP 44;230 V   </t>
  </si>
  <si>
    <t>210120404</t>
  </si>
  <si>
    <t xml:space="preserve">Istič vzduchový trojpólový do 63 A   </t>
  </si>
  <si>
    <t xml:space="preserve">Istič  LSN 25B/3   </t>
  </si>
  <si>
    <t xml:space="preserve">Istič LPN-50B-3   </t>
  </si>
  <si>
    <t>210130101</t>
  </si>
  <si>
    <t xml:space="preserve">Stýkač dvojpólový na DIN lištu do 20 A   </t>
  </si>
  <si>
    <t xml:space="preserve">Inštalačný stýkač RSI-20-20-A230   </t>
  </si>
  <si>
    <t>Relé impulzné 230 V</t>
  </si>
  <si>
    <t>210190001</t>
  </si>
  <si>
    <t xml:space="preserve">Montáž  rozvodnice do váhy 20 kg   </t>
  </si>
  <si>
    <t>Zásuvková rozvodnica ZS</t>
  </si>
  <si>
    <t>210193084</t>
  </si>
  <si>
    <t>Domova rozvodnica do 72 M pre povrchovú montáž</t>
  </si>
  <si>
    <t>Zapojenie svietidlá IP20, 1 x svetelný zdroj,stropného</t>
  </si>
  <si>
    <t>210201063</t>
  </si>
  <si>
    <t xml:space="preserve">Zapojenie svietidlá IP40, 4 x svetelný zdroj, stropné </t>
  </si>
  <si>
    <t>210201251</t>
  </si>
  <si>
    <t xml:space="preserve">Zapojenie svietidla IP54, 2x svetelný zdroj, </t>
  </si>
  <si>
    <t>Zapojenie invertora</t>
  </si>
  <si>
    <t>Invertor  6-36W, 2 hodiny,</t>
  </si>
  <si>
    <t>Montáž svietidla stropné,interiérové</t>
  </si>
  <si>
    <t>LED 26 W,1 800,4000K,230 V ;IP 20 - „C“</t>
  </si>
  <si>
    <t>Žiarivkové 4x18 W,230 V ;IP 20 - „A“</t>
  </si>
  <si>
    <t>Žiarivkové 2x54 W,230 V ;IP 20 - „B“</t>
  </si>
  <si>
    <t>Žiarivkové trubica 1x18 W,230 V ,Tc&gt;5000K,Ra =80</t>
  </si>
  <si>
    <t>Žiarivkové trubica 1x54 W,230 V ,Tc&gt;5000K,Ra =80</t>
  </si>
  <si>
    <t>Montáž a zapojenie  LED svietidla</t>
  </si>
  <si>
    <t xml:space="preserve">LED 3 W,230 V s autonómnym zdrojom ;IP 20 - „N“ </t>
  </si>
  <si>
    <t>210220021</t>
  </si>
  <si>
    <t>Uzemňovacie vedenie v zemi FeZn vrátane izolácie spojov D 10mm</t>
  </si>
  <si>
    <t>Územňovací vodič FeZn D 10 mm</t>
  </si>
  <si>
    <t>kg</t>
  </si>
  <si>
    <t>210220280</t>
  </si>
  <si>
    <t>Uzemňovacia tyč FeZn ZT</t>
  </si>
  <si>
    <t xml:space="preserve">Uzemňovacia  tyč   ocelová žiarovo zinkovaná  ZT 2 m </t>
  </si>
  <si>
    <t>210220240</t>
  </si>
  <si>
    <t>Svorka FeZn k uzemňovacej tyči  SJ</t>
  </si>
  <si>
    <t xml:space="preserve">Svorka  k zemniacej tyči D= 25   SJ 02 m  </t>
  </si>
  <si>
    <t>210220245</t>
  </si>
  <si>
    <t>Svorka FeZn pripojovacia SP</t>
  </si>
  <si>
    <t xml:space="preserve">Svorka  pripojovacia   SP 1  </t>
  </si>
  <si>
    <t>Svorkovnica ekvipotenciálová</t>
  </si>
  <si>
    <t>Svorkovnica EPS 1</t>
  </si>
  <si>
    <t xml:space="preserve">Svorka Bernard na potrubie   </t>
  </si>
  <si>
    <t>Svorka  Bernard</t>
  </si>
  <si>
    <t>Páska Cu</t>
  </si>
  <si>
    <t>210220247</t>
  </si>
  <si>
    <t>Svorka FeZn skúšobná</t>
  </si>
  <si>
    <t>Svorka FeZn skúšobná SZ</t>
  </si>
  <si>
    <t>210220300</t>
  </si>
  <si>
    <t xml:space="preserve">Ochranné pospájanie, voľne ulož.,alebo v omietke Cu 4-16mm2   </t>
  </si>
  <si>
    <t>Vodič CY 16 - zelenožltý</t>
  </si>
  <si>
    <t xml:space="preserve">Ochranné pospájanie, voľne ulož. Cu 25mm2   </t>
  </si>
  <si>
    <t>Vodič CYA 25 - zelenožltý</t>
  </si>
  <si>
    <t xml:space="preserve">Kábel medený uložený pevne CYKY 450/750 V 2x1,5   </t>
  </si>
  <si>
    <t xml:space="preserve">Kábel CYKY 2x1,5  </t>
  </si>
  <si>
    <t>210800146</t>
  </si>
  <si>
    <t xml:space="preserve">Kábel medený uložený pevne CYKY 450/750 V 3x1,5   </t>
  </si>
  <si>
    <t xml:space="preserve">Kábel  CYKY 3x1,5 </t>
  </si>
  <si>
    <t>210800147</t>
  </si>
  <si>
    <t xml:space="preserve">Kábel medený uložený pevne CYKY 450/750 V 3x2,5   </t>
  </si>
  <si>
    <t xml:space="preserve">Kábel CYKY 3x2,5 </t>
  </si>
  <si>
    <t>210800158</t>
  </si>
  <si>
    <t xml:space="preserve">Kábel medený uložený pevne CYKY 450/750 V 5x1,5   </t>
  </si>
  <si>
    <t xml:space="preserve">Kábel CYKY 5x1,5 </t>
  </si>
  <si>
    <t xml:space="preserve">Kábel medený uložený pevne CYKY 450/750 V 7x1,5   </t>
  </si>
  <si>
    <t xml:space="preserve">Kábel CYKY 7x1,5 </t>
  </si>
  <si>
    <t xml:space="preserve">Kábel medený uložený pevne CYKY 450/750 V 5x6   </t>
  </si>
  <si>
    <t xml:space="preserve">Kábel CYKY 5x6  </t>
  </si>
  <si>
    <t>210800162</t>
  </si>
  <si>
    <t xml:space="preserve">Kábel medený uložený pevne CYKY 450/750 V 5x10   </t>
  </si>
  <si>
    <t xml:space="preserve">Kábel CYKY 5x10  </t>
  </si>
  <si>
    <t>spolu</t>
  </si>
  <si>
    <t>Podružný materiál</t>
  </si>
  <si>
    <t>%</t>
  </si>
  <si>
    <t>PPV</t>
  </si>
  <si>
    <t>Presun</t>
  </si>
  <si>
    <t>Elektromontáže celkom</t>
  </si>
  <si>
    <t xml:space="preserve">Slaboprúd – montáže   </t>
  </si>
  <si>
    <t xml:space="preserve">Trubka plastová D 25  </t>
  </si>
  <si>
    <t xml:space="preserve">I-Rúrka FX  25  </t>
  </si>
  <si>
    <t>Kábel Cat v rúrke</t>
  </si>
  <si>
    <t>Kábel Cat5</t>
  </si>
  <si>
    <t>Montáž dátovej zásuvky</t>
  </si>
  <si>
    <t>Zásuvka RJ 45</t>
  </si>
  <si>
    <t>Slaboprúd – montáže celkom</t>
  </si>
  <si>
    <t xml:space="preserve">  Rozvádzače</t>
  </si>
  <si>
    <t>P.č.</t>
  </si>
  <si>
    <t>Položka č.</t>
  </si>
  <si>
    <t xml:space="preserve">   Názov položky</t>
  </si>
  <si>
    <t>m.j.</t>
  </si>
  <si>
    <t>Počet</t>
  </si>
  <si>
    <t>cena</t>
  </si>
  <si>
    <t>Dodávka</t>
  </si>
  <si>
    <t>montáž</t>
  </si>
  <si>
    <t>Rozvodnica RG 1</t>
  </si>
  <si>
    <t xml:space="preserve"> cena</t>
  </si>
  <si>
    <t>Skrinka plast. P-3/72M;IP 65</t>
  </si>
  <si>
    <t>Spínač QM 400 V,80 A</t>
  </si>
  <si>
    <t>Vypínacia spúšť 230 V,2 A</t>
  </si>
  <si>
    <t>Istič IJ B/2/1;2 A</t>
  </si>
  <si>
    <t>Istič IJ B/4/1;4 A</t>
  </si>
  <si>
    <t>Istič IJ B/10/1;10 A</t>
  </si>
  <si>
    <t xml:space="preserve">Istič IT B/25/3; 25 A   </t>
  </si>
  <si>
    <t>Prúd. chránič 40/4P/0,03</t>
  </si>
  <si>
    <t>Svorka radová RS 6</t>
  </si>
  <si>
    <t>Svorka radová RS 16</t>
  </si>
  <si>
    <t>Popisný štítok</t>
  </si>
  <si>
    <r>
      <rPr>
        <b/>
        <sz val="11"/>
        <rFont val="Arial"/>
        <family val="2"/>
      </rPr>
      <t>Rozvodnica R</t>
    </r>
    <r>
      <rPr>
        <sz val="11"/>
        <rFont val="Arial"/>
        <family val="2"/>
      </rPr>
      <t>P</t>
    </r>
  </si>
  <si>
    <t>Skrinka plast. P-4/56M;IP 30</t>
  </si>
  <si>
    <t>Zvodič prepätia 12,5 kV V/4</t>
  </si>
  <si>
    <t>Spínač QM 400 V,40 A</t>
  </si>
  <si>
    <t>Istič IJ B/6/1;6 A</t>
  </si>
  <si>
    <t>Istič IJ B/16/1;16 A</t>
  </si>
  <si>
    <t>46-M</t>
  </si>
  <si>
    <t xml:space="preserve">Zemné práce pri extr.mont.prácach   </t>
  </si>
  <si>
    <t>460200173</t>
  </si>
  <si>
    <t xml:space="preserve">Hĺbenie káblovej ryhy 35 cm širokej a 90 cm hlbokej, v zemine triedy 3   </t>
  </si>
  <si>
    <t>460560173</t>
  </si>
  <si>
    <t xml:space="preserve">Ručný zásyp nezap. káblovej ryhy bez zhutn. zeminy, 35 cm širokej, 90 cm hlbokej v zemine tr. 3   </t>
  </si>
  <si>
    <t>460620013</t>
  </si>
  <si>
    <t>Proviz. úprava terénu v zemine tr. 3,</t>
  </si>
  <si>
    <t>m2</t>
  </si>
  <si>
    <t>HZS</t>
  </si>
  <si>
    <t xml:space="preserve">Hodinové zúčtovacie sadzby   </t>
  </si>
  <si>
    <t>HZS000113</t>
  </si>
  <si>
    <t xml:space="preserve">Stavebno montážne práce - demontáže  </t>
  </si>
  <si>
    <t>hod</t>
  </si>
  <si>
    <t xml:space="preserve">Stavebno montážne práce - nešpecif.   </t>
  </si>
  <si>
    <t>HZS000114</t>
  </si>
  <si>
    <t xml:space="preserve">Revízie  </t>
  </si>
  <si>
    <t>Celkom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</si>
</sst>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#,##0;\-#,##0"/>
    <numFmt numFmtId="166" formatCode="#,##0.000;\-#,##0.000"/>
    <numFmt numFmtId="167" formatCode="0.000"/>
    <numFmt numFmtId="168" formatCode="#,##0.000"/>
    <numFmt numFmtId="169" formatCode="###0.000;\-###0.000"/>
  </numFmts>
  <fonts count="59">
    <font>
      <sz val="8"/>
      <name val="MS Sans Serif"/>
      <family val="2"/>
    </font>
    <font>
      <sz val="10"/>
      <name val="Arial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name val="Arial CYR"/>
      <family val="2"/>
    </font>
    <font>
      <b/>
      <sz val="11"/>
      <color indexed="18"/>
      <name val="Arial CE"/>
      <family val="2"/>
    </font>
    <font>
      <b/>
      <sz val="8"/>
      <color indexed="18"/>
      <name val="Arial CE"/>
      <family val="2"/>
    </font>
    <font>
      <b/>
      <sz val="10"/>
      <color indexed="18"/>
      <name val="Arial CE"/>
      <family val="2"/>
    </font>
    <font>
      <i/>
      <sz val="8"/>
      <color indexed="12"/>
      <name val="Arial CE"/>
      <family val="2"/>
    </font>
    <font>
      <sz val="8"/>
      <color indexed="62"/>
      <name val="Arial CE"/>
      <family val="2"/>
    </font>
    <font>
      <i/>
      <sz val="8"/>
      <color indexed="8"/>
      <name val="Arial CE"/>
      <family val="2"/>
    </font>
    <font>
      <sz val="8"/>
      <name val="Arial"/>
      <family val="2"/>
    </font>
    <font>
      <sz val="8.25"/>
      <color indexed="8"/>
      <name val="Arial CE"/>
      <family val="2"/>
    </font>
    <font>
      <b/>
      <sz val="8"/>
      <color indexed="62"/>
      <name val="Arial CE"/>
      <family val="2"/>
    </font>
    <font>
      <sz val="8.25"/>
      <color indexed="62"/>
      <name val="Arial CE"/>
      <family val="2"/>
    </font>
    <font>
      <sz val="9"/>
      <name val="Arial"/>
      <family val="2"/>
    </font>
    <font>
      <b/>
      <sz val="15"/>
      <name val="Arial"/>
      <family val="2"/>
    </font>
    <font>
      <sz val="11"/>
      <color indexed="32"/>
      <name val="Arial"/>
      <family val="2"/>
    </font>
    <font>
      <b/>
      <sz val="11"/>
      <name val="Arial"/>
      <family val="2"/>
    </font>
    <font>
      <sz val="9"/>
      <color indexed="8"/>
      <name val="Arial CE"/>
      <family val="2"/>
    </font>
    <font>
      <sz val="11"/>
      <name val="Arial"/>
      <family val="2"/>
    </font>
    <font>
      <b/>
      <sz val="9"/>
      <color indexed="18"/>
      <name val="Arial CE"/>
      <family val="2"/>
    </font>
    <font>
      <b/>
      <sz val="7"/>
      <color indexed="1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horizontal="right" vertical="center" wrapText="1"/>
      <protection/>
    </xf>
    <xf numFmtId="165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166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/>
    </xf>
    <xf numFmtId="166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166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/>
    </xf>
    <xf numFmtId="166" fontId="8" fillId="0" borderId="0" xfId="0" applyNumberFormat="1" applyFont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166" fontId="4" fillId="0" borderId="11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166" fontId="10" fillId="0" borderId="11" xfId="0" applyNumberFormat="1" applyFont="1" applyBorder="1" applyAlignment="1">
      <alignment horizontal="right"/>
    </xf>
    <xf numFmtId="166" fontId="10" fillId="0" borderId="11" xfId="0" applyNumberFormat="1" applyFont="1" applyBorder="1" applyAlignment="1">
      <alignment/>
    </xf>
    <xf numFmtId="166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166" fontId="4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 wrapText="1"/>
    </xf>
    <xf numFmtId="166" fontId="10" fillId="0" borderId="1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3" fillId="0" borderId="0" xfId="0" applyNumberFormat="1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166" fontId="10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7" fontId="4" fillId="0" borderId="0" xfId="0" applyNumberFormat="1" applyFont="1" applyAlignment="1">
      <alignment vertical="top" wrapText="1"/>
    </xf>
    <xf numFmtId="49" fontId="14" fillId="33" borderId="11" xfId="0" applyNumberFormat="1" applyFont="1" applyFill="1" applyBorder="1" applyAlignment="1" applyProtection="1">
      <alignment horizontal="center" vertical="center"/>
      <protection/>
    </xf>
    <xf numFmtId="49" fontId="14" fillId="33" borderId="11" xfId="0" applyNumberFormat="1" applyFont="1" applyFill="1" applyBorder="1" applyAlignment="1" applyProtection="1">
      <alignment horizontal="left" vertical="center" wrapText="1"/>
      <protection/>
    </xf>
    <xf numFmtId="168" fontId="14" fillId="33" borderId="11" xfId="0" applyNumberFormat="1" applyFont="1" applyFill="1" applyBorder="1" applyAlignment="1" applyProtection="1">
      <alignment vertical="center"/>
      <protection/>
    </xf>
    <xf numFmtId="166" fontId="15" fillId="0" borderId="11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49" fontId="16" fillId="33" borderId="11" xfId="0" applyNumberFormat="1" applyFont="1" applyFill="1" applyBorder="1" applyAlignment="1" applyProtection="1">
      <alignment horizontal="left" vertical="center" wrapText="1"/>
      <protection/>
    </xf>
    <xf numFmtId="49" fontId="16" fillId="33" borderId="11" xfId="0" applyNumberFormat="1" applyFont="1" applyFill="1" applyBorder="1" applyAlignment="1" applyProtection="1">
      <alignment horizontal="center" vertical="center"/>
      <protection/>
    </xf>
    <xf numFmtId="168" fontId="16" fillId="33" borderId="11" xfId="0" applyNumberFormat="1" applyFont="1" applyFill="1" applyBorder="1" applyAlignment="1" applyProtection="1">
      <alignment vertical="center"/>
      <protection/>
    </xf>
    <xf numFmtId="166" fontId="11" fillId="0" borderId="11" xfId="0" applyNumberFormat="1" applyFont="1" applyBorder="1" applyAlignment="1">
      <alignment horizontal="right"/>
    </xf>
    <xf numFmtId="168" fontId="16" fillId="33" borderId="11" xfId="0" applyNumberFormat="1" applyFont="1" applyFill="1" applyBorder="1" applyAlignment="1" applyProtection="1">
      <alignment horizontal="right" vertical="center"/>
      <protection/>
    </xf>
    <xf numFmtId="49" fontId="14" fillId="33" borderId="11" xfId="0" applyNumberFormat="1" applyFont="1" applyFill="1" applyBorder="1" applyAlignment="1" applyProtection="1">
      <alignment horizontal="left" vertical="center"/>
      <protection/>
    </xf>
    <xf numFmtId="168" fontId="14" fillId="33" borderId="11" xfId="0" applyNumberFormat="1" applyFont="1" applyFill="1" applyBorder="1" applyAlignment="1" applyProtection="1">
      <alignment horizontal="right" vertical="center"/>
      <protection/>
    </xf>
    <xf numFmtId="166" fontId="10" fillId="0" borderId="0" xfId="0" applyNumberFormat="1" applyFont="1" applyBorder="1" applyAlignment="1">
      <alignment horizontal="right"/>
    </xf>
    <xf numFmtId="166" fontId="12" fillId="0" borderId="11" xfId="0" applyNumberFormat="1" applyFont="1" applyBorder="1" applyAlignment="1">
      <alignment horizontal="right"/>
    </xf>
    <xf numFmtId="166" fontId="12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4" fontId="4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0" fontId="13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 indent="1"/>
    </xf>
    <xf numFmtId="2" fontId="17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 indent="1"/>
    </xf>
    <xf numFmtId="2" fontId="17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 indent="1"/>
    </xf>
    <xf numFmtId="2" fontId="17" fillId="0" borderId="12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 indent="1"/>
    </xf>
    <xf numFmtId="168" fontId="17" fillId="0" borderId="11" xfId="0" applyNumberFormat="1" applyFont="1" applyBorder="1" applyAlignment="1">
      <alignment horizontal="center" vertical="center"/>
    </xf>
    <xf numFmtId="168" fontId="17" fillId="0" borderId="11" xfId="0" applyNumberFormat="1" applyFont="1" applyBorder="1" applyAlignment="1">
      <alignment vertical="center"/>
    </xf>
    <xf numFmtId="168" fontId="17" fillId="0" borderId="11" xfId="0" applyNumberFormat="1" applyFont="1" applyBorder="1" applyAlignment="1">
      <alignment horizontal="right" vertical="center"/>
    </xf>
    <xf numFmtId="4" fontId="17" fillId="0" borderId="11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8" fontId="17" fillId="0" borderId="0" xfId="0" applyNumberFormat="1" applyFont="1" applyBorder="1" applyAlignment="1">
      <alignment horizontal="center" vertical="center"/>
    </xf>
    <xf numFmtId="168" fontId="17" fillId="0" borderId="0" xfId="0" applyNumberFormat="1" applyFont="1" applyBorder="1" applyAlignment="1">
      <alignment vertical="center"/>
    </xf>
    <xf numFmtId="168" fontId="13" fillId="0" borderId="0" xfId="0" applyNumberFormat="1" applyFont="1" applyBorder="1" applyAlignment="1">
      <alignment horizontal="right" vertical="center"/>
    </xf>
    <xf numFmtId="168" fontId="17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 wrapText="1" indent="1"/>
    </xf>
    <xf numFmtId="168" fontId="17" fillId="0" borderId="0" xfId="0" applyNumberFormat="1" applyFont="1" applyAlignment="1">
      <alignment horizontal="center" vertical="center"/>
    </xf>
    <xf numFmtId="168" fontId="17" fillId="0" borderId="0" xfId="0" applyNumberFormat="1" applyFont="1" applyAlignment="1" applyProtection="1">
      <alignment vertical="center"/>
      <protection locked="0"/>
    </xf>
    <xf numFmtId="168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 wrapText="1" indent="1"/>
    </xf>
    <xf numFmtId="168" fontId="17" fillId="0" borderId="0" xfId="0" applyNumberFormat="1" applyFont="1" applyAlignment="1">
      <alignment vertical="center"/>
    </xf>
    <xf numFmtId="0" fontId="21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vertical="center" wrapText="1"/>
    </xf>
    <xf numFmtId="167" fontId="17" fillId="0" borderId="11" xfId="0" applyNumberFormat="1" applyFont="1" applyBorder="1" applyAlignment="1">
      <alignment vertical="center"/>
    </xf>
    <xf numFmtId="0" fontId="17" fillId="0" borderId="11" xfId="0" applyFont="1" applyBorder="1" applyAlignment="1">
      <alignment horizontal="left" vertical="center" wrapText="1"/>
    </xf>
    <xf numFmtId="168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 horizontal="center" wrapText="1"/>
    </xf>
    <xf numFmtId="168" fontId="21" fillId="0" borderId="11" xfId="0" applyNumberFormat="1" applyFont="1" applyBorder="1" applyAlignment="1">
      <alignment horizontal="center"/>
    </xf>
    <xf numFmtId="0" fontId="0" fillId="0" borderId="0" xfId="0" applyAlignment="1">
      <alignment horizontal="right" vertical="top" wrapText="1"/>
    </xf>
    <xf numFmtId="166" fontId="9" fillId="0" borderId="0" xfId="0" applyNumberFormat="1" applyFont="1" applyAlignment="1">
      <alignment horizont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left" wrapText="1"/>
      <protection/>
    </xf>
    <xf numFmtId="169" fontId="4" fillId="0" borderId="11" xfId="0" applyNumberFormat="1" applyFont="1" applyBorder="1" applyAlignment="1" applyProtection="1">
      <alignment horizontal="center"/>
      <protection/>
    </xf>
    <xf numFmtId="2" fontId="5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169" fontId="4" fillId="0" borderId="11" xfId="0" applyNumberFormat="1" applyFont="1" applyBorder="1" applyAlignment="1" applyProtection="1">
      <alignment horizontal="center" vertical="top"/>
      <protection/>
    </xf>
    <xf numFmtId="167" fontId="5" fillId="0" borderId="11" xfId="0" applyNumberFormat="1" applyFont="1" applyBorder="1" applyAlignment="1" applyProtection="1">
      <alignment/>
      <protection/>
    </xf>
    <xf numFmtId="166" fontId="23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left" wrapText="1" indent="1"/>
    </xf>
    <xf numFmtId="2" fontId="4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" fontId="19" fillId="0" borderId="0" xfId="0" applyNumberFormat="1" applyFont="1" applyBorder="1" applyAlignment="1">
      <alignment horizontal="right" vertical="center"/>
    </xf>
    <xf numFmtId="166" fontId="8" fillId="0" borderId="0" xfId="0" applyNumberFormat="1" applyFon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showGridLines="0" tabSelected="1" defaultGridColor="0" zoomScale="140" zoomScaleNormal="140" zoomScalePageLayoutView="0" colorId="8" workbookViewId="0" topLeftCell="A142">
      <selection activeCell="A1" sqref="A1:H1"/>
    </sheetView>
  </sheetViews>
  <sheetFormatPr defaultColWidth="10.5" defaultRowHeight="10.5"/>
  <cols>
    <col min="1" max="1" width="4.16015625" style="1" customWidth="1"/>
    <col min="2" max="2" width="11.33203125" style="1" customWidth="1"/>
    <col min="3" max="3" width="46" style="2" customWidth="1"/>
    <col min="4" max="4" width="4.66015625" style="1" customWidth="1"/>
    <col min="5" max="5" width="9.16015625" style="2" customWidth="1"/>
    <col min="6" max="6" width="10.33203125" style="3" customWidth="1"/>
    <col min="7" max="7" width="11.16015625" style="4" customWidth="1"/>
    <col min="8" max="8" width="10.83203125" style="2" customWidth="1"/>
    <col min="9" max="16384" width="10.5" style="5" customWidth="1"/>
  </cols>
  <sheetData>
    <row r="1" spans="1:8" s="2" customFormat="1" ht="18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s="2" customFormat="1" ht="11.25">
      <c r="A2" s="6" t="s">
        <v>1</v>
      </c>
      <c r="B2" s="7"/>
      <c r="C2" s="8" t="e">
        <f>#REF!</f>
        <v>#REF!</v>
      </c>
      <c r="D2" s="9"/>
      <c r="E2" s="7"/>
      <c r="F2" s="10"/>
      <c r="G2" s="11"/>
      <c r="H2" s="7"/>
    </row>
    <row r="3" spans="1:8" s="2" customFormat="1" ht="11.25">
      <c r="A3" s="6" t="s">
        <v>2</v>
      </c>
      <c r="B3" s="7"/>
      <c r="C3" s="7" t="s">
        <v>3</v>
      </c>
      <c r="D3" s="9"/>
      <c r="E3" s="7"/>
      <c r="F3" s="10"/>
      <c r="G3" s="11"/>
      <c r="H3" s="7"/>
    </row>
    <row r="4" spans="1:8" s="2" customFormat="1" ht="11.25">
      <c r="A4" s="7" t="s">
        <v>4</v>
      </c>
      <c r="B4" s="7"/>
      <c r="C4" s="8" t="e">
        <f>#REF!</f>
        <v>#REF!</v>
      </c>
      <c r="D4" s="9"/>
      <c r="E4" s="7"/>
      <c r="F4" s="10"/>
      <c r="G4" s="11"/>
      <c r="H4" s="7"/>
    </row>
    <row r="5" spans="1:8" s="2" customFormat="1" ht="12.75" customHeight="1">
      <c r="A5" s="7" t="s">
        <v>5</v>
      </c>
      <c r="B5" s="12"/>
      <c r="C5" s="12" t="e">
        <f>#REF!</f>
        <v>#REF!</v>
      </c>
      <c r="D5" s="13"/>
      <c r="E5" s="142"/>
      <c r="F5" s="142"/>
      <c r="G5" s="15"/>
      <c r="H5" s="12"/>
    </row>
    <row r="6" spans="1:8" s="2" customFormat="1" ht="11.25">
      <c r="A6" s="7" t="s">
        <v>6</v>
      </c>
      <c r="B6" s="12"/>
      <c r="C6" s="12" t="e">
        <f>#REF!</f>
        <v>#REF!</v>
      </c>
      <c r="D6" s="13"/>
      <c r="E6" s="14"/>
      <c r="F6" s="16"/>
      <c r="G6" s="15"/>
      <c r="H6" s="12"/>
    </row>
    <row r="7" spans="1:8" s="2" customFormat="1" ht="10.5">
      <c r="A7" s="17"/>
      <c r="B7" s="17"/>
      <c r="C7" s="18"/>
      <c r="D7" s="17"/>
      <c r="E7" s="18"/>
      <c r="F7" s="19"/>
      <c r="G7" s="20"/>
      <c r="H7" s="18"/>
    </row>
    <row r="8" spans="1:8" s="2" customFormat="1" ht="22.5">
      <c r="A8" s="21" t="s">
        <v>7</v>
      </c>
      <c r="B8" s="21" t="s">
        <v>8</v>
      </c>
      <c r="C8" s="21" t="s">
        <v>9</v>
      </c>
      <c r="D8" s="21" t="s">
        <v>10</v>
      </c>
      <c r="E8" s="21" t="s">
        <v>11</v>
      </c>
      <c r="F8" s="22" t="s">
        <v>12</v>
      </c>
      <c r="G8" s="23" t="s">
        <v>13</v>
      </c>
      <c r="H8" s="21" t="s">
        <v>14</v>
      </c>
    </row>
    <row r="9" spans="1:8" s="2" customFormat="1" ht="11.25">
      <c r="A9" s="21" t="s">
        <v>15</v>
      </c>
      <c r="B9" s="21" t="s">
        <v>16</v>
      </c>
      <c r="C9" s="21" t="s">
        <v>17</v>
      </c>
      <c r="D9" s="21" t="s">
        <v>18</v>
      </c>
      <c r="E9" s="21" t="s">
        <v>19</v>
      </c>
      <c r="F9" s="22" t="s">
        <v>20</v>
      </c>
      <c r="G9" s="23"/>
      <c r="H9" s="21" t="s">
        <v>21</v>
      </c>
    </row>
    <row r="10" spans="1:8" s="2" customFormat="1" ht="10.5">
      <c r="A10" s="17"/>
      <c r="B10" s="17"/>
      <c r="C10" s="18"/>
      <c r="D10" s="17"/>
      <c r="E10" s="18"/>
      <c r="F10" s="19"/>
      <c r="G10" s="20"/>
      <c r="H10" s="18"/>
    </row>
    <row r="11" spans="1:8" s="2" customFormat="1" ht="15">
      <c r="A11" s="24"/>
      <c r="B11" s="25" t="s">
        <v>22</v>
      </c>
      <c r="C11" s="26" t="s">
        <v>23</v>
      </c>
      <c r="D11" s="25"/>
      <c r="E11" s="27"/>
      <c r="F11" s="28"/>
      <c r="G11" s="27"/>
      <c r="H11" s="29">
        <f>H12+H121+H187</f>
        <v>0</v>
      </c>
    </row>
    <row r="12" spans="1:8" s="2" customFormat="1" ht="12.75">
      <c r="A12" s="24"/>
      <c r="B12" s="30" t="s">
        <v>24</v>
      </c>
      <c r="C12" s="31" t="s">
        <v>25</v>
      </c>
      <c r="D12" s="30"/>
      <c r="E12" s="32"/>
      <c r="F12" s="33"/>
      <c r="G12" s="29"/>
      <c r="H12" s="34">
        <f>G118+H118</f>
        <v>0</v>
      </c>
    </row>
    <row r="13" spans="1:8" s="2" customFormat="1" ht="11.25">
      <c r="A13" s="35">
        <f aca="true" t="shared" si="0" ref="A13:A43">A12+1</f>
        <v>1</v>
      </c>
      <c r="B13" s="36" t="s">
        <v>26</v>
      </c>
      <c r="C13" s="37" t="s">
        <v>27</v>
      </c>
      <c r="D13" s="36" t="s">
        <v>28</v>
      </c>
      <c r="E13" s="38">
        <v>2</v>
      </c>
      <c r="F13" s="39"/>
      <c r="G13" s="38"/>
      <c r="H13" s="38">
        <f>E13*F13</f>
        <v>0</v>
      </c>
    </row>
    <row r="14" spans="1:8" s="2" customFormat="1" ht="11.25">
      <c r="A14" s="35">
        <f t="shared" si="0"/>
        <v>2</v>
      </c>
      <c r="B14" s="40"/>
      <c r="C14" s="41" t="s">
        <v>29</v>
      </c>
      <c r="D14" s="40" t="s">
        <v>28</v>
      </c>
      <c r="E14" s="42">
        <f>1.05*E13</f>
        <v>2.1</v>
      </c>
      <c r="F14" s="43"/>
      <c r="G14" s="44">
        <f>E14*F14</f>
        <v>0</v>
      </c>
      <c r="H14" s="38"/>
    </row>
    <row r="15" spans="1:8" s="2" customFormat="1" ht="11.25">
      <c r="A15" s="35">
        <f t="shared" si="0"/>
        <v>3</v>
      </c>
      <c r="B15" s="45">
        <v>210010005</v>
      </c>
      <c r="C15" s="37" t="s">
        <v>30</v>
      </c>
      <c r="D15" s="36" t="s">
        <v>28</v>
      </c>
      <c r="E15" s="38">
        <v>4</v>
      </c>
      <c r="F15" s="39"/>
      <c r="G15" s="38"/>
      <c r="H15" s="38">
        <f>E15*F15</f>
        <v>0</v>
      </c>
    </row>
    <row r="16" spans="1:8" s="2" customFormat="1" ht="11.25">
      <c r="A16" s="35">
        <f t="shared" si="0"/>
        <v>4</v>
      </c>
      <c r="B16" s="40"/>
      <c r="C16" s="41" t="s">
        <v>31</v>
      </c>
      <c r="D16" s="40" t="s">
        <v>28</v>
      </c>
      <c r="E16" s="42">
        <f>1.05*E15</f>
        <v>4.2</v>
      </c>
      <c r="F16" s="43"/>
      <c r="G16" s="44">
        <f>E16*F16</f>
        <v>0</v>
      </c>
      <c r="H16" s="38"/>
    </row>
    <row r="17" spans="1:8" s="2" customFormat="1" ht="22.5">
      <c r="A17" s="35">
        <f t="shared" si="0"/>
        <v>5</v>
      </c>
      <c r="B17" s="46" t="s">
        <v>32</v>
      </c>
      <c r="C17" s="46" t="s">
        <v>33</v>
      </c>
      <c r="D17" s="46" t="s">
        <v>28</v>
      </c>
      <c r="E17" s="47">
        <v>175</v>
      </c>
      <c r="F17" s="47"/>
      <c r="G17" s="47"/>
      <c r="H17" s="47">
        <f>E17*F17</f>
        <v>0</v>
      </c>
    </row>
    <row r="18" spans="1:8" s="2" customFormat="1" ht="11.25">
      <c r="A18" s="35">
        <f t="shared" si="0"/>
        <v>6</v>
      </c>
      <c r="B18" s="48"/>
      <c r="C18" s="48" t="s">
        <v>34</v>
      </c>
      <c r="D18" s="48" t="s">
        <v>28</v>
      </c>
      <c r="E18" s="49">
        <f>1.05*E17</f>
        <v>183.75</v>
      </c>
      <c r="F18" s="49"/>
      <c r="G18" s="49">
        <f>E18*F18</f>
        <v>0</v>
      </c>
      <c r="H18" s="47"/>
    </row>
    <row r="19" spans="1:8" s="2" customFormat="1" ht="22.5">
      <c r="A19" s="35">
        <f t="shared" si="0"/>
        <v>7</v>
      </c>
      <c r="B19" s="46" t="s">
        <v>35</v>
      </c>
      <c r="C19" s="46" t="s">
        <v>36</v>
      </c>
      <c r="D19" s="46" t="s">
        <v>28</v>
      </c>
      <c r="E19" s="47">
        <v>60</v>
      </c>
      <c r="F19" s="47"/>
      <c r="G19" s="49"/>
      <c r="H19" s="47">
        <f>E19*F19</f>
        <v>0</v>
      </c>
    </row>
    <row r="20" spans="1:8" s="2" customFormat="1" ht="11.25">
      <c r="A20" s="35">
        <f t="shared" si="0"/>
        <v>8</v>
      </c>
      <c r="B20" s="48"/>
      <c r="C20" s="48" t="s">
        <v>37</v>
      </c>
      <c r="D20" s="48" t="s">
        <v>28</v>
      </c>
      <c r="E20" s="49">
        <f>1.05*E19</f>
        <v>63</v>
      </c>
      <c r="F20" s="49"/>
      <c r="G20" s="49">
        <f>E20*F20</f>
        <v>0</v>
      </c>
      <c r="H20" s="47"/>
    </row>
    <row r="21" spans="1:9" s="2" customFormat="1" ht="22.5">
      <c r="A21" s="35">
        <f t="shared" si="0"/>
        <v>9</v>
      </c>
      <c r="B21" s="46" t="s">
        <v>38</v>
      </c>
      <c r="C21" s="46" t="s">
        <v>39</v>
      </c>
      <c r="D21" s="46" t="s">
        <v>28</v>
      </c>
      <c r="E21" s="47">
        <v>22</v>
      </c>
      <c r="F21" s="47"/>
      <c r="G21" s="49"/>
      <c r="H21" s="47">
        <f>E21*F21</f>
        <v>0</v>
      </c>
      <c r="I21" s="50"/>
    </row>
    <row r="22" spans="1:9" s="2" customFormat="1" ht="11.25">
      <c r="A22" s="35">
        <f t="shared" si="0"/>
        <v>10</v>
      </c>
      <c r="B22" s="48"/>
      <c r="C22" s="48" t="s">
        <v>40</v>
      </c>
      <c r="D22" s="48" t="s">
        <v>28</v>
      </c>
      <c r="E22" s="49">
        <f>1.05*E21</f>
        <v>23.1</v>
      </c>
      <c r="F22" s="49"/>
      <c r="G22" s="49">
        <f>E22*F22</f>
        <v>0</v>
      </c>
      <c r="H22" s="47"/>
      <c r="I22" s="51"/>
    </row>
    <row r="23" spans="1:8" s="2" customFormat="1" ht="11.25">
      <c r="A23" s="35">
        <f t="shared" si="0"/>
        <v>11</v>
      </c>
      <c r="B23" s="46" t="s">
        <v>41</v>
      </c>
      <c r="C23" s="46" t="s">
        <v>42</v>
      </c>
      <c r="D23" s="46" t="s">
        <v>43</v>
      </c>
      <c r="E23" s="47">
        <f>11+10</f>
        <v>21</v>
      </c>
      <c r="F23" s="47"/>
      <c r="G23" s="49"/>
      <c r="H23" s="47">
        <f>E23*F23</f>
        <v>0</v>
      </c>
    </row>
    <row r="24" spans="1:8" s="2" customFormat="1" ht="11.25">
      <c r="A24" s="35">
        <f t="shared" si="0"/>
        <v>12</v>
      </c>
      <c r="B24" s="48"/>
      <c r="C24" s="48" t="s">
        <v>44</v>
      </c>
      <c r="D24" s="48" t="s">
        <v>43</v>
      </c>
      <c r="E24" s="49">
        <f>E23</f>
        <v>21</v>
      </c>
      <c r="F24" s="49"/>
      <c r="G24" s="49">
        <f>E24*F24</f>
        <v>0</v>
      </c>
      <c r="H24" s="47"/>
    </row>
    <row r="25" spans="1:8" s="2" customFormat="1" ht="22.5">
      <c r="A25" s="35">
        <f t="shared" si="0"/>
        <v>13</v>
      </c>
      <c r="B25" s="46" t="s">
        <v>45</v>
      </c>
      <c r="C25" s="46" t="s">
        <v>46</v>
      </c>
      <c r="D25" s="46" t="s">
        <v>43</v>
      </c>
      <c r="E25" s="47">
        <v>19</v>
      </c>
      <c r="F25" s="47"/>
      <c r="G25" s="49"/>
      <c r="H25" s="47">
        <f>E25*F25</f>
        <v>0</v>
      </c>
    </row>
    <row r="26" spans="1:8" s="2" customFormat="1" ht="11.25">
      <c r="A26" s="35">
        <f t="shared" si="0"/>
        <v>14</v>
      </c>
      <c r="B26" s="48"/>
      <c r="C26" s="48" t="s">
        <v>47</v>
      </c>
      <c r="D26" s="48" t="s">
        <v>43</v>
      </c>
      <c r="E26" s="49">
        <f>E25</f>
        <v>19</v>
      </c>
      <c r="F26" s="49"/>
      <c r="G26" s="49">
        <f>E26*F26</f>
        <v>0</v>
      </c>
      <c r="H26" s="47"/>
    </row>
    <row r="27" spans="1:8" s="2" customFormat="1" ht="11.25">
      <c r="A27" s="35">
        <f t="shared" si="0"/>
        <v>15</v>
      </c>
      <c r="B27" s="36">
        <v>210010353</v>
      </c>
      <c r="C27" s="37" t="s">
        <v>48</v>
      </c>
      <c r="D27" s="36" t="s">
        <v>43</v>
      </c>
      <c r="E27" s="38">
        <v>2</v>
      </c>
      <c r="F27" s="39"/>
      <c r="G27" s="44"/>
      <c r="H27" s="38">
        <f>E27*F27</f>
        <v>0</v>
      </c>
    </row>
    <row r="28" spans="1:8" s="2" customFormat="1" ht="11.25">
      <c r="A28" s="35">
        <f t="shared" si="0"/>
        <v>16</v>
      </c>
      <c r="B28" s="40"/>
      <c r="C28" s="41" t="s">
        <v>49</v>
      </c>
      <c r="D28" s="40" t="s">
        <v>43</v>
      </c>
      <c r="E28" s="42">
        <f>E27</f>
        <v>2</v>
      </c>
      <c r="F28" s="43"/>
      <c r="G28" s="44">
        <f>E28*F28</f>
        <v>0</v>
      </c>
      <c r="H28" s="38"/>
    </row>
    <row r="29" spans="1:8" s="2" customFormat="1" ht="22.5">
      <c r="A29" s="35">
        <f t="shared" si="0"/>
        <v>17</v>
      </c>
      <c r="B29" s="45">
        <v>210010351</v>
      </c>
      <c r="C29" s="37" t="s">
        <v>50</v>
      </c>
      <c r="D29" s="36" t="s">
        <v>43</v>
      </c>
      <c r="E29" s="38">
        <v>8</v>
      </c>
      <c r="F29" s="39"/>
      <c r="G29" s="44"/>
      <c r="H29" s="38">
        <f>E29*F29</f>
        <v>0</v>
      </c>
    </row>
    <row r="30" spans="1:8" s="2" customFormat="1" ht="11.25">
      <c r="A30" s="35">
        <f t="shared" si="0"/>
        <v>18</v>
      </c>
      <c r="B30" s="40"/>
      <c r="C30" s="41" t="s">
        <v>51</v>
      </c>
      <c r="D30" s="40" t="s">
        <v>43</v>
      </c>
      <c r="E30" s="42">
        <f>E29</f>
        <v>8</v>
      </c>
      <c r="F30" s="43"/>
      <c r="G30" s="44">
        <f>E30*F30</f>
        <v>0</v>
      </c>
      <c r="H30" s="38"/>
    </row>
    <row r="31" spans="1:8" s="2" customFormat="1" ht="22.5">
      <c r="A31" s="35">
        <f t="shared" si="0"/>
        <v>19</v>
      </c>
      <c r="B31" s="36">
        <v>210100001</v>
      </c>
      <c r="C31" s="37" t="s">
        <v>52</v>
      </c>
      <c r="D31" s="36" t="s">
        <v>43</v>
      </c>
      <c r="E31" s="38">
        <v>16</v>
      </c>
      <c r="F31" s="39"/>
      <c r="G31" s="44"/>
      <c r="H31" s="38">
        <f aca="true" t="shared" si="1" ref="H31:H36">E31*F31</f>
        <v>0</v>
      </c>
    </row>
    <row r="32" spans="1:8" s="2" customFormat="1" ht="22.5">
      <c r="A32" s="35">
        <f t="shared" si="0"/>
        <v>20</v>
      </c>
      <c r="B32" s="36">
        <v>210100102</v>
      </c>
      <c r="C32" s="37" t="s">
        <v>53</v>
      </c>
      <c r="D32" s="36" t="s">
        <v>43</v>
      </c>
      <c r="E32" s="38">
        <v>4</v>
      </c>
      <c r="F32" s="39"/>
      <c r="G32" s="44"/>
      <c r="H32" s="38">
        <f t="shared" si="1"/>
        <v>0</v>
      </c>
    </row>
    <row r="33" spans="1:8" s="2" customFormat="1" ht="22.5">
      <c r="A33" s="35">
        <f t="shared" si="0"/>
        <v>21</v>
      </c>
      <c r="B33" s="36">
        <v>210100258</v>
      </c>
      <c r="C33" s="37" t="s">
        <v>54</v>
      </c>
      <c r="D33" s="36" t="s">
        <v>43</v>
      </c>
      <c r="E33" s="38">
        <v>12</v>
      </c>
      <c r="F33" s="39"/>
      <c r="G33" s="44"/>
      <c r="H33" s="38">
        <f t="shared" si="1"/>
        <v>0</v>
      </c>
    </row>
    <row r="34" spans="1:8" s="2" customFormat="1" ht="22.5">
      <c r="A34" s="35">
        <f t="shared" si="0"/>
        <v>22</v>
      </c>
      <c r="B34" s="36" t="s">
        <v>55</v>
      </c>
      <c r="C34" s="37" t="s">
        <v>56</v>
      </c>
      <c r="D34" s="36" t="s">
        <v>43</v>
      </c>
      <c r="E34" s="38">
        <v>24</v>
      </c>
      <c r="F34" s="39"/>
      <c r="G34" s="44"/>
      <c r="H34" s="38">
        <f t="shared" si="1"/>
        <v>0</v>
      </c>
    </row>
    <row r="35" spans="1:8" s="2" customFormat="1" ht="22.5">
      <c r="A35" s="35">
        <f t="shared" si="0"/>
        <v>23</v>
      </c>
      <c r="B35" s="36">
        <v>210100252</v>
      </c>
      <c r="C35" s="37" t="s">
        <v>57</v>
      </c>
      <c r="D35" s="36" t="s">
        <v>43</v>
      </c>
      <c r="E35" s="38">
        <v>4</v>
      </c>
      <c r="F35" s="39"/>
      <c r="G35" s="44"/>
      <c r="H35" s="38">
        <f t="shared" si="1"/>
        <v>0</v>
      </c>
    </row>
    <row r="36" spans="1:8" s="2" customFormat="1" ht="22.5">
      <c r="A36" s="35">
        <f t="shared" si="0"/>
        <v>24</v>
      </c>
      <c r="B36" s="36">
        <v>210110048</v>
      </c>
      <c r="C36" s="37" t="s">
        <v>58</v>
      </c>
      <c r="D36" s="36" t="s">
        <v>43</v>
      </c>
      <c r="E36" s="38">
        <v>10</v>
      </c>
      <c r="F36" s="39"/>
      <c r="G36" s="44"/>
      <c r="H36" s="38">
        <f t="shared" si="1"/>
        <v>0</v>
      </c>
    </row>
    <row r="37" spans="1:8" s="2" customFormat="1" ht="11.25">
      <c r="A37" s="35">
        <f t="shared" si="0"/>
        <v>25</v>
      </c>
      <c r="B37" s="40"/>
      <c r="C37" s="41" t="s">
        <v>59</v>
      </c>
      <c r="D37" s="40" t="s">
        <v>43</v>
      </c>
      <c r="E37" s="42">
        <f>E36</f>
        <v>10</v>
      </c>
      <c r="F37" s="43"/>
      <c r="G37" s="44">
        <f>E37*F37</f>
        <v>0</v>
      </c>
      <c r="H37" s="38"/>
    </row>
    <row r="38" spans="1:8" s="2" customFormat="1" ht="11.25">
      <c r="A38" s="35">
        <f t="shared" si="0"/>
        <v>26</v>
      </c>
      <c r="B38" s="36">
        <v>210110001</v>
      </c>
      <c r="C38" s="37" t="s">
        <v>60</v>
      </c>
      <c r="D38" s="36" t="s">
        <v>43</v>
      </c>
      <c r="E38" s="52">
        <v>6</v>
      </c>
      <c r="F38" s="39"/>
      <c r="G38" s="44"/>
      <c r="H38" s="38">
        <f>E39*F38</f>
        <v>0</v>
      </c>
    </row>
    <row r="39" spans="1:8" s="2" customFormat="1" ht="11.25">
      <c r="A39" s="35">
        <f t="shared" si="0"/>
        <v>27</v>
      </c>
      <c r="B39" s="40"/>
      <c r="C39" s="41" t="s">
        <v>61</v>
      </c>
      <c r="D39" s="40" t="s">
        <v>43</v>
      </c>
      <c r="E39" s="42">
        <f>E38</f>
        <v>6</v>
      </c>
      <c r="F39" s="43"/>
      <c r="G39" s="44">
        <f>E39*F39</f>
        <v>0</v>
      </c>
      <c r="H39" s="38"/>
    </row>
    <row r="40" spans="1:8" s="2" customFormat="1" ht="22.5">
      <c r="A40" s="35">
        <f t="shared" si="0"/>
        <v>28</v>
      </c>
      <c r="B40" s="36" t="s">
        <v>62</v>
      </c>
      <c r="C40" s="37" t="s">
        <v>63</v>
      </c>
      <c r="D40" s="36" t="s">
        <v>43</v>
      </c>
      <c r="E40" s="38">
        <v>1</v>
      </c>
      <c r="F40" s="39"/>
      <c r="G40" s="44"/>
      <c r="H40" s="38">
        <f>E40*F40</f>
        <v>0</v>
      </c>
    </row>
    <row r="41" spans="1:8" s="2" customFormat="1" ht="11.25">
      <c r="A41" s="35">
        <f t="shared" si="0"/>
        <v>29</v>
      </c>
      <c r="B41" s="40"/>
      <c r="C41" s="41" t="s">
        <v>64</v>
      </c>
      <c r="D41" s="40" t="s">
        <v>43</v>
      </c>
      <c r="E41" s="42">
        <f>E40</f>
        <v>1</v>
      </c>
      <c r="F41" s="43"/>
      <c r="G41" s="44">
        <f>E41*F41</f>
        <v>0</v>
      </c>
      <c r="H41" s="38"/>
    </row>
    <row r="42" spans="1:8" s="2" customFormat="1" ht="22.5">
      <c r="A42" s="35">
        <f t="shared" si="0"/>
        <v>30</v>
      </c>
      <c r="B42" s="36">
        <v>210111012</v>
      </c>
      <c r="C42" s="37" t="s">
        <v>65</v>
      </c>
      <c r="D42" s="36" t="s">
        <v>43</v>
      </c>
      <c r="E42" s="38">
        <v>11</v>
      </c>
      <c r="F42" s="39"/>
      <c r="G42" s="44"/>
      <c r="H42" s="38">
        <f>E42*F42</f>
        <v>0</v>
      </c>
    </row>
    <row r="43" spans="1:8" s="2" customFormat="1" ht="11.25">
      <c r="A43" s="35">
        <f t="shared" si="0"/>
        <v>31</v>
      </c>
      <c r="B43" s="40"/>
      <c r="C43" s="41" t="s">
        <v>66</v>
      </c>
      <c r="D43" s="40" t="s">
        <v>43</v>
      </c>
      <c r="E43" s="43">
        <f>E42</f>
        <v>11</v>
      </c>
      <c r="F43" s="43"/>
      <c r="G43" s="44">
        <f>E43*F43</f>
        <v>0</v>
      </c>
      <c r="H43" s="38"/>
    </row>
    <row r="44" spans="1:8" s="2" customFormat="1" ht="11.25">
      <c r="A44" s="24"/>
      <c r="B44" s="53"/>
      <c r="C44" s="54"/>
      <c r="D44" s="53"/>
      <c r="E44" s="55"/>
      <c r="F44" s="55"/>
      <c r="G44" s="56"/>
      <c r="H44" s="57"/>
    </row>
    <row r="45" spans="1:8" s="2" customFormat="1" ht="11.25">
      <c r="A45" s="24"/>
      <c r="B45" s="53"/>
      <c r="C45" s="54"/>
      <c r="D45" s="53"/>
      <c r="E45" s="55"/>
      <c r="F45" s="55"/>
      <c r="G45" s="56"/>
      <c r="H45" s="57"/>
    </row>
    <row r="46" spans="1:8" s="2" customFormat="1" ht="11.25">
      <c r="A46" s="24"/>
      <c r="B46" s="53"/>
      <c r="C46" s="54"/>
      <c r="D46" s="53"/>
      <c r="E46" s="55"/>
      <c r="F46" s="55"/>
      <c r="G46" s="56"/>
      <c r="H46" s="57"/>
    </row>
    <row r="47" spans="1:8" s="2" customFormat="1" ht="11.25">
      <c r="A47" s="24"/>
      <c r="B47" s="53"/>
      <c r="C47" s="54"/>
      <c r="D47" s="53"/>
      <c r="E47" s="55"/>
      <c r="F47" s="55"/>
      <c r="G47" s="56"/>
      <c r="H47" s="57"/>
    </row>
    <row r="48" spans="1:8" s="2" customFormat="1" ht="11.25">
      <c r="A48" s="35">
        <f>A43+1</f>
        <v>32</v>
      </c>
      <c r="B48" s="36">
        <v>210110511</v>
      </c>
      <c r="C48" s="37" t="s">
        <v>67</v>
      </c>
      <c r="D48" s="36" t="s">
        <v>43</v>
      </c>
      <c r="E48" s="38">
        <v>2</v>
      </c>
      <c r="F48" s="39"/>
      <c r="G48" s="44"/>
      <c r="H48" s="38">
        <f>E48*F48</f>
        <v>0</v>
      </c>
    </row>
    <row r="49" spans="1:8" s="2" customFormat="1" ht="11.25">
      <c r="A49" s="35">
        <f aca="true" t="shared" si="2" ref="A49:A95">A48+1</f>
        <v>33</v>
      </c>
      <c r="B49" s="40"/>
      <c r="C49" s="41" t="s">
        <v>68</v>
      </c>
      <c r="D49" s="40" t="s">
        <v>43</v>
      </c>
      <c r="E49" s="43">
        <f>E48</f>
        <v>2</v>
      </c>
      <c r="F49" s="43"/>
      <c r="G49" s="44">
        <f>E49*F49</f>
        <v>0</v>
      </c>
      <c r="H49" s="38"/>
    </row>
    <row r="50" spans="1:8" s="2" customFormat="1" ht="22.5">
      <c r="A50" s="35">
        <f t="shared" si="2"/>
        <v>34</v>
      </c>
      <c r="B50" s="36">
        <v>210140431</v>
      </c>
      <c r="C50" s="37" t="s">
        <v>69</v>
      </c>
      <c r="D50" s="36" t="s">
        <v>43</v>
      </c>
      <c r="E50" s="38">
        <v>2</v>
      </c>
      <c r="F50" s="39"/>
      <c r="G50" s="44"/>
      <c r="H50" s="38">
        <f>E50*F50</f>
        <v>0</v>
      </c>
    </row>
    <row r="51" spans="1:8" s="2" customFormat="1" ht="11.25">
      <c r="A51" s="35">
        <f t="shared" si="2"/>
        <v>35</v>
      </c>
      <c r="B51" s="40"/>
      <c r="C51" s="41" t="s">
        <v>70</v>
      </c>
      <c r="D51" s="40" t="s">
        <v>43</v>
      </c>
      <c r="E51" s="42">
        <f>E50</f>
        <v>2</v>
      </c>
      <c r="F51" s="43"/>
      <c r="G51" s="44">
        <f>E51*F51</f>
        <v>0</v>
      </c>
      <c r="H51" s="38"/>
    </row>
    <row r="52" spans="1:9" s="2" customFormat="1" ht="11.25">
      <c r="A52" s="35">
        <f t="shared" si="2"/>
        <v>36</v>
      </c>
      <c r="B52" s="46" t="s">
        <v>71</v>
      </c>
      <c r="C52" s="46" t="s">
        <v>72</v>
      </c>
      <c r="D52" s="46" t="s">
        <v>43</v>
      </c>
      <c r="E52" s="47">
        <f>SUM(E53:E54)</f>
        <v>3</v>
      </c>
      <c r="F52" s="47"/>
      <c r="G52" s="49"/>
      <c r="H52" s="47">
        <f>E52*F52</f>
        <v>0</v>
      </c>
      <c r="I52" s="50"/>
    </row>
    <row r="53" spans="1:9" s="2" customFormat="1" ht="11.25">
      <c r="A53" s="35">
        <f t="shared" si="2"/>
        <v>37</v>
      </c>
      <c r="B53" s="46"/>
      <c r="C53" s="48" t="s">
        <v>73</v>
      </c>
      <c r="D53" s="48" t="s">
        <v>43</v>
      </c>
      <c r="E53" s="49">
        <v>1</v>
      </c>
      <c r="F53" s="49"/>
      <c r="G53" s="49">
        <f>E53*F53</f>
        <v>0</v>
      </c>
      <c r="H53" s="47"/>
      <c r="I53" s="51"/>
    </row>
    <row r="54" spans="1:9" s="2" customFormat="1" ht="11.25">
      <c r="A54" s="35">
        <f t="shared" si="2"/>
        <v>38</v>
      </c>
      <c r="B54" s="46"/>
      <c r="C54" s="48" t="s">
        <v>74</v>
      </c>
      <c r="D54" s="48" t="s">
        <v>43</v>
      </c>
      <c r="E54" s="49">
        <v>2</v>
      </c>
      <c r="F54" s="49"/>
      <c r="G54" s="49">
        <f>E54*F54</f>
        <v>0</v>
      </c>
      <c r="H54" s="47"/>
      <c r="I54" s="51"/>
    </row>
    <row r="55" spans="1:9" s="2" customFormat="1" ht="11.25">
      <c r="A55" s="35">
        <f t="shared" si="2"/>
        <v>39</v>
      </c>
      <c r="B55" s="46" t="s">
        <v>75</v>
      </c>
      <c r="C55" s="46" t="s">
        <v>76</v>
      </c>
      <c r="D55" s="46" t="s">
        <v>43</v>
      </c>
      <c r="E55" s="47">
        <f>SUM(E56:E57)</f>
        <v>2</v>
      </c>
      <c r="F55" s="47"/>
      <c r="G55" s="49"/>
      <c r="H55" s="47">
        <f>E55*F55</f>
        <v>0</v>
      </c>
      <c r="I55" s="50"/>
    </row>
    <row r="56" spans="1:9" s="2" customFormat="1" ht="11.25">
      <c r="A56" s="35">
        <f t="shared" si="2"/>
        <v>40</v>
      </c>
      <c r="B56" s="48"/>
      <c r="C56" s="48" t="s">
        <v>77</v>
      </c>
      <c r="D56" s="48" t="s">
        <v>43</v>
      </c>
      <c r="E56" s="49">
        <v>1</v>
      </c>
      <c r="F56" s="49"/>
      <c r="G56" s="49">
        <f>E56*F56</f>
        <v>0</v>
      </c>
      <c r="H56" s="47"/>
      <c r="I56" s="51"/>
    </row>
    <row r="57" spans="1:9" s="2" customFormat="1" ht="11.25">
      <c r="A57" s="35">
        <f t="shared" si="2"/>
        <v>41</v>
      </c>
      <c r="B57" s="48"/>
      <c r="C57" s="48" t="s">
        <v>78</v>
      </c>
      <c r="D57" s="48" t="s">
        <v>43</v>
      </c>
      <c r="E57" s="49">
        <v>1</v>
      </c>
      <c r="F57" s="49"/>
      <c r="G57" s="49">
        <f>E57*F57</f>
        <v>0</v>
      </c>
      <c r="H57" s="47"/>
      <c r="I57" s="51"/>
    </row>
    <row r="58" spans="1:9" s="2" customFormat="1" ht="11.25">
      <c r="A58" s="35">
        <f t="shared" si="2"/>
        <v>42</v>
      </c>
      <c r="B58" s="46" t="s">
        <v>79</v>
      </c>
      <c r="C58" s="46" t="s">
        <v>80</v>
      </c>
      <c r="D58" s="46" t="s">
        <v>43</v>
      </c>
      <c r="E58" s="47">
        <v>2</v>
      </c>
      <c r="F58" s="47"/>
      <c r="G58" s="49"/>
      <c r="H58" s="47">
        <f>E58*F58</f>
        <v>0</v>
      </c>
      <c r="I58" s="50"/>
    </row>
    <row r="59" spans="1:9" s="2" customFormat="1" ht="11.25">
      <c r="A59" s="35">
        <f t="shared" si="2"/>
        <v>43</v>
      </c>
      <c r="B59" s="46" t="s">
        <v>79</v>
      </c>
      <c r="C59" s="46" t="s">
        <v>80</v>
      </c>
      <c r="D59" s="46" t="s">
        <v>43</v>
      </c>
      <c r="E59" s="47">
        <v>8</v>
      </c>
      <c r="F59" s="47"/>
      <c r="G59" s="49"/>
      <c r="H59" s="47">
        <f>E59*F59</f>
        <v>0</v>
      </c>
      <c r="I59" s="50"/>
    </row>
    <row r="60" spans="1:9" s="2" customFormat="1" ht="11.25">
      <c r="A60" s="35">
        <f t="shared" si="2"/>
        <v>44</v>
      </c>
      <c r="B60" s="46"/>
      <c r="C60" s="48" t="s">
        <v>81</v>
      </c>
      <c r="D60" s="48" t="s">
        <v>43</v>
      </c>
      <c r="E60" s="49">
        <f>E59</f>
        <v>8</v>
      </c>
      <c r="F60" s="49"/>
      <c r="G60" s="49">
        <f>E60*F60</f>
        <v>0</v>
      </c>
      <c r="H60" s="47"/>
      <c r="I60" s="50"/>
    </row>
    <row r="61" spans="1:9" s="2" customFormat="1" ht="11.25">
      <c r="A61" s="35">
        <f t="shared" si="2"/>
        <v>45</v>
      </c>
      <c r="B61" s="46" t="s">
        <v>82</v>
      </c>
      <c r="C61" s="46" t="s">
        <v>83</v>
      </c>
      <c r="D61" s="46" t="s">
        <v>43</v>
      </c>
      <c r="E61" s="47">
        <v>1</v>
      </c>
      <c r="F61" s="47"/>
      <c r="G61" s="49"/>
      <c r="H61" s="47">
        <f>E61*F61</f>
        <v>0</v>
      </c>
      <c r="I61" s="50"/>
    </row>
    <row r="62" spans="1:8" s="2" customFormat="1" ht="11.25">
      <c r="A62" s="35">
        <f t="shared" si="2"/>
        <v>46</v>
      </c>
      <c r="B62" s="45">
        <v>210201045</v>
      </c>
      <c r="C62" s="37" t="s">
        <v>84</v>
      </c>
      <c r="D62" s="36" t="s">
        <v>43</v>
      </c>
      <c r="E62" s="38">
        <v>11</v>
      </c>
      <c r="F62" s="39"/>
      <c r="G62" s="44"/>
      <c r="H62" s="38">
        <f>E62*F62</f>
        <v>0</v>
      </c>
    </row>
    <row r="63" spans="1:8" s="2" customFormat="1" ht="11.25">
      <c r="A63" s="35">
        <f t="shared" si="2"/>
        <v>47</v>
      </c>
      <c r="B63" s="46" t="s">
        <v>85</v>
      </c>
      <c r="C63" s="46" t="s">
        <v>86</v>
      </c>
      <c r="D63" s="46" t="s">
        <v>43</v>
      </c>
      <c r="E63" s="58">
        <v>4</v>
      </c>
      <c r="F63" s="47"/>
      <c r="G63" s="49"/>
      <c r="H63" s="47">
        <f>E52*F63</f>
        <v>0</v>
      </c>
    </row>
    <row r="64" spans="1:8" s="2" customFormat="1" ht="11.25">
      <c r="A64" s="35">
        <f t="shared" si="2"/>
        <v>48</v>
      </c>
      <c r="B64" s="46" t="s">
        <v>87</v>
      </c>
      <c r="C64" s="46" t="s">
        <v>88</v>
      </c>
      <c r="D64" s="46" t="s">
        <v>43</v>
      </c>
      <c r="E64" s="47">
        <v>24</v>
      </c>
      <c r="F64" s="47"/>
      <c r="G64" s="49"/>
      <c r="H64" s="47">
        <f>E64*F64</f>
        <v>0</v>
      </c>
    </row>
    <row r="65" spans="1:8" s="2" customFormat="1" ht="11.25">
      <c r="A65" s="35">
        <f t="shared" si="2"/>
        <v>49</v>
      </c>
      <c r="B65" s="45">
        <v>210201001</v>
      </c>
      <c r="C65" s="37" t="s">
        <v>89</v>
      </c>
      <c r="D65" s="36" t="s">
        <v>43</v>
      </c>
      <c r="E65" s="38">
        <v>10</v>
      </c>
      <c r="F65" s="39"/>
      <c r="G65" s="44"/>
      <c r="H65" s="38">
        <f>E65*F65</f>
        <v>0</v>
      </c>
    </row>
    <row r="66" spans="1:8" s="2" customFormat="1" ht="11.25">
      <c r="A66" s="35">
        <f t="shared" si="2"/>
        <v>50</v>
      </c>
      <c r="B66" s="45"/>
      <c r="C66" s="41" t="s">
        <v>90</v>
      </c>
      <c r="D66" s="40" t="s">
        <v>43</v>
      </c>
      <c r="E66" s="42">
        <f>E65</f>
        <v>10</v>
      </c>
      <c r="F66" s="43"/>
      <c r="G66" s="44">
        <f>E66*F66</f>
        <v>0</v>
      </c>
      <c r="H66" s="38"/>
    </row>
    <row r="67" spans="1:8" s="2" customFormat="1" ht="11.25">
      <c r="A67" s="35">
        <f t="shared" si="2"/>
        <v>51</v>
      </c>
      <c r="B67" s="45">
        <v>210201910</v>
      </c>
      <c r="C67" s="37" t="s">
        <v>91</v>
      </c>
      <c r="D67" s="36" t="s">
        <v>43</v>
      </c>
      <c r="E67" s="38">
        <f>SUM(E68:E70)</f>
        <v>39</v>
      </c>
      <c r="F67" s="39"/>
      <c r="G67" s="44"/>
      <c r="H67" s="38">
        <f>E67*F67</f>
        <v>0</v>
      </c>
    </row>
    <row r="68" spans="1:8" s="2" customFormat="1" ht="11.25">
      <c r="A68" s="35">
        <f t="shared" si="2"/>
        <v>52</v>
      </c>
      <c r="B68" s="45"/>
      <c r="C68" s="41" t="s">
        <v>92</v>
      </c>
      <c r="D68" s="40" t="s">
        <v>43</v>
      </c>
      <c r="E68" s="42">
        <v>11</v>
      </c>
      <c r="F68" s="43"/>
      <c r="G68" s="44">
        <f>E68*F68</f>
        <v>0</v>
      </c>
      <c r="H68" s="38"/>
    </row>
    <row r="69" spans="1:8" s="2" customFormat="1" ht="11.25">
      <c r="A69" s="35">
        <f t="shared" si="2"/>
        <v>53</v>
      </c>
      <c r="B69" s="45"/>
      <c r="C69" s="41" t="s">
        <v>93</v>
      </c>
      <c r="D69" s="40" t="s">
        <v>43</v>
      </c>
      <c r="E69" s="42">
        <v>4</v>
      </c>
      <c r="F69" s="43"/>
      <c r="G69" s="44">
        <f>E69*F69</f>
        <v>0</v>
      </c>
      <c r="H69" s="38"/>
    </row>
    <row r="70" spans="1:8" s="2" customFormat="1" ht="11.25">
      <c r="A70" s="35">
        <f t="shared" si="2"/>
        <v>54</v>
      </c>
      <c r="B70" s="45"/>
      <c r="C70" s="41" t="s">
        <v>94</v>
      </c>
      <c r="D70" s="40" t="s">
        <v>43</v>
      </c>
      <c r="E70" s="42">
        <v>24</v>
      </c>
      <c r="F70" s="43"/>
      <c r="G70" s="44">
        <f>E70*F70</f>
        <v>0</v>
      </c>
      <c r="H70" s="38"/>
    </row>
    <row r="71" spans="1:8" s="2" customFormat="1" ht="11.25">
      <c r="A71" s="35">
        <f t="shared" si="2"/>
        <v>55</v>
      </c>
      <c r="B71" s="45"/>
      <c r="C71" s="41" t="s">
        <v>95</v>
      </c>
      <c r="D71" s="40" t="s">
        <v>43</v>
      </c>
      <c r="E71" s="42">
        <f>4*E69</f>
        <v>16</v>
      </c>
      <c r="F71" s="43"/>
      <c r="G71" s="44">
        <f>E71*F71</f>
        <v>0</v>
      </c>
      <c r="H71" s="38"/>
    </row>
    <row r="72" spans="1:8" s="2" customFormat="1" ht="11.25">
      <c r="A72" s="35">
        <f t="shared" si="2"/>
        <v>56</v>
      </c>
      <c r="B72" s="45"/>
      <c r="C72" s="41" t="s">
        <v>96</v>
      </c>
      <c r="D72" s="40" t="s">
        <v>43</v>
      </c>
      <c r="E72" s="42">
        <f>2*E70</f>
        <v>48</v>
      </c>
      <c r="F72" s="43"/>
      <c r="G72" s="44">
        <f>E72*F72</f>
        <v>0</v>
      </c>
      <c r="H72" s="38"/>
    </row>
    <row r="73" spans="1:8" s="2" customFormat="1" ht="11.25">
      <c r="A73" s="35">
        <f t="shared" si="2"/>
        <v>57</v>
      </c>
      <c r="B73" s="45">
        <v>210203040</v>
      </c>
      <c r="C73" s="37" t="s">
        <v>97</v>
      </c>
      <c r="D73" s="36" t="s">
        <v>43</v>
      </c>
      <c r="E73" s="38">
        <v>4</v>
      </c>
      <c r="F73" s="39"/>
      <c r="G73" s="44"/>
      <c r="H73" s="38">
        <f>E73*F73</f>
        <v>0</v>
      </c>
    </row>
    <row r="74" spans="1:8" s="2" customFormat="1" ht="11.25">
      <c r="A74" s="35">
        <f t="shared" si="2"/>
        <v>58</v>
      </c>
      <c r="B74" s="45"/>
      <c r="C74" s="41" t="s">
        <v>98</v>
      </c>
      <c r="D74" s="40" t="s">
        <v>43</v>
      </c>
      <c r="E74" s="42">
        <f>E73</f>
        <v>4</v>
      </c>
      <c r="F74" s="43"/>
      <c r="G74" s="44">
        <f>E74*F74</f>
        <v>0</v>
      </c>
      <c r="H74" s="38"/>
    </row>
    <row r="75" spans="1:8" s="2" customFormat="1" ht="22.5">
      <c r="A75" s="35">
        <f t="shared" si="2"/>
        <v>59</v>
      </c>
      <c r="B75" s="59" t="s">
        <v>99</v>
      </c>
      <c r="C75" s="60" t="s">
        <v>100</v>
      </c>
      <c r="D75" s="59" t="s">
        <v>28</v>
      </c>
      <c r="E75" s="61">
        <v>8</v>
      </c>
      <c r="F75" s="61"/>
      <c r="G75" s="62"/>
      <c r="H75" s="63">
        <f>E75*F75</f>
        <v>0</v>
      </c>
    </row>
    <row r="76" spans="1:8" s="2" customFormat="1" ht="11.25">
      <c r="A76" s="35">
        <f t="shared" si="2"/>
        <v>60</v>
      </c>
      <c r="B76" s="59"/>
      <c r="C76" s="64" t="s">
        <v>101</v>
      </c>
      <c r="D76" s="65" t="s">
        <v>102</v>
      </c>
      <c r="E76" s="66">
        <f>1.05*E75*0.8</f>
        <v>6.720000000000001</v>
      </c>
      <c r="F76" s="66"/>
      <c r="G76" s="67">
        <f>E76*F76</f>
        <v>0</v>
      </c>
      <c r="H76" s="63"/>
    </row>
    <row r="77" spans="1:8" s="2" customFormat="1" ht="11.25">
      <c r="A77" s="35">
        <f t="shared" si="2"/>
        <v>61</v>
      </c>
      <c r="B77" s="59" t="s">
        <v>103</v>
      </c>
      <c r="C77" s="60" t="s">
        <v>104</v>
      </c>
      <c r="D77" s="59" t="s">
        <v>43</v>
      </c>
      <c r="E77" s="61">
        <v>1</v>
      </c>
      <c r="F77" s="61"/>
      <c r="G77" s="67"/>
      <c r="H77" s="63">
        <f>E77*F77</f>
        <v>0</v>
      </c>
    </row>
    <row r="78" spans="1:8" s="2" customFormat="1" ht="22.5">
      <c r="A78" s="35">
        <f t="shared" si="2"/>
        <v>62</v>
      </c>
      <c r="B78" s="59"/>
      <c r="C78" s="64" t="s">
        <v>105</v>
      </c>
      <c r="D78" s="65" t="s">
        <v>43</v>
      </c>
      <c r="E78" s="43">
        <f>E77</f>
        <v>1</v>
      </c>
      <c r="F78" s="66"/>
      <c r="G78" s="67">
        <f>E78*F78</f>
        <v>0</v>
      </c>
      <c r="H78" s="63"/>
    </row>
    <row r="79" spans="1:8" s="2" customFormat="1" ht="11.25">
      <c r="A79" s="35">
        <f t="shared" si="2"/>
        <v>63</v>
      </c>
      <c r="B79" s="59" t="s">
        <v>106</v>
      </c>
      <c r="C79" s="60" t="s">
        <v>107</v>
      </c>
      <c r="D79" s="59" t="s">
        <v>43</v>
      </c>
      <c r="E79" s="61">
        <v>2</v>
      </c>
      <c r="F79" s="61"/>
      <c r="G79" s="67"/>
      <c r="H79" s="63">
        <f>E79*F79</f>
        <v>0</v>
      </c>
    </row>
    <row r="80" spans="1:8" s="2" customFormat="1" ht="11.25">
      <c r="A80" s="35">
        <f t="shared" si="2"/>
        <v>64</v>
      </c>
      <c r="B80" s="59"/>
      <c r="C80" s="64" t="s">
        <v>108</v>
      </c>
      <c r="D80" s="65" t="s">
        <v>43</v>
      </c>
      <c r="E80" s="68">
        <f>E79</f>
        <v>2</v>
      </c>
      <c r="F80" s="66"/>
      <c r="G80" s="67">
        <f>E80*F80</f>
        <v>0</v>
      </c>
      <c r="H80" s="63"/>
    </row>
    <row r="81" spans="1:8" s="2" customFormat="1" ht="11.25">
      <c r="A81" s="35">
        <f t="shared" si="2"/>
        <v>65</v>
      </c>
      <c r="B81" s="69" t="s">
        <v>109</v>
      </c>
      <c r="C81" s="60" t="s">
        <v>110</v>
      </c>
      <c r="D81" s="59" t="s">
        <v>43</v>
      </c>
      <c r="E81" s="70">
        <v>1</v>
      </c>
      <c r="F81" s="61"/>
      <c r="G81" s="67"/>
      <c r="H81" s="63">
        <f>E81*F81</f>
        <v>0</v>
      </c>
    </row>
    <row r="82" spans="1:8" s="2" customFormat="1" ht="11.25">
      <c r="A82" s="35">
        <f t="shared" si="2"/>
        <v>66</v>
      </c>
      <c r="B82" s="69"/>
      <c r="C82" s="64" t="s">
        <v>111</v>
      </c>
      <c r="D82" s="65" t="s">
        <v>43</v>
      </c>
      <c r="E82" s="68">
        <f>E81</f>
        <v>1</v>
      </c>
      <c r="F82" s="66"/>
      <c r="G82" s="67">
        <f>E82*F82</f>
        <v>0</v>
      </c>
      <c r="H82" s="63"/>
    </row>
    <row r="83" spans="1:8" s="2" customFormat="1" ht="11.25">
      <c r="A83" s="35">
        <f t="shared" si="2"/>
        <v>67</v>
      </c>
      <c r="B83" s="36">
        <v>210220030</v>
      </c>
      <c r="C83" s="37" t="s">
        <v>112</v>
      </c>
      <c r="D83" s="36" t="s">
        <v>43</v>
      </c>
      <c r="E83" s="38">
        <v>1</v>
      </c>
      <c r="F83" s="39"/>
      <c r="G83" s="44"/>
      <c r="H83" s="38">
        <f>E83*F83</f>
        <v>0</v>
      </c>
    </row>
    <row r="84" spans="1:8" s="2" customFormat="1" ht="11.25">
      <c r="A84" s="35">
        <f t="shared" si="2"/>
        <v>68</v>
      </c>
      <c r="B84" s="40"/>
      <c r="C84" s="41" t="s">
        <v>113</v>
      </c>
      <c r="D84" s="40" t="s">
        <v>43</v>
      </c>
      <c r="E84" s="42">
        <f>E83</f>
        <v>1</v>
      </c>
      <c r="F84" s="43"/>
      <c r="G84" s="44">
        <f>E84*F84</f>
        <v>0</v>
      </c>
      <c r="H84" s="38"/>
    </row>
    <row r="85" spans="1:8" s="2" customFormat="1" ht="11.25">
      <c r="A85" s="35">
        <f t="shared" si="2"/>
        <v>69</v>
      </c>
      <c r="B85" s="36">
        <v>210220040</v>
      </c>
      <c r="C85" s="37" t="s">
        <v>114</v>
      </c>
      <c r="D85" s="36" t="s">
        <v>43</v>
      </c>
      <c r="E85" s="38">
        <v>8</v>
      </c>
      <c r="F85" s="39"/>
      <c r="G85" s="44"/>
      <c r="H85" s="38">
        <f>E85*F85</f>
        <v>0</v>
      </c>
    </row>
    <row r="86" spans="1:8" s="2" customFormat="1" ht="11.25">
      <c r="A86" s="35">
        <f t="shared" si="2"/>
        <v>70</v>
      </c>
      <c r="B86" s="40"/>
      <c r="C86" s="41" t="s">
        <v>115</v>
      </c>
      <c r="D86" s="40" t="s">
        <v>43</v>
      </c>
      <c r="E86" s="42">
        <f>E85</f>
        <v>8</v>
      </c>
      <c r="F86" s="43"/>
      <c r="G86" s="44">
        <f>E86*F86</f>
        <v>0</v>
      </c>
      <c r="H86" s="38"/>
    </row>
    <row r="87" spans="1:8" s="2" customFormat="1" ht="11.25">
      <c r="A87" s="35">
        <f t="shared" si="2"/>
        <v>71</v>
      </c>
      <c r="B87" s="40"/>
      <c r="C87" s="41" t="s">
        <v>116</v>
      </c>
      <c r="D87" s="40" t="s">
        <v>43</v>
      </c>
      <c r="E87" s="42">
        <f>E86</f>
        <v>8</v>
      </c>
      <c r="F87" s="43"/>
      <c r="G87" s="44">
        <f>E87*F87</f>
        <v>0</v>
      </c>
      <c r="H87" s="38"/>
    </row>
    <row r="88" spans="1:8" s="2" customFormat="1" ht="11.25">
      <c r="A88" s="35">
        <f t="shared" si="2"/>
        <v>72</v>
      </c>
      <c r="B88" s="36" t="s">
        <v>117</v>
      </c>
      <c r="C88" s="37" t="s">
        <v>118</v>
      </c>
      <c r="D88" s="36" t="s">
        <v>43</v>
      </c>
      <c r="E88" s="38">
        <v>1</v>
      </c>
      <c r="F88" s="39"/>
      <c r="G88" s="44"/>
      <c r="H88" s="38">
        <f>E88*F88</f>
        <v>0</v>
      </c>
    </row>
    <row r="89" spans="1:8" s="2" customFormat="1" ht="11.25">
      <c r="A89" s="35">
        <f t="shared" si="2"/>
        <v>73</v>
      </c>
      <c r="B89" s="40"/>
      <c r="C89" s="41" t="s">
        <v>119</v>
      </c>
      <c r="D89" s="40" t="s">
        <v>43</v>
      </c>
      <c r="E89" s="42">
        <f>E88</f>
        <v>1</v>
      </c>
      <c r="F89" s="43"/>
      <c r="G89" s="44">
        <f>E89*F89</f>
        <v>0</v>
      </c>
      <c r="H89" s="38"/>
    </row>
    <row r="90" spans="1:8" s="2" customFormat="1" ht="22.5">
      <c r="A90" s="35">
        <f t="shared" si="2"/>
        <v>74</v>
      </c>
      <c r="B90" s="36" t="s">
        <v>120</v>
      </c>
      <c r="C90" s="37" t="s">
        <v>121</v>
      </c>
      <c r="D90" s="36" t="s">
        <v>28</v>
      </c>
      <c r="E90" s="38">
        <v>80</v>
      </c>
      <c r="F90" s="39"/>
      <c r="G90" s="44"/>
      <c r="H90" s="38">
        <f>E90*F90</f>
        <v>0</v>
      </c>
    </row>
    <row r="91" spans="1:8" s="2" customFormat="1" ht="11.25">
      <c r="A91" s="35">
        <f t="shared" si="2"/>
        <v>75</v>
      </c>
      <c r="B91" s="40"/>
      <c r="C91" s="41" t="s">
        <v>122</v>
      </c>
      <c r="D91" s="40" t="s">
        <v>28</v>
      </c>
      <c r="E91" s="42">
        <f>1.05*E90</f>
        <v>84</v>
      </c>
      <c r="F91" s="43"/>
      <c r="G91" s="44">
        <f>E91*F91</f>
        <v>0</v>
      </c>
      <c r="H91" s="38"/>
    </row>
    <row r="92" spans="1:8" s="2" customFormat="1" ht="11.25">
      <c r="A92" s="35">
        <f t="shared" si="2"/>
        <v>76</v>
      </c>
      <c r="B92" s="36">
        <v>210800631</v>
      </c>
      <c r="C92" s="37" t="s">
        <v>123</v>
      </c>
      <c r="D92" s="36" t="s">
        <v>28</v>
      </c>
      <c r="E92" s="38">
        <v>25</v>
      </c>
      <c r="F92" s="39"/>
      <c r="G92" s="44"/>
      <c r="H92" s="38">
        <f>E92*F92</f>
        <v>0</v>
      </c>
    </row>
    <row r="93" spans="1:8" s="2" customFormat="1" ht="11.25">
      <c r="A93" s="35">
        <f t="shared" si="2"/>
        <v>77</v>
      </c>
      <c r="B93" s="40"/>
      <c r="C93" s="41" t="s">
        <v>124</v>
      </c>
      <c r="D93" s="40" t="s">
        <v>28</v>
      </c>
      <c r="E93" s="42">
        <f>1.05*E92</f>
        <v>26.25</v>
      </c>
      <c r="F93" s="43"/>
      <c r="G93" s="44">
        <f>E93*F93</f>
        <v>0</v>
      </c>
      <c r="H93" s="38"/>
    </row>
    <row r="94" spans="1:8" s="2" customFormat="1" ht="11.25">
      <c r="A94" s="35">
        <f t="shared" si="2"/>
        <v>78</v>
      </c>
      <c r="B94" s="36">
        <v>210800140</v>
      </c>
      <c r="C94" s="37" t="s">
        <v>125</v>
      </c>
      <c r="D94" s="36" t="s">
        <v>28</v>
      </c>
      <c r="E94" s="38">
        <v>20</v>
      </c>
      <c r="F94" s="39"/>
      <c r="G94" s="44"/>
      <c r="H94" s="38">
        <f>E94*F94</f>
        <v>0</v>
      </c>
    </row>
    <row r="95" spans="1:8" s="2" customFormat="1" ht="11.25">
      <c r="A95" s="35">
        <f t="shared" si="2"/>
        <v>79</v>
      </c>
      <c r="B95" s="40"/>
      <c r="C95" s="41" t="s">
        <v>126</v>
      </c>
      <c r="D95" s="40" t="s">
        <v>28</v>
      </c>
      <c r="E95" s="42">
        <f>1.05*E94</f>
        <v>21</v>
      </c>
      <c r="F95" s="43"/>
      <c r="G95" s="44">
        <f>E95*F95</f>
        <v>0</v>
      </c>
      <c r="H95" s="38"/>
    </row>
    <row r="96" spans="1:8" s="2" customFormat="1" ht="11.25">
      <c r="A96" s="24"/>
      <c r="B96" s="53"/>
      <c r="C96" s="54"/>
      <c r="D96" s="53"/>
      <c r="E96" s="71"/>
      <c r="F96" s="55"/>
      <c r="G96" s="56"/>
      <c r="H96" s="57"/>
    </row>
    <row r="97" spans="1:8" s="2" customFormat="1" ht="11.25">
      <c r="A97" s="24"/>
      <c r="B97" s="53"/>
      <c r="C97" s="54"/>
      <c r="D97" s="53"/>
      <c r="E97" s="71"/>
      <c r="F97" s="55"/>
      <c r="G97" s="56"/>
      <c r="H97" s="57"/>
    </row>
    <row r="98" spans="1:8" s="2" customFormat="1" ht="11.25">
      <c r="A98" s="24"/>
      <c r="B98" s="53"/>
      <c r="C98" s="54"/>
      <c r="D98" s="53"/>
      <c r="E98" s="71"/>
      <c r="F98" s="55"/>
      <c r="G98" s="56"/>
      <c r="H98" s="57"/>
    </row>
    <row r="99" spans="1:8" s="2" customFormat="1" ht="11.25">
      <c r="A99" s="24"/>
      <c r="B99" s="53"/>
      <c r="C99" s="54"/>
      <c r="D99" s="53"/>
      <c r="E99" s="71"/>
      <c r="F99" s="55"/>
      <c r="G99" s="56"/>
      <c r="H99" s="57"/>
    </row>
    <row r="100" spans="1:8" s="2" customFormat="1" ht="11.25">
      <c r="A100" s="24"/>
      <c r="B100" s="53"/>
      <c r="C100" s="54"/>
      <c r="D100" s="53"/>
      <c r="E100" s="71"/>
      <c r="F100" s="55"/>
      <c r="G100" s="56"/>
      <c r="H100" s="57"/>
    </row>
    <row r="101" spans="1:8" s="2" customFormat="1" ht="11.25">
      <c r="A101" s="35">
        <f>A95+1</f>
        <v>80</v>
      </c>
      <c r="B101" s="36" t="s">
        <v>127</v>
      </c>
      <c r="C101" s="37" t="s">
        <v>128</v>
      </c>
      <c r="D101" s="36" t="s">
        <v>28</v>
      </c>
      <c r="E101" s="38">
        <v>40</v>
      </c>
      <c r="F101" s="39"/>
      <c r="G101" s="44"/>
      <c r="H101" s="38">
        <f>E101*F101</f>
        <v>0</v>
      </c>
    </row>
    <row r="102" spans="1:8" s="2" customFormat="1" ht="11.25">
      <c r="A102" s="35">
        <f aca="true" t="shared" si="3" ref="A102:A110">A101+1</f>
        <v>81</v>
      </c>
      <c r="B102" s="40"/>
      <c r="C102" s="41" t="s">
        <v>129</v>
      </c>
      <c r="D102" s="40" t="s">
        <v>28</v>
      </c>
      <c r="E102" s="42">
        <f>1.05*E101</f>
        <v>42</v>
      </c>
      <c r="F102" s="43"/>
      <c r="G102" s="44">
        <f>E102*F102</f>
        <v>0</v>
      </c>
      <c r="H102" s="38"/>
    </row>
    <row r="103" spans="1:8" s="2" customFormat="1" ht="11.25">
      <c r="A103" s="35">
        <f t="shared" si="3"/>
        <v>82</v>
      </c>
      <c r="B103" s="36" t="s">
        <v>130</v>
      </c>
      <c r="C103" s="37" t="s">
        <v>131</v>
      </c>
      <c r="D103" s="36" t="s">
        <v>28</v>
      </c>
      <c r="E103" s="38">
        <v>45</v>
      </c>
      <c r="F103" s="39"/>
      <c r="G103" s="44"/>
      <c r="H103" s="38">
        <f>E103*F103</f>
        <v>0</v>
      </c>
    </row>
    <row r="104" spans="1:8" s="2" customFormat="1" ht="11.25">
      <c r="A104" s="35">
        <f t="shared" si="3"/>
        <v>83</v>
      </c>
      <c r="B104" s="40"/>
      <c r="C104" s="41" t="s">
        <v>132</v>
      </c>
      <c r="D104" s="40" t="s">
        <v>28</v>
      </c>
      <c r="E104" s="42">
        <f>1.05*E103</f>
        <v>47.25</v>
      </c>
      <c r="F104" s="43"/>
      <c r="G104" s="44">
        <f>E104*F104</f>
        <v>0</v>
      </c>
      <c r="H104" s="38"/>
    </row>
    <row r="105" spans="1:8" s="2" customFormat="1" ht="11.25">
      <c r="A105" s="35">
        <f t="shared" si="3"/>
        <v>84</v>
      </c>
      <c r="B105" s="36" t="s">
        <v>133</v>
      </c>
      <c r="C105" s="37" t="s">
        <v>134</v>
      </c>
      <c r="D105" s="36" t="s">
        <v>28</v>
      </c>
      <c r="E105" s="38">
        <f>18+85</f>
        <v>103</v>
      </c>
      <c r="F105" s="39"/>
      <c r="G105" s="44"/>
      <c r="H105" s="38">
        <f>E105*F105</f>
        <v>0</v>
      </c>
    </row>
    <row r="106" spans="1:8" s="2" customFormat="1" ht="11.25">
      <c r="A106" s="35">
        <f t="shared" si="3"/>
        <v>85</v>
      </c>
      <c r="B106" s="40"/>
      <c r="C106" s="41" t="s">
        <v>135</v>
      </c>
      <c r="D106" s="40" t="s">
        <v>28</v>
      </c>
      <c r="E106" s="42">
        <f>1.05*E105</f>
        <v>108.15</v>
      </c>
      <c r="F106" s="43"/>
      <c r="G106" s="44">
        <f>E106*F106</f>
        <v>0</v>
      </c>
      <c r="H106" s="38"/>
    </row>
    <row r="107" spans="1:8" s="2" customFormat="1" ht="11.25">
      <c r="A107" s="35">
        <f t="shared" si="3"/>
        <v>86</v>
      </c>
      <c r="B107" s="45">
        <v>210800164</v>
      </c>
      <c r="C107" s="37" t="s">
        <v>136</v>
      </c>
      <c r="D107" s="36" t="s">
        <v>28</v>
      </c>
      <c r="E107" s="72">
        <v>90</v>
      </c>
      <c r="F107" s="73"/>
      <c r="G107" s="44"/>
      <c r="H107" s="38">
        <f>E107*F107</f>
        <v>0</v>
      </c>
    </row>
    <row r="108" spans="1:8" s="2" customFormat="1" ht="11.25">
      <c r="A108" s="35">
        <f t="shared" si="3"/>
        <v>87</v>
      </c>
      <c r="B108" s="40"/>
      <c r="C108" s="41" t="s">
        <v>137</v>
      </c>
      <c r="D108" s="40" t="s">
        <v>28</v>
      </c>
      <c r="E108" s="42">
        <f>1.05*E107</f>
        <v>94.5</v>
      </c>
      <c r="F108" s="43"/>
      <c r="G108" s="44">
        <f>E108*F108</f>
        <v>0</v>
      </c>
      <c r="H108" s="38"/>
    </row>
    <row r="109" spans="1:8" s="2" customFormat="1" ht="11.25">
      <c r="A109" s="35">
        <f t="shared" si="3"/>
        <v>88</v>
      </c>
      <c r="B109" s="45">
        <v>210800161</v>
      </c>
      <c r="C109" s="37" t="s">
        <v>138</v>
      </c>
      <c r="D109" s="36" t="s">
        <v>28</v>
      </c>
      <c r="E109" s="38">
        <v>130</v>
      </c>
      <c r="F109" s="39"/>
      <c r="G109" s="44"/>
      <c r="H109" s="38">
        <f>E109*F109</f>
        <v>0</v>
      </c>
    </row>
    <row r="110" spans="1:8" s="2" customFormat="1" ht="11.25">
      <c r="A110" s="35">
        <f t="shared" si="3"/>
        <v>89</v>
      </c>
      <c r="B110" s="40"/>
      <c r="C110" s="41" t="s">
        <v>139</v>
      </c>
      <c r="D110" s="40" t="s">
        <v>28</v>
      </c>
      <c r="E110" s="42">
        <f>1.05*E109</f>
        <v>136.5</v>
      </c>
      <c r="F110" s="43"/>
      <c r="G110" s="44">
        <f>E110*F110</f>
        <v>0</v>
      </c>
      <c r="H110" s="38"/>
    </row>
    <row r="111" spans="1:8" s="2" customFormat="1" ht="11.25">
      <c r="A111" s="35"/>
      <c r="B111" s="46" t="s">
        <v>140</v>
      </c>
      <c r="C111" s="46" t="s">
        <v>141</v>
      </c>
      <c r="D111" s="46" t="s">
        <v>28</v>
      </c>
      <c r="E111" s="47">
        <v>55</v>
      </c>
      <c r="F111" s="47"/>
      <c r="G111" s="49"/>
      <c r="H111" s="47">
        <f>E111*F111</f>
        <v>0</v>
      </c>
    </row>
    <row r="112" spans="1:8" s="2" customFormat="1" ht="11.25">
      <c r="A112" s="35"/>
      <c r="B112" s="48"/>
      <c r="C112" s="41" t="s">
        <v>142</v>
      </c>
      <c r="D112" s="48" t="s">
        <v>28</v>
      </c>
      <c r="E112" s="49">
        <f>1.05*E111</f>
        <v>57.75</v>
      </c>
      <c r="F112" s="49"/>
      <c r="G112" s="49">
        <f>E112*F112</f>
        <v>0</v>
      </c>
      <c r="H112" s="47"/>
    </row>
    <row r="113" spans="1:8" s="2" customFormat="1" ht="11.25">
      <c r="A113" s="24"/>
      <c r="B113" s="74"/>
      <c r="C113" s="75" t="s">
        <v>143</v>
      </c>
      <c r="D113" s="74"/>
      <c r="E113" s="76"/>
      <c r="F113" s="77"/>
      <c r="G113" s="76">
        <f>SUM(G13:G112)</f>
        <v>0</v>
      </c>
      <c r="H113" s="76">
        <f>SUM(H13:H112)</f>
        <v>0</v>
      </c>
    </row>
    <row r="114" spans="1:8" s="2" customFormat="1" ht="11.25">
      <c r="A114" s="24"/>
      <c r="B114" s="74"/>
      <c r="C114" s="75"/>
      <c r="D114" s="74"/>
      <c r="E114" s="76"/>
      <c r="F114" s="77"/>
      <c r="G114" s="76"/>
      <c r="H114" s="76"/>
    </row>
    <row r="115" spans="1:8" s="2" customFormat="1" ht="11.25">
      <c r="A115" s="24"/>
      <c r="B115" s="74"/>
      <c r="C115" s="75" t="s">
        <v>144</v>
      </c>
      <c r="D115" s="74" t="s">
        <v>145</v>
      </c>
      <c r="E115" s="76">
        <v>3</v>
      </c>
      <c r="F115" s="78">
        <f>G113</f>
        <v>0</v>
      </c>
      <c r="G115" s="79">
        <f>ROUND(E115*F115/100,2)</f>
        <v>0</v>
      </c>
      <c r="H115" s="76"/>
    </row>
    <row r="116" spans="1:8" s="2" customFormat="1" ht="11.25">
      <c r="A116" s="24"/>
      <c r="B116" s="74"/>
      <c r="C116" s="75" t="s">
        <v>146</v>
      </c>
      <c r="D116" s="74" t="s">
        <v>145</v>
      </c>
      <c r="E116" s="76">
        <v>1</v>
      </c>
      <c r="F116" s="78">
        <f>G113</f>
        <v>0</v>
      </c>
      <c r="G116" s="79">
        <f>ROUND(E116*F116/100,2)</f>
        <v>0</v>
      </c>
      <c r="H116" s="76"/>
    </row>
    <row r="117" spans="1:8" s="2" customFormat="1" ht="11.25">
      <c r="A117" s="24"/>
      <c r="B117" s="80"/>
      <c r="C117" s="81" t="s">
        <v>147</v>
      </c>
      <c r="D117" s="80" t="s">
        <v>145</v>
      </c>
      <c r="E117" s="82">
        <v>1</v>
      </c>
      <c r="F117" s="83">
        <f>H113</f>
        <v>0</v>
      </c>
      <c r="G117" s="82"/>
      <c r="H117" s="84">
        <f>ROUND(E117*F117/100,2)</f>
        <v>0</v>
      </c>
    </row>
    <row r="118" spans="1:8" s="2" customFormat="1" ht="11.25">
      <c r="A118" s="24"/>
      <c r="B118" s="74"/>
      <c r="C118" s="75" t="s">
        <v>148</v>
      </c>
      <c r="D118" s="74"/>
      <c r="E118" s="76"/>
      <c r="F118" s="77"/>
      <c r="G118" s="79">
        <f>SUM(G113:G117)</f>
        <v>0</v>
      </c>
      <c r="H118" s="79">
        <f>SUM(H113:H117)</f>
        <v>0</v>
      </c>
    </row>
    <row r="119" spans="1:8" s="2" customFormat="1" ht="11.25">
      <c r="A119" s="24"/>
      <c r="B119" s="53"/>
      <c r="C119" s="54"/>
      <c r="D119" s="53"/>
      <c r="E119" s="71"/>
      <c r="F119" s="55"/>
      <c r="G119" s="57"/>
      <c r="H119" s="57"/>
    </row>
    <row r="120" spans="1:8" s="2" customFormat="1" ht="11.25">
      <c r="A120" s="24"/>
      <c r="B120" s="53"/>
      <c r="C120" s="54"/>
      <c r="D120" s="53"/>
      <c r="E120" s="71"/>
      <c r="F120" s="55"/>
      <c r="G120" s="57"/>
      <c r="H120" s="57"/>
    </row>
    <row r="121" spans="1:8" s="2" customFormat="1" ht="12.75">
      <c r="A121" s="24"/>
      <c r="B121" s="30" t="s">
        <v>24</v>
      </c>
      <c r="C121" s="31" t="s">
        <v>149</v>
      </c>
      <c r="D121" s="30"/>
      <c r="E121" s="32"/>
      <c r="F121" s="33"/>
      <c r="G121" s="29"/>
      <c r="H121" s="34">
        <f>G139+H139</f>
        <v>0</v>
      </c>
    </row>
    <row r="122" spans="1:8" s="2" customFormat="1" ht="11.25">
      <c r="A122" s="35">
        <v>1</v>
      </c>
      <c r="B122" s="36">
        <v>210010003</v>
      </c>
      <c r="C122" s="37" t="s">
        <v>150</v>
      </c>
      <c r="D122" s="36" t="s">
        <v>28</v>
      </c>
      <c r="E122" s="38">
        <v>5</v>
      </c>
      <c r="F122" s="39"/>
      <c r="G122" s="38"/>
      <c r="H122" s="38">
        <f>E122*F122</f>
        <v>0</v>
      </c>
    </row>
    <row r="123" spans="1:8" s="2" customFormat="1" ht="11.25">
      <c r="A123" s="35">
        <f aca="true" t="shared" si="4" ref="A123:A133">A122+1</f>
        <v>2</v>
      </c>
      <c r="B123" s="40"/>
      <c r="C123" s="41" t="s">
        <v>151</v>
      </c>
      <c r="D123" s="40" t="s">
        <v>28</v>
      </c>
      <c r="E123" s="42">
        <f>1.05*E122</f>
        <v>5.25</v>
      </c>
      <c r="F123" s="43"/>
      <c r="G123" s="44">
        <f>E123*F123</f>
        <v>0</v>
      </c>
      <c r="H123" s="38"/>
    </row>
    <row r="124" spans="1:8" s="2" customFormat="1" ht="22.5">
      <c r="A124" s="35">
        <f t="shared" si="4"/>
        <v>3</v>
      </c>
      <c r="B124" s="46" t="s">
        <v>35</v>
      </c>
      <c r="C124" s="46" t="s">
        <v>36</v>
      </c>
      <c r="D124" s="46" t="s">
        <v>28</v>
      </c>
      <c r="E124" s="47">
        <v>34</v>
      </c>
      <c r="F124" s="47"/>
      <c r="G124" s="49"/>
      <c r="H124" s="47">
        <f>E124*F124</f>
        <v>0</v>
      </c>
    </row>
    <row r="125" spans="1:8" s="2" customFormat="1" ht="11.25">
      <c r="A125" s="35">
        <f t="shared" si="4"/>
        <v>4</v>
      </c>
      <c r="B125" s="48"/>
      <c r="C125" s="48" t="s">
        <v>37</v>
      </c>
      <c r="D125" s="48" t="s">
        <v>28</v>
      </c>
      <c r="E125" s="49">
        <f>1.05*E124</f>
        <v>35.7</v>
      </c>
      <c r="F125" s="49"/>
      <c r="G125" s="49">
        <f>E125*F125</f>
        <v>0</v>
      </c>
      <c r="H125" s="47"/>
    </row>
    <row r="126" spans="1:8" s="2" customFormat="1" ht="11.25">
      <c r="A126" s="35">
        <f t="shared" si="4"/>
        <v>5</v>
      </c>
      <c r="B126" s="46" t="s">
        <v>41</v>
      </c>
      <c r="C126" s="46" t="s">
        <v>42</v>
      </c>
      <c r="D126" s="46" t="s">
        <v>43</v>
      </c>
      <c r="E126" s="47">
        <v>11</v>
      </c>
      <c r="F126" s="47"/>
      <c r="G126" s="49"/>
      <c r="H126" s="47">
        <f>E126*F126</f>
        <v>0</v>
      </c>
    </row>
    <row r="127" spans="1:8" s="2" customFormat="1" ht="11.25">
      <c r="A127" s="35">
        <f t="shared" si="4"/>
        <v>6</v>
      </c>
      <c r="B127" s="48"/>
      <c r="C127" s="48" t="s">
        <v>44</v>
      </c>
      <c r="D127" s="48" t="s">
        <v>43</v>
      </c>
      <c r="E127" s="49">
        <f>E126</f>
        <v>11</v>
      </c>
      <c r="F127" s="49"/>
      <c r="G127" s="49">
        <f>E127*F127</f>
        <v>0</v>
      </c>
      <c r="H127" s="47"/>
    </row>
    <row r="128" spans="1:8" s="2" customFormat="1" ht="11.25">
      <c r="A128" s="35">
        <f t="shared" si="4"/>
        <v>7</v>
      </c>
      <c r="B128" s="36">
        <v>210010353</v>
      </c>
      <c r="C128" s="37" t="s">
        <v>48</v>
      </c>
      <c r="D128" s="36" t="s">
        <v>43</v>
      </c>
      <c r="E128" s="38">
        <v>1</v>
      </c>
      <c r="F128" s="39"/>
      <c r="G128" s="44"/>
      <c r="H128" s="38">
        <f>E128*F128</f>
        <v>0</v>
      </c>
    </row>
    <row r="129" spans="1:8" s="2" customFormat="1" ht="11.25">
      <c r="A129" s="35">
        <f t="shared" si="4"/>
        <v>8</v>
      </c>
      <c r="B129" s="40"/>
      <c r="C129" s="41" t="s">
        <v>49</v>
      </c>
      <c r="D129" s="40" t="s">
        <v>43</v>
      </c>
      <c r="E129" s="42">
        <f>E128</f>
        <v>1</v>
      </c>
      <c r="F129" s="43"/>
      <c r="G129" s="44">
        <f>E129*F129</f>
        <v>0</v>
      </c>
      <c r="H129" s="38"/>
    </row>
    <row r="130" spans="1:8" s="2" customFormat="1" ht="11.25">
      <c r="A130" s="35">
        <f t="shared" si="4"/>
        <v>9</v>
      </c>
      <c r="B130" s="36">
        <v>220280022</v>
      </c>
      <c r="C130" s="37" t="s">
        <v>152</v>
      </c>
      <c r="D130" s="36" t="s">
        <v>28</v>
      </c>
      <c r="E130" s="38">
        <v>110</v>
      </c>
      <c r="F130" s="39"/>
      <c r="G130" s="44"/>
      <c r="H130" s="38">
        <f>E130*F130</f>
        <v>0</v>
      </c>
    </row>
    <row r="131" spans="1:8" s="2" customFormat="1" ht="11.25">
      <c r="A131" s="35">
        <f t="shared" si="4"/>
        <v>10</v>
      </c>
      <c r="B131" s="40"/>
      <c r="C131" s="41" t="s">
        <v>153</v>
      </c>
      <c r="D131" s="40" t="s">
        <v>28</v>
      </c>
      <c r="E131" s="42">
        <f>1.05*E130</f>
        <v>115.5</v>
      </c>
      <c r="F131" s="43"/>
      <c r="G131" s="44">
        <f>E131*F131</f>
        <v>0</v>
      </c>
      <c r="H131" s="38"/>
    </row>
    <row r="132" spans="1:8" s="2" customFormat="1" ht="11.25">
      <c r="A132" s="35">
        <f t="shared" si="4"/>
        <v>11</v>
      </c>
      <c r="B132" s="36">
        <v>220511001</v>
      </c>
      <c r="C132" s="37" t="s">
        <v>154</v>
      </c>
      <c r="D132" s="36" t="s">
        <v>43</v>
      </c>
      <c r="E132" s="38">
        <v>11</v>
      </c>
      <c r="F132" s="39"/>
      <c r="G132" s="44"/>
      <c r="H132" s="38">
        <f>E132*F132</f>
        <v>0</v>
      </c>
    </row>
    <row r="133" spans="1:8" s="2" customFormat="1" ht="11.25">
      <c r="A133" s="35">
        <f t="shared" si="4"/>
        <v>12</v>
      </c>
      <c r="B133" s="40"/>
      <c r="C133" s="41" t="s">
        <v>155</v>
      </c>
      <c r="D133" s="40" t="s">
        <v>43</v>
      </c>
      <c r="E133" s="43">
        <f>E132</f>
        <v>11</v>
      </c>
      <c r="F133" s="43"/>
      <c r="G133" s="44">
        <f>E133*F133</f>
        <v>0</v>
      </c>
      <c r="H133" s="38"/>
    </row>
    <row r="134" spans="1:8" s="2" customFormat="1" ht="11.25">
      <c r="A134" s="24"/>
      <c r="B134" s="74"/>
      <c r="C134" s="75" t="s">
        <v>143</v>
      </c>
      <c r="D134" s="74"/>
      <c r="E134" s="76"/>
      <c r="F134" s="77"/>
      <c r="G134" s="76">
        <f>SUM(G122:G133)</f>
        <v>0</v>
      </c>
      <c r="H134" s="76">
        <f>SUM(H122:H133)</f>
        <v>0</v>
      </c>
    </row>
    <row r="135" spans="1:8" s="2" customFormat="1" ht="11.25">
      <c r="A135" s="24"/>
      <c r="B135" s="74"/>
      <c r="C135" s="75"/>
      <c r="D135" s="74"/>
      <c r="E135" s="76"/>
      <c r="F135" s="77"/>
      <c r="G135" s="76"/>
      <c r="H135" s="76"/>
    </row>
    <row r="136" spans="1:8" s="2" customFormat="1" ht="11.25">
      <c r="A136" s="24"/>
      <c r="B136" s="74"/>
      <c r="C136" s="75" t="s">
        <v>144</v>
      </c>
      <c r="D136" s="74" t="s">
        <v>145</v>
      </c>
      <c r="E136" s="76">
        <v>3</v>
      </c>
      <c r="F136" s="78">
        <f>G134</f>
        <v>0</v>
      </c>
      <c r="G136" s="79">
        <f>ROUND(E136*F136/100,2)</f>
        <v>0</v>
      </c>
      <c r="H136" s="76"/>
    </row>
    <row r="137" spans="1:8" s="2" customFormat="1" ht="11.25">
      <c r="A137" s="24"/>
      <c r="B137" s="74"/>
      <c r="C137" s="75" t="s">
        <v>146</v>
      </c>
      <c r="D137" s="74" t="s">
        <v>145</v>
      </c>
      <c r="E137" s="76">
        <v>1</v>
      </c>
      <c r="F137" s="78">
        <f>G134</f>
        <v>0</v>
      </c>
      <c r="G137" s="79">
        <f>ROUND(E137*F137/100,2)</f>
        <v>0</v>
      </c>
      <c r="H137" s="76"/>
    </row>
    <row r="138" spans="1:8" s="2" customFormat="1" ht="11.25">
      <c r="A138" s="24"/>
      <c r="B138" s="80"/>
      <c r="C138" s="81" t="s">
        <v>147</v>
      </c>
      <c r="D138" s="80" t="s">
        <v>145</v>
      </c>
      <c r="E138" s="82">
        <v>1</v>
      </c>
      <c r="F138" s="83">
        <f>H134</f>
        <v>0</v>
      </c>
      <c r="G138" s="82"/>
      <c r="H138" s="84">
        <f>ROUND(E138*F138/100,2)</f>
        <v>0</v>
      </c>
    </row>
    <row r="139" spans="1:8" s="2" customFormat="1" ht="11.25">
      <c r="A139" s="24"/>
      <c r="B139" s="74"/>
      <c r="C139" s="75" t="s">
        <v>156</v>
      </c>
      <c r="D139" s="74"/>
      <c r="E139" s="76"/>
      <c r="F139" s="77"/>
      <c r="G139" s="79">
        <f>SUM(G134:G138)</f>
        <v>0</v>
      </c>
      <c r="H139" s="79">
        <f>SUM(H134:H138)</f>
        <v>0</v>
      </c>
    </row>
    <row r="140" spans="1:8" s="2" customFormat="1" ht="11.25">
      <c r="A140" s="24"/>
      <c r="B140" s="53"/>
      <c r="C140" s="54"/>
      <c r="D140" s="53"/>
      <c r="E140" s="71"/>
      <c r="F140" s="55"/>
      <c r="G140" s="57"/>
      <c r="H140" s="57"/>
    </row>
    <row r="141" spans="1:8" s="2" customFormat="1" ht="11.25">
      <c r="A141" s="24"/>
      <c r="B141" s="53"/>
      <c r="C141" s="54"/>
      <c r="D141" s="53"/>
      <c r="E141" s="71"/>
      <c r="F141" s="55"/>
      <c r="G141" s="57"/>
      <c r="H141" s="57"/>
    </row>
    <row r="142" spans="1:8" s="2" customFormat="1" ht="19.5">
      <c r="A142" s="85"/>
      <c r="B142" s="86"/>
      <c r="C142" s="87" t="s">
        <v>157</v>
      </c>
      <c r="D142" s="86"/>
      <c r="E142" s="88"/>
      <c r="F142" s="89"/>
      <c r="G142" s="143">
        <f>G147</f>
        <v>0</v>
      </c>
      <c r="H142" s="143"/>
    </row>
    <row r="143" spans="1:9" ht="12">
      <c r="A143" s="90"/>
      <c r="B143" s="91"/>
      <c r="C143" s="92"/>
      <c r="D143" s="91"/>
      <c r="E143" s="93"/>
      <c r="F143" s="94"/>
      <c r="G143" s="95"/>
      <c r="H143" s="89"/>
      <c r="I143" s="2"/>
    </row>
    <row r="144" spans="1:9" ht="12">
      <c r="A144" s="96" t="s">
        <v>158</v>
      </c>
      <c r="B144" s="97" t="s">
        <v>159</v>
      </c>
      <c r="C144" s="98" t="s">
        <v>160</v>
      </c>
      <c r="D144" s="97" t="s">
        <v>161</v>
      </c>
      <c r="E144" s="99" t="s">
        <v>162</v>
      </c>
      <c r="F144" s="100" t="s">
        <v>163</v>
      </c>
      <c r="G144" s="101" t="s">
        <v>164</v>
      </c>
      <c r="H144" s="101" t="s">
        <v>165</v>
      </c>
      <c r="I144" s="2"/>
    </row>
    <row r="145" spans="1:9" ht="12">
      <c r="A145" s="102">
        <v>1</v>
      </c>
      <c r="B145" s="103"/>
      <c r="C145" s="104" t="str">
        <f>C156</f>
        <v>Rozvodnica RG 1</v>
      </c>
      <c r="D145" s="103" t="s">
        <v>43</v>
      </c>
      <c r="E145" s="105">
        <v>2</v>
      </c>
      <c r="F145" s="106">
        <f>SUM(G159:G169)</f>
        <v>0</v>
      </c>
      <c r="G145" s="107">
        <f>E145*F145</f>
        <v>0</v>
      </c>
      <c r="H145" s="108"/>
      <c r="I145" s="2"/>
    </row>
    <row r="146" spans="1:9" ht="12">
      <c r="A146" s="102">
        <f>A145+1</f>
        <v>2</v>
      </c>
      <c r="B146" s="103"/>
      <c r="C146" s="104" t="str">
        <f>C172</f>
        <v>Rozvodnica RP</v>
      </c>
      <c r="D146" s="103" t="s">
        <v>43</v>
      </c>
      <c r="E146" s="105">
        <v>1</v>
      </c>
      <c r="F146" s="106">
        <f>SUM(G175:G183)</f>
        <v>0</v>
      </c>
      <c r="G146" s="107">
        <f>E146*F146</f>
        <v>0</v>
      </c>
      <c r="H146" s="108"/>
      <c r="I146" s="2"/>
    </row>
    <row r="147" spans="1:9" ht="12">
      <c r="A147" s="109"/>
      <c r="B147" s="91"/>
      <c r="C147" s="92"/>
      <c r="D147" s="91"/>
      <c r="E147" s="110"/>
      <c r="F147" s="111"/>
      <c r="G147" s="112">
        <f>SUM(G145:G146)</f>
        <v>0</v>
      </c>
      <c r="H147" s="94"/>
      <c r="I147" s="2"/>
    </row>
    <row r="148" spans="1:9" ht="12">
      <c r="A148" s="109"/>
      <c r="B148" s="91"/>
      <c r="C148" s="92"/>
      <c r="D148" s="91"/>
      <c r="E148" s="110"/>
      <c r="F148" s="111"/>
      <c r="G148" s="112"/>
      <c r="H148" s="94"/>
      <c r="I148" s="2"/>
    </row>
    <row r="149" spans="1:9" ht="12">
      <c r="A149" s="109"/>
      <c r="B149" s="91"/>
      <c r="C149" s="92"/>
      <c r="D149" s="91"/>
      <c r="E149" s="110"/>
      <c r="F149" s="111"/>
      <c r="G149" s="112"/>
      <c r="H149" s="94"/>
      <c r="I149" s="2"/>
    </row>
    <row r="150" spans="1:9" ht="12">
      <c r="A150" s="109"/>
      <c r="B150" s="91"/>
      <c r="C150" s="92"/>
      <c r="D150" s="91"/>
      <c r="E150" s="110"/>
      <c r="F150" s="111"/>
      <c r="G150" s="112"/>
      <c r="H150" s="94"/>
      <c r="I150" s="2"/>
    </row>
    <row r="151" spans="1:9" ht="12">
      <c r="A151" s="109"/>
      <c r="B151" s="91"/>
      <c r="C151" s="92"/>
      <c r="D151" s="91"/>
      <c r="E151" s="110"/>
      <c r="F151" s="111"/>
      <c r="G151" s="112"/>
      <c r="H151" s="94"/>
      <c r="I151" s="2"/>
    </row>
    <row r="152" spans="1:9" ht="12">
      <c r="A152" s="109"/>
      <c r="B152" s="91"/>
      <c r="C152" s="92"/>
      <c r="D152" s="91"/>
      <c r="E152" s="110"/>
      <c r="F152" s="111"/>
      <c r="G152" s="112"/>
      <c r="H152" s="94"/>
      <c r="I152" s="2"/>
    </row>
    <row r="153" spans="1:9" ht="12">
      <c r="A153" s="109"/>
      <c r="B153" s="91"/>
      <c r="C153" s="92"/>
      <c r="D153" s="91"/>
      <c r="E153" s="110"/>
      <c r="F153" s="111"/>
      <c r="G153" s="112"/>
      <c r="H153" s="94"/>
      <c r="I153" s="2"/>
    </row>
    <row r="154" spans="1:9" ht="12">
      <c r="A154" s="109"/>
      <c r="B154" s="91"/>
      <c r="C154" s="92"/>
      <c r="D154" s="91"/>
      <c r="E154" s="110"/>
      <c r="F154" s="111"/>
      <c r="G154" s="112"/>
      <c r="H154" s="94"/>
      <c r="I154" s="2"/>
    </row>
    <row r="155" spans="1:9" ht="12">
      <c r="A155" s="109"/>
      <c r="B155" s="91"/>
      <c r="C155" s="92"/>
      <c r="D155" s="91"/>
      <c r="E155" s="110"/>
      <c r="F155" s="111"/>
      <c r="G155" s="113"/>
      <c r="H155" s="94"/>
      <c r="I155" s="2"/>
    </row>
    <row r="156" spans="1:8" ht="15">
      <c r="A156" s="85"/>
      <c r="B156" s="86"/>
      <c r="C156" s="114" t="s">
        <v>166</v>
      </c>
      <c r="D156" s="86"/>
      <c r="E156" s="115"/>
      <c r="F156" s="116"/>
      <c r="G156" s="117"/>
      <c r="H156" s="89"/>
    </row>
    <row r="157" spans="1:8" ht="12">
      <c r="A157" s="85"/>
      <c r="B157" s="86"/>
      <c r="C157" s="118"/>
      <c r="D157" s="86"/>
      <c r="E157" s="115"/>
      <c r="F157" s="119"/>
      <c r="G157" s="117"/>
      <c r="H157" s="89"/>
    </row>
    <row r="158" spans="1:8" ht="12">
      <c r="A158" s="90" t="s">
        <v>158</v>
      </c>
      <c r="B158" s="91" t="s">
        <v>159</v>
      </c>
      <c r="C158" s="92" t="s">
        <v>160</v>
      </c>
      <c r="D158" s="91" t="s">
        <v>161</v>
      </c>
      <c r="E158" s="110" t="s">
        <v>162</v>
      </c>
      <c r="F158" s="111" t="s">
        <v>167</v>
      </c>
      <c r="G158" s="113" t="s">
        <v>164</v>
      </c>
      <c r="H158" s="95" t="s">
        <v>165</v>
      </c>
    </row>
    <row r="159" spans="1:8" ht="12">
      <c r="A159" s="102">
        <v>1</v>
      </c>
      <c r="B159" s="103"/>
      <c r="C159" s="120" t="s">
        <v>168</v>
      </c>
      <c r="D159" s="103" t="s">
        <v>43</v>
      </c>
      <c r="E159" s="105">
        <v>1</v>
      </c>
      <c r="F159" s="106"/>
      <c r="G159" s="107">
        <f aca="true" t="shared" si="5" ref="G159:G169">E159*F159</f>
        <v>0</v>
      </c>
      <c r="H159" s="108"/>
    </row>
    <row r="160" spans="1:8" ht="12">
      <c r="A160" s="102">
        <f aca="true" t="shared" si="6" ref="A160:A169">A159+1</f>
        <v>2</v>
      </c>
      <c r="B160" s="103"/>
      <c r="C160" s="121" t="s">
        <v>169</v>
      </c>
      <c r="D160" s="103" t="s">
        <v>43</v>
      </c>
      <c r="E160" s="105">
        <v>1</v>
      </c>
      <c r="F160" s="106"/>
      <c r="G160" s="107">
        <f t="shared" si="5"/>
        <v>0</v>
      </c>
      <c r="H160" s="108"/>
    </row>
    <row r="161" spans="1:8" ht="12">
      <c r="A161" s="102">
        <f t="shared" si="6"/>
        <v>3</v>
      </c>
      <c r="B161" s="103"/>
      <c r="C161" s="121" t="s">
        <v>170</v>
      </c>
      <c r="D161" s="103" t="s">
        <v>43</v>
      </c>
      <c r="E161" s="105">
        <v>1</v>
      </c>
      <c r="F161" s="122"/>
      <c r="G161" s="107">
        <f t="shared" si="5"/>
        <v>0</v>
      </c>
      <c r="H161" s="108"/>
    </row>
    <row r="162" spans="1:8" ht="12">
      <c r="A162" s="102">
        <f t="shared" si="6"/>
        <v>4</v>
      </c>
      <c r="B162" s="103"/>
      <c r="C162" s="123" t="s">
        <v>171</v>
      </c>
      <c r="D162" s="103" t="s">
        <v>43</v>
      </c>
      <c r="E162" s="105">
        <v>1</v>
      </c>
      <c r="F162" s="124"/>
      <c r="G162" s="107">
        <f t="shared" si="5"/>
        <v>0</v>
      </c>
      <c r="H162" s="108"/>
    </row>
    <row r="163" spans="1:8" ht="12">
      <c r="A163" s="102">
        <f t="shared" si="6"/>
        <v>5</v>
      </c>
      <c r="B163" s="103"/>
      <c r="C163" s="123" t="s">
        <v>172</v>
      </c>
      <c r="D163" s="103" t="s">
        <v>43</v>
      </c>
      <c r="E163" s="105">
        <v>1</v>
      </c>
      <c r="F163" s="124"/>
      <c r="G163" s="107">
        <f t="shared" si="5"/>
        <v>0</v>
      </c>
      <c r="H163" s="108"/>
    </row>
    <row r="164" spans="1:8" ht="12">
      <c r="A164" s="102">
        <f t="shared" si="6"/>
        <v>6</v>
      </c>
      <c r="B164" s="103"/>
      <c r="C164" s="123" t="s">
        <v>173</v>
      </c>
      <c r="D164" s="103" t="s">
        <v>43</v>
      </c>
      <c r="E164" s="105">
        <v>3</v>
      </c>
      <c r="F164" s="124"/>
      <c r="G164" s="107">
        <f t="shared" si="5"/>
        <v>0</v>
      </c>
      <c r="H164" s="108"/>
    </row>
    <row r="165" spans="1:8" ht="12">
      <c r="A165" s="102">
        <f t="shared" si="6"/>
        <v>7</v>
      </c>
      <c r="B165" s="103"/>
      <c r="C165" s="120" t="s">
        <v>174</v>
      </c>
      <c r="D165" s="125" t="s">
        <v>43</v>
      </c>
      <c r="E165" s="126">
        <v>5</v>
      </c>
      <c r="F165" s="124"/>
      <c r="G165" s="107">
        <f t="shared" si="5"/>
        <v>0</v>
      </c>
      <c r="H165" s="108"/>
    </row>
    <row r="166" spans="1:8" ht="12">
      <c r="A166" s="102">
        <f t="shared" si="6"/>
        <v>8</v>
      </c>
      <c r="B166" s="103"/>
      <c r="C166" s="121" t="s">
        <v>175</v>
      </c>
      <c r="D166" s="103" t="s">
        <v>43</v>
      </c>
      <c r="E166" s="105">
        <v>5</v>
      </c>
      <c r="F166" s="106"/>
      <c r="G166" s="107">
        <f t="shared" si="5"/>
        <v>0</v>
      </c>
      <c r="H166" s="108"/>
    </row>
    <row r="167" spans="1:8" ht="12">
      <c r="A167" s="102">
        <f t="shared" si="6"/>
        <v>9</v>
      </c>
      <c r="B167" s="103"/>
      <c r="C167" s="121" t="s">
        <v>176</v>
      </c>
      <c r="D167" s="103" t="s">
        <v>43</v>
      </c>
      <c r="E167" s="105">
        <v>25</v>
      </c>
      <c r="F167" s="106"/>
      <c r="G167" s="107">
        <f t="shared" si="5"/>
        <v>0</v>
      </c>
      <c r="H167" s="108"/>
    </row>
    <row r="168" spans="1:8" ht="12">
      <c r="A168" s="102">
        <f t="shared" si="6"/>
        <v>10</v>
      </c>
      <c r="B168" s="103"/>
      <c r="C168" s="121" t="s">
        <v>177</v>
      </c>
      <c r="D168" s="103" t="s">
        <v>43</v>
      </c>
      <c r="E168" s="105">
        <v>3</v>
      </c>
      <c r="F168" s="106"/>
      <c r="G168" s="107">
        <f t="shared" si="5"/>
        <v>0</v>
      </c>
      <c r="H168" s="108"/>
    </row>
    <row r="169" spans="1:8" ht="12">
      <c r="A169" s="102">
        <f t="shared" si="6"/>
        <v>11</v>
      </c>
      <c r="B169" s="103"/>
      <c r="C169" s="121" t="s">
        <v>178</v>
      </c>
      <c r="D169" s="103" t="s">
        <v>43</v>
      </c>
      <c r="E169" s="105">
        <v>20</v>
      </c>
      <c r="F169" s="106"/>
      <c r="G169" s="107">
        <f t="shared" si="5"/>
        <v>0</v>
      </c>
      <c r="H169" s="108"/>
    </row>
    <row r="170" spans="1:8" ht="12">
      <c r="A170" s="85"/>
      <c r="B170" s="86"/>
      <c r="C170" s="118" t="s">
        <v>143</v>
      </c>
      <c r="D170" s="86"/>
      <c r="E170" s="115"/>
      <c r="F170" s="119"/>
      <c r="G170" s="117">
        <f>SUM(G159:G169)</f>
        <v>0</v>
      </c>
      <c r="H170" s="89"/>
    </row>
    <row r="171" spans="1:8" ht="12">
      <c r="A171" s="85"/>
      <c r="B171" s="86"/>
      <c r="C171" s="118"/>
      <c r="D171" s="86"/>
      <c r="E171" s="115"/>
      <c r="F171" s="119"/>
      <c r="G171" s="117"/>
      <c r="H171" s="89"/>
    </row>
    <row r="172" spans="1:8" ht="15">
      <c r="A172" s="85"/>
      <c r="B172" s="86"/>
      <c r="C172" s="114" t="s">
        <v>179</v>
      </c>
      <c r="D172" s="86"/>
      <c r="E172" s="115"/>
      <c r="F172" s="116"/>
      <c r="G172" s="117"/>
      <c r="H172" s="89"/>
    </row>
    <row r="173" spans="1:8" ht="12">
      <c r="A173" s="85"/>
      <c r="B173" s="86"/>
      <c r="C173" s="118"/>
      <c r="D173" s="86"/>
      <c r="E173" s="115"/>
      <c r="F173" s="119"/>
      <c r="G173" s="117"/>
      <c r="H173" s="89"/>
    </row>
    <row r="174" spans="1:8" ht="12">
      <c r="A174" s="90" t="s">
        <v>158</v>
      </c>
      <c r="B174" s="91" t="s">
        <v>159</v>
      </c>
      <c r="C174" s="92" t="s">
        <v>160</v>
      </c>
      <c r="D174" s="91" t="s">
        <v>161</v>
      </c>
      <c r="E174" s="110" t="s">
        <v>162</v>
      </c>
      <c r="F174" s="111" t="s">
        <v>167</v>
      </c>
      <c r="G174" s="113" t="s">
        <v>164</v>
      </c>
      <c r="H174" s="95" t="s">
        <v>165</v>
      </c>
    </row>
    <row r="175" spans="1:8" ht="12">
      <c r="A175" s="102">
        <v>1</v>
      </c>
      <c r="B175" s="103"/>
      <c r="C175" s="120" t="s">
        <v>180</v>
      </c>
      <c r="D175" s="103" t="s">
        <v>43</v>
      </c>
      <c r="E175" s="105">
        <v>1</v>
      </c>
      <c r="F175" s="106"/>
      <c r="G175" s="107">
        <f aca="true" t="shared" si="7" ref="G175:G183">E175*F175</f>
        <v>0</v>
      </c>
      <c r="H175" s="108"/>
    </row>
    <row r="176" spans="1:8" ht="12">
      <c r="A176" s="102">
        <f aca="true" t="shared" si="8" ref="A176:A183">A175+1</f>
        <v>2</v>
      </c>
      <c r="B176" s="103"/>
      <c r="C176" s="121" t="s">
        <v>181</v>
      </c>
      <c r="D176" s="103" t="s">
        <v>43</v>
      </c>
      <c r="E176" s="105">
        <v>1</v>
      </c>
      <c r="F176" s="106"/>
      <c r="G176" s="107">
        <f t="shared" si="7"/>
        <v>0</v>
      </c>
      <c r="H176" s="108"/>
    </row>
    <row r="177" spans="1:8" ht="12">
      <c r="A177" s="102">
        <f t="shared" si="8"/>
        <v>3</v>
      </c>
      <c r="B177" s="103"/>
      <c r="C177" s="121" t="s">
        <v>182</v>
      </c>
      <c r="D177" s="103" t="s">
        <v>43</v>
      </c>
      <c r="E177" s="105">
        <v>1</v>
      </c>
      <c r="F177" s="106"/>
      <c r="G177" s="107">
        <f t="shared" si="7"/>
        <v>0</v>
      </c>
      <c r="H177" s="108"/>
    </row>
    <row r="178" spans="1:8" ht="12">
      <c r="A178" s="102">
        <f t="shared" si="8"/>
        <v>4</v>
      </c>
      <c r="B178" s="103"/>
      <c r="C178" s="123" t="s">
        <v>183</v>
      </c>
      <c r="D178" s="103" t="s">
        <v>43</v>
      </c>
      <c r="E178" s="105">
        <v>2</v>
      </c>
      <c r="F178" s="124"/>
      <c r="G178" s="107">
        <f t="shared" si="7"/>
        <v>0</v>
      </c>
      <c r="H178" s="108"/>
    </row>
    <row r="179" spans="1:8" ht="12">
      <c r="A179" s="102">
        <f t="shared" si="8"/>
        <v>5</v>
      </c>
      <c r="B179" s="103"/>
      <c r="C179" s="123" t="s">
        <v>173</v>
      </c>
      <c r="D179" s="103" t="s">
        <v>43</v>
      </c>
      <c r="E179" s="105">
        <v>1</v>
      </c>
      <c r="F179" s="124"/>
      <c r="G179" s="107">
        <f t="shared" si="7"/>
        <v>0</v>
      </c>
      <c r="H179" s="108"/>
    </row>
    <row r="180" spans="1:8" ht="12">
      <c r="A180" s="102">
        <f t="shared" si="8"/>
        <v>6</v>
      </c>
      <c r="B180" s="103"/>
      <c r="C180" s="123" t="s">
        <v>184</v>
      </c>
      <c r="D180" s="103" t="s">
        <v>43</v>
      </c>
      <c r="E180" s="105">
        <v>6</v>
      </c>
      <c r="F180" s="124"/>
      <c r="G180" s="107">
        <f t="shared" si="7"/>
        <v>0</v>
      </c>
      <c r="H180" s="108"/>
    </row>
    <row r="181" spans="1:8" ht="12">
      <c r="A181" s="102">
        <f t="shared" si="8"/>
        <v>7</v>
      </c>
      <c r="B181" s="103"/>
      <c r="C181" s="121" t="s">
        <v>175</v>
      </c>
      <c r="D181" s="103" t="s">
        <v>43</v>
      </c>
      <c r="E181" s="105">
        <v>1</v>
      </c>
      <c r="F181" s="106"/>
      <c r="G181" s="107">
        <f t="shared" si="7"/>
        <v>0</v>
      </c>
      <c r="H181" s="108"/>
    </row>
    <row r="182" spans="1:8" ht="12">
      <c r="A182" s="102">
        <f t="shared" si="8"/>
        <v>8</v>
      </c>
      <c r="B182" s="103"/>
      <c r="C182" s="121" t="s">
        <v>176</v>
      </c>
      <c r="D182" s="103" t="s">
        <v>43</v>
      </c>
      <c r="E182" s="105">
        <v>15</v>
      </c>
      <c r="F182" s="106"/>
      <c r="G182" s="107">
        <f t="shared" si="7"/>
        <v>0</v>
      </c>
      <c r="H182" s="108"/>
    </row>
    <row r="183" spans="1:8" ht="12">
      <c r="A183" s="102">
        <f t="shared" si="8"/>
        <v>9</v>
      </c>
      <c r="B183" s="103"/>
      <c r="C183" s="121" t="s">
        <v>178</v>
      </c>
      <c r="D183" s="103" t="s">
        <v>43</v>
      </c>
      <c r="E183" s="105">
        <v>16</v>
      </c>
      <c r="F183" s="106"/>
      <c r="G183" s="107">
        <f t="shared" si="7"/>
        <v>0</v>
      </c>
      <c r="H183" s="108"/>
    </row>
    <row r="184" spans="1:8" ht="12">
      <c r="A184" s="85"/>
      <c r="B184" s="86"/>
      <c r="C184" s="118" t="s">
        <v>143</v>
      </c>
      <c r="D184" s="86"/>
      <c r="E184" s="115"/>
      <c r="F184" s="119"/>
      <c r="G184" s="117">
        <f>SUM(G175:G183)</f>
        <v>0</v>
      </c>
      <c r="H184" s="89"/>
    </row>
    <row r="185" spans="1:8" ht="12">
      <c r="A185" s="85"/>
      <c r="B185" s="86"/>
      <c r="C185" s="118"/>
      <c r="D185" s="86"/>
      <c r="E185" s="115"/>
      <c r="F185" s="119"/>
      <c r="G185" s="117"/>
      <c r="H185" s="89"/>
    </row>
    <row r="186" spans="1:8" ht="12">
      <c r="A186" s="85"/>
      <c r="B186" s="86"/>
      <c r="C186" s="118"/>
      <c r="D186" s="86"/>
      <c r="E186" s="115"/>
      <c r="F186" s="119"/>
      <c r="G186" s="117"/>
      <c r="H186" s="89"/>
    </row>
    <row r="187" spans="1:8" ht="12.75">
      <c r="A187" s="24"/>
      <c r="B187" s="30" t="s">
        <v>185</v>
      </c>
      <c r="C187" s="31" t="s">
        <v>186</v>
      </c>
      <c r="D187" s="30"/>
      <c r="E187" s="32"/>
      <c r="F187" s="33"/>
      <c r="G187" s="127"/>
      <c r="H187" s="128">
        <f>SUM(H188:H190)</f>
        <v>0</v>
      </c>
    </row>
    <row r="188" spans="1:8" ht="22.5">
      <c r="A188" s="35">
        <v>1</v>
      </c>
      <c r="B188" s="129" t="s">
        <v>187</v>
      </c>
      <c r="C188" s="130" t="s">
        <v>188</v>
      </c>
      <c r="D188" s="129" t="s">
        <v>28</v>
      </c>
      <c r="E188" s="131">
        <v>5</v>
      </c>
      <c r="F188" s="39"/>
      <c r="G188" s="132"/>
      <c r="H188" s="132">
        <f>E188*F188</f>
        <v>0</v>
      </c>
    </row>
    <row r="189" spans="1:8" ht="22.5">
      <c r="A189" s="35">
        <f>A188+1</f>
        <v>2</v>
      </c>
      <c r="B189" s="133" t="s">
        <v>189</v>
      </c>
      <c r="C189" s="130" t="s">
        <v>190</v>
      </c>
      <c r="D189" s="133" t="s">
        <v>28</v>
      </c>
      <c r="E189" s="134">
        <f>E188</f>
        <v>5</v>
      </c>
      <c r="F189" s="135"/>
      <c r="G189" s="132"/>
      <c r="H189" s="132">
        <f>E189*F189</f>
        <v>0</v>
      </c>
    </row>
    <row r="190" spans="1:8" ht="11.25">
      <c r="A190" s="35">
        <f>A189+1</f>
        <v>3</v>
      </c>
      <c r="B190" s="129" t="s">
        <v>191</v>
      </c>
      <c r="C190" s="130" t="s">
        <v>192</v>
      </c>
      <c r="D190" s="129" t="s">
        <v>193</v>
      </c>
      <c r="E190" s="131">
        <f>E188/2</f>
        <v>2.5</v>
      </c>
      <c r="F190" s="135"/>
      <c r="G190" s="132"/>
      <c r="H190" s="132">
        <f>E190*F190</f>
        <v>0</v>
      </c>
    </row>
    <row r="191" spans="1:8" ht="12">
      <c r="A191" s="85"/>
      <c r="B191" s="86"/>
      <c r="C191" s="118"/>
      <c r="D191" s="86"/>
      <c r="E191" s="115"/>
      <c r="F191" s="119"/>
      <c r="G191" s="117"/>
      <c r="H191" s="89"/>
    </row>
    <row r="192" spans="1:8" ht="15">
      <c r="A192" s="24"/>
      <c r="B192" s="25" t="s">
        <v>194</v>
      </c>
      <c r="C192" s="26" t="s">
        <v>195</v>
      </c>
      <c r="D192" s="25"/>
      <c r="E192" s="27"/>
      <c r="F192" s="28"/>
      <c r="G192" s="136"/>
      <c r="H192" s="137">
        <f>SUM(H193:H196)</f>
        <v>0</v>
      </c>
    </row>
    <row r="193" spans="1:8" ht="11.25">
      <c r="A193" s="35">
        <v>1</v>
      </c>
      <c r="B193" s="36" t="s">
        <v>196</v>
      </c>
      <c r="C193" s="138" t="s">
        <v>197</v>
      </c>
      <c r="D193" s="36" t="s">
        <v>198</v>
      </c>
      <c r="E193" s="139">
        <v>16</v>
      </c>
      <c r="F193" s="140"/>
      <c r="G193" s="139"/>
      <c r="H193" s="139">
        <f>E193*F193</f>
        <v>0</v>
      </c>
    </row>
    <row r="194" spans="1:8" ht="11.25">
      <c r="A194" s="35">
        <f>A193+1</f>
        <v>2</v>
      </c>
      <c r="B194" s="36" t="s">
        <v>196</v>
      </c>
      <c r="C194" s="138" t="s">
        <v>199</v>
      </c>
      <c r="D194" s="36" t="s">
        <v>198</v>
      </c>
      <c r="E194" s="139">
        <v>16</v>
      </c>
      <c r="F194" s="140"/>
      <c r="G194" s="139"/>
      <c r="H194" s="139">
        <f>E194*F194</f>
        <v>0</v>
      </c>
    </row>
    <row r="195" spans="1:8" ht="11.25">
      <c r="A195" s="35">
        <f>A194+1</f>
        <v>3</v>
      </c>
      <c r="B195" s="36" t="s">
        <v>200</v>
      </c>
      <c r="C195" s="138" t="s">
        <v>201</v>
      </c>
      <c r="D195" s="36" t="s">
        <v>198</v>
      </c>
      <c r="E195" s="139">
        <v>14</v>
      </c>
      <c r="F195" s="140"/>
      <c r="G195" s="139"/>
      <c r="H195" s="139">
        <f>E195*F195</f>
        <v>0</v>
      </c>
    </row>
    <row r="197" spans="3:8" ht="15">
      <c r="C197" s="26" t="s">
        <v>202</v>
      </c>
      <c r="G197" s="144">
        <f>H11+G142+H192</f>
        <v>0</v>
      </c>
      <c r="H197" s="144"/>
    </row>
  </sheetData>
  <sheetProtection selectLockedCells="1" selectUnlockedCells="1"/>
  <mergeCells count="4">
    <mergeCell ref="A1:H1"/>
    <mergeCell ref="E5:F5"/>
    <mergeCell ref="G142:H142"/>
    <mergeCell ref="G197:H197"/>
  </mergeCells>
  <printOptions/>
  <pageMargins left="0.7479166666666667" right="0.7479166666666667" top="1.1506944444444445" bottom="0" header="0.9840277777777777" footer="0.5118055555555555"/>
  <pageSetup horizontalDpi="300" verticalDpi="300" orientation="portrait" paperSize="9"/>
  <headerFooter alignWithMargins="0">
    <oddHeader>&amp;C&amp;"Times New Roman,Normálne"&amp;12-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riad</dc:creator>
  <cp:keywords/>
  <dc:description/>
  <cp:lastModifiedBy>Ďurská Alena</cp:lastModifiedBy>
  <dcterms:created xsi:type="dcterms:W3CDTF">2018-05-24T09:20:06Z</dcterms:created>
  <dcterms:modified xsi:type="dcterms:W3CDTF">2018-08-17T07:50:58Z</dcterms:modified>
  <cp:category/>
  <cp:version/>
  <cp:contentType/>
  <cp:contentStatus/>
</cp:coreProperties>
</file>