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DOKUMENTY\UTVAR VO\2020\SUTAZE\podlimitne zakazky\OIV\Parkovisko pred zimnym stadionom\vysvetlenia\V2\"/>
    </mc:Choice>
  </mc:AlternateContent>
  <xr:revisionPtr revIDLastSave="0" documentId="13_ncr:1_{BDF49EC0-D38D-4557-8AAF-60F1A3F2991E}" xr6:coauthVersionLast="40" xr6:coauthVersionMax="40" xr10:uidLastSave="{00000000-0000-0000-0000-000000000000}"/>
  <bookViews>
    <workbookView xWindow="0" yWindow="0" windowWidth="28800" windowHeight="12480" xr2:uid="{00000000-000D-0000-FFFF-FFFF00000000}"/>
  </bookViews>
  <sheets>
    <sheet name="80922 - SO 02 - Krajinno ..." sheetId="3" r:id="rId1"/>
  </sheets>
  <definedNames>
    <definedName name="_xlnm.Print_Titles" localSheetId="0">'80922 - SO 02 - Krajinno ...'!$120:$120</definedName>
    <definedName name="_xlnm.Print_Area" localSheetId="0">'80922 - SO 02 - Krajinno ...'!$C$4:$Q$70,'80922 - SO 02 - Krajinno ...'!$C$76:$Q$104,'80922 - SO 02 - Krajinno ...'!$C$110:$Q$190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190" i="3" l="1"/>
  <c r="BH190" i="3"/>
  <c r="BG190" i="3"/>
  <c r="BE190" i="3"/>
  <c r="BK190" i="3"/>
  <c r="N190" i="3" s="1"/>
  <c r="BF190" i="3" s="1"/>
  <c r="BI189" i="3"/>
  <c r="BH189" i="3"/>
  <c r="BG189" i="3"/>
  <c r="BE189" i="3"/>
  <c r="BK189" i="3"/>
  <c r="N189" i="3" s="1"/>
  <c r="BF189" i="3" s="1"/>
  <c r="BI188" i="3"/>
  <c r="BH188" i="3"/>
  <c r="BG188" i="3"/>
  <c r="BE188" i="3"/>
  <c r="BK188" i="3"/>
  <c r="N188" i="3" s="1"/>
  <c r="BF188" i="3" s="1"/>
  <c r="BI187" i="3"/>
  <c r="BH187" i="3"/>
  <c r="BG187" i="3"/>
  <c r="BE187" i="3"/>
  <c r="BK187" i="3"/>
  <c r="N187" i="3"/>
  <c r="BF187" i="3"/>
  <c r="BI186" i="3"/>
  <c r="BH186" i="3"/>
  <c r="BG186" i="3"/>
  <c r="BE186" i="3"/>
  <c r="BK186" i="3"/>
  <c r="BK185" i="3" s="1"/>
  <c r="N185" i="3" s="1"/>
  <c r="N94" i="3" s="1"/>
  <c r="N186" i="3"/>
  <c r="BF186" i="3" s="1"/>
  <c r="BI184" i="3"/>
  <c r="BH184" i="3"/>
  <c r="BG184" i="3"/>
  <c r="BE184" i="3"/>
  <c r="AA184" i="3"/>
  <c r="Y184" i="3"/>
  <c r="W184" i="3"/>
  <c r="BK184" i="3"/>
  <c r="N184" i="3"/>
  <c r="BF184" i="3"/>
  <c r="BI183" i="3"/>
  <c r="BH183" i="3"/>
  <c r="BG183" i="3"/>
  <c r="BE183" i="3"/>
  <c r="AA183" i="3"/>
  <c r="AA182" i="3" s="1"/>
  <c r="Y183" i="3"/>
  <c r="Y182" i="3"/>
  <c r="W183" i="3"/>
  <c r="W182" i="3" s="1"/>
  <c r="BK183" i="3"/>
  <c r="BK182" i="3"/>
  <c r="N182" i="3" s="1"/>
  <c r="N93" i="3" s="1"/>
  <c r="N183" i="3"/>
  <c r="BF183" i="3"/>
  <c r="BI179" i="3"/>
  <c r="BH179" i="3"/>
  <c r="BG179" i="3"/>
  <c r="BE179" i="3"/>
  <c r="AA179" i="3"/>
  <c r="Y179" i="3"/>
  <c r="W179" i="3"/>
  <c r="BK179" i="3"/>
  <c r="N179" i="3"/>
  <c r="BF179" i="3"/>
  <c r="BI176" i="3"/>
  <c r="BH176" i="3"/>
  <c r="BG176" i="3"/>
  <c r="BE176" i="3"/>
  <c r="AA176" i="3"/>
  <c r="Y176" i="3"/>
  <c r="W176" i="3"/>
  <c r="BK176" i="3"/>
  <c r="N176" i="3"/>
  <c r="BF176" i="3"/>
  <c r="BI175" i="3"/>
  <c r="BH175" i="3"/>
  <c r="BG175" i="3"/>
  <c r="BE175" i="3"/>
  <c r="AA175" i="3"/>
  <c r="Y175" i="3"/>
  <c r="W175" i="3"/>
  <c r="BK175" i="3"/>
  <c r="N175" i="3"/>
  <c r="BF175" i="3"/>
  <c r="BI174" i="3"/>
  <c r="BH174" i="3"/>
  <c r="BG174" i="3"/>
  <c r="BE174" i="3"/>
  <c r="AA174" i="3"/>
  <c r="Y174" i="3"/>
  <c r="W174" i="3"/>
  <c r="BK174" i="3"/>
  <c r="N174" i="3"/>
  <c r="BF174" i="3"/>
  <c r="BI171" i="3"/>
  <c r="BH171" i="3"/>
  <c r="BG171" i="3"/>
  <c r="BE171" i="3"/>
  <c r="AA171" i="3"/>
  <c r="Y171" i="3"/>
  <c r="W171" i="3"/>
  <c r="BK171" i="3"/>
  <c r="N171" i="3"/>
  <c r="BF171" i="3"/>
  <c r="BI170" i="3"/>
  <c r="BH170" i="3"/>
  <c r="BG170" i="3"/>
  <c r="BE170" i="3"/>
  <c r="AA170" i="3"/>
  <c r="Y170" i="3"/>
  <c r="W170" i="3"/>
  <c r="BK170" i="3"/>
  <c r="N170" i="3"/>
  <c r="BF170" i="3"/>
  <c r="BI169" i="3"/>
  <c r="BH169" i="3"/>
  <c r="BG169" i="3"/>
  <c r="BE169" i="3"/>
  <c r="AA169" i="3"/>
  <c r="Y169" i="3"/>
  <c r="W169" i="3"/>
  <c r="BK169" i="3"/>
  <c r="N169" i="3"/>
  <c r="BF169" i="3"/>
  <c r="BI168" i="3"/>
  <c r="BH168" i="3"/>
  <c r="BG168" i="3"/>
  <c r="BE168" i="3"/>
  <c r="AA168" i="3"/>
  <c r="Y168" i="3"/>
  <c r="W168" i="3"/>
  <c r="BK168" i="3"/>
  <c r="N168" i="3"/>
  <c r="BF168" i="3"/>
  <c r="BI165" i="3"/>
  <c r="BH165" i="3"/>
  <c r="BG165" i="3"/>
  <c r="BE165" i="3"/>
  <c r="AA165" i="3"/>
  <c r="Y165" i="3"/>
  <c r="W165" i="3"/>
  <c r="BK165" i="3"/>
  <c r="N165" i="3"/>
  <c r="BF165" i="3"/>
  <c r="BI164" i="3"/>
  <c r="BH164" i="3"/>
  <c r="BG164" i="3"/>
  <c r="BE164" i="3"/>
  <c r="AA164" i="3"/>
  <c r="Y164" i="3"/>
  <c r="W164" i="3"/>
  <c r="BK164" i="3"/>
  <c r="N164" i="3"/>
  <c r="BF164" i="3"/>
  <c r="BI163" i="3"/>
  <c r="BH163" i="3"/>
  <c r="BG163" i="3"/>
  <c r="BE163" i="3"/>
  <c r="AA163" i="3"/>
  <c r="Y163" i="3"/>
  <c r="W163" i="3"/>
  <c r="BK163" i="3"/>
  <c r="N163" i="3"/>
  <c r="BF163" i="3"/>
  <c r="BI162" i="3"/>
  <c r="BH162" i="3"/>
  <c r="BG162" i="3"/>
  <c r="BE162" i="3"/>
  <c r="AA162" i="3"/>
  <c r="Y162" i="3"/>
  <c r="W162" i="3"/>
  <c r="BK162" i="3"/>
  <c r="N162" i="3"/>
  <c r="BF162" i="3"/>
  <c r="BI161" i="3"/>
  <c r="BH161" i="3"/>
  <c r="BG161" i="3"/>
  <c r="BE161" i="3"/>
  <c r="AA161" i="3"/>
  <c r="Y161" i="3"/>
  <c r="W161" i="3"/>
  <c r="BK161" i="3"/>
  <c r="N161" i="3"/>
  <c r="BF161" i="3"/>
  <c r="BI160" i="3"/>
  <c r="BH160" i="3"/>
  <c r="BG160" i="3"/>
  <c r="BE160" i="3"/>
  <c r="AA160" i="3"/>
  <c r="Y160" i="3"/>
  <c r="W160" i="3"/>
  <c r="BK160" i="3"/>
  <c r="N160" i="3"/>
  <c r="BF160" i="3"/>
  <c r="BI159" i="3"/>
  <c r="BH159" i="3"/>
  <c r="BG159" i="3"/>
  <c r="BE159" i="3"/>
  <c r="AA159" i="3"/>
  <c r="Y159" i="3"/>
  <c r="W159" i="3"/>
  <c r="BK159" i="3"/>
  <c r="N159" i="3"/>
  <c r="BF159" i="3"/>
  <c r="BI158" i="3"/>
  <c r="BH158" i="3"/>
  <c r="BG158" i="3"/>
  <c r="BE158" i="3"/>
  <c r="AA158" i="3"/>
  <c r="Y158" i="3"/>
  <c r="W158" i="3"/>
  <c r="BK158" i="3"/>
  <c r="N158" i="3"/>
  <c r="BF158" i="3"/>
  <c r="BI157" i="3"/>
  <c r="BH157" i="3"/>
  <c r="BG157" i="3"/>
  <c r="BE157" i="3"/>
  <c r="AA157" i="3"/>
  <c r="Y157" i="3"/>
  <c r="W157" i="3"/>
  <c r="BK157" i="3"/>
  <c r="N157" i="3"/>
  <c r="BF157" i="3"/>
  <c r="BI156" i="3"/>
  <c r="BH156" i="3"/>
  <c r="BG156" i="3"/>
  <c r="BE156" i="3"/>
  <c r="AA156" i="3"/>
  <c r="Y156" i="3"/>
  <c r="W156" i="3"/>
  <c r="BK156" i="3"/>
  <c r="N156" i="3"/>
  <c r="BF156" i="3"/>
  <c r="BI155" i="3"/>
  <c r="BH155" i="3"/>
  <c r="BG155" i="3"/>
  <c r="BE155" i="3"/>
  <c r="AA155" i="3"/>
  <c r="Y155" i="3"/>
  <c r="W155" i="3"/>
  <c r="BK155" i="3"/>
  <c r="N155" i="3"/>
  <c r="BF155" i="3"/>
  <c r="BI154" i="3"/>
  <c r="BH154" i="3"/>
  <c r="BG154" i="3"/>
  <c r="BE154" i="3"/>
  <c r="AA154" i="3"/>
  <c r="Y154" i="3"/>
  <c r="W154" i="3"/>
  <c r="BK154" i="3"/>
  <c r="N154" i="3"/>
  <c r="BF154" i="3"/>
  <c r="BI151" i="3"/>
  <c r="BH151" i="3"/>
  <c r="BG151" i="3"/>
  <c r="BE151" i="3"/>
  <c r="AA151" i="3"/>
  <c r="Y151" i="3"/>
  <c r="W151" i="3"/>
  <c r="BK151" i="3"/>
  <c r="N151" i="3"/>
  <c r="BF151" i="3"/>
  <c r="BI148" i="3"/>
  <c r="BH148" i="3"/>
  <c r="BG148" i="3"/>
  <c r="BE148" i="3"/>
  <c r="AA148" i="3"/>
  <c r="Y148" i="3"/>
  <c r="W148" i="3"/>
  <c r="BK148" i="3"/>
  <c r="N148" i="3"/>
  <c r="BF148" i="3" s="1"/>
  <c r="BI145" i="3"/>
  <c r="BH145" i="3"/>
  <c r="BG145" i="3"/>
  <c r="BE145" i="3"/>
  <c r="AA145" i="3"/>
  <c r="Y145" i="3"/>
  <c r="W145" i="3"/>
  <c r="BK145" i="3"/>
  <c r="N145" i="3"/>
  <c r="BF145" i="3"/>
  <c r="BI142" i="3"/>
  <c r="BH142" i="3"/>
  <c r="BG142" i="3"/>
  <c r="BE142" i="3"/>
  <c r="AA142" i="3"/>
  <c r="Y142" i="3"/>
  <c r="Y137" i="3" s="1"/>
  <c r="W142" i="3"/>
  <c r="BK142" i="3"/>
  <c r="N142" i="3"/>
  <c r="BF142" i="3"/>
  <c r="BI139" i="3"/>
  <c r="BH139" i="3"/>
  <c r="BG139" i="3"/>
  <c r="BE139" i="3"/>
  <c r="AA139" i="3"/>
  <c r="Y139" i="3"/>
  <c r="W139" i="3"/>
  <c r="BK139" i="3"/>
  <c r="N139" i="3"/>
  <c r="BF139" i="3"/>
  <c r="BI138" i="3"/>
  <c r="BH138" i="3"/>
  <c r="BG138" i="3"/>
  <c r="BE138" i="3"/>
  <c r="AA138" i="3"/>
  <c r="AA137" i="3"/>
  <c r="Y138" i="3"/>
  <c r="W138" i="3"/>
  <c r="W137" i="3"/>
  <c r="BK138" i="3"/>
  <c r="N138" i="3"/>
  <c r="BF138" i="3" s="1"/>
  <c r="BI136" i="3"/>
  <c r="BH136" i="3"/>
  <c r="BG136" i="3"/>
  <c r="BE136" i="3"/>
  <c r="AA136" i="3"/>
  <c r="Y136" i="3"/>
  <c r="W136" i="3"/>
  <c r="BK136" i="3"/>
  <c r="N136" i="3"/>
  <c r="BF136" i="3"/>
  <c r="BI135" i="3"/>
  <c r="BH135" i="3"/>
  <c r="BG135" i="3"/>
  <c r="BE135" i="3"/>
  <c r="AA135" i="3"/>
  <c r="Y135" i="3"/>
  <c r="W135" i="3"/>
  <c r="BK135" i="3"/>
  <c r="BK132" i="3" s="1"/>
  <c r="N135" i="3"/>
  <c r="BF135" i="3"/>
  <c r="BI134" i="3"/>
  <c r="BH134" i="3"/>
  <c r="BG134" i="3"/>
  <c r="BE134" i="3"/>
  <c r="AA134" i="3"/>
  <c r="AA132" i="3" s="1"/>
  <c r="AA131" i="3" s="1"/>
  <c r="Y134" i="3"/>
  <c r="W134" i="3"/>
  <c r="BK134" i="3"/>
  <c r="N134" i="3"/>
  <c r="BF134" i="3"/>
  <c r="BI133" i="3"/>
  <c r="BH133" i="3"/>
  <c r="BG133" i="3"/>
  <c r="BE133" i="3"/>
  <c r="AA133" i="3"/>
  <c r="Y133" i="3"/>
  <c r="Y132" i="3" s="1"/>
  <c r="Y131" i="3" s="1"/>
  <c r="W133" i="3"/>
  <c r="W132" i="3"/>
  <c r="W131" i="3" s="1"/>
  <c r="BK133" i="3"/>
  <c r="N133" i="3"/>
  <c r="BF133" i="3"/>
  <c r="BI130" i="3"/>
  <c r="BH130" i="3"/>
  <c r="BG130" i="3"/>
  <c r="BE130" i="3"/>
  <c r="AA130" i="3"/>
  <c r="Y130" i="3"/>
  <c r="W130" i="3"/>
  <c r="BK130" i="3"/>
  <c r="N130" i="3"/>
  <c r="BF130" i="3"/>
  <c r="BI129" i="3"/>
  <c r="BH129" i="3"/>
  <c r="BG129" i="3"/>
  <c r="BE129" i="3"/>
  <c r="AA129" i="3"/>
  <c r="Y129" i="3"/>
  <c r="W129" i="3"/>
  <c r="BK129" i="3"/>
  <c r="N129" i="3"/>
  <c r="BF129" i="3"/>
  <c r="BI128" i="3"/>
  <c r="BH128" i="3"/>
  <c r="BG128" i="3"/>
  <c r="BE128" i="3"/>
  <c r="AA128" i="3"/>
  <c r="Y128" i="3"/>
  <c r="W128" i="3"/>
  <c r="BK128" i="3"/>
  <c r="N128" i="3"/>
  <c r="BF128" i="3"/>
  <c r="BI127" i="3"/>
  <c r="BH127" i="3"/>
  <c r="BG127" i="3"/>
  <c r="BE127" i="3"/>
  <c r="AA127" i="3"/>
  <c r="Y127" i="3"/>
  <c r="W127" i="3"/>
  <c r="BK127" i="3"/>
  <c r="N127" i="3"/>
  <c r="BF127" i="3"/>
  <c r="BI126" i="3"/>
  <c r="BH126" i="3"/>
  <c r="BG126" i="3"/>
  <c r="BE126" i="3"/>
  <c r="AA126" i="3"/>
  <c r="Y126" i="3"/>
  <c r="W126" i="3"/>
  <c r="BK126" i="3"/>
  <c r="N126" i="3"/>
  <c r="BF126" i="3"/>
  <c r="BI125" i="3"/>
  <c r="BH125" i="3"/>
  <c r="BG125" i="3"/>
  <c r="BE125" i="3"/>
  <c r="AA125" i="3"/>
  <c r="Y125" i="3"/>
  <c r="W125" i="3"/>
  <c r="BK125" i="3"/>
  <c r="N125" i="3"/>
  <c r="BF125" i="3"/>
  <c r="BI124" i="3"/>
  <c r="BH124" i="3"/>
  <c r="BG124" i="3"/>
  <c r="BE124" i="3"/>
  <c r="AA124" i="3"/>
  <c r="AA122" i="3" s="1"/>
  <c r="AA121" i="3" s="1"/>
  <c r="Y124" i="3"/>
  <c r="W124" i="3"/>
  <c r="BK124" i="3"/>
  <c r="N124" i="3"/>
  <c r="BF124" i="3"/>
  <c r="BI123" i="3"/>
  <c r="BH123" i="3"/>
  <c r="BG123" i="3"/>
  <c r="BE123" i="3"/>
  <c r="AA123" i="3"/>
  <c r="Y123" i="3"/>
  <c r="Y122" i="3" s="1"/>
  <c r="Y121" i="3" s="1"/>
  <c r="W123" i="3"/>
  <c r="W122" i="3"/>
  <c r="BK123" i="3"/>
  <c r="BK122" i="3"/>
  <c r="N122" i="3" s="1"/>
  <c r="N89" i="3" s="1"/>
  <c r="N123" i="3"/>
  <c r="BF123" i="3"/>
  <c r="M117" i="3"/>
  <c r="F117" i="3"/>
  <c r="F115" i="3"/>
  <c r="F113" i="3"/>
  <c r="BI102" i="3"/>
  <c r="BH102" i="3"/>
  <c r="BG102" i="3"/>
  <c r="BE102" i="3"/>
  <c r="BI101" i="3"/>
  <c r="BH101" i="3"/>
  <c r="BG101" i="3"/>
  <c r="BE101" i="3"/>
  <c r="BI100" i="3"/>
  <c r="BH100" i="3"/>
  <c r="BG100" i="3"/>
  <c r="BE100" i="3"/>
  <c r="BI99" i="3"/>
  <c r="BH99" i="3"/>
  <c r="BG99" i="3"/>
  <c r="BE99" i="3"/>
  <c r="BI98" i="3"/>
  <c r="BH98" i="3"/>
  <c r="BG98" i="3"/>
  <c r="BE98" i="3"/>
  <c r="BI97" i="3"/>
  <c r="BH97" i="3"/>
  <c r="BG97" i="3"/>
  <c r="H34" i="3" s="1"/>
  <c r="BE97" i="3"/>
  <c r="M32" i="3"/>
  <c r="M83" i="3"/>
  <c r="F83" i="3"/>
  <c r="F81" i="3"/>
  <c r="F79" i="3"/>
  <c r="O21" i="3"/>
  <c r="E21" i="3"/>
  <c r="M84" i="3" s="1"/>
  <c r="O20" i="3"/>
  <c r="O15" i="3"/>
  <c r="E15" i="3"/>
  <c r="F118" i="3" s="1"/>
  <c r="O14" i="3"/>
  <c r="O9" i="3"/>
  <c r="M115" i="3" s="1"/>
  <c r="F6" i="3"/>
  <c r="F78" i="3" s="1"/>
  <c r="F112" i="3"/>
  <c r="H32" i="3" l="1"/>
  <c r="BK137" i="3"/>
  <c r="N137" i="3" s="1"/>
  <c r="N92" i="3" s="1"/>
  <c r="H36" i="3"/>
  <c r="H35" i="3"/>
  <c r="M118" i="3"/>
  <c r="N132" i="3"/>
  <c r="N91" i="3" s="1"/>
  <c r="W121" i="3"/>
  <c r="M81" i="3"/>
  <c r="F84" i="3"/>
  <c r="BK131" i="3" l="1"/>
  <c r="N131" i="3" l="1"/>
  <c r="N90" i="3" s="1"/>
  <c r="BK121" i="3"/>
  <c r="N121" i="3" s="1"/>
  <c r="N88" i="3" s="1"/>
  <c r="N102" i="3" l="1"/>
  <c r="BF102" i="3" s="1"/>
  <c r="N98" i="3"/>
  <c r="BF98" i="3" s="1"/>
  <c r="N101" i="3"/>
  <c r="BF101" i="3" s="1"/>
  <c r="M27" i="3"/>
  <c r="N100" i="3"/>
  <c r="BF100" i="3" s="1"/>
  <c r="N97" i="3"/>
  <c r="N99" i="3"/>
  <c r="BF99" i="3" s="1"/>
  <c r="BF97" i="3" l="1"/>
  <c r="N96" i="3"/>
  <c r="M33" i="3" l="1"/>
  <c r="H33" i="3"/>
  <c r="M28" i="3"/>
  <c r="M30" i="3" s="1"/>
  <c r="L104" i="3"/>
  <c r="L38" i="3"/>
</calcChain>
</file>

<file path=xl/sharedStrings.xml><?xml version="1.0" encoding="utf-8"?>
<sst xmlns="http://schemas.openxmlformats.org/spreadsheetml/2006/main" count="934" uniqueCount="272">
  <si>
    <t>Hárok obsahuje:</t>
  </si>
  <si>
    <t>False</t>
  </si>
  <si>
    <t>optimalizované pre tlač zostáv vo formáte A4 - na výšku</t>
  </si>
  <si>
    <t>&gt;&gt;  skryté stĺpce  &lt;&lt;</t>
  </si>
  <si>
    <t>20</t>
  </si>
  <si>
    <t>v ---  nižšie sa nachádzajú doplnkové a pomocné údaje k zostavám  --- v</t>
  </si>
  <si>
    <t>Stavba:</t>
  </si>
  <si>
    <t>JKSO:</t>
  </si>
  <si>
    <t/>
  </si>
  <si>
    <t>KS:</t>
  </si>
  <si>
    <t>Miesto:</t>
  </si>
  <si>
    <t>Trnava</t>
  </si>
  <si>
    <t>Dátum:</t>
  </si>
  <si>
    <t>Objednávateľ:</t>
  </si>
  <si>
    <t>IČO:</t>
  </si>
  <si>
    <t>00313114</t>
  </si>
  <si>
    <t>MESTO TRNAVA , Hlavná 1,917  Trnava</t>
  </si>
  <si>
    <t>IČO DPH:</t>
  </si>
  <si>
    <t>Zhotoviteľ:</t>
  </si>
  <si>
    <t>Projektant:</t>
  </si>
  <si>
    <t>47553111</t>
  </si>
  <si>
    <t>Cykloprojekt s.r.o. , Bratislava , Laurinská 18</t>
  </si>
  <si>
    <t>SK2023969321</t>
  </si>
  <si>
    <t>Spracovateľ:</t>
  </si>
  <si>
    <t>Poznámka: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</si>
  <si>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</si>
  <si>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</si>
  <si>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</si>
  <si>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</si>
  <si>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</si>
  <si>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</si>
  <si>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</si>
  <si>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</si>
  <si>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</si>
  <si>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</si>
  <si>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</si>
  <si>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</si>
  <si>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</si>
  <si>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</si>
  <si>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</si>
  <si>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</si>
  <si>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</si>
  <si>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</si>
  <si>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D</t>
  </si>
  <si>
    <t>0</t>
  </si>
  <si>
    <t>1</t>
  </si>
  <si>
    <t>{4f93a597-3f0e-496d-9957-6bc7fe034a06}</t>
  </si>
  <si>
    <t>Ostatné náklady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</si>
  <si>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</si>
  <si>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</si>
  <si>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</si>
  <si>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</si>
  <si>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</si>
  <si>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</si>
  <si>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</si>
  <si>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</si>
  <si>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</si>
  <si>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</si>
  <si>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</si>
  <si>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</si>
  <si>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</si>
  <si>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</si>
  <si>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</si>
  <si>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>VP -   Práce naviac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</si>
  <si>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</si>
  <si>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</si>
  <si>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</si>
  <si>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</si>
  <si>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</si>
  <si>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</si>
  <si>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</si>
  <si>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</si>
  <si>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</si>
  <si>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</si>
  <si>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</si>
  <si>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</si>
  <si>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</si>
  <si>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</si>
  <si>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</si>
  <si>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</si>
  <si>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</si>
  <si>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</si>
  <si>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</si>
  <si>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</si>
  <si>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</si>
  <si>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</si>
  <si>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</si>
  <si>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</si>
  <si>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</si>
  <si>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</si>
  <si>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m2</t>
  </si>
  <si>
    <t>4</t>
  </si>
  <si>
    <t>3</t>
  </si>
  <si>
    <t>5</t>
  </si>
  <si>
    <t>VV</t>
  </si>
  <si>
    <t>True</t>
  </si>
  <si>
    <t>6</t>
  </si>
  <si>
    <t>m</t>
  </si>
  <si>
    <t>7</t>
  </si>
  <si>
    <t>m3</t>
  </si>
  <si>
    <t>Súčet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</si>
  <si>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</si>
  <si>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</si>
  <si>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</si>
  <si>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</si>
  <si>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</si>
  <si>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</si>
  <si>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</si>
  <si>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</si>
  <si>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</si>
  <si>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</si>
  <si>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t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</si>
  <si>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</si>
  <si>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</si>
  <si>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</si>
  <si>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</si>
  <si>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</si>
  <si>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</si>
  <si>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</si>
  <si>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</si>
  <si>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</si>
  <si>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</si>
  <si>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M</t>
  </si>
  <si>
    <t>29</t>
  </si>
  <si>
    <t>30</t>
  </si>
  <si>
    <t>31</t>
  </si>
  <si>
    <t>32</t>
  </si>
  <si>
    <t>33</t>
  </si>
  <si>
    <t>ks</t>
  </si>
  <si>
    <t>34</t>
  </si>
  <si>
    <t>35</t>
  </si>
  <si>
    <t>36</t>
  </si>
  <si>
    <t>37</t>
  </si>
  <si>
    <t>38</t>
  </si>
  <si>
    <t>39</t>
  </si>
  <si>
    <t>40</t>
  </si>
  <si>
    <t>VP - Práce naviac</t>
  </si>
  <si>
    <t>PN</t>
  </si>
  <si>
    <t>80922 - SO 02 - Krajinno -architektonický projekt</t>
  </si>
  <si>
    <t>99 - Presun hmôt HSV</t>
  </si>
  <si>
    <t xml:space="preserve">    1.1. - Pestovateľské opatrenia</t>
  </si>
  <si>
    <t xml:space="preserve">    1.2 - Sadovnícke úpravy</t>
  </si>
  <si>
    <t xml:space="preserve">    1.3 - Rastlinný materiál</t>
  </si>
  <si>
    <t>162401411</t>
  </si>
  <si>
    <t>Vodorovné premiestnenie konárov stromov nad 100 do 300 mm do 3000 m</t>
  </si>
  <si>
    <t>2048316375</t>
  </si>
  <si>
    <t>162401421</t>
  </si>
  <si>
    <t>Príplatok za každých ďalších 1000 m premiest.,konárov stromov nad 100 do 300 mm po spevnenej ceste</t>
  </si>
  <si>
    <t>-891533049</t>
  </si>
  <si>
    <t>162501411</t>
  </si>
  <si>
    <t>Vodorovné premiestnenie kmeňov nad 100 do 300 mm do 3000 m</t>
  </si>
  <si>
    <t>-1754613608</t>
  </si>
  <si>
    <t>162501421</t>
  </si>
  <si>
    <t>Príplatok za každých ďalších 1000 m premiest.,kmeňov stromov nad 100 do 300 mm po spevnenej ceste</t>
  </si>
  <si>
    <t>-159408126</t>
  </si>
  <si>
    <t>162601411</t>
  </si>
  <si>
    <t>Vodorovné premiestnenie pňov nad 100 do 300 mm do 3000 m</t>
  </si>
  <si>
    <t>1445275950</t>
  </si>
  <si>
    <t>162601421</t>
  </si>
  <si>
    <t>Príplatok za každých ďalších 1000 m premiest.,pňov nad 100 do 300 mm po spevnenej ceste</t>
  </si>
  <si>
    <t>1651096026</t>
  </si>
  <si>
    <t>998231312</t>
  </si>
  <si>
    <t>Poplatok za uloženie drevnej hmoty</t>
  </si>
  <si>
    <t>855072514</t>
  </si>
  <si>
    <t>998231313</t>
  </si>
  <si>
    <t>Zákonný poplatok za skládkovanie drevnej hmoty</t>
  </si>
  <si>
    <t>1193486966</t>
  </si>
  <si>
    <t>112101111</t>
  </si>
  <si>
    <t>Vyrúbanie stromu listnatého vo svahu do 1:5 priem. kmeňa do 200 mm</t>
  </si>
  <si>
    <t>272316507</t>
  </si>
  <si>
    <t>112101112</t>
  </si>
  <si>
    <t>Vyrúbanie stromu listnatého vo svahu do 1:5 priem. kmeňa nad 200 do 300 mm</t>
  </si>
  <si>
    <t>351610459</t>
  </si>
  <si>
    <t>112201111</t>
  </si>
  <si>
    <t>Odstránenie pňa v rovine a na svahu do 1:5, priemer do 200 mm</t>
  </si>
  <si>
    <t>1787653096</t>
  </si>
  <si>
    <t>112201112</t>
  </si>
  <si>
    <t>Odstránenie pňa v rovine a na svahu do 1:5, priemer nad 200 do 300 mm</t>
  </si>
  <si>
    <t>-600127924</t>
  </si>
  <si>
    <t>180402111</t>
  </si>
  <si>
    <t>Založenie trávnika parkového výsevom v rovine do 1:5</t>
  </si>
  <si>
    <t>-893231386</t>
  </si>
  <si>
    <t>0057211500</t>
  </si>
  <si>
    <t>Trávové semeno - zmes - parkový trávnik, 30g/m2, *1,03</t>
  </si>
  <si>
    <t>kg</t>
  </si>
  <si>
    <t>1736005000</t>
  </si>
  <si>
    <t xml:space="preserve">265*0,03*1,03   </t>
  </si>
  <si>
    <t>181101101</t>
  </si>
  <si>
    <t>Úprava pláne v zárezoch v hornine 1-4 bez zhutnenia</t>
  </si>
  <si>
    <t>1390182611</t>
  </si>
  <si>
    <t xml:space="preserve">"trávnik"265   </t>
  </si>
  <si>
    <t>183101221</t>
  </si>
  <si>
    <t>Hĺbenie jamiek pre výsadbu v horn. 1-4 s výmenou pôdy do 50% v rovine alebo na svahu do 1:5 objemu nad 0, 40 do 1,00 m3</t>
  </si>
  <si>
    <t>1378111023</t>
  </si>
  <si>
    <t xml:space="preserve">"stromy"14   </t>
  </si>
  <si>
    <t>5812532000</t>
  </si>
  <si>
    <t>Záhradnícky substrát voľne ložený</t>
  </si>
  <si>
    <t>-118300961</t>
  </si>
  <si>
    <t xml:space="preserve">"stromy"14*0,5   </t>
  </si>
  <si>
    <t>183403114</t>
  </si>
  <si>
    <t>Obrobenie pôdy kultivátorovaním v rovine alebo na svahu do 1:5</t>
  </si>
  <si>
    <t>-750466406</t>
  </si>
  <si>
    <t>183403153</t>
  </si>
  <si>
    <t>Obrobenie pôdy hrabaním v rovine alebo na svahu do 1:5</t>
  </si>
  <si>
    <t>-147955550</t>
  </si>
  <si>
    <t>183403161</t>
  </si>
  <si>
    <t>Obrobenie pôdy valcovaním v rovine alebo na svahu do 1:5</t>
  </si>
  <si>
    <t>-1804686432</t>
  </si>
  <si>
    <t>184102116</t>
  </si>
  <si>
    <t>Výsadba dreviny s balom v rovine alebo na svahu do 1:5, priemer balu nad 600 do 800 mm</t>
  </si>
  <si>
    <t>-1571089151</t>
  </si>
  <si>
    <t>184202112</t>
  </si>
  <si>
    <t>Zakotvenie dreviny troma a viac kolmi pri priemere kolov do 100 mm pri dĺžke kolov do 2 m do 3 m</t>
  </si>
  <si>
    <t>2077314257</t>
  </si>
  <si>
    <t>0521742030</t>
  </si>
  <si>
    <t>Kotviace koly, pr. 50mm, dĺžka 2,5m, 3 ks/1strom</t>
  </si>
  <si>
    <t>-344928640</t>
  </si>
  <si>
    <t>0521742040</t>
  </si>
  <si>
    <t>Kotviace polkoly, pr. 50mm, dĺžka 2,5m, 1ks/1strom</t>
  </si>
  <si>
    <t>-10994268</t>
  </si>
  <si>
    <t>0521742050</t>
  </si>
  <si>
    <t>Viazací a spojovací materiál</t>
  </si>
  <si>
    <t>1267174238</t>
  </si>
  <si>
    <t>0521742080</t>
  </si>
  <si>
    <t>Drenážne potrubie pr. 100 mm, dĺ. 1 m, výplň - štrk fr. 8/16 mm</t>
  </si>
  <si>
    <t>2105999112</t>
  </si>
  <si>
    <t>184202113</t>
  </si>
  <si>
    <t>Zhotovenie ochrany proti prerastaniu koreňov umiestnením koreňovej chráničky, dĺžka 2m, výška 1m</t>
  </si>
  <si>
    <t>-1914130348</t>
  </si>
  <si>
    <t>0521742070</t>
  </si>
  <si>
    <t>Protikoreňová bariéra, dĺžka 2m, šírka 1m</t>
  </si>
  <si>
    <t>1668265106</t>
  </si>
  <si>
    <t>1844502138</t>
  </si>
  <si>
    <t>Presadenie stromu pomocou špeciálnej techniky, vykopanie dreviny, presun do 5000 m, presadenie, zakotvenie</t>
  </si>
  <si>
    <t>-1340116598</t>
  </si>
  <si>
    <t>184501111</t>
  </si>
  <si>
    <t>Zhotovenie obalu kmeňa stromu z juty v jednej vrstve v rovine alebo na svahu do 1:5</t>
  </si>
  <si>
    <t>1098893809</t>
  </si>
  <si>
    <t xml:space="preserve">14*0,75   </t>
  </si>
  <si>
    <t>052742080</t>
  </si>
  <si>
    <t>Jutová páska, 15cm hrúbka, 1m</t>
  </si>
  <si>
    <t>475706540</t>
  </si>
  <si>
    <t>184921093</t>
  </si>
  <si>
    <t>Mulčovanie rastlín pri hrúbke mulča nad 50 do 100 mm v rovine alebo na svahu do 1:5</t>
  </si>
  <si>
    <t>680496246</t>
  </si>
  <si>
    <t>0554151101</t>
  </si>
  <si>
    <t>Mulčovacia kôra borovicová, 40-60mm, 70l</t>
  </si>
  <si>
    <t>408828202</t>
  </si>
  <si>
    <t>185802113</t>
  </si>
  <si>
    <t>Hnojenie pôdy v rovine alebo na svahu do 1:5 umelým hnojivom naširoko</t>
  </si>
  <si>
    <t>1616229607</t>
  </si>
  <si>
    <t xml:space="preserve">"trávnik"265*0,03/1000   </t>
  </si>
  <si>
    <t>251110000100</t>
  </si>
  <si>
    <t>Hnojivo s dlhodobou účinnosťou s postupným uvoľňovaním živín, štartovacie, 30g/m2</t>
  </si>
  <si>
    <t>2083885046</t>
  </si>
  <si>
    <t>185802114</t>
  </si>
  <si>
    <t>Hnojenie pôdy v rovine alebo na svahu do 1:5 umelým hnojivom</t>
  </si>
  <si>
    <t>1865474785</t>
  </si>
  <si>
    <t>251910000100</t>
  </si>
  <si>
    <t>Hnojivové tablety, 10 g, strom-8 ks</t>
  </si>
  <si>
    <t>514874767</t>
  </si>
  <si>
    <t xml:space="preserve">14*8   </t>
  </si>
  <si>
    <t>185851111</t>
  </si>
  <si>
    <t>Dovoz vody pre zálievku rastlín na vzdialenosť do 6000 m</t>
  </si>
  <si>
    <t>1362668283</t>
  </si>
  <si>
    <t xml:space="preserve">"stromy"14*50/1000   </t>
  </si>
  <si>
    <t>strom 1</t>
  </si>
  <si>
    <t>Acer campestre, o 18/20</t>
  </si>
  <si>
    <t>679151920</t>
  </si>
  <si>
    <t>strom 2</t>
  </si>
  <si>
    <t>Platanus acerifolia Pyramidalis, o 18/20</t>
  </si>
  <si>
    <t>-436518382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</si>
</sst>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26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01">
    <xf numFmtId="0" fontId="0" fillId="0" borderId="0" xfId="0"/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4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12" xfId="0" applyBorder="1" applyProtection="1"/>
    <xf numFmtId="0" fontId="0" fillId="0" borderId="13" xfId="0" applyBorder="1" applyProtection="1"/>
    <xf numFmtId="0" fontId="18" fillId="0" borderId="14" xfId="0" applyFont="1" applyBorder="1" applyAlignment="1" applyProtection="1">
      <alignment horizontal="left" vertical="center"/>
    </xf>
    <xf numFmtId="0" fontId="0" fillId="0" borderId="15" xfId="0" applyFont="1" applyBorder="1" applyAlignment="1" applyProtection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13" xfId="0" applyFont="1" applyBorder="1" applyAlignment="1" applyProtection="1">
      <alignment vertical="center"/>
    </xf>
    <xf numFmtId="0" fontId="0" fillId="5" borderId="7" xfId="0" applyFont="1" applyFill="1" applyBorder="1" applyAlignment="1" applyProtection="1">
      <alignment vertical="center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9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7" xfId="0" applyFont="1" applyFill="1" applyBorder="1" applyAlignment="1" applyProtection="1">
      <alignment horizontal="right" vertical="center"/>
    </xf>
    <xf numFmtId="0" fontId="3" fillId="5" borderId="7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14" fillId="0" borderId="23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</xf>
    <xf numFmtId="0" fontId="18" fillId="0" borderId="13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18" fillId="0" borderId="16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22" fillId="0" borderId="10" xfId="0" applyNumberFormat="1" applyFont="1" applyBorder="1" applyAlignment="1" applyProtection="1"/>
    <xf numFmtId="166" fontId="22" fillId="0" borderId="11" xfId="0" applyNumberFormat="1" applyFont="1" applyBorder="1" applyAlignment="1" applyProtection="1"/>
    <xf numFmtId="4" fontId="23" fillId="0" borderId="0" xfId="0" applyNumberFormat="1" applyFont="1" applyAlignment="1">
      <alignment vertical="center"/>
    </xf>
    <xf numFmtId="0" fontId="6" fillId="0" borderId="4" xfId="0" applyFont="1" applyBorder="1" applyAlignment="1" applyProtection="1"/>
    <xf numFmtId="0" fontId="6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6" fillId="0" borderId="5" xfId="0" applyFont="1" applyBorder="1" applyAlignment="1" applyProtection="1"/>
    <xf numFmtId="0" fontId="6" fillId="0" borderId="12" xfId="0" applyFont="1" applyBorder="1" applyAlignment="1" applyProtection="1"/>
    <xf numFmtId="166" fontId="6" fillId="0" borderId="0" xfId="0" applyNumberFormat="1" applyFont="1" applyBorder="1" applyAlignment="1" applyProtection="1"/>
    <xf numFmtId="166" fontId="6" fillId="0" borderId="13" xfId="0" applyNumberFormat="1" applyFont="1" applyBorder="1" applyAlignment="1" applyProtection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5" fillId="0" borderId="0" xfId="0" applyFont="1" applyBorder="1" applyAlignment="1" applyProtection="1">
      <alignment horizontal="left"/>
    </xf>
    <xf numFmtId="0" fontId="0" fillId="0" borderId="23" xfId="0" applyFont="1" applyBorder="1" applyAlignment="1" applyProtection="1">
      <alignment horizontal="center" vertical="center"/>
    </xf>
    <xf numFmtId="49" fontId="0" fillId="0" borderId="23" xfId="0" applyNumberFormat="1" applyFont="1" applyBorder="1" applyAlignment="1" applyProtection="1">
      <alignment horizontal="left" vertical="center" wrapText="1"/>
    </xf>
    <xf numFmtId="0" fontId="0" fillId="0" borderId="23" xfId="0" applyFont="1" applyBorder="1" applyAlignment="1" applyProtection="1">
      <alignment horizontal="center" vertical="center" wrapText="1"/>
    </xf>
    <xf numFmtId="4" fontId="0" fillId="0" borderId="23" xfId="0" applyNumberFormat="1" applyFont="1" applyBorder="1" applyAlignment="1" applyProtection="1">
      <alignment vertical="center"/>
    </xf>
    <xf numFmtId="4" fontId="0" fillId="4" borderId="23" xfId="0" applyNumberFormat="1" applyFont="1" applyFill="1" applyBorder="1" applyAlignment="1" applyProtection="1">
      <alignment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3" xfId="0" applyNumberFormat="1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4" fontId="7" fillId="0" borderId="0" xfId="0" applyNumberFormat="1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0" fontId="7" fillId="0" borderId="0" xfId="0" applyFont="1" applyAlignment="1">
      <alignment horizontal="left"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4" fontId="8" fillId="0" borderId="0" xfId="0" applyNumberFormat="1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24" fillId="0" borderId="23" xfId="0" applyFont="1" applyBorder="1" applyAlignment="1" applyProtection="1">
      <alignment horizontal="center" vertical="center"/>
    </xf>
    <xf numFmtId="49" fontId="24" fillId="0" borderId="23" xfId="0" applyNumberFormat="1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4" fontId="24" fillId="0" borderId="23" xfId="0" applyNumberFormat="1" applyFont="1" applyBorder="1" applyAlignment="1" applyProtection="1">
      <alignment vertical="center"/>
    </xf>
    <xf numFmtId="0" fontId="0" fillId="4" borderId="23" xfId="0" applyFont="1" applyFill="1" applyBorder="1" applyAlignment="1" applyProtection="1">
      <alignment horizontal="center" vertical="center"/>
      <protection locked="0"/>
    </xf>
    <xf numFmtId="49" fontId="0" fillId="4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3" xfId="0" applyFont="1" applyFill="1" applyBorder="1" applyAlignment="1" applyProtection="1">
      <alignment horizontal="center" vertical="center" wrapText="1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left" vertical="center" wrapText="1"/>
    </xf>
    <xf numFmtId="4" fontId="24" fillId="4" borderId="23" xfId="0" applyNumberFormat="1" applyFont="1" applyFill="1" applyBorder="1" applyAlignment="1" applyProtection="1">
      <alignment vertical="center"/>
      <protection locked="0"/>
    </xf>
    <xf numFmtId="4" fontId="24" fillId="4" borderId="23" xfId="0" applyNumberFormat="1" applyFont="1" applyFill="1" applyBorder="1" applyAlignment="1" applyProtection="1">
      <alignment vertical="center"/>
    </xf>
    <xf numFmtId="4" fontId="24" fillId="0" borderId="23" xfId="0" applyNumberFormat="1" applyFont="1" applyBorder="1" applyAlignment="1" applyProtection="1">
      <alignment vertical="center"/>
    </xf>
    <xf numFmtId="4" fontId="0" fillId="0" borderId="23" xfId="0" applyNumberFormat="1" applyFont="1" applyBorder="1" applyAlignment="1" applyProtection="1">
      <alignment vertical="center"/>
    </xf>
    <xf numFmtId="0" fontId="11" fillId="2" borderId="0" xfId="1" applyFont="1" applyFill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4" fontId="5" fillId="0" borderId="21" xfId="0" applyNumberFormat="1" applyFont="1" applyBorder="1" applyAlignment="1" applyProtection="1"/>
    <xf numFmtId="4" fontId="5" fillId="0" borderId="21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4" fontId="0" fillId="4" borderId="23" xfId="0" applyNumberFormat="1" applyFont="1" applyFill="1" applyBorder="1" applyAlignment="1" applyProtection="1">
      <alignment vertical="center"/>
      <protection locked="0"/>
    </xf>
    <xf numFmtId="4" fontId="0" fillId="4" borderId="23" xfId="0" applyNumberFormat="1" applyFont="1" applyFill="1" applyBorder="1" applyAlignment="1" applyProtection="1">
      <alignment vertical="center"/>
    </xf>
    <xf numFmtId="4" fontId="4" fillId="0" borderId="10" xfId="0" applyNumberFormat="1" applyFont="1" applyBorder="1" applyAlignment="1" applyProtection="1"/>
    <xf numFmtId="4" fontId="4" fillId="0" borderId="10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/>
    <xf numFmtId="4" fontId="5" fillId="0" borderId="15" xfId="0" applyNumberFormat="1" applyFont="1" applyBorder="1" applyAlignment="1" applyProtection="1">
      <alignment vertical="center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4" fontId="19" fillId="0" borderId="10" xfId="0" applyNumberFormat="1" applyFont="1" applyBorder="1" applyAlignment="1" applyProtection="1"/>
    <xf numFmtId="4" fontId="3" fillId="0" borderId="10" xfId="0" applyNumberFormat="1" applyFont="1" applyBorder="1" applyAlignment="1" applyProtection="1">
      <alignment vertical="center"/>
    </xf>
    <xf numFmtId="4" fontId="4" fillId="0" borderId="15" xfId="0" applyNumberFormat="1" applyFont="1" applyBorder="1" applyAlignment="1" applyProtection="1"/>
    <xf numFmtId="4" fontId="4" fillId="0" borderId="15" xfId="0" applyNumberFormat="1" applyFont="1" applyBorder="1" applyAlignment="1" applyProtection="1">
      <alignment vertical="center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4" fontId="5" fillId="4" borderId="0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4" fontId="19" fillId="5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vertical="center"/>
    </xf>
    <xf numFmtId="4" fontId="4" fillId="0" borderId="0" xfId="0" applyNumberFormat="1" applyFont="1" applyBorder="1" applyAlignment="1" applyProtection="1"/>
    <xf numFmtId="0" fontId="4" fillId="0" borderId="0" xfId="0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0" fontId="2" fillId="5" borderId="0" xfId="0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4" fontId="4" fillId="0" borderId="0" xfId="0" applyNumberFormat="1" applyFont="1" applyBorder="1" applyAlignment="1" applyProtection="1">
      <alignment vertical="center"/>
    </xf>
    <xf numFmtId="4" fontId="4" fillId="0" borderId="21" xfId="0" applyNumberFormat="1" applyFont="1" applyBorder="1" applyAlignment="1" applyProtection="1"/>
    <xf numFmtId="4" fontId="4" fillId="0" borderId="2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9" fillId="0" borderId="0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5" borderId="7" xfId="0" applyNumberFormat="1" applyFont="1" applyFill="1" applyBorder="1" applyAlignment="1" applyProtection="1">
      <alignment vertical="center"/>
    </xf>
    <xf numFmtId="4" fontId="3" fillId="5" borderId="8" xfId="0" applyNumberFormat="1" applyFont="1" applyFill="1" applyBorder="1" applyAlignment="1" applyProtection="1">
      <alignment vertical="center"/>
    </xf>
    <xf numFmtId="0" fontId="0" fillId="4" borderId="23" xfId="0" applyFont="1" applyFill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91"/>
  <sheetViews>
    <sheetView showGridLines="0" tabSelected="1" workbookViewId="0">
      <pane ySplit="1" topLeftCell="A136" activePane="bottomLeft" state="frozen"/>
      <selection pane="bottomLeft" activeCell="L148" sqref="L148:M148"/>
    </sheetView>
  </sheetViews>
  <sheetFormatPr defaultRowHeight="13.5" x14ac:dyDescent="0.3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9.832031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 x14ac:dyDescent="0.3">
      <c r="A1" s="57"/>
      <c r="B1" s="8"/>
      <c r="C1" s="8"/>
      <c r="D1" s="9" t="s">
        <v>0</v>
      </c>
      <c r="E1" s="8"/>
      <c r="F1" s="10" t="s">
        <v>49</v>
      </c>
      <c r="G1" s="10"/>
      <c r="H1" s="142" t="s">
        <v>50</v>
      </c>
      <c r="I1" s="142"/>
      <c r="J1" s="142"/>
      <c r="K1" s="142"/>
      <c r="L1" s="10" t="s">
        <v>51</v>
      </c>
      <c r="M1" s="8"/>
      <c r="N1" s="8"/>
      <c r="O1" s="9" t="s">
        <v>52</v>
      </c>
      <c r="P1" s="8"/>
      <c r="Q1" s="8"/>
      <c r="R1" s="8"/>
      <c r="S1" s="10" t="s">
        <v>53</v>
      </c>
      <c r="T1" s="10"/>
      <c r="U1" s="57"/>
      <c r="V1" s="57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 ht="36.950000000000003" customHeight="1" x14ac:dyDescent="0.3">
      <c r="C2" s="143" t="s">
        <v>2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S2" s="193" t="s">
        <v>3</v>
      </c>
      <c r="T2" s="194"/>
      <c r="U2" s="194"/>
      <c r="V2" s="194"/>
      <c r="W2" s="194"/>
      <c r="X2" s="194"/>
      <c r="Y2" s="194"/>
      <c r="Z2" s="194"/>
      <c r="AA2" s="194"/>
      <c r="AB2" s="194"/>
      <c r="AC2" s="194"/>
      <c r="AT2" s="13" t="s">
        <v>46</v>
      </c>
    </row>
    <row r="3" spans="1:66" ht="6.95" customHeight="1" x14ac:dyDescent="0.3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AT3" s="13" t="s">
        <v>44</v>
      </c>
    </row>
    <row r="4" spans="1:66" ht="36.950000000000003" customHeight="1" x14ac:dyDescent="0.3">
      <c r="B4" s="17"/>
      <c r="C4" s="145" t="s">
        <v>54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8"/>
      <c r="T4" s="12" t="s">
        <v>5</v>
      </c>
      <c r="AT4" s="13" t="s">
        <v>1</v>
      </c>
    </row>
    <row r="5" spans="1:66" ht="6.95" customHeight="1" x14ac:dyDescent="0.3">
      <c r="B5" s="17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8"/>
    </row>
    <row r="6" spans="1:66" ht="25.35" customHeight="1" x14ac:dyDescent="0.3">
      <c r="B6" s="17"/>
      <c r="C6" s="19"/>
      <c r="D6" s="22" t="s">
        <v>6</v>
      </c>
      <c r="E6" s="19"/>
      <c r="F6" s="147" t="e">
        <f>#REF!</f>
        <v>#REF!</v>
      </c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9"/>
      <c r="R6" s="18"/>
    </row>
    <row r="7" spans="1:66" s="1" customFormat="1" ht="32.85" customHeight="1" x14ac:dyDescent="0.3">
      <c r="B7" s="24"/>
      <c r="C7" s="25"/>
      <c r="D7" s="21" t="s">
        <v>55</v>
      </c>
      <c r="E7" s="25"/>
      <c r="F7" s="149" t="s">
        <v>138</v>
      </c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25"/>
      <c r="R7" s="26"/>
    </row>
    <row r="8" spans="1:66" s="1" customFormat="1" ht="14.45" customHeight="1" x14ac:dyDescent="0.3">
      <c r="B8" s="24"/>
      <c r="C8" s="25"/>
      <c r="D8" s="22" t="s">
        <v>7</v>
      </c>
      <c r="E8" s="25"/>
      <c r="F8" s="20" t="s">
        <v>8</v>
      </c>
      <c r="G8" s="25"/>
      <c r="H8" s="25"/>
      <c r="I8" s="25"/>
      <c r="J8" s="25"/>
      <c r="K8" s="25"/>
      <c r="L8" s="25"/>
      <c r="M8" s="22" t="s">
        <v>9</v>
      </c>
      <c r="N8" s="25"/>
      <c r="O8" s="20" t="s">
        <v>8</v>
      </c>
      <c r="P8" s="25"/>
      <c r="Q8" s="25"/>
      <c r="R8" s="26"/>
    </row>
    <row r="9" spans="1:66" s="1" customFormat="1" ht="14.45" customHeight="1" x14ac:dyDescent="0.3">
      <c r="B9" s="24"/>
      <c r="C9" s="25"/>
      <c r="D9" s="22" t="s">
        <v>10</v>
      </c>
      <c r="E9" s="25"/>
      <c r="F9" s="20" t="s">
        <v>11</v>
      </c>
      <c r="G9" s="25"/>
      <c r="H9" s="25"/>
      <c r="I9" s="25"/>
      <c r="J9" s="25"/>
      <c r="K9" s="25"/>
      <c r="L9" s="25"/>
      <c r="M9" s="22" t="s">
        <v>12</v>
      </c>
      <c r="N9" s="25"/>
      <c r="O9" s="151" t="e">
        <f>#REF!</f>
        <v>#REF!</v>
      </c>
      <c r="P9" s="152"/>
      <c r="Q9" s="25"/>
      <c r="R9" s="26"/>
    </row>
    <row r="10" spans="1:66" s="1" customFormat="1" ht="10.9" customHeight="1" x14ac:dyDescent="0.3"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6"/>
    </row>
    <row r="11" spans="1:66" s="1" customFormat="1" ht="14.45" customHeight="1" x14ac:dyDescent="0.3">
      <c r="B11" s="24"/>
      <c r="C11" s="25"/>
      <c r="D11" s="22" t="s">
        <v>13</v>
      </c>
      <c r="E11" s="25"/>
      <c r="F11" s="25"/>
      <c r="G11" s="25"/>
      <c r="H11" s="25"/>
      <c r="I11" s="25"/>
      <c r="J11" s="25"/>
      <c r="K11" s="25"/>
      <c r="L11" s="25"/>
      <c r="M11" s="22" t="s">
        <v>14</v>
      </c>
      <c r="N11" s="25"/>
      <c r="O11" s="153" t="s">
        <v>15</v>
      </c>
      <c r="P11" s="153"/>
      <c r="Q11" s="25"/>
      <c r="R11" s="26"/>
    </row>
    <row r="12" spans="1:66" s="1" customFormat="1" ht="18" customHeight="1" x14ac:dyDescent="0.3">
      <c r="B12" s="24"/>
      <c r="C12" s="25"/>
      <c r="D12" s="25"/>
      <c r="E12" s="20" t="s">
        <v>16</v>
      </c>
      <c r="F12" s="25"/>
      <c r="G12" s="25"/>
      <c r="H12" s="25"/>
      <c r="I12" s="25"/>
      <c r="J12" s="25"/>
      <c r="K12" s="25"/>
      <c r="L12" s="25"/>
      <c r="M12" s="22" t="s">
        <v>17</v>
      </c>
      <c r="N12" s="25"/>
      <c r="O12" s="153" t="s">
        <v>8</v>
      </c>
      <c r="P12" s="153"/>
      <c r="Q12" s="25"/>
      <c r="R12" s="26"/>
    </row>
    <row r="13" spans="1:66" s="1" customFormat="1" ht="6.95" customHeight="1" x14ac:dyDescent="0.3"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6"/>
    </row>
    <row r="14" spans="1:66" s="1" customFormat="1" ht="14.45" customHeight="1" x14ac:dyDescent="0.3">
      <c r="B14" s="24"/>
      <c r="C14" s="25"/>
      <c r="D14" s="22" t="s">
        <v>18</v>
      </c>
      <c r="E14" s="25"/>
      <c r="F14" s="25"/>
      <c r="G14" s="25"/>
      <c r="H14" s="25"/>
      <c r="I14" s="25"/>
      <c r="J14" s="25"/>
      <c r="K14" s="25"/>
      <c r="L14" s="25"/>
      <c r="M14" s="22" t="s">
        <v>14</v>
      </c>
      <c r="N14" s="25"/>
      <c r="O14" s="154" t="e">
        <f>IF(#REF!="","",#REF!)</f>
        <v>#REF!</v>
      </c>
      <c r="P14" s="153"/>
      <c r="Q14" s="25"/>
      <c r="R14" s="26"/>
    </row>
    <row r="15" spans="1:66" s="1" customFormat="1" ht="18" customHeight="1" x14ac:dyDescent="0.3">
      <c r="B15" s="24"/>
      <c r="C15" s="25"/>
      <c r="D15" s="25"/>
      <c r="E15" s="154" t="e">
        <f>IF(#REF!="","",#REF!)</f>
        <v>#REF!</v>
      </c>
      <c r="F15" s="155"/>
      <c r="G15" s="155"/>
      <c r="H15" s="155"/>
      <c r="I15" s="155"/>
      <c r="J15" s="155"/>
      <c r="K15" s="155"/>
      <c r="L15" s="155"/>
      <c r="M15" s="22" t="s">
        <v>17</v>
      </c>
      <c r="N15" s="25"/>
      <c r="O15" s="154" t="e">
        <f>IF(#REF!="","",#REF!)</f>
        <v>#REF!</v>
      </c>
      <c r="P15" s="153"/>
      <c r="Q15" s="25"/>
      <c r="R15" s="26"/>
    </row>
    <row r="16" spans="1:66" s="1" customFormat="1" ht="6.95" customHeight="1" x14ac:dyDescent="0.3"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6"/>
    </row>
    <row r="17" spans="2:18" s="1" customFormat="1" ht="14.45" customHeight="1" x14ac:dyDescent="0.3">
      <c r="B17" s="24"/>
      <c r="C17" s="25"/>
      <c r="D17" s="22" t="s">
        <v>19</v>
      </c>
      <c r="E17" s="25"/>
      <c r="F17" s="25"/>
      <c r="G17" s="25"/>
      <c r="H17" s="25"/>
      <c r="I17" s="25"/>
      <c r="J17" s="25"/>
      <c r="K17" s="25"/>
      <c r="L17" s="25"/>
      <c r="M17" s="22" t="s">
        <v>14</v>
      </c>
      <c r="N17" s="25"/>
      <c r="O17" s="153" t="s">
        <v>20</v>
      </c>
      <c r="P17" s="153"/>
      <c r="Q17" s="25"/>
      <c r="R17" s="26"/>
    </row>
    <row r="18" spans="2:18" s="1" customFormat="1" ht="18" customHeight="1" x14ac:dyDescent="0.3">
      <c r="B18" s="24"/>
      <c r="C18" s="25"/>
      <c r="D18" s="25"/>
      <c r="E18" s="20" t="s">
        <v>21</v>
      </c>
      <c r="F18" s="25"/>
      <c r="G18" s="25"/>
      <c r="H18" s="25"/>
      <c r="I18" s="25"/>
      <c r="J18" s="25"/>
      <c r="K18" s="25"/>
      <c r="L18" s="25"/>
      <c r="M18" s="22" t="s">
        <v>17</v>
      </c>
      <c r="N18" s="25"/>
      <c r="O18" s="153" t="s">
        <v>22</v>
      </c>
      <c r="P18" s="153"/>
      <c r="Q18" s="25"/>
      <c r="R18" s="26"/>
    </row>
    <row r="19" spans="2:18" s="1" customFormat="1" ht="6.95" customHeight="1" x14ac:dyDescent="0.3"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6"/>
    </row>
    <row r="20" spans="2:18" s="1" customFormat="1" ht="14.45" customHeight="1" x14ac:dyDescent="0.3">
      <c r="B20" s="24"/>
      <c r="C20" s="25"/>
      <c r="D20" s="22" t="s">
        <v>23</v>
      </c>
      <c r="E20" s="25"/>
      <c r="F20" s="25"/>
      <c r="G20" s="25"/>
      <c r="H20" s="25"/>
      <c r="I20" s="25"/>
      <c r="J20" s="25"/>
      <c r="K20" s="25"/>
      <c r="L20" s="25"/>
      <c r="M20" s="22" t="s">
        <v>14</v>
      </c>
      <c r="N20" s="25"/>
      <c r="O20" s="153" t="e">
        <f>IF(#REF!="","",#REF!)</f>
        <v>#REF!</v>
      </c>
      <c r="P20" s="153"/>
      <c r="Q20" s="25"/>
      <c r="R20" s="26"/>
    </row>
    <row r="21" spans="2:18" s="1" customFormat="1" ht="18" customHeight="1" x14ac:dyDescent="0.3">
      <c r="B21" s="24"/>
      <c r="C21" s="25"/>
      <c r="D21" s="25"/>
      <c r="E21" s="20" t="e">
        <f>IF(#REF!="","",#REF!)</f>
        <v>#REF!</v>
      </c>
      <c r="F21" s="25"/>
      <c r="G21" s="25"/>
      <c r="H21" s="25"/>
      <c r="I21" s="25"/>
      <c r="J21" s="25"/>
      <c r="K21" s="25"/>
      <c r="L21" s="25"/>
      <c r="M21" s="22" t="s">
        <v>17</v>
      </c>
      <c r="N21" s="25"/>
      <c r="O21" s="153" t="e">
        <f>IF(#REF!="","",#REF!)</f>
        <v>#REF!</v>
      </c>
      <c r="P21" s="153"/>
      <c r="Q21" s="25"/>
      <c r="R21" s="26"/>
    </row>
    <row r="22" spans="2:18" s="1" customFormat="1" ht="6.95" customHeight="1" x14ac:dyDescent="0.3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6"/>
    </row>
    <row r="23" spans="2:18" s="1" customFormat="1" ht="14.45" customHeight="1" x14ac:dyDescent="0.3">
      <c r="B23" s="24"/>
      <c r="C23" s="25"/>
      <c r="D23" s="22" t="s">
        <v>24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6"/>
    </row>
    <row r="24" spans="2:18" s="1" customFormat="1" ht="14.45" customHeight="1" x14ac:dyDescent="0.3">
      <c r="B24" s="24"/>
      <c r="C24" s="25"/>
      <c r="D24" s="25"/>
      <c r="E24" s="192" t="s">
        <v>8</v>
      </c>
      <c r="F24" s="192"/>
      <c r="G24" s="192"/>
      <c r="H24" s="192"/>
      <c r="I24" s="192"/>
      <c r="J24" s="192"/>
      <c r="K24" s="192"/>
      <c r="L24" s="192"/>
      <c r="M24" s="25"/>
      <c r="N24" s="25"/>
      <c r="O24" s="25"/>
      <c r="P24" s="25"/>
      <c r="Q24" s="25"/>
      <c r="R24" s="26"/>
    </row>
    <row r="25" spans="2:18" s="1" customFormat="1" ht="6.95" customHeight="1" x14ac:dyDescent="0.3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6"/>
    </row>
    <row r="26" spans="2:18" s="1" customFormat="1" ht="6.95" customHeight="1" x14ac:dyDescent="0.3">
      <c r="B26" s="24"/>
      <c r="C26" s="25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25"/>
      <c r="R26" s="26"/>
    </row>
    <row r="27" spans="2:18" s="1" customFormat="1" ht="14.45" customHeight="1" x14ac:dyDescent="0.3">
      <c r="B27" s="24"/>
      <c r="C27" s="25"/>
      <c r="D27" s="58" t="s">
        <v>56</v>
      </c>
      <c r="E27" s="25"/>
      <c r="F27" s="25"/>
      <c r="G27" s="25"/>
      <c r="H27" s="25"/>
      <c r="I27" s="25"/>
      <c r="J27" s="25"/>
      <c r="K27" s="25"/>
      <c r="L27" s="25"/>
      <c r="M27" s="195">
        <f>N88</f>
        <v>0</v>
      </c>
      <c r="N27" s="195"/>
      <c r="O27" s="195"/>
      <c r="P27" s="195"/>
      <c r="Q27" s="25"/>
      <c r="R27" s="26"/>
    </row>
    <row r="28" spans="2:18" s="1" customFormat="1" ht="14.45" customHeight="1" x14ac:dyDescent="0.3">
      <c r="B28" s="24"/>
      <c r="C28" s="25"/>
      <c r="D28" s="23" t="s">
        <v>47</v>
      </c>
      <c r="E28" s="25"/>
      <c r="F28" s="25"/>
      <c r="G28" s="25"/>
      <c r="H28" s="25"/>
      <c r="I28" s="25"/>
      <c r="J28" s="25"/>
      <c r="K28" s="25"/>
      <c r="L28" s="25"/>
      <c r="M28" s="195">
        <f>N96</f>
        <v>0</v>
      </c>
      <c r="N28" s="195"/>
      <c r="O28" s="195"/>
      <c r="P28" s="195"/>
      <c r="Q28" s="25"/>
      <c r="R28" s="26"/>
    </row>
    <row r="29" spans="2:18" s="1" customFormat="1" ht="6.95" customHeight="1" x14ac:dyDescent="0.3"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</row>
    <row r="30" spans="2:18" s="1" customFormat="1" ht="25.35" customHeight="1" x14ac:dyDescent="0.3">
      <c r="B30" s="24"/>
      <c r="C30" s="25"/>
      <c r="D30" s="59" t="s">
        <v>25</v>
      </c>
      <c r="E30" s="25"/>
      <c r="F30" s="25"/>
      <c r="G30" s="25"/>
      <c r="H30" s="25"/>
      <c r="I30" s="25"/>
      <c r="J30" s="25"/>
      <c r="K30" s="25"/>
      <c r="L30" s="25"/>
      <c r="M30" s="196">
        <f>ROUND(M27+M28,2)</f>
        <v>0</v>
      </c>
      <c r="N30" s="150"/>
      <c r="O30" s="150"/>
      <c r="P30" s="150"/>
      <c r="Q30" s="25"/>
      <c r="R30" s="26"/>
    </row>
    <row r="31" spans="2:18" s="1" customFormat="1" ht="6.95" customHeight="1" x14ac:dyDescent="0.3">
      <c r="B31" s="24"/>
      <c r="C31" s="25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25"/>
      <c r="R31" s="26"/>
    </row>
    <row r="32" spans="2:18" s="1" customFormat="1" ht="14.45" customHeight="1" x14ac:dyDescent="0.3">
      <c r="B32" s="24"/>
      <c r="C32" s="25"/>
      <c r="D32" s="27" t="s">
        <v>26</v>
      </c>
      <c r="E32" s="27" t="s">
        <v>27</v>
      </c>
      <c r="F32" s="28">
        <v>0.2</v>
      </c>
      <c r="G32" s="60" t="s">
        <v>28</v>
      </c>
      <c r="H32" s="197">
        <f>ROUND((((SUM(BE96:BE103)+SUM(BE121:BE184))+SUM(BE186:BE190))),2)</f>
        <v>0</v>
      </c>
      <c r="I32" s="150"/>
      <c r="J32" s="150"/>
      <c r="K32" s="25"/>
      <c r="L32" s="25"/>
      <c r="M32" s="197">
        <f>ROUND(((ROUND((SUM(BE96:BE103)+SUM(BE121:BE184)), 2)*F32)+SUM(BE186:BE190)*F32),2)</f>
        <v>0</v>
      </c>
      <c r="N32" s="150"/>
      <c r="O32" s="150"/>
      <c r="P32" s="150"/>
      <c r="Q32" s="25"/>
      <c r="R32" s="26"/>
    </row>
    <row r="33" spans="2:18" s="1" customFormat="1" ht="14.45" customHeight="1" x14ac:dyDescent="0.3">
      <c r="B33" s="24"/>
      <c r="C33" s="25"/>
      <c r="D33" s="25"/>
      <c r="E33" s="27" t="s">
        <v>29</v>
      </c>
      <c r="F33" s="28">
        <v>0.2</v>
      </c>
      <c r="G33" s="60" t="s">
        <v>28</v>
      </c>
      <c r="H33" s="197">
        <f>ROUND((((SUM(BF96:BF103)+SUM(BF121:BF184))+SUM(BF186:BF190))),2)</f>
        <v>0</v>
      </c>
      <c r="I33" s="150"/>
      <c r="J33" s="150"/>
      <c r="K33" s="25"/>
      <c r="L33" s="25"/>
      <c r="M33" s="197">
        <f>ROUND(((ROUND((SUM(BF96:BF103)+SUM(BF121:BF184)), 2)*F33)+SUM(BF186:BF190)*F33),2)</f>
        <v>0</v>
      </c>
      <c r="N33" s="150"/>
      <c r="O33" s="150"/>
      <c r="P33" s="150"/>
      <c r="Q33" s="25"/>
      <c r="R33" s="26"/>
    </row>
    <row r="34" spans="2:18" s="1" customFormat="1" ht="14.45" hidden="1" customHeight="1" x14ac:dyDescent="0.3">
      <c r="B34" s="24"/>
      <c r="C34" s="25"/>
      <c r="D34" s="25"/>
      <c r="E34" s="27" t="s">
        <v>30</v>
      </c>
      <c r="F34" s="28">
        <v>0.2</v>
      </c>
      <c r="G34" s="60" t="s">
        <v>28</v>
      </c>
      <c r="H34" s="197">
        <f>ROUND((((SUM(BG96:BG103)+SUM(BG121:BG184))+SUM(BG186:BG190))),2)</f>
        <v>0</v>
      </c>
      <c r="I34" s="150"/>
      <c r="J34" s="150"/>
      <c r="K34" s="25"/>
      <c r="L34" s="25"/>
      <c r="M34" s="197">
        <v>0</v>
      </c>
      <c r="N34" s="150"/>
      <c r="O34" s="150"/>
      <c r="P34" s="150"/>
      <c r="Q34" s="25"/>
      <c r="R34" s="26"/>
    </row>
    <row r="35" spans="2:18" s="1" customFormat="1" ht="14.45" hidden="1" customHeight="1" x14ac:dyDescent="0.3">
      <c r="B35" s="24"/>
      <c r="C35" s="25"/>
      <c r="D35" s="25"/>
      <c r="E35" s="27" t="s">
        <v>31</v>
      </c>
      <c r="F35" s="28">
        <v>0.2</v>
      </c>
      <c r="G35" s="60" t="s">
        <v>28</v>
      </c>
      <c r="H35" s="197">
        <f>ROUND((((SUM(BH96:BH103)+SUM(BH121:BH184))+SUM(BH186:BH190))),2)</f>
        <v>0</v>
      </c>
      <c r="I35" s="150"/>
      <c r="J35" s="150"/>
      <c r="K35" s="25"/>
      <c r="L35" s="25"/>
      <c r="M35" s="197">
        <v>0</v>
      </c>
      <c r="N35" s="150"/>
      <c r="O35" s="150"/>
      <c r="P35" s="150"/>
      <c r="Q35" s="25"/>
      <c r="R35" s="26"/>
    </row>
    <row r="36" spans="2:18" s="1" customFormat="1" ht="14.45" hidden="1" customHeight="1" x14ac:dyDescent="0.3">
      <c r="B36" s="24"/>
      <c r="C36" s="25"/>
      <c r="D36" s="25"/>
      <c r="E36" s="27" t="s">
        <v>32</v>
      </c>
      <c r="F36" s="28">
        <v>0</v>
      </c>
      <c r="G36" s="60" t="s">
        <v>28</v>
      </c>
      <c r="H36" s="197">
        <f>ROUND((((SUM(BI96:BI103)+SUM(BI121:BI184))+SUM(BI186:BI190))),2)</f>
        <v>0</v>
      </c>
      <c r="I36" s="150"/>
      <c r="J36" s="150"/>
      <c r="K36" s="25"/>
      <c r="L36" s="25"/>
      <c r="M36" s="197">
        <v>0</v>
      </c>
      <c r="N36" s="150"/>
      <c r="O36" s="150"/>
      <c r="P36" s="150"/>
      <c r="Q36" s="25"/>
      <c r="R36" s="26"/>
    </row>
    <row r="37" spans="2:18" s="1" customFormat="1" ht="6.95" customHeight="1" x14ac:dyDescent="0.3"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6"/>
    </row>
    <row r="38" spans="2:18" s="1" customFormat="1" ht="25.35" customHeight="1" x14ac:dyDescent="0.3">
      <c r="B38" s="24"/>
      <c r="C38" s="56"/>
      <c r="D38" s="61" t="s">
        <v>33</v>
      </c>
      <c r="E38" s="47"/>
      <c r="F38" s="47"/>
      <c r="G38" s="62" t="s">
        <v>34</v>
      </c>
      <c r="H38" s="63" t="s">
        <v>35</v>
      </c>
      <c r="I38" s="47"/>
      <c r="J38" s="47"/>
      <c r="K38" s="47"/>
      <c r="L38" s="198">
        <f>SUM(M30:M36)</f>
        <v>0</v>
      </c>
      <c r="M38" s="198"/>
      <c r="N38" s="198"/>
      <c r="O38" s="198"/>
      <c r="P38" s="199"/>
      <c r="Q38" s="56"/>
      <c r="R38" s="26"/>
    </row>
    <row r="39" spans="2:18" s="1" customFormat="1" ht="14.45" customHeight="1" x14ac:dyDescent="0.3"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6"/>
    </row>
    <row r="40" spans="2:18" s="1" customFormat="1" ht="14.45" customHeight="1" x14ac:dyDescent="0.3"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6"/>
    </row>
    <row r="41" spans="2:18" x14ac:dyDescent="0.3">
      <c r="B41" s="17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8"/>
    </row>
    <row r="42" spans="2:18" x14ac:dyDescent="0.3">
      <c r="B42" s="17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8"/>
    </row>
    <row r="43" spans="2:18" x14ac:dyDescent="0.3">
      <c r="B43" s="17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8"/>
    </row>
    <row r="44" spans="2:18" x14ac:dyDescent="0.3">
      <c r="B44" s="17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8"/>
    </row>
    <row r="45" spans="2:18" x14ac:dyDescent="0.3">
      <c r="B45" s="17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8"/>
    </row>
    <row r="46" spans="2:18" x14ac:dyDescent="0.3">
      <c r="B46" s="17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8"/>
    </row>
    <row r="47" spans="2:18" x14ac:dyDescent="0.3">
      <c r="B47" s="17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8"/>
    </row>
    <row r="48" spans="2:18" x14ac:dyDescent="0.3">
      <c r="B48" s="17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8"/>
    </row>
    <row r="49" spans="2:18" x14ac:dyDescent="0.3">
      <c r="B49" s="17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8"/>
    </row>
    <row r="50" spans="2:18" s="1" customFormat="1" ht="15" x14ac:dyDescent="0.3">
      <c r="B50" s="24"/>
      <c r="C50" s="25"/>
      <c r="D50" s="30" t="s">
        <v>36</v>
      </c>
      <c r="E50" s="31"/>
      <c r="F50" s="31"/>
      <c r="G50" s="31"/>
      <c r="H50" s="32"/>
      <c r="I50" s="25"/>
      <c r="J50" s="30" t="s">
        <v>37</v>
      </c>
      <c r="K50" s="31"/>
      <c r="L50" s="31"/>
      <c r="M50" s="31"/>
      <c r="N50" s="31"/>
      <c r="O50" s="31"/>
      <c r="P50" s="32"/>
      <c r="Q50" s="25"/>
      <c r="R50" s="26"/>
    </row>
    <row r="51" spans="2:18" x14ac:dyDescent="0.3">
      <c r="B51" s="17"/>
      <c r="C51" s="19"/>
      <c r="D51" s="33"/>
      <c r="E51" s="19"/>
      <c r="F51" s="19"/>
      <c r="G51" s="19"/>
      <c r="H51" s="34"/>
      <c r="I51" s="19"/>
      <c r="J51" s="33"/>
      <c r="K51" s="19"/>
      <c r="L51" s="19"/>
      <c r="M51" s="19"/>
      <c r="N51" s="19"/>
      <c r="O51" s="19"/>
      <c r="P51" s="34"/>
      <c r="Q51" s="19"/>
      <c r="R51" s="18"/>
    </row>
    <row r="52" spans="2:18" x14ac:dyDescent="0.3">
      <c r="B52" s="17"/>
      <c r="C52" s="19"/>
      <c r="D52" s="33"/>
      <c r="E52" s="19"/>
      <c r="F52" s="19"/>
      <c r="G52" s="19"/>
      <c r="H52" s="34"/>
      <c r="I52" s="19"/>
      <c r="J52" s="33"/>
      <c r="K52" s="19"/>
      <c r="L52" s="19"/>
      <c r="M52" s="19"/>
      <c r="N52" s="19"/>
      <c r="O52" s="19"/>
      <c r="P52" s="34"/>
      <c r="Q52" s="19"/>
      <c r="R52" s="18"/>
    </row>
    <row r="53" spans="2:18" x14ac:dyDescent="0.3">
      <c r="B53" s="17"/>
      <c r="C53" s="19"/>
      <c r="D53" s="33"/>
      <c r="E53" s="19"/>
      <c r="F53" s="19"/>
      <c r="G53" s="19"/>
      <c r="H53" s="34"/>
      <c r="I53" s="19"/>
      <c r="J53" s="33"/>
      <c r="K53" s="19"/>
      <c r="L53" s="19"/>
      <c r="M53" s="19"/>
      <c r="N53" s="19"/>
      <c r="O53" s="19"/>
      <c r="P53" s="34"/>
      <c r="Q53" s="19"/>
      <c r="R53" s="18"/>
    </row>
    <row r="54" spans="2:18" x14ac:dyDescent="0.3">
      <c r="B54" s="17"/>
      <c r="C54" s="19"/>
      <c r="D54" s="33"/>
      <c r="E54" s="19"/>
      <c r="F54" s="19"/>
      <c r="G54" s="19"/>
      <c r="H54" s="34"/>
      <c r="I54" s="19"/>
      <c r="J54" s="33"/>
      <c r="K54" s="19"/>
      <c r="L54" s="19"/>
      <c r="M54" s="19"/>
      <c r="N54" s="19"/>
      <c r="O54" s="19"/>
      <c r="P54" s="34"/>
      <c r="Q54" s="19"/>
      <c r="R54" s="18"/>
    </row>
    <row r="55" spans="2:18" x14ac:dyDescent="0.3">
      <c r="B55" s="17"/>
      <c r="C55" s="19"/>
      <c r="D55" s="33"/>
      <c r="E55" s="19"/>
      <c r="F55" s="19"/>
      <c r="G55" s="19"/>
      <c r="H55" s="34"/>
      <c r="I55" s="19"/>
      <c r="J55" s="33"/>
      <c r="K55" s="19"/>
      <c r="L55" s="19"/>
      <c r="M55" s="19"/>
      <c r="N55" s="19"/>
      <c r="O55" s="19"/>
      <c r="P55" s="34"/>
      <c r="Q55" s="19"/>
      <c r="R55" s="18"/>
    </row>
    <row r="56" spans="2:18" x14ac:dyDescent="0.3">
      <c r="B56" s="17"/>
      <c r="C56" s="19"/>
      <c r="D56" s="33"/>
      <c r="E56" s="19"/>
      <c r="F56" s="19"/>
      <c r="G56" s="19"/>
      <c r="H56" s="34"/>
      <c r="I56" s="19"/>
      <c r="J56" s="33"/>
      <c r="K56" s="19"/>
      <c r="L56" s="19"/>
      <c r="M56" s="19"/>
      <c r="N56" s="19"/>
      <c r="O56" s="19"/>
      <c r="P56" s="34"/>
      <c r="Q56" s="19"/>
      <c r="R56" s="18"/>
    </row>
    <row r="57" spans="2:18" x14ac:dyDescent="0.3">
      <c r="B57" s="17"/>
      <c r="C57" s="19"/>
      <c r="D57" s="33"/>
      <c r="E57" s="19"/>
      <c r="F57" s="19"/>
      <c r="G57" s="19"/>
      <c r="H57" s="34"/>
      <c r="I57" s="19"/>
      <c r="J57" s="33"/>
      <c r="K57" s="19"/>
      <c r="L57" s="19"/>
      <c r="M57" s="19"/>
      <c r="N57" s="19"/>
      <c r="O57" s="19"/>
      <c r="P57" s="34"/>
      <c r="Q57" s="19"/>
      <c r="R57" s="18"/>
    </row>
    <row r="58" spans="2:18" x14ac:dyDescent="0.3">
      <c r="B58" s="17"/>
      <c r="C58" s="19"/>
      <c r="D58" s="33"/>
      <c r="E58" s="19"/>
      <c r="F58" s="19"/>
      <c r="G58" s="19"/>
      <c r="H58" s="34"/>
      <c r="I58" s="19"/>
      <c r="J58" s="33"/>
      <c r="K58" s="19"/>
      <c r="L58" s="19"/>
      <c r="M58" s="19"/>
      <c r="N58" s="19"/>
      <c r="O58" s="19"/>
      <c r="P58" s="34"/>
      <c r="Q58" s="19"/>
      <c r="R58" s="18"/>
    </row>
    <row r="59" spans="2:18" s="1" customFormat="1" ht="15" x14ac:dyDescent="0.3">
      <c r="B59" s="24"/>
      <c r="C59" s="25"/>
      <c r="D59" s="35" t="s">
        <v>38</v>
      </c>
      <c r="E59" s="36"/>
      <c r="F59" s="36"/>
      <c r="G59" s="37" t="s">
        <v>39</v>
      </c>
      <c r="H59" s="38"/>
      <c r="I59" s="25"/>
      <c r="J59" s="35" t="s">
        <v>38</v>
      </c>
      <c r="K59" s="36"/>
      <c r="L59" s="36"/>
      <c r="M59" s="36"/>
      <c r="N59" s="37" t="s">
        <v>39</v>
      </c>
      <c r="O59" s="36"/>
      <c r="P59" s="38"/>
      <c r="Q59" s="25"/>
      <c r="R59" s="26"/>
    </row>
    <row r="60" spans="2:18" x14ac:dyDescent="0.3">
      <c r="B60" s="17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8"/>
    </row>
    <row r="61" spans="2:18" s="1" customFormat="1" ht="15" x14ac:dyDescent="0.3">
      <c r="B61" s="24"/>
      <c r="C61" s="25"/>
      <c r="D61" s="30" t="s">
        <v>40</v>
      </c>
      <c r="E61" s="31"/>
      <c r="F61" s="31"/>
      <c r="G61" s="31"/>
      <c r="H61" s="32"/>
      <c r="I61" s="25"/>
      <c r="J61" s="30" t="s">
        <v>41</v>
      </c>
      <c r="K61" s="31"/>
      <c r="L61" s="31"/>
      <c r="M61" s="31"/>
      <c r="N61" s="31"/>
      <c r="O61" s="31"/>
      <c r="P61" s="32"/>
      <c r="Q61" s="25"/>
      <c r="R61" s="26"/>
    </row>
    <row r="62" spans="2:18" x14ac:dyDescent="0.3">
      <c r="B62" s="17"/>
      <c r="C62" s="19"/>
      <c r="D62" s="33"/>
      <c r="E62" s="19"/>
      <c r="F62" s="19"/>
      <c r="G62" s="19"/>
      <c r="H62" s="34"/>
      <c r="I62" s="19"/>
      <c r="J62" s="33"/>
      <c r="K62" s="19"/>
      <c r="L62" s="19"/>
      <c r="M62" s="19"/>
      <c r="N62" s="19"/>
      <c r="O62" s="19"/>
      <c r="P62" s="34"/>
      <c r="Q62" s="19"/>
      <c r="R62" s="18"/>
    </row>
    <row r="63" spans="2:18" x14ac:dyDescent="0.3">
      <c r="B63" s="17"/>
      <c r="C63" s="19"/>
      <c r="D63" s="33"/>
      <c r="E63" s="19"/>
      <c r="F63" s="19"/>
      <c r="G63" s="19"/>
      <c r="H63" s="34"/>
      <c r="I63" s="19"/>
      <c r="J63" s="33"/>
      <c r="K63" s="19"/>
      <c r="L63" s="19"/>
      <c r="M63" s="19"/>
      <c r="N63" s="19"/>
      <c r="O63" s="19"/>
      <c r="P63" s="34"/>
      <c r="Q63" s="19"/>
      <c r="R63" s="18"/>
    </row>
    <row r="64" spans="2:18" x14ac:dyDescent="0.3">
      <c r="B64" s="17"/>
      <c r="C64" s="19"/>
      <c r="D64" s="33"/>
      <c r="E64" s="19"/>
      <c r="F64" s="19"/>
      <c r="G64" s="19"/>
      <c r="H64" s="34"/>
      <c r="I64" s="19"/>
      <c r="J64" s="33"/>
      <c r="K64" s="19"/>
      <c r="L64" s="19"/>
      <c r="M64" s="19"/>
      <c r="N64" s="19"/>
      <c r="O64" s="19"/>
      <c r="P64" s="34"/>
      <c r="Q64" s="19"/>
      <c r="R64" s="18"/>
    </row>
    <row r="65" spans="2:21" x14ac:dyDescent="0.3">
      <c r="B65" s="17"/>
      <c r="C65" s="19"/>
      <c r="D65" s="33"/>
      <c r="E65" s="19"/>
      <c r="F65" s="19"/>
      <c r="G65" s="19"/>
      <c r="H65" s="34"/>
      <c r="I65" s="19"/>
      <c r="J65" s="33"/>
      <c r="K65" s="19"/>
      <c r="L65" s="19"/>
      <c r="M65" s="19"/>
      <c r="N65" s="19"/>
      <c r="O65" s="19"/>
      <c r="P65" s="34"/>
      <c r="Q65" s="19"/>
      <c r="R65" s="18"/>
    </row>
    <row r="66" spans="2:21" x14ac:dyDescent="0.3">
      <c r="B66" s="17"/>
      <c r="C66" s="19"/>
      <c r="D66" s="33"/>
      <c r="E66" s="19"/>
      <c r="F66" s="19"/>
      <c r="G66" s="19"/>
      <c r="H66" s="34"/>
      <c r="I66" s="19"/>
      <c r="J66" s="33"/>
      <c r="K66" s="19"/>
      <c r="L66" s="19"/>
      <c r="M66" s="19"/>
      <c r="N66" s="19"/>
      <c r="O66" s="19"/>
      <c r="P66" s="34"/>
      <c r="Q66" s="19"/>
      <c r="R66" s="18"/>
    </row>
    <row r="67" spans="2:21" x14ac:dyDescent="0.3">
      <c r="B67" s="17"/>
      <c r="C67" s="19"/>
      <c r="D67" s="33"/>
      <c r="E67" s="19"/>
      <c r="F67" s="19"/>
      <c r="G67" s="19"/>
      <c r="H67" s="34"/>
      <c r="I67" s="19"/>
      <c r="J67" s="33"/>
      <c r="K67" s="19"/>
      <c r="L67" s="19"/>
      <c r="M67" s="19"/>
      <c r="N67" s="19"/>
      <c r="O67" s="19"/>
      <c r="P67" s="34"/>
      <c r="Q67" s="19"/>
      <c r="R67" s="18"/>
    </row>
    <row r="68" spans="2:21" x14ac:dyDescent="0.3">
      <c r="B68" s="17"/>
      <c r="C68" s="19"/>
      <c r="D68" s="33"/>
      <c r="E68" s="19"/>
      <c r="F68" s="19"/>
      <c r="G68" s="19"/>
      <c r="H68" s="34"/>
      <c r="I68" s="19"/>
      <c r="J68" s="33"/>
      <c r="K68" s="19"/>
      <c r="L68" s="19"/>
      <c r="M68" s="19"/>
      <c r="N68" s="19"/>
      <c r="O68" s="19"/>
      <c r="P68" s="34"/>
      <c r="Q68" s="19"/>
      <c r="R68" s="18"/>
    </row>
    <row r="69" spans="2:21" x14ac:dyDescent="0.3">
      <c r="B69" s="17"/>
      <c r="C69" s="19"/>
      <c r="D69" s="33"/>
      <c r="E69" s="19"/>
      <c r="F69" s="19"/>
      <c r="G69" s="19"/>
      <c r="H69" s="34"/>
      <c r="I69" s="19"/>
      <c r="J69" s="33"/>
      <c r="K69" s="19"/>
      <c r="L69" s="19"/>
      <c r="M69" s="19"/>
      <c r="N69" s="19"/>
      <c r="O69" s="19"/>
      <c r="P69" s="34"/>
      <c r="Q69" s="19"/>
      <c r="R69" s="18"/>
    </row>
    <row r="70" spans="2:21" s="1" customFormat="1" ht="15" x14ac:dyDescent="0.3">
      <c r="B70" s="24"/>
      <c r="C70" s="25"/>
      <c r="D70" s="35" t="s">
        <v>38</v>
      </c>
      <c r="E70" s="36"/>
      <c r="F70" s="36"/>
      <c r="G70" s="37" t="s">
        <v>39</v>
      </c>
      <c r="H70" s="38"/>
      <c r="I70" s="25"/>
      <c r="J70" s="35" t="s">
        <v>38</v>
      </c>
      <c r="K70" s="36"/>
      <c r="L70" s="36"/>
      <c r="M70" s="36"/>
      <c r="N70" s="37" t="s">
        <v>39</v>
      </c>
      <c r="O70" s="36"/>
      <c r="P70" s="38"/>
      <c r="Q70" s="25"/>
      <c r="R70" s="26"/>
    </row>
    <row r="71" spans="2:21" s="1" customFormat="1" ht="14.45" customHeight="1" x14ac:dyDescent="0.3"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1"/>
    </row>
    <row r="75" spans="2:21" s="1" customFormat="1" ht="6.95" customHeight="1" x14ac:dyDescent="0.3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6"/>
    </row>
    <row r="76" spans="2:21" s="1" customFormat="1" ht="36.950000000000003" customHeight="1" x14ac:dyDescent="0.3">
      <c r="B76" s="24"/>
      <c r="C76" s="145" t="s">
        <v>57</v>
      </c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26"/>
      <c r="T76" s="67"/>
      <c r="U76" s="67"/>
    </row>
    <row r="77" spans="2:21" s="1" customFormat="1" ht="6.95" customHeight="1" x14ac:dyDescent="0.3">
      <c r="B77" s="2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6"/>
      <c r="T77" s="67"/>
      <c r="U77" s="67"/>
    </row>
    <row r="78" spans="2:21" s="1" customFormat="1" ht="30" customHeight="1" x14ac:dyDescent="0.3">
      <c r="B78" s="24"/>
      <c r="C78" s="22" t="s">
        <v>6</v>
      </c>
      <c r="D78" s="25"/>
      <c r="E78" s="25"/>
      <c r="F78" s="147" t="e">
        <f>F6</f>
        <v>#REF!</v>
      </c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25"/>
      <c r="R78" s="26"/>
      <c r="T78" s="67"/>
      <c r="U78" s="67"/>
    </row>
    <row r="79" spans="2:21" s="1" customFormat="1" ht="36.950000000000003" customHeight="1" x14ac:dyDescent="0.3">
      <c r="B79" s="24"/>
      <c r="C79" s="45" t="s">
        <v>55</v>
      </c>
      <c r="D79" s="25"/>
      <c r="E79" s="25"/>
      <c r="F79" s="180" t="str">
        <f>F7</f>
        <v>80922 - SO 02 - Krajinno -architektonický projekt</v>
      </c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25"/>
      <c r="R79" s="26"/>
      <c r="T79" s="67"/>
      <c r="U79" s="67"/>
    </row>
    <row r="80" spans="2:21" s="1" customFormat="1" ht="6.95" customHeight="1" x14ac:dyDescent="0.3">
      <c r="B80" s="24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6"/>
      <c r="T80" s="67"/>
      <c r="U80" s="67"/>
    </row>
    <row r="81" spans="2:47" s="1" customFormat="1" ht="18" customHeight="1" x14ac:dyDescent="0.3">
      <c r="B81" s="24"/>
      <c r="C81" s="22" t="s">
        <v>10</v>
      </c>
      <c r="D81" s="25"/>
      <c r="E81" s="25"/>
      <c r="F81" s="20" t="str">
        <f>F9</f>
        <v>Trnava</v>
      </c>
      <c r="G81" s="25"/>
      <c r="H81" s="25"/>
      <c r="I81" s="25"/>
      <c r="J81" s="25"/>
      <c r="K81" s="22" t="s">
        <v>12</v>
      </c>
      <c r="L81" s="25"/>
      <c r="M81" s="152" t="e">
        <f>IF(O9="","",O9)</f>
        <v>#REF!</v>
      </c>
      <c r="N81" s="152"/>
      <c r="O81" s="152"/>
      <c r="P81" s="152"/>
      <c r="Q81" s="25"/>
      <c r="R81" s="26"/>
      <c r="T81" s="67"/>
      <c r="U81" s="67"/>
    </row>
    <row r="82" spans="2:47" s="1" customFormat="1" ht="6.95" customHeight="1" x14ac:dyDescent="0.3"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6"/>
      <c r="T82" s="67"/>
      <c r="U82" s="67"/>
    </row>
    <row r="83" spans="2:47" s="1" customFormat="1" ht="15" x14ac:dyDescent="0.3">
      <c r="B83" s="24"/>
      <c r="C83" s="22" t="s">
        <v>13</v>
      </c>
      <c r="D83" s="25"/>
      <c r="E83" s="25"/>
      <c r="F83" s="20" t="str">
        <f>E12</f>
        <v>MESTO TRNAVA , Hlavná 1,917  Trnava</v>
      </c>
      <c r="G83" s="25"/>
      <c r="H83" s="25"/>
      <c r="I83" s="25"/>
      <c r="J83" s="25"/>
      <c r="K83" s="22" t="s">
        <v>19</v>
      </c>
      <c r="L83" s="25"/>
      <c r="M83" s="153" t="str">
        <f>E18</f>
        <v>Cykloprojekt s.r.o. , Bratislava , Laurinská 18</v>
      </c>
      <c r="N83" s="153"/>
      <c r="O83" s="153"/>
      <c r="P83" s="153"/>
      <c r="Q83" s="153"/>
      <c r="R83" s="26"/>
      <c r="T83" s="67"/>
      <c r="U83" s="67"/>
    </row>
    <row r="84" spans="2:47" s="1" customFormat="1" ht="14.45" customHeight="1" x14ac:dyDescent="0.3">
      <c r="B84" s="24"/>
      <c r="C84" s="22" t="s">
        <v>18</v>
      </c>
      <c r="D84" s="25"/>
      <c r="E84" s="25"/>
      <c r="F84" s="20" t="e">
        <f>IF(E15="","",E15)</f>
        <v>#REF!</v>
      </c>
      <c r="G84" s="25"/>
      <c r="H84" s="25"/>
      <c r="I84" s="25"/>
      <c r="J84" s="25"/>
      <c r="K84" s="22" t="s">
        <v>23</v>
      </c>
      <c r="L84" s="25"/>
      <c r="M84" s="153" t="e">
        <f>E21</f>
        <v>#REF!</v>
      </c>
      <c r="N84" s="153"/>
      <c r="O84" s="153"/>
      <c r="P84" s="153"/>
      <c r="Q84" s="153"/>
      <c r="R84" s="26"/>
      <c r="T84" s="67"/>
      <c r="U84" s="67"/>
    </row>
    <row r="85" spans="2:47" s="1" customFormat="1" ht="10.35" customHeight="1" x14ac:dyDescent="0.3"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6"/>
      <c r="T85" s="67"/>
      <c r="U85" s="67"/>
    </row>
    <row r="86" spans="2:47" s="1" customFormat="1" ht="29.25" customHeight="1" x14ac:dyDescent="0.3">
      <c r="B86" s="24"/>
      <c r="C86" s="186" t="s">
        <v>58</v>
      </c>
      <c r="D86" s="187"/>
      <c r="E86" s="187"/>
      <c r="F86" s="187"/>
      <c r="G86" s="187"/>
      <c r="H86" s="56"/>
      <c r="I86" s="56"/>
      <c r="J86" s="56"/>
      <c r="K86" s="56"/>
      <c r="L86" s="56"/>
      <c r="M86" s="56"/>
      <c r="N86" s="186" t="s">
        <v>59</v>
      </c>
      <c r="O86" s="187"/>
      <c r="P86" s="187"/>
      <c r="Q86" s="187"/>
      <c r="R86" s="26"/>
      <c r="T86" s="67"/>
      <c r="U86" s="67"/>
    </row>
    <row r="87" spans="2:47" s="1" customFormat="1" ht="10.35" customHeight="1" x14ac:dyDescent="0.3"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6"/>
      <c r="T87" s="67"/>
      <c r="U87" s="67"/>
    </row>
    <row r="88" spans="2:47" s="1" customFormat="1" ht="29.25" customHeight="1" x14ac:dyDescent="0.3">
      <c r="B88" s="24"/>
      <c r="C88" s="68" t="s">
        <v>60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188">
        <f>N121</f>
        <v>0</v>
      </c>
      <c r="O88" s="184"/>
      <c r="P88" s="184"/>
      <c r="Q88" s="184"/>
      <c r="R88" s="26"/>
      <c r="T88" s="67"/>
      <c r="U88" s="67"/>
      <c r="AU88" s="13" t="s">
        <v>61</v>
      </c>
    </row>
    <row r="89" spans="2:47" s="2" customFormat="1" ht="24.95" customHeight="1" x14ac:dyDescent="0.3">
      <c r="B89" s="69"/>
      <c r="C89" s="70"/>
      <c r="D89" s="71" t="s">
        <v>139</v>
      </c>
      <c r="E89" s="70"/>
      <c r="F89" s="70"/>
      <c r="G89" s="70"/>
      <c r="H89" s="70"/>
      <c r="I89" s="70"/>
      <c r="J89" s="70"/>
      <c r="K89" s="70"/>
      <c r="L89" s="70"/>
      <c r="M89" s="70"/>
      <c r="N89" s="189">
        <f>N122</f>
        <v>0</v>
      </c>
      <c r="O89" s="183"/>
      <c r="P89" s="183"/>
      <c r="Q89" s="183"/>
      <c r="R89" s="72"/>
      <c r="T89" s="73"/>
      <c r="U89" s="73"/>
    </row>
    <row r="90" spans="2:47" s="2" customFormat="1" ht="24.95" customHeight="1" x14ac:dyDescent="0.3">
      <c r="B90" s="69"/>
      <c r="C90" s="70"/>
      <c r="D90" s="71" t="s">
        <v>62</v>
      </c>
      <c r="E90" s="70"/>
      <c r="F90" s="70"/>
      <c r="G90" s="70"/>
      <c r="H90" s="70"/>
      <c r="I90" s="70"/>
      <c r="J90" s="70"/>
      <c r="K90" s="70"/>
      <c r="L90" s="70"/>
      <c r="M90" s="70"/>
      <c r="N90" s="189">
        <f>N131</f>
        <v>0</v>
      </c>
      <c r="O90" s="183"/>
      <c r="P90" s="183"/>
      <c r="Q90" s="183"/>
      <c r="R90" s="72"/>
      <c r="T90" s="73"/>
      <c r="U90" s="73"/>
    </row>
    <row r="91" spans="2:47" s="3" customFormat="1" ht="19.899999999999999" customHeight="1" x14ac:dyDescent="0.3">
      <c r="B91" s="74"/>
      <c r="C91" s="75"/>
      <c r="D91" s="53" t="s">
        <v>140</v>
      </c>
      <c r="E91" s="75"/>
      <c r="F91" s="75"/>
      <c r="G91" s="75"/>
      <c r="H91" s="75"/>
      <c r="I91" s="75"/>
      <c r="J91" s="75"/>
      <c r="K91" s="75"/>
      <c r="L91" s="75"/>
      <c r="M91" s="75"/>
      <c r="N91" s="178">
        <f>N132</f>
        <v>0</v>
      </c>
      <c r="O91" s="181"/>
      <c r="P91" s="181"/>
      <c r="Q91" s="181"/>
      <c r="R91" s="76"/>
      <c r="T91" s="77"/>
      <c r="U91" s="77"/>
    </row>
    <row r="92" spans="2:47" s="3" customFormat="1" ht="19.899999999999999" customHeight="1" x14ac:dyDescent="0.3">
      <c r="B92" s="74"/>
      <c r="C92" s="75"/>
      <c r="D92" s="53" t="s">
        <v>141</v>
      </c>
      <c r="E92" s="75"/>
      <c r="F92" s="75"/>
      <c r="G92" s="75"/>
      <c r="H92" s="75"/>
      <c r="I92" s="75"/>
      <c r="J92" s="75"/>
      <c r="K92" s="75"/>
      <c r="L92" s="75"/>
      <c r="M92" s="75"/>
      <c r="N92" s="178">
        <f>N137</f>
        <v>0</v>
      </c>
      <c r="O92" s="181"/>
      <c r="P92" s="181"/>
      <c r="Q92" s="181"/>
      <c r="R92" s="76"/>
      <c r="T92" s="77"/>
      <c r="U92" s="77"/>
    </row>
    <row r="93" spans="2:47" s="3" customFormat="1" ht="19.899999999999999" customHeight="1" x14ac:dyDescent="0.3">
      <c r="B93" s="74"/>
      <c r="C93" s="75"/>
      <c r="D93" s="53" t="s">
        <v>142</v>
      </c>
      <c r="E93" s="75"/>
      <c r="F93" s="75"/>
      <c r="G93" s="75"/>
      <c r="H93" s="75"/>
      <c r="I93" s="75"/>
      <c r="J93" s="75"/>
      <c r="K93" s="75"/>
      <c r="L93" s="75"/>
      <c r="M93" s="75"/>
      <c r="N93" s="178">
        <f>N182</f>
        <v>0</v>
      </c>
      <c r="O93" s="181"/>
      <c r="P93" s="181"/>
      <c r="Q93" s="181"/>
      <c r="R93" s="76"/>
      <c r="T93" s="77"/>
      <c r="U93" s="77"/>
    </row>
    <row r="94" spans="2:47" s="2" customFormat="1" ht="21.75" customHeight="1" x14ac:dyDescent="0.35">
      <c r="B94" s="69"/>
      <c r="C94" s="70"/>
      <c r="D94" s="71" t="s">
        <v>63</v>
      </c>
      <c r="E94" s="70"/>
      <c r="F94" s="70"/>
      <c r="G94" s="70"/>
      <c r="H94" s="70"/>
      <c r="I94" s="70"/>
      <c r="J94" s="70"/>
      <c r="K94" s="70"/>
      <c r="L94" s="70"/>
      <c r="M94" s="70"/>
      <c r="N94" s="182">
        <f>N185</f>
        <v>0</v>
      </c>
      <c r="O94" s="183"/>
      <c r="P94" s="183"/>
      <c r="Q94" s="183"/>
      <c r="R94" s="72"/>
      <c r="T94" s="73"/>
      <c r="U94" s="73"/>
    </row>
    <row r="95" spans="2:47" s="1" customFormat="1" ht="21.75" customHeight="1" x14ac:dyDescent="0.3">
      <c r="B95" s="24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6"/>
      <c r="T95" s="67"/>
      <c r="U95" s="67"/>
    </row>
    <row r="96" spans="2:47" s="1" customFormat="1" ht="29.25" customHeight="1" x14ac:dyDescent="0.3">
      <c r="B96" s="24"/>
      <c r="C96" s="68" t="s">
        <v>64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184">
        <f>ROUND(N97+N98+N99+N100+N101+N102,2)</f>
        <v>0</v>
      </c>
      <c r="O96" s="185"/>
      <c r="P96" s="185"/>
      <c r="Q96" s="185"/>
      <c r="R96" s="26"/>
      <c r="T96" s="78"/>
      <c r="U96" s="79" t="s">
        <v>26</v>
      </c>
    </row>
    <row r="97" spans="2:65" s="1" customFormat="1" ht="18" customHeight="1" x14ac:dyDescent="0.3">
      <c r="B97" s="24"/>
      <c r="C97" s="25"/>
      <c r="D97" s="175" t="s">
        <v>65</v>
      </c>
      <c r="E97" s="176"/>
      <c r="F97" s="176"/>
      <c r="G97" s="176"/>
      <c r="H97" s="176"/>
      <c r="I97" s="25"/>
      <c r="J97" s="25"/>
      <c r="K97" s="25"/>
      <c r="L97" s="25"/>
      <c r="M97" s="25"/>
      <c r="N97" s="177">
        <f>ROUND(N88*T97,2)</f>
        <v>0</v>
      </c>
      <c r="O97" s="178"/>
      <c r="P97" s="178"/>
      <c r="Q97" s="178"/>
      <c r="R97" s="26"/>
      <c r="S97" s="80"/>
      <c r="T97" s="81"/>
      <c r="U97" s="82" t="s">
        <v>29</v>
      </c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3" t="s">
        <v>66</v>
      </c>
      <c r="AZ97" s="80"/>
      <c r="BA97" s="80"/>
      <c r="BB97" s="80"/>
      <c r="BC97" s="80"/>
      <c r="BD97" s="80"/>
      <c r="BE97" s="84">
        <f t="shared" ref="BE97:BE102" si="0">IF(U97="základná",N97,0)</f>
        <v>0</v>
      </c>
      <c r="BF97" s="84">
        <f t="shared" ref="BF97:BF102" si="1">IF(U97="znížená",N97,0)</f>
        <v>0</v>
      </c>
      <c r="BG97" s="84">
        <f t="shared" ref="BG97:BG102" si="2">IF(U97="zákl. prenesená",N97,0)</f>
        <v>0</v>
      </c>
      <c r="BH97" s="84">
        <f t="shared" ref="BH97:BH102" si="3">IF(U97="zníž. prenesená",N97,0)</f>
        <v>0</v>
      </c>
      <c r="BI97" s="84">
        <f t="shared" ref="BI97:BI102" si="4">IF(U97="nulová",N97,0)</f>
        <v>0</v>
      </c>
      <c r="BJ97" s="83" t="s">
        <v>67</v>
      </c>
      <c r="BK97" s="80"/>
      <c r="BL97" s="80"/>
      <c r="BM97" s="80"/>
    </row>
    <row r="98" spans="2:65" s="1" customFormat="1" ht="18" customHeight="1" x14ac:dyDescent="0.3">
      <c r="B98" s="24"/>
      <c r="C98" s="25"/>
      <c r="D98" s="175" t="s">
        <v>68</v>
      </c>
      <c r="E98" s="176"/>
      <c r="F98" s="176"/>
      <c r="G98" s="176"/>
      <c r="H98" s="176"/>
      <c r="I98" s="25"/>
      <c r="J98" s="25"/>
      <c r="K98" s="25"/>
      <c r="L98" s="25"/>
      <c r="M98" s="25"/>
      <c r="N98" s="177">
        <f>ROUND(N88*T98,2)</f>
        <v>0</v>
      </c>
      <c r="O98" s="178"/>
      <c r="P98" s="178"/>
      <c r="Q98" s="178"/>
      <c r="R98" s="26"/>
      <c r="S98" s="80"/>
      <c r="T98" s="81"/>
      <c r="U98" s="82" t="s">
        <v>29</v>
      </c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3" t="s">
        <v>66</v>
      </c>
      <c r="AZ98" s="80"/>
      <c r="BA98" s="80"/>
      <c r="BB98" s="80"/>
      <c r="BC98" s="80"/>
      <c r="BD98" s="80"/>
      <c r="BE98" s="84">
        <f t="shared" si="0"/>
        <v>0</v>
      </c>
      <c r="BF98" s="84">
        <f t="shared" si="1"/>
        <v>0</v>
      </c>
      <c r="BG98" s="84">
        <f t="shared" si="2"/>
        <v>0</v>
      </c>
      <c r="BH98" s="84">
        <f t="shared" si="3"/>
        <v>0</v>
      </c>
      <c r="BI98" s="84">
        <f t="shared" si="4"/>
        <v>0</v>
      </c>
      <c r="BJ98" s="83" t="s">
        <v>67</v>
      </c>
      <c r="BK98" s="80"/>
      <c r="BL98" s="80"/>
      <c r="BM98" s="80"/>
    </row>
    <row r="99" spans="2:65" s="1" customFormat="1" ht="18" customHeight="1" x14ac:dyDescent="0.3">
      <c r="B99" s="24"/>
      <c r="C99" s="25"/>
      <c r="D99" s="175" t="s">
        <v>69</v>
      </c>
      <c r="E99" s="176"/>
      <c r="F99" s="176"/>
      <c r="G99" s="176"/>
      <c r="H99" s="176"/>
      <c r="I99" s="25"/>
      <c r="J99" s="25"/>
      <c r="K99" s="25"/>
      <c r="L99" s="25"/>
      <c r="M99" s="25"/>
      <c r="N99" s="177">
        <f>ROUND(N88*T99,2)</f>
        <v>0</v>
      </c>
      <c r="O99" s="178"/>
      <c r="P99" s="178"/>
      <c r="Q99" s="178"/>
      <c r="R99" s="26"/>
      <c r="S99" s="80"/>
      <c r="T99" s="81"/>
      <c r="U99" s="82" t="s">
        <v>29</v>
      </c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3" t="s">
        <v>66</v>
      </c>
      <c r="AZ99" s="80"/>
      <c r="BA99" s="80"/>
      <c r="BB99" s="80"/>
      <c r="BC99" s="80"/>
      <c r="BD99" s="80"/>
      <c r="BE99" s="84">
        <f t="shared" si="0"/>
        <v>0</v>
      </c>
      <c r="BF99" s="84">
        <f t="shared" si="1"/>
        <v>0</v>
      </c>
      <c r="BG99" s="84">
        <f t="shared" si="2"/>
        <v>0</v>
      </c>
      <c r="BH99" s="84">
        <f t="shared" si="3"/>
        <v>0</v>
      </c>
      <c r="BI99" s="84">
        <f t="shared" si="4"/>
        <v>0</v>
      </c>
      <c r="BJ99" s="83" t="s">
        <v>67</v>
      </c>
      <c r="BK99" s="80"/>
      <c r="BL99" s="80"/>
      <c r="BM99" s="80"/>
    </row>
    <row r="100" spans="2:65" s="1" customFormat="1" ht="18" customHeight="1" x14ac:dyDescent="0.3">
      <c r="B100" s="24"/>
      <c r="C100" s="25"/>
      <c r="D100" s="175" t="s">
        <v>70</v>
      </c>
      <c r="E100" s="176"/>
      <c r="F100" s="176"/>
      <c r="G100" s="176"/>
      <c r="H100" s="176"/>
      <c r="I100" s="25"/>
      <c r="J100" s="25"/>
      <c r="K100" s="25"/>
      <c r="L100" s="25"/>
      <c r="M100" s="25"/>
      <c r="N100" s="177">
        <f>ROUND(N88*T100,2)</f>
        <v>0</v>
      </c>
      <c r="O100" s="178"/>
      <c r="P100" s="178"/>
      <c r="Q100" s="178"/>
      <c r="R100" s="26"/>
      <c r="S100" s="80"/>
      <c r="T100" s="81"/>
      <c r="U100" s="82" t="s">
        <v>29</v>
      </c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3" t="s">
        <v>66</v>
      </c>
      <c r="AZ100" s="80"/>
      <c r="BA100" s="80"/>
      <c r="BB100" s="80"/>
      <c r="BC100" s="80"/>
      <c r="BD100" s="80"/>
      <c r="BE100" s="84">
        <f t="shared" si="0"/>
        <v>0</v>
      </c>
      <c r="BF100" s="84">
        <f t="shared" si="1"/>
        <v>0</v>
      </c>
      <c r="BG100" s="84">
        <f t="shared" si="2"/>
        <v>0</v>
      </c>
      <c r="BH100" s="84">
        <f t="shared" si="3"/>
        <v>0</v>
      </c>
      <c r="BI100" s="84">
        <f t="shared" si="4"/>
        <v>0</v>
      </c>
      <c r="BJ100" s="83" t="s">
        <v>67</v>
      </c>
      <c r="BK100" s="80"/>
      <c r="BL100" s="80"/>
      <c r="BM100" s="80"/>
    </row>
    <row r="101" spans="2:65" s="1" customFormat="1" ht="18" customHeight="1" x14ac:dyDescent="0.3">
      <c r="B101" s="24"/>
      <c r="C101" s="25"/>
      <c r="D101" s="175" t="s">
        <v>71</v>
      </c>
      <c r="E101" s="176"/>
      <c r="F101" s="176"/>
      <c r="G101" s="176"/>
      <c r="H101" s="176"/>
      <c r="I101" s="25"/>
      <c r="J101" s="25"/>
      <c r="K101" s="25"/>
      <c r="L101" s="25"/>
      <c r="M101" s="25"/>
      <c r="N101" s="177">
        <f>ROUND(N88*T101,2)</f>
        <v>0</v>
      </c>
      <c r="O101" s="178"/>
      <c r="P101" s="178"/>
      <c r="Q101" s="178"/>
      <c r="R101" s="26"/>
      <c r="S101" s="80"/>
      <c r="T101" s="81"/>
      <c r="U101" s="82" t="s">
        <v>29</v>
      </c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3" t="s">
        <v>66</v>
      </c>
      <c r="AZ101" s="80"/>
      <c r="BA101" s="80"/>
      <c r="BB101" s="80"/>
      <c r="BC101" s="80"/>
      <c r="BD101" s="80"/>
      <c r="BE101" s="84">
        <f t="shared" si="0"/>
        <v>0</v>
      </c>
      <c r="BF101" s="84">
        <f t="shared" si="1"/>
        <v>0</v>
      </c>
      <c r="BG101" s="84">
        <f t="shared" si="2"/>
        <v>0</v>
      </c>
      <c r="BH101" s="84">
        <f t="shared" si="3"/>
        <v>0</v>
      </c>
      <c r="BI101" s="84">
        <f t="shared" si="4"/>
        <v>0</v>
      </c>
      <c r="BJ101" s="83" t="s">
        <v>67</v>
      </c>
      <c r="BK101" s="80"/>
      <c r="BL101" s="80"/>
      <c r="BM101" s="80"/>
    </row>
    <row r="102" spans="2:65" s="1" customFormat="1" ht="18" customHeight="1" x14ac:dyDescent="0.3">
      <c r="B102" s="24"/>
      <c r="C102" s="25"/>
      <c r="D102" s="53" t="s">
        <v>72</v>
      </c>
      <c r="E102" s="25"/>
      <c r="F102" s="25"/>
      <c r="G102" s="25"/>
      <c r="H102" s="25"/>
      <c r="I102" s="25"/>
      <c r="J102" s="25"/>
      <c r="K102" s="25"/>
      <c r="L102" s="25"/>
      <c r="M102" s="25"/>
      <c r="N102" s="177">
        <f>ROUND(N88*T102,2)</f>
        <v>0</v>
      </c>
      <c r="O102" s="178"/>
      <c r="P102" s="178"/>
      <c r="Q102" s="178"/>
      <c r="R102" s="26"/>
      <c r="S102" s="80"/>
      <c r="T102" s="85"/>
      <c r="U102" s="86" t="s">
        <v>29</v>
      </c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3" t="s">
        <v>73</v>
      </c>
      <c r="AZ102" s="80"/>
      <c r="BA102" s="80"/>
      <c r="BB102" s="80"/>
      <c r="BC102" s="80"/>
      <c r="BD102" s="80"/>
      <c r="BE102" s="84">
        <f t="shared" si="0"/>
        <v>0</v>
      </c>
      <c r="BF102" s="84">
        <f t="shared" si="1"/>
        <v>0</v>
      </c>
      <c r="BG102" s="84">
        <f t="shared" si="2"/>
        <v>0</v>
      </c>
      <c r="BH102" s="84">
        <f t="shared" si="3"/>
        <v>0</v>
      </c>
      <c r="BI102" s="84">
        <f t="shared" si="4"/>
        <v>0</v>
      </c>
      <c r="BJ102" s="83" t="s">
        <v>67</v>
      </c>
      <c r="BK102" s="80"/>
      <c r="BL102" s="80"/>
      <c r="BM102" s="80"/>
    </row>
    <row r="103" spans="2:65" s="1" customFormat="1" x14ac:dyDescent="0.3">
      <c r="B103" s="24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6"/>
      <c r="T103" s="67"/>
      <c r="U103" s="67"/>
    </row>
    <row r="104" spans="2:65" s="1" customFormat="1" ht="29.25" customHeight="1" x14ac:dyDescent="0.3">
      <c r="B104" s="24"/>
      <c r="C104" s="55" t="s">
        <v>48</v>
      </c>
      <c r="D104" s="56"/>
      <c r="E104" s="56"/>
      <c r="F104" s="56"/>
      <c r="G104" s="56"/>
      <c r="H104" s="56"/>
      <c r="I104" s="56"/>
      <c r="J104" s="56"/>
      <c r="K104" s="56"/>
      <c r="L104" s="179">
        <f>ROUND(SUM(N88+N96),2)</f>
        <v>0</v>
      </c>
      <c r="M104" s="179"/>
      <c r="N104" s="179"/>
      <c r="O104" s="179"/>
      <c r="P104" s="179"/>
      <c r="Q104" s="179"/>
      <c r="R104" s="26"/>
      <c r="T104" s="67"/>
      <c r="U104" s="67"/>
    </row>
    <row r="105" spans="2:65" s="1" customFormat="1" ht="6.95" customHeight="1" x14ac:dyDescent="0.3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1"/>
      <c r="T105" s="67"/>
      <c r="U105" s="67"/>
    </row>
    <row r="109" spans="2:65" s="1" customFormat="1" ht="6.95" customHeight="1" x14ac:dyDescent="0.3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4"/>
    </row>
    <row r="110" spans="2:65" s="1" customFormat="1" ht="36.950000000000003" customHeight="1" x14ac:dyDescent="0.3">
      <c r="B110" s="24"/>
      <c r="C110" s="145" t="s">
        <v>74</v>
      </c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26"/>
    </row>
    <row r="111" spans="2:65" s="1" customFormat="1" ht="6.95" customHeight="1" x14ac:dyDescent="0.3">
      <c r="B111" s="24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6"/>
    </row>
    <row r="112" spans="2:65" s="1" customFormat="1" ht="30" customHeight="1" x14ac:dyDescent="0.3">
      <c r="B112" s="24"/>
      <c r="C112" s="22" t="s">
        <v>6</v>
      </c>
      <c r="D112" s="25"/>
      <c r="E112" s="25"/>
      <c r="F112" s="147" t="e">
        <f>F6</f>
        <v>#REF!</v>
      </c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25"/>
      <c r="R112" s="26"/>
    </row>
    <row r="113" spans="2:65" s="1" customFormat="1" ht="36.950000000000003" customHeight="1" x14ac:dyDescent="0.3">
      <c r="B113" s="24"/>
      <c r="C113" s="45" t="s">
        <v>55</v>
      </c>
      <c r="D113" s="25"/>
      <c r="E113" s="25"/>
      <c r="F113" s="180" t="str">
        <f>F7</f>
        <v>80922 - SO 02 - Krajinno -architektonický projekt</v>
      </c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25"/>
      <c r="R113" s="26"/>
    </row>
    <row r="114" spans="2:65" s="1" customFormat="1" ht="6.95" customHeight="1" x14ac:dyDescent="0.3">
      <c r="B114" s="24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6"/>
    </row>
    <row r="115" spans="2:65" s="1" customFormat="1" ht="18" customHeight="1" x14ac:dyDescent="0.3">
      <c r="B115" s="24"/>
      <c r="C115" s="22" t="s">
        <v>10</v>
      </c>
      <c r="D115" s="25"/>
      <c r="E115" s="25"/>
      <c r="F115" s="20" t="str">
        <f>F9</f>
        <v>Trnava</v>
      </c>
      <c r="G115" s="25"/>
      <c r="H115" s="25"/>
      <c r="I115" s="25"/>
      <c r="J115" s="25"/>
      <c r="K115" s="22" t="s">
        <v>12</v>
      </c>
      <c r="L115" s="25"/>
      <c r="M115" s="152" t="e">
        <f>IF(O9="","",O9)</f>
        <v>#REF!</v>
      </c>
      <c r="N115" s="152"/>
      <c r="O115" s="152"/>
      <c r="P115" s="152"/>
      <c r="Q115" s="25"/>
      <c r="R115" s="26"/>
    </row>
    <row r="116" spans="2:65" s="1" customFormat="1" ht="6.95" customHeight="1" x14ac:dyDescent="0.3">
      <c r="B116" s="24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6"/>
    </row>
    <row r="117" spans="2:65" s="1" customFormat="1" ht="15" x14ac:dyDescent="0.3">
      <c r="B117" s="24"/>
      <c r="C117" s="22" t="s">
        <v>13</v>
      </c>
      <c r="D117" s="25"/>
      <c r="E117" s="25"/>
      <c r="F117" s="20" t="str">
        <f>E12</f>
        <v>MESTO TRNAVA , Hlavná 1,917  Trnava</v>
      </c>
      <c r="G117" s="25"/>
      <c r="H117" s="25"/>
      <c r="I117" s="25"/>
      <c r="J117" s="25"/>
      <c r="K117" s="22" t="s">
        <v>19</v>
      </c>
      <c r="L117" s="25"/>
      <c r="M117" s="153" t="str">
        <f>E18</f>
        <v>Cykloprojekt s.r.o. , Bratislava , Laurinská 18</v>
      </c>
      <c r="N117" s="153"/>
      <c r="O117" s="153"/>
      <c r="P117" s="153"/>
      <c r="Q117" s="153"/>
      <c r="R117" s="26"/>
    </row>
    <row r="118" spans="2:65" s="1" customFormat="1" ht="14.45" customHeight="1" x14ac:dyDescent="0.3">
      <c r="B118" s="24"/>
      <c r="C118" s="22" t="s">
        <v>18</v>
      </c>
      <c r="D118" s="25"/>
      <c r="E118" s="25"/>
      <c r="F118" s="20" t="e">
        <f>IF(E15="","",E15)</f>
        <v>#REF!</v>
      </c>
      <c r="G118" s="25"/>
      <c r="H118" s="25"/>
      <c r="I118" s="25"/>
      <c r="J118" s="25"/>
      <c r="K118" s="22" t="s">
        <v>23</v>
      </c>
      <c r="L118" s="25"/>
      <c r="M118" s="153" t="e">
        <f>E21</f>
        <v>#REF!</v>
      </c>
      <c r="N118" s="153"/>
      <c r="O118" s="153"/>
      <c r="P118" s="153"/>
      <c r="Q118" s="153"/>
      <c r="R118" s="26"/>
    </row>
    <row r="119" spans="2:65" s="1" customFormat="1" ht="10.35" customHeight="1" x14ac:dyDescent="0.3">
      <c r="B119" s="24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6"/>
    </row>
    <row r="120" spans="2:65" s="4" customFormat="1" ht="29.25" customHeight="1" x14ac:dyDescent="0.3">
      <c r="B120" s="87"/>
      <c r="C120" s="88" t="s">
        <v>75</v>
      </c>
      <c r="D120" s="89" t="s">
        <v>76</v>
      </c>
      <c r="E120" s="89" t="s">
        <v>42</v>
      </c>
      <c r="F120" s="169" t="s">
        <v>77</v>
      </c>
      <c r="G120" s="169"/>
      <c r="H120" s="169"/>
      <c r="I120" s="169"/>
      <c r="J120" s="89" t="s">
        <v>78</v>
      </c>
      <c r="K120" s="89" t="s">
        <v>79</v>
      </c>
      <c r="L120" s="169" t="s">
        <v>80</v>
      </c>
      <c r="M120" s="169"/>
      <c r="N120" s="169" t="s">
        <v>59</v>
      </c>
      <c r="O120" s="169"/>
      <c r="P120" s="169"/>
      <c r="Q120" s="170"/>
      <c r="R120" s="90"/>
      <c r="T120" s="48" t="s">
        <v>81</v>
      </c>
      <c r="U120" s="49" t="s">
        <v>26</v>
      </c>
      <c r="V120" s="49" t="s">
        <v>82</v>
      </c>
      <c r="W120" s="49" t="s">
        <v>83</v>
      </c>
      <c r="X120" s="49" t="s">
        <v>84</v>
      </c>
      <c r="Y120" s="49" t="s">
        <v>85</v>
      </c>
      <c r="Z120" s="49" t="s">
        <v>86</v>
      </c>
      <c r="AA120" s="50" t="s">
        <v>87</v>
      </c>
    </row>
    <row r="121" spans="2:65" s="1" customFormat="1" ht="29.25" customHeight="1" x14ac:dyDescent="0.35">
      <c r="B121" s="24"/>
      <c r="C121" s="52" t="s">
        <v>56</v>
      </c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171">
        <f>BK121</f>
        <v>0</v>
      </c>
      <c r="O121" s="172"/>
      <c r="P121" s="172"/>
      <c r="Q121" s="172"/>
      <c r="R121" s="26"/>
      <c r="T121" s="51"/>
      <c r="U121" s="31"/>
      <c r="V121" s="31"/>
      <c r="W121" s="91">
        <f>W122+W131+W185</f>
        <v>0</v>
      </c>
      <c r="X121" s="31"/>
      <c r="Y121" s="91">
        <f>Y122+Y131+Y185</f>
        <v>0</v>
      </c>
      <c r="Z121" s="31"/>
      <c r="AA121" s="92">
        <f>AA122+AA131+AA185</f>
        <v>0</v>
      </c>
      <c r="AT121" s="13" t="s">
        <v>43</v>
      </c>
      <c r="AU121" s="13" t="s">
        <v>61</v>
      </c>
      <c r="BK121" s="93">
        <f>BK122+BK131+BK185</f>
        <v>0</v>
      </c>
    </row>
    <row r="122" spans="2:65" s="5" customFormat="1" ht="37.35" customHeight="1" x14ac:dyDescent="0.35">
      <c r="B122" s="94"/>
      <c r="C122" s="95"/>
      <c r="D122" s="96" t="s">
        <v>139</v>
      </c>
      <c r="E122" s="96"/>
      <c r="F122" s="96"/>
      <c r="G122" s="96"/>
      <c r="H122" s="96"/>
      <c r="I122" s="96"/>
      <c r="J122" s="96"/>
      <c r="K122" s="96"/>
      <c r="L122" s="96"/>
      <c r="M122" s="96"/>
      <c r="N122" s="173">
        <f>BK122</f>
        <v>0</v>
      </c>
      <c r="O122" s="174"/>
      <c r="P122" s="174"/>
      <c r="Q122" s="174"/>
      <c r="R122" s="97"/>
      <c r="T122" s="98"/>
      <c r="U122" s="95"/>
      <c r="V122" s="95"/>
      <c r="W122" s="99">
        <f>SUM(W123:W130)</f>
        <v>0</v>
      </c>
      <c r="X122" s="95"/>
      <c r="Y122" s="99">
        <f>SUM(Y123:Y130)</f>
        <v>0</v>
      </c>
      <c r="Z122" s="95"/>
      <c r="AA122" s="100">
        <f>SUM(AA123:AA130)</f>
        <v>0</v>
      </c>
      <c r="AR122" s="101" t="s">
        <v>45</v>
      </c>
      <c r="AT122" s="102" t="s">
        <v>43</v>
      </c>
      <c r="AU122" s="102" t="s">
        <v>44</v>
      </c>
      <c r="AY122" s="101" t="s">
        <v>88</v>
      </c>
      <c r="BK122" s="103">
        <f>SUM(BK123:BK130)</f>
        <v>0</v>
      </c>
    </row>
    <row r="123" spans="2:65" s="1" customFormat="1" ht="34.15" customHeight="1" x14ac:dyDescent="0.3">
      <c r="B123" s="24"/>
      <c r="C123" s="105" t="s">
        <v>45</v>
      </c>
      <c r="D123" s="105" t="s">
        <v>89</v>
      </c>
      <c r="E123" s="106" t="s">
        <v>143</v>
      </c>
      <c r="F123" s="158" t="s">
        <v>144</v>
      </c>
      <c r="G123" s="158"/>
      <c r="H123" s="158"/>
      <c r="I123" s="158"/>
      <c r="J123" s="107" t="s">
        <v>128</v>
      </c>
      <c r="K123" s="108">
        <v>3</v>
      </c>
      <c r="L123" s="163">
        <v>0</v>
      </c>
      <c r="M123" s="164"/>
      <c r="N123" s="141">
        <f t="shared" ref="N123:N130" si="5">ROUND(L123*K123,2)</f>
        <v>0</v>
      </c>
      <c r="O123" s="141"/>
      <c r="P123" s="141"/>
      <c r="Q123" s="141"/>
      <c r="R123" s="26"/>
      <c r="T123" s="110" t="s">
        <v>8</v>
      </c>
      <c r="U123" s="29" t="s">
        <v>29</v>
      </c>
      <c r="V123" s="25"/>
      <c r="W123" s="111">
        <f t="shared" ref="W123:W130" si="6">V123*K123</f>
        <v>0</v>
      </c>
      <c r="X123" s="111">
        <v>0</v>
      </c>
      <c r="Y123" s="111">
        <f t="shared" ref="Y123:Y130" si="7">X123*K123</f>
        <v>0</v>
      </c>
      <c r="Z123" s="111">
        <v>0</v>
      </c>
      <c r="AA123" s="112">
        <f t="shared" ref="AA123:AA130" si="8">Z123*K123</f>
        <v>0</v>
      </c>
      <c r="AR123" s="13" t="s">
        <v>91</v>
      </c>
      <c r="AT123" s="13" t="s">
        <v>89</v>
      </c>
      <c r="AU123" s="13" t="s">
        <v>45</v>
      </c>
      <c r="AY123" s="13" t="s">
        <v>88</v>
      </c>
      <c r="BE123" s="54">
        <f t="shared" ref="BE123:BE130" si="9">IF(U123="základná",N123,0)</f>
        <v>0</v>
      </c>
      <c r="BF123" s="54">
        <f t="shared" ref="BF123:BF130" si="10">IF(U123="znížená",N123,0)</f>
        <v>0</v>
      </c>
      <c r="BG123" s="54">
        <f t="shared" ref="BG123:BG130" si="11">IF(U123="zákl. prenesená",N123,0)</f>
        <v>0</v>
      </c>
      <c r="BH123" s="54">
        <f t="shared" ref="BH123:BH130" si="12">IF(U123="zníž. prenesená",N123,0)</f>
        <v>0</v>
      </c>
      <c r="BI123" s="54">
        <f t="shared" ref="BI123:BI130" si="13">IF(U123="nulová",N123,0)</f>
        <v>0</v>
      </c>
      <c r="BJ123" s="13" t="s">
        <v>67</v>
      </c>
      <c r="BK123" s="54">
        <f t="shared" ref="BK123:BK130" si="14">ROUND(L123*K123,2)</f>
        <v>0</v>
      </c>
      <c r="BL123" s="13" t="s">
        <v>91</v>
      </c>
      <c r="BM123" s="13" t="s">
        <v>145</v>
      </c>
    </row>
    <row r="124" spans="2:65" s="1" customFormat="1" ht="45.6" customHeight="1" x14ac:dyDescent="0.3">
      <c r="B124" s="24"/>
      <c r="C124" s="105" t="s">
        <v>67</v>
      </c>
      <c r="D124" s="105" t="s">
        <v>89</v>
      </c>
      <c r="E124" s="106" t="s">
        <v>146</v>
      </c>
      <c r="F124" s="158" t="s">
        <v>147</v>
      </c>
      <c r="G124" s="158"/>
      <c r="H124" s="158"/>
      <c r="I124" s="158"/>
      <c r="J124" s="107" t="s">
        <v>128</v>
      </c>
      <c r="K124" s="108">
        <v>9</v>
      </c>
      <c r="L124" s="163">
        <v>0</v>
      </c>
      <c r="M124" s="164"/>
      <c r="N124" s="141">
        <f t="shared" si="5"/>
        <v>0</v>
      </c>
      <c r="O124" s="141"/>
      <c r="P124" s="141"/>
      <c r="Q124" s="141"/>
      <c r="R124" s="26"/>
      <c r="T124" s="110" t="s">
        <v>8</v>
      </c>
      <c r="U124" s="29" t="s">
        <v>29</v>
      </c>
      <c r="V124" s="25"/>
      <c r="W124" s="111">
        <f t="shared" si="6"/>
        <v>0</v>
      </c>
      <c r="X124" s="111">
        <v>0</v>
      </c>
      <c r="Y124" s="111">
        <f t="shared" si="7"/>
        <v>0</v>
      </c>
      <c r="Z124" s="111">
        <v>0</v>
      </c>
      <c r="AA124" s="112">
        <f t="shared" si="8"/>
        <v>0</v>
      </c>
      <c r="AR124" s="13" t="s">
        <v>91</v>
      </c>
      <c r="AT124" s="13" t="s">
        <v>89</v>
      </c>
      <c r="AU124" s="13" t="s">
        <v>45</v>
      </c>
      <c r="AY124" s="13" t="s">
        <v>88</v>
      </c>
      <c r="BE124" s="54">
        <f t="shared" si="9"/>
        <v>0</v>
      </c>
      <c r="BF124" s="54">
        <f t="shared" si="10"/>
        <v>0</v>
      </c>
      <c r="BG124" s="54">
        <f t="shared" si="11"/>
        <v>0</v>
      </c>
      <c r="BH124" s="54">
        <f t="shared" si="12"/>
        <v>0</v>
      </c>
      <c r="BI124" s="54">
        <f t="shared" si="13"/>
        <v>0</v>
      </c>
      <c r="BJ124" s="13" t="s">
        <v>67</v>
      </c>
      <c r="BK124" s="54">
        <f t="shared" si="14"/>
        <v>0</v>
      </c>
      <c r="BL124" s="13" t="s">
        <v>91</v>
      </c>
      <c r="BM124" s="13" t="s">
        <v>148</v>
      </c>
    </row>
    <row r="125" spans="2:65" s="1" customFormat="1" ht="22.9" customHeight="1" x14ac:dyDescent="0.3">
      <c r="B125" s="24"/>
      <c r="C125" s="105" t="s">
        <v>92</v>
      </c>
      <c r="D125" s="105" t="s">
        <v>89</v>
      </c>
      <c r="E125" s="106" t="s">
        <v>149</v>
      </c>
      <c r="F125" s="158" t="s">
        <v>150</v>
      </c>
      <c r="G125" s="158"/>
      <c r="H125" s="158"/>
      <c r="I125" s="158"/>
      <c r="J125" s="107" t="s">
        <v>128</v>
      </c>
      <c r="K125" s="108">
        <v>3</v>
      </c>
      <c r="L125" s="163">
        <v>0</v>
      </c>
      <c r="M125" s="164"/>
      <c r="N125" s="141">
        <f t="shared" si="5"/>
        <v>0</v>
      </c>
      <c r="O125" s="141"/>
      <c r="P125" s="141"/>
      <c r="Q125" s="141"/>
      <c r="R125" s="26"/>
      <c r="T125" s="110" t="s">
        <v>8</v>
      </c>
      <c r="U125" s="29" t="s">
        <v>29</v>
      </c>
      <c r="V125" s="25"/>
      <c r="W125" s="111">
        <f t="shared" si="6"/>
        <v>0</v>
      </c>
      <c r="X125" s="111">
        <v>0</v>
      </c>
      <c r="Y125" s="111">
        <f t="shared" si="7"/>
        <v>0</v>
      </c>
      <c r="Z125" s="111">
        <v>0</v>
      </c>
      <c r="AA125" s="112">
        <f t="shared" si="8"/>
        <v>0</v>
      </c>
      <c r="AR125" s="13" t="s">
        <v>91</v>
      </c>
      <c r="AT125" s="13" t="s">
        <v>89</v>
      </c>
      <c r="AU125" s="13" t="s">
        <v>45</v>
      </c>
      <c r="AY125" s="13" t="s">
        <v>88</v>
      </c>
      <c r="BE125" s="54">
        <f t="shared" si="9"/>
        <v>0</v>
      </c>
      <c r="BF125" s="54">
        <f t="shared" si="10"/>
        <v>0</v>
      </c>
      <c r="BG125" s="54">
        <f t="shared" si="11"/>
        <v>0</v>
      </c>
      <c r="BH125" s="54">
        <f t="shared" si="12"/>
        <v>0</v>
      </c>
      <c r="BI125" s="54">
        <f t="shared" si="13"/>
        <v>0</v>
      </c>
      <c r="BJ125" s="13" t="s">
        <v>67</v>
      </c>
      <c r="BK125" s="54">
        <f t="shared" si="14"/>
        <v>0</v>
      </c>
      <c r="BL125" s="13" t="s">
        <v>91</v>
      </c>
      <c r="BM125" s="13" t="s">
        <v>151</v>
      </c>
    </row>
    <row r="126" spans="2:65" s="1" customFormat="1" ht="45.6" customHeight="1" x14ac:dyDescent="0.3">
      <c r="B126" s="24"/>
      <c r="C126" s="105" t="s">
        <v>91</v>
      </c>
      <c r="D126" s="105" t="s">
        <v>89</v>
      </c>
      <c r="E126" s="106" t="s">
        <v>152</v>
      </c>
      <c r="F126" s="158" t="s">
        <v>153</v>
      </c>
      <c r="G126" s="158"/>
      <c r="H126" s="158"/>
      <c r="I126" s="158"/>
      <c r="J126" s="107" t="s">
        <v>128</v>
      </c>
      <c r="K126" s="108">
        <v>9</v>
      </c>
      <c r="L126" s="163">
        <v>0</v>
      </c>
      <c r="M126" s="164"/>
      <c r="N126" s="141">
        <f t="shared" si="5"/>
        <v>0</v>
      </c>
      <c r="O126" s="141"/>
      <c r="P126" s="141"/>
      <c r="Q126" s="141"/>
      <c r="R126" s="26"/>
      <c r="T126" s="110" t="s">
        <v>8</v>
      </c>
      <c r="U126" s="29" t="s">
        <v>29</v>
      </c>
      <c r="V126" s="25"/>
      <c r="W126" s="111">
        <f t="shared" si="6"/>
        <v>0</v>
      </c>
      <c r="X126" s="111">
        <v>0</v>
      </c>
      <c r="Y126" s="111">
        <f t="shared" si="7"/>
        <v>0</v>
      </c>
      <c r="Z126" s="111">
        <v>0</v>
      </c>
      <c r="AA126" s="112">
        <f t="shared" si="8"/>
        <v>0</v>
      </c>
      <c r="AR126" s="13" t="s">
        <v>91</v>
      </c>
      <c r="AT126" s="13" t="s">
        <v>89</v>
      </c>
      <c r="AU126" s="13" t="s">
        <v>45</v>
      </c>
      <c r="AY126" s="13" t="s">
        <v>88</v>
      </c>
      <c r="BE126" s="54">
        <f t="shared" si="9"/>
        <v>0</v>
      </c>
      <c r="BF126" s="54">
        <f t="shared" si="10"/>
        <v>0</v>
      </c>
      <c r="BG126" s="54">
        <f t="shared" si="11"/>
        <v>0</v>
      </c>
      <c r="BH126" s="54">
        <f t="shared" si="12"/>
        <v>0</v>
      </c>
      <c r="BI126" s="54">
        <f t="shared" si="13"/>
        <v>0</v>
      </c>
      <c r="BJ126" s="13" t="s">
        <v>67</v>
      </c>
      <c r="BK126" s="54">
        <f t="shared" si="14"/>
        <v>0</v>
      </c>
      <c r="BL126" s="13" t="s">
        <v>91</v>
      </c>
      <c r="BM126" s="13" t="s">
        <v>154</v>
      </c>
    </row>
    <row r="127" spans="2:65" s="1" customFormat="1" ht="22.9" customHeight="1" x14ac:dyDescent="0.3">
      <c r="B127" s="24"/>
      <c r="C127" s="105" t="s">
        <v>93</v>
      </c>
      <c r="D127" s="105" t="s">
        <v>89</v>
      </c>
      <c r="E127" s="106" t="s">
        <v>155</v>
      </c>
      <c r="F127" s="158" t="s">
        <v>156</v>
      </c>
      <c r="G127" s="158"/>
      <c r="H127" s="158"/>
      <c r="I127" s="158"/>
      <c r="J127" s="107" t="s">
        <v>128</v>
      </c>
      <c r="K127" s="108">
        <v>3</v>
      </c>
      <c r="L127" s="163">
        <v>0</v>
      </c>
      <c r="M127" s="164"/>
      <c r="N127" s="141">
        <f t="shared" si="5"/>
        <v>0</v>
      </c>
      <c r="O127" s="141"/>
      <c r="P127" s="141"/>
      <c r="Q127" s="141"/>
      <c r="R127" s="26"/>
      <c r="T127" s="110" t="s">
        <v>8</v>
      </c>
      <c r="U127" s="29" t="s">
        <v>29</v>
      </c>
      <c r="V127" s="25"/>
      <c r="W127" s="111">
        <f t="shared" si="6"/>
        <v>0</v>
      </c>
      <c r="X127" s="111">
        <v>0</v>
      </c>
      <c r="Y127" s="111">
        <f t="shared" si="7"/>
        <v>0</v>
      </c>
      <c r="Z127" s="111">
        <v>0</v>
      </c>
      <c r="AA127" s="112">
        <f t="shared" si="8"/>
        <v>0</v>
      </c>
      <c r="AR127" s="13" t="s">
        <v>91</v>
      </c>
      <c r="AT127" s="13" t="s">
        <v>89</v>
      </c>
      <c r="AU127" s="13" t="s">
        <v>45</v>
      </c>
      <c r="AY127" s="13" t="s">
        <v>88</v>
      </c>
      <c r="BE127" s="54">
        <f t="shared" si="9"/>
        <v>0</v>
      </c>
      <c r="BF127" s="54">
        <f t="shared" si="10"/>
        <v>0</v>
      </c>
      <c r="BG127" s="54">
        <f t="shared" si="11"/>
        <v>0</v>
      </c>
      <c r="BH127" s="54">
        <f t="shared" si="12"/>
        <v>0</v>
      </c>
      <c r="BI127" s="54">
        <f t="shared" si="13"/>
        <v>0</v>
      </c>
      <c r="BJ127" s="13" t="s">
        <v>67</v>
      </c>
      <c r="BK127" s="54">
        <f t="shared" si="14"/>
        <v>0</v>
      </c>
      <c r="BL127" s="13" t="s">
        <v>91</v>
      </c>
      <c r="BM127" s="13" t="s">
        <v>157</v>
      </c>
    </row>
    <row r="128" spans="2:65" s="1" customFormat="1" ht="34.15" customHeight="1" x14ac:dyDescent="0.3">
      <c r="B128" s="24"/>
      <c r="C128" s="105" t="s">
        <v>96</v>
      </c>
      <c r="D128" s="105" t="s">
        <v>89</v>
      </c>
      <c r="E128" s="106" t="s">
        <v>158</v>
      </c>
      <c r="F128" s="158" t="s">
        <v>159</v>
      </c>
      <c r="G128" s="158"/>
      <c r="H128" s="158"/>
      <c r="I128" s="158"/>
      <c r="J128" s="107" t="s">
        <v>128</v>
      </c>
      <c r="K128" s="108">
        <v>9</v>
      </c>
      <c r="L128" s="163">
        <v>0</v>
      </c>
      <c r="M128" s="164"/>
      <c r="N128" s="141">
        <f t="shared" si="5"/>
        <v>0</v>
      </c>
      <c r="O128" s="141"/>
      <c r="P128" s="141"/>
      <c r="Q128" s="141"/>
      <c r="R128" s="26"/>
      <c r="T128" s="110" t="s">
        <v>8</v>
      </c>
      <c r="U128" s="29" t="s">
        <v>29</v>
      </c>
      <c r="V128" s="25"/>
      <c r="W128" s="111">
        <f t="shared" si="6"/>
        <v>0</v>
      </c>
      <c r="X128" s="111">
        <v>0</v>
      </c>
      <c r="Y128" s="111">
        <f t="shared" si="7"/>
        <v>0</v>
      </c>
      <c r="Z128" s="111">
        <v>0</v>
      </c>
      <c r="AA128" s="112">
        <f t="shared" si="8"/>
        <v>0</v>
      </c>
      <c r="AR128" s="13" t="s">
        <v>91</v>
      </c>
      <c r="AT128" s="13" t="s">
        <v>89</v>
      </c>
      <c r="AU128" s="13" t="s">
        <v>45</v>
      </c>
      <c r="AY128" s="13" t="s">
        <v>88</v>
      </c>
      <c r="BE128" s="54">
        <f t="shared" si="9"/>
        <v>0</v>
      </c>
      <c r="BF128" s="54">
        <f t="shared" si="10"/>
        <v>0</v>
      </c>
      <c r="BG128" s="54">
        <f t="shared" si="11"/>
        <v>0</v>
      </c>
      <c r="BH128" s="54">
        <f t="shared" si="12"/>
        <v>0</v>
      </c>
      <c r="BI128" s="54">
        <f t="shared" si="13"/>
        <v>0</v>
      </c>
      <c r="BJ128" s="13" t="s">
        <v>67</v>
      </c>
      <c r="BK128" s="54">
        <f t="shared" si="14"/>
        <v>0</v>
      </c>
      <c r="BL128" s="13" t="s">
        <v>91</v>
      </c>
      <c r="BM128" s="13" t="s">
        <v>160</v>
      </c>
    </row>
    <row r="129" spans="2:65" s="1" customFormat="1" ht="14.45" customHeight="1" x14ac:dyDescent="0.3">
      <c r="B129" s="24"/>
      <c r="C129" s="105" t="s">
        <v>98</v>
      </c>
      <c r="D129" s="105" t="s">
        <v>89</v>
      </c>
      <c r="E129" s="106" t="s">
        <v>161</v>
      </c>
      <c r="F129" s="158" t="s">
        <v>162</v>
      </c>
      <c r="G129" s="158"/>
      <c r="H129" s="158"/>
      <c r="I129" s="158"/>
      <c r="J129" s="107" t="s">
        <v>111</v>
      </c>
      <c r="K129" s="108">
        <v>0.7</v>
      </c>
      <c r="L129" s="163">
        <v>0</v>
      </c>
      <c r="M129" s="164"/>
      <c r="N129" s="141">
        <f t="shared" si="5"/>
        <v>0</v>
      </c>
      <c r="O129" s="141"/>
      <c r="P129" s="141"/>
      <c r="Q129" s="141"/>
      <c r="R129" s="26"/>
      <c r="T129" s="110" t="s">
        <v>8</v>
      </c>
      <c r="U129" s="29" t="s">
        <v>29</v>
      </c>
      <c r="V129" s="25"/>
      <c r="W129" s="111">
        <f t="shared" si="6"/>
        <v>0</v>
      </c>
      <c r="X129" s="111">
        <v>0</v>
      </c>
      <c r="Y129" s="111">
        <f t="shared" si="7"/>
        <v>0</v>
      </c>
      <c r="Z129" s="111">
        <v>0</v>
      </c>
      <c r="AA129" s="112">
        <f t="shared" si="8"/>
        <v>0</v>
      </c>
      <c r="AR129" s="13" t="s">
        <v>91</v>
      </c>
      <c r="AT129" s="13" t="s">
        <v>89</v>
      </c>
      <c r="AU129" s="13" t="s">
        <v>45</v>
      </c>
      <c r="AY129" s="13" t="s">
        <v>88</v>
      </c>
      <c r="BE129" s="54">
        <f t="shared" si="9"/>
        <v>0</v>
      </c>
      <c r="BF129" s="54">
        <f t="shared" si="10"/>
        <v>0</v>
      </c>
      <c r="BG129" s="54">
        <f t="shared" si="11"/>
        <v>0</v>
      </c>
      <c r="BH129" s="54">
        <f t="shared" si="12"/>
        <v>0</v>
      </c>
      <c r="BI129" s="54">
        <f t="shared" si="13"/>
        <v>0</v>
      </c>
      <c r="BJ129" s="13" t="s">
        <v>67</v>
      </c>
      <c r="BK129" s="54">
        <f t="shared" si="14"/>
        <v>0</v>
      </c>
      <c r="BL129" s="13" t="s">
        <v>91</v>
      </c>
      <c r="BM129" s="13" t="s">
        <v>163</v>
      </c>
    </row>
    <row r="130" spans="2:65" s="1" customFormat="1" ht="22.9" customHeight="1" x14ac:dyDescent="0.3">
      <c r="B130" s="24"/>
      <c r="C130" s="105" t="s">
        <v>101</v>
      </c>
      <c r="D130" s="105" t="s">
        <v>89</v>
      </c>
      <c r="E130" s="106" t="s">
        <v>164</v>
      </c>
      <c r="F130" s="158" t="s">
        <v>165</v>
      </c>
      <c r="G130" s="158"/>
      <c r="H130" s="158"/>
      <c r="I130" s="158"/>
      <c r="J130" s="107" t="s">
        <v>111</v>
      </c>
      <c r="K130" s="108">
        <v>0.7</v>
      </c>
      <c r="L130" s="163">
        <v>0</v>
      </c>
      <c r="M130" s="164"/>
      <c r="N130" s="141">
        <f t="shared" si="5"/>
        <v>0</v>
      </c>
      <c r="O130" s="141"/>
      <c r="P130" s="141"/>
      <c r="Q130" s="141"/>
      <c r="R130" s="26"/>
      <c r="T130" s="110" t="s">
        <v>8</v>
      </c>
      <c r="U130" s="29" t="s">
        <v>29</v>
      </c>
      <c r="V130" s="25"/>
      <c r="W130" s="111">
        <f t="shared" si="6"/>
        <v>0</v>
      </c>
      <c r="X130" s="111">
        <v>0</v>
      </c>
      <c r="Y130" s="111">
        <f t="shared" si="7"/>
        <v>0</v>
      </c>
      <c r="Z130" s="111">
        <v>0</v>
      </c>
      <c r="AA130" s="112">
        <f t="shared" si="8"/>
        <v>0</v>
      </c>
      <c r="AR130" s="13" t="s">
        <v>91</v>
      </c>
      <c r="AT130" s="13" t="s">
        <v>89</v>
      </c>
      <c r="AU130" s="13" t="s">
        <v>45</v>
      </c>
      <c r="AY130" s="13" t="s">
        <v>88</v>
      </c>
      <c r="BE130" s="54">
        <f t="shared" si="9"/>
        <v>0</v>
      </c>
      <c r="BF130" s="54">
        <f t="shared" si="10"/>
        <v>0</v>
      </c>
      <c r="BG130" s="54">
        <f t="shared" si="11"/>
        <v>0</v>
      </c>
      <c r="BH130" s="54">
        <f t="shared" si="12"/>
        <v>0</v>
      </c>
      <c r="BI130" s="54">
        <f t="shared" si="13"/>
        <v>0</v>
      </c>
      <c r="BJ130" s="13" t="s">
        <v>67</v>
      </c>
      <c r="BK130" s="54">
        <f t="shared" si="14"/>
        <v>0</v>
      </c>
      <c r="BL130" s="13" t="s">
        <v>91</v>
      </c>
      <c r="BM130" s="13" t="s">
        <v>166</v>
      </c>
    </row>
    <row r="131" spans="2:65" s="5" customFormat="1" ht="37.35" customHeight="1" x14ac:dyDescent="0.35">
      <c r="B131" s="94"/>
      <c r="C131" s="95"/>
      <c r="D131" s="96" t="s">
        <v>62</v>
      </c>
      <c r="E131" s="96"/>
      <c r="F131" s="96"/>
      <c r="G131" s="96"/>
      <c r="H131" s="96"/>
      <c r="I131" s="96"/>
      <c r="J131" s="96"/>
      <c r="K131" s="96"/>
      <c r="L131" s="96"/>
      <c r="M131" s="96"/>
      <c r="N131" s="165">
        <f>BK131</f>
        <v>0</v>
      </c>
      <c r="O131" s="166"/>
      <c r="P131" s="166"/>
      <c r="Q131" s="166"/>
      <c r="R131" s="97"/>
      <c r="T131" s="98"/>
      <c r="U131" s="95"/>
      <c r="V131" s="95"/>
      <c r="W131" s="99">
        <f>W132+W137+W182</f>
        <v>0</v>
      </c>
      <c r="X131" s="95"/>
      <c r="Y131" s="99">
        <f>Y132+Y137+Y182</f>
        <v>0</v>
      </c>
      <c r="Z131" s="95"/>
      <c r="AA131" s="100">
        <f>AA132+AA137+AA182</f>
        <v>0</v>
      </c>
      <c r="AR131" s="101" t="s">
        <v>45</v>
      </c>
      <c r="AT131" s="102" t="s">
        <v>43</v>
      </c>
      <c r="AU131" s="102" t="s">
        <v>44</v>
      </c>
      <c r="AY131" s="101" t="s">
        <v>88</v>
      </c>
      <c r="BK131" s="103">
        <f>BK132+BK137+BK182</f>
        <v>0</v>
      </c>
    </row>
    <row r="132" spans="2:65" s="5" customFormat="1" ht="19.899999999999999" customHeight="1" x14ac:dyDescent="0.3">
      <c r="B132" s="94"/>
      <c r="C132" s="95"/>
      <c r="D132" s="104" t="s">
        <v>140</v>
      </c>
      <c r="E132" s="104"/>
      <c r="F132" s="104"/>
      <c r="G132" s="104"/>
      <c r="H132" s="104"/>
      <c r="I132" s="104"/>
      <c r="J132" s="104"/>
      <c r="K132" s="104"/>
      <c r="L132" s="104"/>
      <c r="M132" s="104"/>
      <c r="N132" s="167">
        <f>BK132</f>
        <v>0</v>
      </c>
      <c r="O132" s="168"/>
      <c r="P132" s="168"/>
      <c r="Q132" s="168"/>
      <c r="R132" s="97"/>
      <c r="T132" s="98"/>
      <c r="U132" s="95"/>
      <c r="V132" s="95"/>
      <c r="W132" s="99">
        <f>SUM(W133:W136)</f>
        <v>0</v>
      </c>
      <c r="X132" s="95"/>
      <c r="Y132" s="99">
        <f>SUM(Y133:Y136)</f>
        <v>0</v>
      </c>
      <c r="Z132" s="95"/>
      <c r="AA132" s="100">
        <f>SUM(AA133:AA136)</f>
        <v>0</v>
      </c>
      <c r="AR132" s="101" t="s">
        <v>45</v>
      </c>
      <c r="AT132" s="102" t="s">
        <v>43</v>
      </c>
      <c r="AU132" s="102" t="s">
        <v>45</v>
      </c>
      <c r="AY132" s="101" t="s">
        <v>88</v>
      </c>
      <c r="BK132" s="103">
        <f>SUM(BK133:BK136)</f>
        <v>0</v>
      </c>
    </row>
    <row r="133" spans="2:65" s="1" customFormat="1" ht="34.15" customHeight="1" x14ac:dyDescent="0.3">
      <c r="B133" s="24"/>
      <c r="C133" s="105" t="s">
        <v>102</v>
      </c>
      <c r="D133" s="105" t="s">
        <v>89</v>
      </c>
      <c r="E133" s="106" t="s">
        <v>167</v>
      </c>
      <c r="F133" s="158" t="s">
        <v>168</v>
      </c>
      <c r="G133" s="158"/>
      <c r="H133" s="158"/>
      <c r="I133" s="158"/>
      <c r="J133" s="107" t="s">
        <v>128</v>
      </c>
      <c r="K133" s="108">
        <v>1</v>
      </c>
      <c r="L133" s="163">
        <v>0</v>
      </c>
      <c r="M133" s="164"/>
      <c r="N133" s="141">
        <f>ROUND(L133*K133,2)</f>
        <v>0</v>
      </c>
      <c r="O133" s="141"/>
      <c r="P133" s="141"/>
      <c r="Q133" s="141"/>
      <c r="R133" s="26"/>
      <c r="T133" s="110" t="s">
        <v>8</v>
      </c>
      <c r="U133" s="29" t="s">
        <v>29</v>
      </c>
      <c r="V133" s="25"/>
      <c r="W133" s="111">
        <f>V133*K133</f>
        <v>0</v>
      </c>
      <c r="X133" s="111">
        <v>0</v>
      </c>
      <c r="Y133" s="111">
        <f>X133*K133</f>
        <v>0</v>
      </c>
      <c r="Z133" s="111">
        <v>0</v>
      </c>
      <c r="AA133" s="112">
        <f>Z133*K133</f>
        <v>0</v>
      </c>
      <c r="AR133" s="13" t="s">
        <v>91</v>
      </c>
      <c r="AT133" s="13" t="s">
        <v>89</v>
      </c>
      <c r="AU133" s="13" t="s">
        <v>67</v>
      </c>
      <c r="AY133" s="13" t="s">
        <v>88</v>
      </c>
      <c r="BE133" s="54">
        <f>IF(U133="základná",N133,0)</f>
        <v>0</v>
      </c>
      <c r="BF133" s="54">
        <f>IF(U133="znížená",N133,0)</f>
        <v>0</v>
      </c>
      <c r="BG133" s="54">
        <f>IF(U133="zákl. prenesená",N133,0)</f>
        <v>0</v>
      </c>
      <c r="BH133" s="54">
        <f>IF(U133="zníž. prenesená",N133,0)</f>
        <v>0</v>
      </c>
      <c r="BI133" s="54">
        <f>IF(U133="nulová",N133,0)</f>
        <v>0</v>
      </c>
      <c r="BJ133" s="13" t="s">
        <v>67</v>
      </c>
      <c r="BK133" s="54">
        <f>ROUND(L133*K133,2)</f>
        <v>0</v>
      </c>
      <c r="BL133" s="13" t="s">
        <v>91</v>
      </c>
      <c r="BM133" s="13" t="s">
        <v>169</v>
      </c>
    </row>
    <row r="134" spans="2:65" s="1" customFormat="1" ht="34.15" customHeight="1" x14ac:dyDescent="0.3">
      <c r="B134" s="24"/>
      <c r="C134" s="105" t="s">
        <v>103</v>
      </c>
      <c r="D134" s="105" t="s">
        <v>89</v>
      </c>
      <c r="E134" s="106" t="s">
        <v>170</v>
      </c>
      <c r="F134" s="158" t="s">
        <v>171</v>
      </c>
      <c r="G134" s="158"/>
      <c r="H134" s="158"/>
      <c r="I134" s="158"/>
      <c r="J134" s="107" t="s">
        <v>128</v>
      </c>
      <c r="K134" s="108">
        <v>2</v>
      </c>
      <c r="L134" s="163">
        <v>0</v>
      </c>
      <c r="M134" s="164"/>
      <c r="N134" s="141">
        <f>ROUND(L134*K134,2)</f>
        <v>0</v>
      </c>
      <c r="O134" s="141"/>
      <c r="P134" s="141"/>
      <c r="Q134" s="141"/>
      <c r="R134" s="26"/>
      <c r="T134" s="110" t="s">
        <v>8</v>
      </c>
      <c r="U134" s="29" t="s">
        <v>29</v>
      </c>
      <c r="V134" s="25"/>
      <c r="W134" s="111">
        <f>V134*K134</f>
        <v>0</v>
      </c>
      <c r="X134" s="111">
        <v>0</v>
      </c>
      <c r="Y134" s="111">
        <f>X134*K134</f>
        <v>0</v>
      </c>
      <c r="Z134" s="111">
        <v>0</v>
      </c>
      <c r="AA134" s="112">
        <f>Z134*K134</f>
        <v>0</v>
      </c>
      <c r="AR134" s="13" t="s">
        <v>91</v>
      </c>
      <c r="AT134" s="13" t="s">
        <v>89</v>
      </c>
      <c r="AU134" s="13" t="s">
        <v>67</v>
      </c>
      <c r="AY134" s="13" t="s">
        <v>88</v>
      </c>
      <c r="BE134" s="54">
        <f>IF(U134="základná",N134,0)</f>
        <v>0</v>
      </c>
      <c r="BF134" s="54">
        <f>IF(U134="znížená",N134,0)</f>
        <v>0</v>
      </c>
      <c r="BG134" s="54">
        <f>IF(U134="zákl. prenesená",N134,0)</f>
        <v>0</v>
      </c>
      <c r="BH134" s="54">
        <f>IF(U134="zníž. prenesená",N134,0)</f>
        <v>0</v>
      </c>
      <c r="BI134" s="54">
        <f>IF(U134="nulová",N134,0)</f>
        <v>0</v>
      </c>
      <c r="BJ134" s="13" t="s">
        <v>67</v>
      </c>
      <c r="BK134" s="54">
        <f>ROUND(L134*K134,2)</f>
        <v>0</v>
      </c>
      <c r="BL134" s="13" t="s">
        <v>91</v>
      </c>
      <c r="BM134" s="13" t="s">
        <v>172</v>
      </c>
    </row>
    <row r="135" spans="2:65" s="1" customFormat="1" ht="34.15" customHeight="1" x14ac:dyDescent="0.3">
      <c r="B135" s="24"/>
      <c r="C135" s="105" t="s">
        <v>104</v>
      </c>
      <c r="D135" s="105" t="s">
        <v>89</v>
      </c>
      <c r="E135" s="106" t="s">
        <v>173</v>
      </c>
      <c r="F135" s="158" t="s">
        <v>174</v>
      </c>
      <c r="G135" s="158"/>
      <c r="H135" s="158"/>
      <c r="I135" s="158"/>
      <c r="J135" s="107" t="s">
        <v>128</v>
      </c>
      <c r="K135" s="108">
        <v>1</v>
      </c>
      <c r="L135" s="163">
        <v>0</v>
      </c>
      <c r="M135" s="164"/>
      <c r="N135" s="141">
        <f>ROUND(L135*K135,2)</f>
        <v>0</v>
      </c>
      <c r="O135" s="141"/>
      <c r="P135" s="141"/>
      <c r="Q135" s="141"/>
      <c r="R135" s="26"/>
      <c r="T135" s="110" t="s">
        <v>8</v>
      </c>
      <c r="U135" s="29" t="s">
        <v>29</v>
      </c>
      <c r="V135" s="25"/>
      <c r="W135" s="111">
        <f>V135*K135</f>
        <v>0</v>
      </c>
      <c r="X135" s="111">
        <v>0</v>
      </c>
      <c r="Y135" s="111">
        <f>X135*K135</f>
        <v>0</v>
      </c>
      <c r="Z135" s="111">
        <v>0</v>
      </c>
      <c r="AA135" s="112">
        <f>Z135*K135</f>
        <v>0</v>
      </c>
      <c r="AR135" s="13" t="s">
        <v>91</v>
      </c>
      <c r="AT135" s="13" t="s">
        <v>89</v>
      </c>
      <c r="AU135" s="13" t="s">
        <v>67</v>
      </c>
      <c r="AY135" s="13" t="s">
        <v>88</v>
      </c>
      <c r="BE135" s="54">
        <f>IF(U135="základná",N135,0)</f>
        <v>0</v>
      </c>
      <c r="BF135" s="54">
        <f>IF(U135="znížená",N135,0)</f>
        <v>0</v>
      </c>
      <c r="BG135" s="54">
        <f>IF(U135="zákl. prenesená",N135,0)</f>
        <v>0</v>
      </c>
      <c r="BH135" s="54">
        <f>IF(U135="zníž. prenesená",N135,0)</f>
        <v>0</v>
      </c>
      <c r="BI135" s="54">
        <f>IF(U135="nulová",N135,0)</f>
        <v>0</v>
      </c>
      <c r="BJ135" s="13" t="s">
        <v>67</v>
      </c>
      <c r="BK135" s="54">
        <f>ROUND(L135*K135,2)</f>
        <v>0</v>
      </c>
      <c r="BL135" s="13" t="s">
        <v>91</v>
      </c>
      <c r="BM135" s="13" t="s">
        <v>175</v>
      </c>
    </row>
    <row r="136" spans="2:65" s="1" customFormat="1" ht="34.15" customHeight="1" x14ac:dyDescent="0.3">
      <c r="B136" s="24"/>
      <c r="C136" s="105" t="s">
        <v>105</v>
      </c>
      <c r="D136" s="105" t="s">
        <v>89</v>
      </c>
      <c r="E136" s="106" t="s">
        <v>176</v>
      </c>
      <c r="F136" s="158" t="s">
        <v>177</v>
      </c>
      <c r="G136" s="158"/>
      <c r="H136" s="158"/>
      <c r="I136" s="158"/>
      <c r="J136" s="107" t="s">
        <v>128</v>
      </c>
      <c r="K136" s="108">
        <v>2</v>
      </c>
      <c r="L136" s="163">
        <v>0</v>
      </c>
      <c r="M136" s="164"/>
      <c r="N136" s="141">
        <f>ROUND(L136*K136,2)</f>
        <v>0</v>
      </c>
      <c r="O136" s="141"/>
      <c r="P136" s="141"/>
      <c r="Q136" s="141"/>
      <c r="R136" s="26"/>
      <c r="T136" s="110" t="s">
        <v>8</v>
      </c>
      <c r="U136" s="29" t="s">
        <v>29</v>
      </c>
      <c r="V136" s="25"/>
      <c r="W136" s="111">
        <f>V136*K136</f>
        <v>0</v>
      </c>
      <c r="X136" s="111">
        <v>0</v>
      </c>
      <c r="Y136" s="111">
        <f>X136*K136</f>
        <v>0</v>
      </c>
      <c r="Z136" s="111">
        <v>0</v>
      </c>
      <c r="AA136" s="112">
        <f>Z136*K136</f>
        <v>0</v>
      </c>
      <c r="AR136" s="13" t="s">
        <v>91</v>
      </c>
      <c r="AT136" s="13" t="s">
        <v>89</v>
      </c>
      <c r="AU136" s="13" t="s">
        <v>67</v>
      </c>
      <c r="AY136" s="13" t="s">
        <v>88</v>
      </c>
      <c r="BE136" s="54">
        <f>IF(U136="základná",N136,0)</f>
        <v>0</v>
      </c>
      <c r="BF136" s="54">
        <f>IF(U136="znížená",N136,0)</f>
        <v>0</v>
      </c>
      <c r="BG136" s="54">
        <f>IF(U136="zákl. prenesená",N136,0)</f>
        <v>0</v>
      </c>
      <c r="BH136" s="54">
        <f>IF(U136="zníž. prenesená",N136,0)</f>
        <v>0</v>
      </c>
      <c r="BI136" s="54">
        <f>IF(U136="nulová",N136,0)</f>
        <v>0</v>
      </c>
      <c r="BJ136" s="13" t="s">
        <v>67</v>
      </c>
      <c r="BK136" s="54">
        <f>ROUND(L136*K136,2)</f>
        <v>0</v>
      </c>
      <c r="BL136" s="13" t="s">
        <v>91</v>
      </c>
      <c r="BM136" s="13" t="s">
        <v>178</v>
      </c>
    </row>
    <row r="137" spans="2:65" s="5" customFormat="1" ht="29.85" customHeight="1" x14ac:dyDescent="0.3">
      <c r="B137" s="94"/>
      <c r="C137" s="95"/>
      <c r="D137" s="104" t="s">
        <v>141</v>
      </c>
      <c r="E137" s="104"/>
      <c r="F137" s="104"/>
      <c r="G137" s="104"/>
      <c r="H137" s="104"/>
      <c r="I137" s="104"/>
      <c r="J137" s="104"/>
      <c r="K137" s="104"/>
      <c r="L137" s="104"/>
      <c r="M137" s="104"/>
      <c r="N137" s="156">
        <f>BK137</f>
        <v>0</v>
      </c>
      <c r="O137" s="157"/>
      <c r="P137" s="157"/>
      <c r="Q137" s="157"/>
      <c r="R137" s="97"/>
      <c r="T137" s="98"/>
      <c r="U137" s="95"/>
      <c r="V137" s="95"/>
      <c r="W137" s="99">
        <f>SUM(W138:W181)</f>
        <v>0</v>
      </c>
      <c r="X137" s="95"/>
      <c r="Y137" s="99">
        <f>SUM(Y138:Y181)</f>
        <v>0</v>
      </c>
      <c r="Z137" s="95"/>
      <c r="AA137" s="100">
        <f>SUM(AA138:AA181)</f>
        <v>0</v>
      </c>
      <c r="AR137" s="101" t="s">
        <v>45</v>
      </c>
      <c r="AT137" s="102" t="s">
        <v>43</v>
      </c>
      <c r="AU137" s="102" t="s">
        <v>45</v>
      </c>
      <c r="AY137" s="101" t="s">
        <v>88</v>
      </c>
      <c r="BK137" s="103">
        <f>SUM(BK138:BK181)</f>
        <v>0</v>
      </c>
    </row>
    <row r="138" spans="2:65" s="1" customFormat="1" ht="22.9" customHeight="1" x14ac:dyDescent="0.3">
      <c r="B138" s="24"/>
      <c r="C138" s="105" t="s">
        <v>106</v>
      </c>
      <c r="D138" s="105" t="s">
        <v>89</v>
      </c>
      <c r="E138" s="106" t="s">
        <v>179</v>
      </c>
      <c r="F138" s="158" t="s">
        <v>180</v>
      </c>
      <c r="G138" s="158"/>
      <c r="H138" s="158"/>
      <c r="I138" s="158"/>
      <c r="J138" s="107" t="s">
        <v>90</v>
      </c>
      <c r="K138" s="108">
        <v>265</v>
      </c>
      <c r="L138" s="163">
        <v>0</v>
      </c>
      <c r="M138" s="164"/>
      <c r="N138" s="141">
        <f>ROUND(L138*K138,2)</f>
        <v>0</v>
      </c>
      <c r="O138" s="141"/>
      <c r="P138" s="141"/>
      <c r="Q138" s="141"/>
      <c r="R138" s="26"/>
      <c r="T138" s="110" t="s">
        <v>8</v>
      </c>
      <c r="U138" s="29" t="s">
        <v>29</v>
      </c>
      <c r="V138" s="25"/>
      <c r="W138" s="111">
        <f>V138*K138</f>
        <v>0</v>
      </c>
      <c r="X138" s="111">
        <v>0</v>
      </c>
      <c r="Y138" s="111">
        <f>X138*K138</f>
        <v>0</v>
      </c>
      <c r="Z138" s="111">
        <v>0</v>
      </c>
      <c r="AA138" s="112">
        <f>Z138*K138</f>
        <v>0</v>
      </c>
      <c r="AR138" s="13" t="s">
        <v>91</v>
      </c>
      <c r="AT138" s="13" t="s">
        <v>89</v>
      </c>
      <c r="AU138" s="13" t="s">
        <v>67</v>
      </c>
      <c r="AY138" s="13" t="s">
        <v>88</v>
      </c>
      <c r="BE138" s="54">
        <f>IF(U138="základná",N138,0)</f>
        <v>0</v>
      </c>
      <c r="BF138" s="54">
        <f>IF(U138="znížená",N138,0)</f>
        <v>0</v>
      </c>
      <c r="BG138" s="54">
        <f>IF(U138="zákl. prenesená",N138,0)</f>
        <v>0</v>
      </c>
      <c r="BH138" s="54">
        <f>IF(U138="zníž. prenesená",N138,0)</f>
        <v>0</v>
      </c>
      <c r="BI138" s="54">
        <f>IF(U138="nulová",N138,0)</f>
        <v>0</v>
      </c>
      <c r="BJ138" s="13" t="s">
        <v>67</v>
      </c>
      <c r="BK138" s="54">
        <f>ROUND(L138*K138,2)</f>
        <v>0</v>
      </c>
      <c r="BL138" s="13" t="s">
        <v>91</v>
      </c>
      <c r="BM138" s="13" t="s">
        <v>181</v>
      </c>
    </row>
    <row r="139" spans="2:65" s="1" customFormat="1" ht="22.9" customHeight="1" x14ac:dyDescent="0.3">
      <c r="B139" s="24"/>
      <c r="C139" s="129" t="s">
        <v>107</v>
      </c>
      <c r="D139" s="129" t="s">
        <v>122</v>
      </c>
      <c r="E139" s="130" t="s">
        <v>182</v>
      </c>
      <c r="F139" s="137" t="s">
        <v>183</v>
      </c>
      <c r="G139" s="137"/>
      <c r="H139" s="137"/>
      <c r="I139" s="137"/>
      <c r="J139" s="131" t="s">
        <v>184</v>
      </c>
      <c r="K139" s="132">
        <v>8.19</v>
      </c>
      <c r="L139" s="138">
        <v>0</v>
      </c>
      <c r="M139" s="139"/>
      <c r="N139" s="140">
        <f>ROUND(L139*K139,2)</f>
        <v>0</v>
      </c>
      <c r="O139" s="141"/>
      <c r="P139" s="141"/>
      <c r="Q139" s="141"/>
      <c r="R139" s="26"/>
      <c r="T139" s="110" t="s">
        <v>8</v>
      </c>
      <c r="U139" s="29" t="s">
        <v>29</v>
      </c>
      <c r="V139" s="25"/>
      <c r="W139" s="111">
        <f>V139*K139</f>
        <v>0</v>
      </c>
      <c r="X139" s="111">
        <v>0</v>
      </c>
      <c r="Y139" s="111">
        <f>X139*K139</f>
        <v>0</v>
      </c>
      <c r="Z139" s="111">
        <v>0</v>
      </c>
      <c r="AA139" s="112">
        <f>Z139*K139</f>
        <v>0</v>
      </c>
      <c r="AR139" s="13" t="s">
        <v>101</v>
      </c>
      <c r="AT139" s="13" t="s">
        <v>122</v>
      </c>
      <c r="AU139" s="13" t="s">
        <v>67</v>
      </c>
      <c r="AY139" s="13" t="s">
        <v>88</v>
      </c>
      <c r="BE139" s="54">
        <f>IF(U139="základná",N139,0)</f>
        <v>0</v>
      </c>
      <c r="BF139" s="54">
        <f>IF(U139="znížená",N139,0)</f>
        <v>0</v>
      </c>
      <c r="BG139" s="54">
        <f>IF(U139="zákl. prenesená",N139,0)</f>
        <v>0</v>
      </c>
      <c r="BH139" s="54">
        <f>IF(U139="zníž. prenesená",N139,0)</f>
        <v>0</v>
      </c>
      <c r="BI139" s="54">
        <f>IF(U139="nulová",N139,0)</f>
        <v>0</v>
      </c>
      <c r="BJ139" s="13" t="s">
        <v>67</v>
      </c>
      <c r="BK139" s="54">
        <f>ROUND(L139*K139,2)</f>
        <v>0</v>
      </c>
      <c r="BL139" s="13" t="s">
        <v>91</v>
      </c>
      <c r="BM139" s="13" t="s">
        <v>185</v>
      </c>
    </row>
    <row r="140" spans="2:65" s="6" customFormat="1" ht="14.45" customHeight="1" x14ac:dyDescent="0.3">
      <c r="B140" s="113"/>
      <c r="C140" s="114"/>
      <c r="D140" s="114"/>
      <c r="E140" s="115" t="s">
        <v>8</v>
      </c>
      <c r="F140" s="159" t="s">
        <v>186</v>
      </c>
      <c r="G140" s="160"/>
      <c r="H140" s="160"/>
      <c r="I140" s="160"/>
      <c r="J140" s="114"/>
      <c r="K140" s="116">
        <v>8.1884999999999994</v>
      </c>
      <c r="L140" s="114"/>
      <c r="M140" s="114"/>
      <c r="N140" s="114"/>
      <c r="O140" s="114"/>
      <c r="P140" s="114"/>
      <c r="Q140" s="114"/>
      <c r="R140" s="117"/>
      <c r="T140" s="118"/>
      <c r="U140" s="114"/>
      <c r="V140" s="114"/>
      <c r="W140" s="114"/>
      <c r="X140" s="114"/>
      <c r="Y140" s="114"/>
      <c r="Z140" s="114"/>
      <c r="AA140" s="119"/>
      <c r="AT140" s="120" t="s">
        <v>94</v>
      </c>
      <c r="AU140" s="120" t="s">
        <v>67</v>
      </c>
      <c r="AV140" s="6" t="s">
        <v>67</v>
      </c>
      <c r="AW140" s="6" t="s">
        <v>95</v>
      </c>
      <c r="AX140" s="6" t="s">
        <v>44</v>
      </c>
      <c r="AY140" s="120" t="s">
        <v>88</v>
      </c>
    </row>
    <row r="141" spans="2:65" s="7" customFormat="1" ht="14.45" customHeight="1" x14ac:dyDescent="0.3">
      <c r="B141" s="121"/>
      <c r="C141" s="122"/>
      <c r="D141" s="122"/>
      <c r="E141" s="123" t="s">
        <v>8</v>
      </c>
      <c r="F141" s="161" t="s">
        <v>100</v>
      </c>
      <c r="G141" s="162"/>
      <c r="H141" s="162"/>
      <c r="I141" s="162"/>
      <c r="J141" s="122"/>
      <c r="K141" s="124">
        <v>8.1884999999999994</v>
      </c>
      <c r="L141" s="122"/>
      <c r="M141" s="122"/>
      <c r="N141" s="122"/>
      <c r="O141" s="122"/>
      <c r="P141" s="122"/>
      <c r="Q141" s="122"/>
      <c r="R141" s="125"/>
      <c r="T141" s="126"/>
      <c r="U141" s="122"/>
      <c r="V141" s="122"/>
      <c r="W141" s="122"/>
      <c r="X141" s="122"/>
      <c r="Y141" s="122"/>
      <c r="Z141" s="122"/>
      <c r="AA141" s="127"/>
      <c r="AT141" s="128" t="s">
        <v>94</v>
      </c>
      <c r="AU141" s="128" t="s">
        <v>67</v>
      </c>
      <c r="AV141" s="7" t="s">
        <v>91</v>
      </c>
      <c r="AW141" s="7" t="s">
        <v>95</v>
      </c>
      <c r="AX141" s="7" t="s">
        <v>45</v>
      </c>
      <c r="AY141" s="128" t="s">
        <v>88</v>
      </c>
    </row>
    <row r="142" spans="2:65" s="1" customFormat="1" ht="22.9" customHeight="1" x14ac:dyDescent="0.3">
      <c r="B142" s="24"/>
      <c r="C142" s="105" t="s">
        <v>108</v>
      </c>
      <c r="D142" s="105" t="s">
        <v>89</v>
      </c>
      <c r="E142" s="106" t="s">
        <v>187</v>
      </c>
      <c r="F142" s="158" t="s">
        <v>188</v>
      </c>
      <c r="G142" s="158"/>
      <c r="H142" s="158"/>
      <c r="I142" s="158"/>
      <c r="J142" s="107" t="s">
        <v>90</v>
      </c>
      <c r="K142" s="108">
        <v>265</v>
      </c>
      <c r="L142" s="163">
        <v>0</v>
      </c>
      <c r="M142" s="164"/>
      <c r="N142" s="141">
        <f>ROUND(L142*K142,2)</f>
        <v>0</v>
      </c>
      <c r="O142" s="141"/>
      <c r="P142" s="141"/>
      <c r="Q142" s="141"/>
      <c r="R142" s="26"/>
      <c r="T142" s="110" t="s">
        <v>8</v>
      </c>
      <c r="U142" s="29" t="s">
        <v>29</v>
      </c>
      <c r="V142" s="25"/>
      <c r="W142" s="111">
        <f>V142*K142</f>
        <v>0</v>
      </c>
      <c r="X142" s="111">
        <v>0</v>
      </c>
      <c r="Y142" s="111">
        <f>X142*K142</f>
        <v>0</v>
      </c>
      <c r="Z142" s="111">
        <v>0</v>
      </c>
      <c r="AA142" s="112">
        <f>Z142*K142</f>
        <v>0</v>
      </c>
      <c r="AR142" s="13" t="s">
        <v>91</v>
      </c>
      <c r="AT142" s="13" t="s">
        <v>89</v>
      </c>
      <c r="AU142" s="13" t="s">
        <v>67</v>
      </c>
      <c r="AY142" s="13" t="s">
        <v>88</v>
      </c>
      <c r="BE142" s="54">
        <f>IF(U142="základná",N142,0)</f>
        <v>0</v>
      </c>
      <c r="BF142" s="54">
        <f>IF(U142="znížená",N142,0)</f>
        <v>0</v>
      </c>
      <c r="BG142" s="54">
        <f>IF(U142="zákl. prenesená",N142,0)</f>
        <v>0</v>
      </c>
      <c r="BH142" s="54">
        <f>IF(U142="zníž. prenesená",N142,0)</f>
        <v>0</v>
      </c>
      <c r="BI142" s="54">
        <f>IF(U142="nulová",N142,0)</f>
        <v>0</v>
      </c>
      <c r="BJ142" s="13" t="s">
        <v>67</v>
      </c>
      <c r="BK142" s="54">
        <f>ROUND(L142*K142,2)</f>
        <v>0</v>
      </c>
      <c r="BL142" s="13" t="s">
        <v>91</v>
      </c>
      <c r="BM142" s="13" t="s">
        <v>189</v>
      </c>
    </row>
    <row r="143" spans="2:65" s="6" customFormat="1" ht="14.45" customHeight="1" x14ac:dyDescent="0.3">
      <c r="B143" s="113"/>
      <c r="C143" s="114"/>
      <c r="D143" s="114"/>
      <c r="E143" s="115" t="s">
        <v>8</v>
      </c>
      <c r="F143" s="159" t="s">
        <v>190</v>
      </c>
      <c r="G143" s="160"/>
      <c r="H143" s="160"/>
      <c r="I143" s="160"/>
      <c r="J143" s="114"/>
      <c r="K143" s="116">
        <v>265</v>
      </c>
      <c r="L143" s="114"/>
      <c r="M143" s="114"/>
      <c r="N143" s="114"/>
      <c r="O143" s="114"/>
      <c r="P143" s="114"/>
      <c r="Q143" s="114"/>
      <c r="R143" s="117"/>
      <c r="T143" s="118"/>
      <c r="U143" s="114"/>
      <c r="V143" s="114"/>
      <c r="W143" s="114"/>
      <c r="X143" s="114"/>
      <c r="Y143" s="114"/>
      <c r="Z143" s="114"/>
      <c r="AA143" s="119"/>
      <c r="AT143" s="120" t="s">
        <v>94</v>
      </c>
      <c r="AU143" s="120" t="s">
        <v>67</v>
      </c>
      <c r="AV143" s="6" t="s">
        <v>67</v>
      </c>
      <c r="AW143" s="6" t="s">
        <v>95</v>
      </c>
      <c r="AX143" s="6" t="s">
        <v>44</v>
      </c>
      <c r="AY143" s="120" t="s">
        <v>88</v>
      </c>
    </row>
    <row r="144" spans="2:65" s="7" customFormat="1" ht="14.45" customHeight="1" x14ac:dyDescent="0.3">
      <c r="B144" s="121"/>
      <c r="C144" s="122"/>
      <c r="D144" s="122"/>
      <c r="E144" s="123" t="s">
        <v>8</v>
      </c>
      <c r="F144" s="161" t="s">
        <v>100</v>
      </c>
      <c r="G144" s="162"/>
      <c r="H144" s="162"/>
      <c r="I144" s="162"/>
      <c r="J144" s="122"/>
      <c r="K144" s="124">
        <v>265</v>
      </c>
      <c r="L144" s="122"/>
      <c r="M144" s="122"/>
      <c r="N144" s="122"/>
      <c r="O144" s="122"/>
      <c r="P144" s="122"/>
      <c r="Q144" s="122"/>
      <c r="R144" s="125"/>
      <c r="T144" s="126"/>
      <c r="U144" s="122"/>
      <c r="V144" s="122"/>
      <c r="W144" s="122"/>
      <c r="X144" s="122"/>
      <c r="Y144" s="122"/>
      <c r="Z144" s="122"/>
      <c r="AA144" s="127"/>
      <c r="AT144" s="128" t="s">
        <v>94</v>
      </c>
      <c r="AU144" s="128" t="s">
        <v>67</v>
      </c>
      <c r="AV144" s="7" t="s">
        <v>91</v>
      </c>
      <c r="AW144" s="7" t="s">
        <v>95</v>
      </c>
      <c r="AX144" s="7" t="s">
        <v>45</v>
      </c>
      <c r="AY144" s="128" t="s">
        <v>88</v>
      </c>
    </row>
    <row r="145" spans="2:65" s="1" customFormat="1" ht="45.6" customHeight="1" x14ac:dyDescent="0.3">
      <c r="B145" s="24"/>
      <c r="C145" s="105" t="s">
        <v>109</v>
      </c>
      <c r="D145" s="105" t="s">
        <v>89</v>
      </c>
      <c r="E145" s="106" t="s">
        <v>191</v>
      </c>
      <c r="F145" s="158" t="s">
        <v>192</v>
      </c>
      <c r="G145" s="158"/>
      <c r="H145" s="158"/>
      <c r="I145" s="158"/>
      <c r="J145" s="107" t="s">
        <v>128</v>
      </c>
      <c r="K145" s="108">
        <v>14</v>
      </c>
      <c r="L145" s="163">
        <v>0</v>
      </c>
      <c r="M145" s="164"/>
      <c r="N145" s="141">
        <f>ROUND(L145*K145,2)</f>
        <v>0</v>
      </c>
      <c r="O145" s="141"/>
      <c r="P145" s="141"/>
      <c r="Q145" s="141"/>
      <c r="R145" s="26"/>
      <c r="T145" s="110" t="s">
        <v>8</v>
      </c>
      <c r="U145" s="29" t="s">
        <v>29</v>
      </c>
      <c r="V145" s="25"/>
      <c r="W145" s="111">
        <f>V145*K145</f>
        <v>0</v>
      </c>
      <c r="X145" s="111">
        <v>0</v>
      </c>
      <c r="Y145" s="111">
        <f>X145*K145</f>
        <v>0</v>
      </c>
      <c r="Z145" s="111">
        <v>0</v>
      </c>
      <c r="AA145" s="112">
        <f>Z145*K145</f>
        <v>0</v>
      </c>
      <c r="AR145" s="13" t="s">
        <v>91</v>
      </c>
      <c r="AT145" s="13" t="s">
        <v>89</v>
      </c>
      <c r="AU145" s="13" t="s">
        <v>67</v>
      </c>
      <c r="AY145" s="13" t="s">
        <v>88</v>
      </c>
      <c r="BE145" s="54">
        <f>IF(U145="základná",N145,0)</f>
        <v>0</v>
      </c>
      <c r="BF145" s="54">
        <f>IF(U145="znížená",N145,0)</f>
        <v>0</v>
      </c>
      <c r="BG145" s="54">
        <f>IF(U145="zákl. prenesená",N145,0)</f>
        <v>0</v>
      </c>
      <c r="BH145" s="54">
        <f>IF(U145="zníž. prenesená",N145,0)</f>
        <v>0</v>
      </c>
      <c r="BI145" s="54">
        <f>IF(U145="nulová",N145,0)</f>
        <v>0</v>
      </c>
      <c r="BJ145" s="13" t="s">
        <v>67</v>
      </c>
      <c r="BK145" s="54">
        <f>ROUND(L145*K145,2)</f>
        <v>0</v>
      </c>
      <c r="BL145" s="13" t="s">
        <v>91</v>
      </c>
      <c r="BM145" s="13" t="s">
        <v>193</v>
      </c>
    </row>
    <row r="146" spans="2:65" s="6" customFormat="1" ht="14.45" customHeight="1" x14ac:dyDescent="0.3">
      <c r="B146" s="113"/>
      <c r="C146" s="114"/>
      <c r="D146" s="114"/>
      <c r="E146" s="115" t="s">
        <v>8</v>
      </c>
      <c r="F146" s="159" t="s">
        <v>194</v>
      </c>
      <c r="G146" s="160"/>
      <c r="H146" s="160"/>
      <c r="I146" s="160"/>
      <c r="J146" s="114"/>
      <c r="K146" s="116">
        <v>14</v>
      </c>
      <c r="L146" s="114"/>
      <c r="M146" s="114"/>
      <c r="N146" s="114"/>
      <c r="O146" s="114"/>
      <c r="P146" s="114"/>
      <c r="Q146" s="114"/>
      <c r="R146" s="117"/>
      <c r="T146" s="118"/>
      <c r="U146" s="114"/>
      <c r="V146" s="114"/>
      <c r="W146" s="114"/>
      <c r="X146" s="114"/>
      <c r="Y146" s="114"/>
      <c r="Z146" s="114"/>
      <c r="AA146" s="119"/>
      <c r="AT146" s="120" t="s">
        <v>94</v>
      </c>
      <c r="AU146" s="120" t="s">
        <v>67</v>
      </c>
      <c r="AV146" s="6" t="s">
        <v>67</v>
      </c>
      <c r="AW146" s="6" t="s">
        <v>95</v>
      </c>
      <c r="AX146" s="6" t="s">
        <v>44</v>
      </c>
      <c r="AY146" s="120" t="s">
        <v>88</v>
      </c>
    </row>
    <row r="147" spans="2:65" s="7" customFormat="1" ht="14.45" customHeight="1" x14ac:dyDescent="0.3">
      <c r="B147" s="121"/>
      <c r="C147" s="122"/>
      <c r="D147" s="122"/>
      <c r="E147" s="123" t="s">
        <v>8</v>
      </c>
      <c r="F147" s="161" t="s">
        <v>100</v>
      </c>
      <c r="G147" s="162"/>
      <c r="H147" s="162"/>
      <c r="I147" s="162"/>
      <c r="J147" s="122"/>
      <c r="K147" s="124">
        <v>14</v>
      </c>
      <c r="L147" s="122"/>
      <c r="M147" s="122"/>
      <c r="N147" s="122"/>
      <c r="O147" s="122"/>
      <c r="P147" s="122"/>
      <c r="Q147" s="122"/>
      <c r="R147" s="125"/>
      <c r="T147" s="126"/>
      <c r="U147" s="122"/>
      <c r="V147" s="122"/>
      <c r="W147" s="122"/>
      <c r="X147" s="122"/>
      <c r="Y147" s="122"/>
      <c r="Z147" s="122"/>
      <c r="AA147" s="127"/>
      <c r="AT147" s="128" t="s">
        <v>94</v>
      </c>
      <c r="AU147" s="128" t="s">
        <v>67</v>
      </c>
      <c r="AV147" s="7" t="s">
        <v>91</v>
      </c>
      <c r="AW147" s="7" t="s">
        <v>95</v>
      </c>
      <c r="AX147" s="7" t="s">
        <v>45</v>
      </c>
      <c r="AY147" s="128" t="s">
        <v>88</v>
      </c>
    </row>
    <row r="148" spans="2:65" s="1" customFormat="1" ht="14.45" customHeight="1" x14ac:dyDescent="0.3">
      <c r="B148" s="24"/>
      <c r="C148" s="129" t="s">
        <v>110</v>
      </c>
      <c r="D148" s="129" t="s">
        <v>122</v>
      </c>
      <c r="E148" s="130" t="s">
        <v>195</v>
      </c>
      <c r="F148" s="137" t="s">
        <v>196</v>
      </c>
      <c r="G148" s="137"/>
      <c r="H148" s="137"/>
      <c r="I148" s="137"/>
      <c r="J148" s="131" t="s">
        <v>99</v>
      </c>
      <c r="K148" s="132">
        <v>7</v>
      </c>
      <c r="L148" s="138">
        <v>0</v>
      </c>
      <c r="M148" s="139"/>
      <c r="N148" s="140">
        <f>ROUND(L148*K148,2)</f>
        <v>0</v>
      </c>
      <c r="O148" s="141"/>
      <c r="P148" s="141"/>
      <c r="Q148" s="141"/>
      <c r="R148" s="26"/>
      <c r="T148" s="110" t="s">
        <v>8</v>
      </c>
      <c r="U148" s="29" t="s">
        <v>29</v>
      </c>
      <c r="V148" s="25"/>
      <c r="W148" s="111">
        <f>V148*K148</f>
        <v>0</v>
      </c>
      <c r="X148" s="111">
        <v>0</v>
      </c>
      <c r="Y148" s="111">
        <f>X148*K148</f>
        <v>0</v>
      </c>
      <c r="Z148" s="111">
        <v>0</v>
      </c>
      <c r="AA148" s="112">
        <f>Z148*K148</f>
        <v>0</v>
      </c>
      <c r="AR148" s="13" t="s">
        <v>101</v>
      </c>
      <c r="AT148" s="13" t="s">
        <v>122</v>
      </c>
      <c r="AU148" s="13" t="s">
        <v>67</v>
      </c>
      <c r="AY148" s="13" t="s">
        <v>88</v>
      </c>
      <c r="BE148" s="54">
        <f>IF(U148="základná",N148,0)</f>
        <v>0</v>
      </c>
      <c r="BF148" s="54">
        <f>IF(U148="znížená",N148,0)</f>
        <v>0</v>
      </c>
      <c r="BG148" s="54">
        <f>IF(U148="zákl. prenesená",N148,0)</f>
        <v>0</v>
      </c>
      <c r="BH148" s="54">
        <f>IF(U148="zníž. prenesená",N148,0)</f>
        <v>0</v>
      </c>
      <c r="BI148" s="54">
        <f>IF(U148="nulová",N148,0)</f>
        <v>0</v>
      </c>
      <c r="BJ148" s="13" t="s">
        <v>67</v>
      </c>
      <c r="BK148" s="54">
        <f>ROUND(L148*K148,2)</f>
        <v>0</v>
      </c>
      <c r="BL148" s="13" t="s">
        <v>91</v>
      </c>
      <c r="BM148" s="13" t="s">
        <v>197</v>
      </c>
    </row>
    <row r="149" spans="2:65" s="6" customFormat="1" ht="14.45" customHeight="1" x14ac:dyDescent="0.3">
      <c r="B149" s="113"/>
      <c r="C149" s="114"/>
      <c r="D149" s="114"/>
      <c r="E149" s="115" t="s">
        <v>8</v>
      </c>
      <c r="F149" s="159" t="s">
        <v>198</v>
      </c>
      <c r="G149" s="160"/>
      <c r="H149" s="160"/>
      <c r="I149" s="160"/>
      <c r="J149" s="114"/>
      <c r="K149" s="116">
        <v>7</v>
      </c>
      <c r="L149" s="114"/>
      <c r="M149" s="114"/>
      <c r="N149" s="114"/>
      <c r="O149" s="114"/>
      <c r="P149" s="114"/>
      <c r="Q149" s="114"/>
      <c r="R149" s="117"/>
      <c r="T149" s="118"/>
      <c r="U149" s="114"/>
      <c r="V149" s="114"/>
      <c r="W149" s="114"/>
      <c r="X149" s="114"/>
      <c r="Y149" s="114"/>
      <c r="Z149" s="114"/>
      <c r="AA149" s="119"/>
      <c r="AT149" s="120" t="s">
        <v>94</v>
      </c>
      <c r="AU149" s="120" t="s">
        <v>67</v>
      </c>
      <c r="AV149" s="6" t="s">
        <v>67</v>
      </c>
      <c r="AW149" s="6" t="s">
        <v>95</v>
      </c>
      <c r="AX149" s="6" t="s">
        <v>44</v>
      </c>
      <c r="AY149" s="120" t="s">
        <v>88</v>
      </c>
    </row>
    <row r="150" spans="2:65" s="7" customFormat="1" ht="14.45" customHeight="1" x14ac:dyDescent="0.3">
      <c r="B150" s="121"/>
      <c r="C150" s="122"/>
      <c r="D150" s="122"/>
      <c r="E150" s="123" t="s">
        <v>8</v>
      </c>
      <c r="F150" s="161" t="s">
        <v>100</v>
      </c>
      <c r="G150" s="162"/>
      <c r="H150" s="162"/>
      <c r="I150" s="162"/>
      <c r="J150" s="122"/>
      <c r="K150" s="124">
        <v>7</v>
      </c>
      <c r="L150" s="122"/>
      <c r="M150" s="122"/>
      <c r="N150" s="122"/>
      <c r="O150" s="122"/>
      <c r="P150" s="122"/>
      <c r="Q150" s="122"/>
      <c r="R150" s="125"/>
      <c r="T150" s="126"/>
      <c r="U150" s="122"/>
      <c r="V150" s="122"/>
      <c r="W150" s="122"/>
      <c r="X150" s="122"/>
      <c r="Y150" s="122"/>
      <c r="Z150" s="122"/>
      <c r="AA150" s="127"/>
      <c r="AT150" s="128" t="s">
        <v>94</v>
      </c>
      <c r="AU150" s="128" t="s">
        <v>67</v>
      </c>
      <c r="AV150" s="7" t="s">
        <v>91</v>
      </c>
      <c r="AW150" s="7" t="s">
        <v>95</v>
      </c>
      <c r="AX150" s="7" t="s">
        <v>45</v>
      </c>
      <c r="AY150" s="128" t="s">
        <v>88</v>
      </c>
    </row>
    <row r="151" spans="2:65" s="1" customFormat="1" ht="22.9" customHeight="1" x14ac:dyDescent="0.3">
      <c r="B151" s="24"/>
      <c r="C151" s="105" t="s">
        <v>112</v>
      </c>
      <c r="D151" s="105" t="s">
        <v>89</v>
      </c>
      <c r="E151" s="106" t="s">
        <v>199</v>
      </c>
      <c r="F151" s="158" t="s">
        <v>200</v>
      </c>
      <c r="G151" s="158"/>
      <c r="H151" s="158"/>
      <c r="I151" s="158"/>
      <c r="J151" s="107" t="s">
        <v>90</v>
      </c>
      <c r="K151" s="108">
        <v>265</v>
      </c>
      <c r="L151" s="163">
        <v>0</v>
      </c>
      <c r="M151" s="164"/>
      <c r="N151" s="141">
        <f>ROUND(L151*K151,2)</f>
        <v>0</v>
      </c>
      <c r="O151" s="141"/>
      <c r="P151" s="141"/>
      <c r="Q151" s="141"/>
      <c r="R151" s="26"/>
      <c r="T151" s="110" t="s">
        <v>8</v>
      </c>
      <c r="U151" s="29" t="s">
        <v>29</v>
      </c>
      <c r="V151" s="25"/>
      <c r="W151" s="111">
        <f>V151*K151</f>
        <v>0</v>
      </c>
      <c r="X151" s="111">
        <v>0</v>
      </c>
      <c r="Y151" s="111">
        <f>X151*K151</f>
        <v>0</v>
      </c>
      <c r="Z151" s="111">
        <v>0</v>
      </c>
      <c r="AA151" s="112">
        <f>Z151*K151</f>
        <v>0</v>
      </c>
      <c r="AR151" s="13" t="s">
        <v>91</v>
      </c>
      <c r="AT151" s="13" t="s">
        <v>89</v>
      </c>
      <c r="AU151" s="13" t="s">
        <v>67</v>
      </c>
      <c r="AY151" s="13" t="s">
        <v>88</v>
      </c>
      <c r="BE151" s="54">
        <f>IF(U151="základná",N151,0)</f>
        <v>0</v>
      </c>
      <c r="BF151" s="54">
        <f>IF(U151="znížená",N151,0)</f>
        <v>0</v>
      </c>
      <c r="BG151" s="54">
        <f>IF(U151="zákl. prenesená",N151,0)</f>
        <v>0</v>
      </c>
      <c r="BH151" s="54">
        <f>IF(U151="zníž. prenesená",N151,0)</f>
        <v>0</v>
      </c>
      <c r="BI151" s="54">
        <f>IF(U151="nulová",N151,0)</f>
        <v>0</v>
      </c>
      <c r="BJ151" s="13" t="s">
        <v>67</v>
      </c>
      <c r="BK151" s="54">
        <f>ROUND(L151*K151,2)</f>
        <v>0</v>
      </c>
      <c r="BL151" s="13" t="s">
        <v>91</v>
      </c>
      <c r="BM151" s="13" t="s">
        <v>201</v>
      </c>
    </row>
    <row r="152" spans="2:65" s="6" customFormat="1" ht="14.45" customHeight="1" x14ac:dyDescent="0.3">
      <c r="B152" s="113"/>
      <c r="C152" s="114"/>
      <c r="D152" s="114"/>
      <c r="E152" s="115" t="s">
        <v>8</v>
      </c>
      <c r="F152" s="159" t="s">
        <v>190</v>
      </c>
      <c r="G152" s="160"/>
      <c r="H152" s="160"/>
      <c r="I152" s="160"/>
      <c r="J152" s="114"/>
      <c r="K152" s="116">
        <v>265</v>
      </c>
      <c r="L152" s="114"/>
      <c r="M152" s="114"/>
      <c r="N152" s="114"/>
      <c r="O152" s="114"/>
      <c r="P152" s="114"/>
      <c r="Q152" s="114"/>
      <c r="R152" s="117"/>
      <c r="T152" s="118"/>
      <c r="U152" s="114"/>
      <c r="V152" s="114"/>
      <c r="W152" s="114"/>
      <c r="X152" s="114"/>
      <c r="Y152" s="114"/>
      <c r="Z152" s="114"/>
      <c r="AA152" s="119"/>
      <c r="AT152" s="120" t="s">
        <v>94</v>
      </c>
      <c r="AU152" s="120" t="s">
        <v>67</v>
      </c>
      <c r="AV152" s="6" t="s">
        <v>67</v>
      </c>
      <c r="AW152" s="6" t="s">
        <v>95</v>
      </c>
      <c r="AX152" s="6" t="s">
        <v>44</v>
      </c>
      <c r="AY152" s="120" t="s">
        <v>88</v>
      </c>
    </row>
    <row r="153" spans="2:65" s="7" customFormat="1" ht="14.45" customHeight="1" x14ac:dyDescent="0.3">
      <c r="B153" s="121"/>
      <c r="C153" s="122"/>
      <c r="D153" s="122"/>
      <c r="E153" s="123" t="s">
        <v>8</v>
      </c>
      <c r="F153" s="161" t="s">
        <v>100</v>
      </c>
      <c r="G153" s="162"/>
      <c r="H153" s="162"/>
      <c r="I153" s="162"/>
      <c r="J153" s="122"/>
      <c r="K153" s="124">
        <v>265</v>
      </c>
      <c r="L153" s="122"/>
      <c r="M153" s="122"/>
      <c r="N153" s="122"/>
      <c r="O153" s="122"/>
      <c r="P153" s="122"/>
      <c r="Q153" s="122"/>
      <c r="R153" s="125"/>
      <c r="T153" s="126"/>
      <c r="U153" s="122"/>
      <c r="V153" s="122"/>
      <c r="W153" s="122"/>
      <c r="X153" s="122"/>
      <c r="Y153" s="122"/>
      <c r="Z153" s="122"/>
      <c r="AA153" s="127"/>
      <c r="AT153" s="128" t="s">
        <v>94</v>
      </c>
      <c r="AU153" s="128" t="s">
        <v>67</v>
      </c>
      <c r="AV153" s="7" t="s">
        <v>91</v>
      </c>
      <c r="AW153" s="7" t="s">
        <v>95</v>
      </c>
      <c r="AX153" s="7" t="s">
        <v>45</v>
      </c>
      <c r="AY153" s="128" t="s">
        <v>88</v>
      </c>
    </row>
    <row r="154" spans="2:65" s="1" customFormat="1" ht="22.9" customHeight="1" x14ac:dyDescent="0.3">
      <c r="B154" s="24"/>
      <c r="C154" s="105" t="s">
        <v>113</v>
      </c>
      <c r="D154" s="105" t="s">
        <v>89</v>
      </c>
      <c r="E154" s="106" t="s">
        <v>202</v>
      </c>
      <c r="F154" s="158" t="s">
        <v>203</v>
      </c>
      <c r="G154" s="158"/>
      <c r="H154" s="158"/>
      <c r="I154" s="158"/>
      <c r="J154" s="107" t="s">
        <v>90</v>
      </c>
      <c r="K154" s="108">
        <v>265</v>
      </c>
      <c r="L154" s="163">
        <v>0</v>
      </c>
      <c r="M154" s="164"/>
      <c r="N154" s="141">
        <f t="shared" ref="N154:N165" si="15">ROUND(L154*K154,2)</f>
        <v>0</v>
      </c>
      <c r="O154" s="141"/>
      <c r="P154" s="141"/>
      <c r="Q154" s="141"/>
      <c r="R154" s="26"/>
      <c r="T154" s="110" t="s">
        <v>8</v>
      </c>
      <c r="U154" s="29" t="s">
        <v>29</v>
      </c>
      <c r="V154" s="25"/>
      <c r="W154" s="111">
        <f t="shared" ref="W154:W165" si="16">V154*K154</f>
        <v>0</v>
      </c>
      <c r="X154" s="111">
        <v>0</v>
      </c>
      <c r="Y154" s="111">
        <f t="shared" ref="Y154:Y165" si="17">X154*K154</f>
        <v>0</v>
      </c>
      <c r="Z154" s="111">
        <v>0</v>
      </c>
      <c r="AA154" s="112">
        <f t="shared" ref="AA154:AA165" si="18">Z154*K154</f>
        <v>0</v>
      </c>
      <c r="AR154" s="13" t="s">
        <v>91</v>
      </c>
      <c r="AT154" s="13" t="s">
        <v>89</v>
      </c>
      <c r="AU154" s="13" t="s">
        <v>67</v>
      </c>
      <c r="AY154" s="13" t="s">
        <v>88</v>
      </c>
      <c r="BE154" s="54">
        <f t="shared" ref="BE154:BE165" si="19">IF(U154="základná",N154,0)</f>
        <v>0</v>
      </c>
      <c r="BF154" s="54">
        <f t="shared" ref="BF154:BF165" si="20">IF(U154="znížená",N154,0)</f>
        <v>0</v>
      </c>
      <c r="BG154" s="54">
        <f t="shared" ref="BG154:BG165" si="21">IF(U154="zákl. prenesená",N154,0)</f>
        <v>0</v>
      </c>
      <c r="BH154" s="54">
        <f t="shared" ref="BH154:BH165" si="22">IF(U154="zníž. prenesená",N154,0)</f>
        <v>0</v>
      </c>
      <c r="BI154" s="54">
        <f t="shared" ref="BI154:BI165" si="23">IF(U154="nulová",N154,0)</f>
        <v>0</v>
      </c>
      <c r="BJ154" s="13" t="s">
        <v>67</v>
      </c>
      <c r="BK154" s="54">
        <f t="shared" ref="BK154:BK165" si="24">ROUND(L154*K154,2)</f>
        <v>0</v>
      </c>
      <c r="BL154" s="13" t="s">
        <v>91</v>
      </c>
      <c r="BM154" s="13" t="s">
        <v>204</v>
      </c>
    </row>
    <row r="155" spans="2:65" s="1" customFormat="1" ht="22.9" customHeight="1" x14ac:dyDescent="0.3">
      <c r="B155" s="24"/>
      <c r="C155" s="105" t="s">
        <v>4</v>
      </c>
      <c r="D155" s="105" t="s">
        <v>89</v>
      </c>
      <c r="E155" s="106" t="s">
        <v>205</v>
      </c>
      <c r="F155" s="158" t="s">
        <v>206</v>
      </c>
      <c r="G155" s="158"/>
      <c r="H155" s="158"/>
      <c r="I155" s="158"/>
      <c r="J155" s="107" t="s">
        <v>90</v>
      </c>
      <c r="K155" s="108">
        <v>265</v>
      </c>
      <c r="L155" s="163">
        <v>0</v>
      </c>
      <c r="M155" s="164"/>
      <c r="N155" s="141">
        <f t="shared" si="15"/>
        <v>0</v>
      </c>
      <c r="O155" s="141"/>
      <c r="P155" s="141"/>
      <c r="Q155" s="141"/>
      <c r="R155" s="26"/>
      <c r="T155" s="110" t="s">
        <v>8</v>
      </c>
      <c r="U155" s="29" t="s">
        <v>29</v>
      </c>
      <c r="V155" s="25"/>
      <c r="W155" s="111">
        <f t="shared" si="16"/>
        <v>0</v>
      </c>
      <c r="X155" s="111">
        <v>0</v>
      </c>
      <c r="Y155" s="111">
        <f t="shared" si="17"/>
        <v>0</v>
      </c>
      <c r="Z155" s="111">
        <v>0</v>
      </c>
      <c r="AA155" s="112">
        <f t="shared" si="18"/>
        <v>0</v>
      </c>
      <c r="AR155" s="13" t="s">
        <v>91</v>
      </c>
      <c r="AT155" s="13" t="s">
        <v>89</v>
      </c>
      <c r="AU155" s="13" t="s">
        <v>67</v>
      </c>
      <c r="AY155" s="13" t="s">
        <v>88</v>
      </c>
      <c r="BE155" s="54">
        <f t="shared" si="19"/>
        <v>0</v>
      </c>
      <c r="BF155" s="54">
        <f t="shared" si="20"/>
        <v>0</v>
      </c>
      <c r="BG155" s="54">
        <f t="shared" si="21"/>
        <v>0</v>
      </c>
      <c r="BH155" s="54">
        <f t="shared" si="22"/>
        <v>0</v>
      </c>
      <c r="BI155" s="54">
        <f t="shared" si="23"/>
        <v>0</v>
      </c>
      <c r="BJ155" s="13" t="s">
        <v>67</v>
      </c>
      <c r="BK155" s="54">
        <f t="shared" si="24"/>
        <v>0</v>
      </c>
      <c r="BL155" s="13" t="s">
        <v>91</v>
      </c>
      <c r="BM155" s="13" t="s">
        <v>207</v>
      </c>
    </row>
    <row r="156" spans="2:65" s="1" customFormat="1" ht="34.15" customHeight="1" x14ac:dyDescent="0.3">
      <c r="B156" s="24"/>
      <c r="C156" s="105" t="s">
        <v>114</v>
      </c>
      <c r="D156" s="105" t="s">
        <v>89</v>
      </c>
      <c r="E156" s="106" t="s">
        <v>208</v>
      </c>
      <c r="F156" s="158" t="s">
        <v>209</v>
      </c>
      <c r="G156" s="158"/>
      <c r="H156" s="158"/>
      <c r="I156" s="158"/>
      <c r="J156" s="107" t="s">
        <v>128</v>
      </c>
      <c r="K156" s="108">
        <v>14</v>
      </c>
      <c r="L156" s="163">
        <v>0</v>
      </c>
      <c r="M156" s="164"/>
      <c r="N156" s="141">
        <f t="shared" si="15"/>
        <v>0</v>
      </c>
      <c r="O156" s="141"/>
      <c r="P156" s="141"/>
      <c r="Q156" s="141"/>
      <c r="R156" s="26"/>
      <c r="T156" s="110" t="s">
        <v>8</v>
      </c>
      <c r="U156" s="29" t="s">
        <v>29</v>
      </c>
      <c r="V156" s="25"/>
      <c r="W156" s="111">
        <f t="shared" si="16"/>
        <v>0</v>
      </c>
      <c r="X156" s="111">
        <v>0</v>
      </c>
      <c r="Y156" s="111">
        <f t="shared" si="17"/>
        <v>0</v>
      </c>
      <c r="Z156" s="111">
        <v>0</v>
      </c>
      <c r="AA156" s="112">
        <f t="shared" si="18"/>
        <v>0</v>
      </c>
      <c r="AR156" s="13" t="s">
        <v>91</v>
      </c>
      <c r="AT156" s="13" t="s">
        <v>89</v>
      </c>
      <c r="AU156" s="13" t="s">
        <v>67</v>
      </c>
      <c r="AY156" s="13" t="s">
        <v>88</v>
      </c>
      <c r="BE156" s="54">
        <f t="shared" si="19"/>
        <v>0</v>
      </c>
      <c r="BF156" s="54">
        <f t="shared" si="20"/>
        <v>0</v>
      </c>
      <c r="BG156" s="54">
        <f t="shared" si="21"/>
        <v>0</v>
      </c>
      <c r="BH156" s="54">
        <f t="shared" si="22"/>
        <v>0</v>
      </c>
      <c r="BI156" s="54">
        <f t="shared" si="23"/>
        <v>0</v>
      </c>
      <c r="BJ156" s="13" t="s">
        <v>67</v>
      </c>
      <c r="BK156" s="54">
        <f t="shared" si="24"/>
        <v>0</v>
      </c>
      <c r="BL156" s="13" t="s">
        <v>91</v>
      </c>
      <c r="BM156" s="13" t="s">
        <v>210</v>
      </c>
    </row>
    <row r="157" spans="2:65" s="1" customFormat="1" ht="45.6" customHeight="1" x14ac:dyDescent="0.3">
      <c r="B157" s="24"/>
      <c r="C157" s="105" t="s">
        <v>115</v>
      </c>
      <c r="D157" s="105" t="s">
        <v>89</v>
      </c>
      <c r="E157" s="106" t="s">
        <v>211</v>
      </c>
      <c r="F157" s="158" t="s">
        <v>212</v>
      </c>
      <c r="G157" s="158"/>
      <c r="H157" s="158"/>
      <c r="I157" s="158"/>
      <c r="J157" s="107" t="s">
        <v>128</v>
      </c>
      <c r="K157" s="108">
        <v>14</v>
      </c>
      <c r="L157" s="163">
        <v>0</v>
      </c>
      <c r="M157" s="164"/>
      <c r="N157" s="141">
        <f t="shared" si="15"/>
        <v>0</v>
      </c>
      <c r="O157" s="141"/>
      <c r="P157" s="141"/>
      <c r="Q157" s="141"/>
      <c r="R157" s="26"/>
      <c r="T157" s="110" t="s">
        <v>8</v>
      </c>
      <c r="U157" s="29" t="s">
        <v>29</v>
      </c>
      <c r="V157" s="25"/>
      <c r="W157" s="111">
        <f t="shared" si="16"/>
        <v>0</v>
      </c>
      <c r="X157" s="111">
        <v>0</v>
      </c>
      <c r="Y157" s="111">
        <f t="shared" si="17"/>
        <v>0</v>
      </c>
      <c r="Z157" s="111">
        <v>0</v>
      </c>
      <c r="AA157" s="112">
        <f t="shared" si="18"/>
        <v>0</v>
      </c>
      <c r="AR157" s="13" t="s">
        <v>91</v>
      </c>
      <c r="AT157" s="13" t="s">
        <v>89</v>
      </c>
      <c r="AU157" s="13" t="s">
        <v>67</v>
      </c>
      <c r="AY157" s="13" t="s">
        <v>88</v>
      </c>
      <c r="BE157" s="54">
        <f t="shared" si="19"/>
        <v>0</v>
      </c>
      <c r="BF157" s="54">
        <f t="shared" si="20"/>
        <v>0</v>
      </c>
      <c r="BG157" s="54">
        <f t="shared" si="21"/>
        <v>0</v>
      </c>
      <c r="BH157" s="54">
        <f t="shared" si="22"/>
        <v>0</v>
      </c>
      <c r="BI157" s="54">
        <f t="shared" si="23"/>
        <v>0</v>
      </c>
      <c r="BJ157" s="13" t="s">
        <v>67</v>
      </c>
      <c r="BK157" s="54">
        <f t="shared" si="24"/>
        <v>0</v>
      </c>
      <c r="BL157" s="13" t="s">
        <v>91</v>
      </c>
      <c r="BM157" s="13" t="s">
        <v>213</v>
      </c>
    </row>
    <row r="158" spans="2:65" s="1" customFormat="1" ht="22.9" customHeight="1" x14ac:dyDescent="0.3">
      <c r="B158" s="24"/>
      <c r="C158" s="129" t="s">
        <v>116</v>
      </c>
      <c r="D158" s="129" t="s">
        <v>122</v>
      </c>
      <c r="E158" s="130" t="s">
        <v>214</v>
      </c>
      <c r="F158" s="137" t="s">
        <v>215</v>
      </c>
      <c r="G158" s="137"/>
      <c r="H158" s="137"/>
      <c r="I158" s="137"/>
      <c r="J158" s="131" t="s">
        <v>128</v>
      </c>
      <c r="K158" s="132">
        <v>42</v>
      </c>
      <c r="L158" s="138">
        <v>0</v>
      </c>
      <c r="M158" s="139"/>
      <c r="N158" s="140">
        <f t="shared" si="15"/>
        <v>0</v>
      </c>
      <c r="O158" s="141"/>
      <c r="P158" s="141"/>
      <c r="Q158" s="141"/>
      <c r="R158" s="26"/>
      <c r="T158" s="110" t="s">
        <v>8</v>
      </c>
      <c r="U158" s="29" t="s">
        <v>29</v>
      </c>
      <c r="V158" s="25"/>
      <c r="W158" s="111">
        <f t="shared" si="16"/>
        <v>0</v>
      </c>
      <c r="X158" s="111">
        <v>0</v>
      </c>
      <c r="Y158" s="111">
        <f t="shared" si="17"/>
        <v>0</v>
      </c>
      <c r="Z158" s="111">
        <v>0</v>
      </c>
      <c r="AA158" s="112">
        <f t="shared" si="18"/>
        <v>0</v>
      </c>
      <c r="AR158" s="13" t="s">
        <v>101</v>
      </c>
      <c r="AT158" s="13" t="s">
        <v>122</v>
      </c>
      <c r="AU158" s="13" t="s">
        <v>67</v>
      </c>
      <c r="AY158" s="13" t="s">
        <v>88</v>
      </c>
      <c r="BE158" s="54">
        <f t="shared" si="19"/>
        <v>0</v>
      </c>
      <c r="BF158" s="54">
        <f t="shared" si="20"/>
        <v>0</v>
      </c>
      <c r="BG158" s="54">
        <f t="shared" si="21"/>
        <v>0</v>
      </c>
      <c r="BH158" s="54">
        <f t="shared" si="22"/>
        <v>0</v>
      </c>
      <c r="BI158" s="54">
        <f t="shared" si="23"/>
        <v>0</v>
      </c>
      <c r="BJ158" s="13" t="s">
        <v>67</v>
      </c>
      <c r="BK158" s="54">
        <f t="shared" si="24"/>
        <v>0</v>
      </c>
      <c r="BL158" s="13" t="s">
        <v>91</v>
      </c>
      <c r="BM158" s="13" t="s">
        <v>216</v>
      </c>
    </row>
    <row r="159" spans="2:65" s="1" customFormat="1" ht="22.9" customHeight="1" x14ac:dyDescent="0.3">
      <c r="B159" s="24"/>
      <c r="C159" s="129" t="s">
        <v>117</v>
      </c>
      <c r="D159" s="129" t="s">
        <v>122</v>
      </c>
      <c r="E159" s="130" t="s">
        <v>217</v>
      </c>
      <c r="F159" s="137" t="s">
        <v>218</v>
      </c>
      <c r="G159" s="137"/>
      <c r="H159" s="137"/>
      <c r="I159" s="137"/>
      <c r="J159" s="131" t="s">
        <v>128</v>
      </c>
      <c r="K159" s="132">
        <v>14</v>
      </c>
      <c r="L159" s="138">
        <v>0</v>
      </c>
      <c r="M159" s="139"/>
      <c r="N159" s="140">
        <f t="shared" si="15"/>
        <v>0</v>
      </c>
      <c r="O159" s="141"/>
      <c r="P159" s="141"/>
      <c r="Q159" s="141"/>
      <c r="R159" s="26"/>
      <c r="T159" s="110" t="s">
        <v>8</v>
      </c>
      <c r="U159" s="29" t="s">
        <v>29</v>
      </c>
      <c r="V159" s="25"/>
      <c r="W159" s="111">
        <f t="shared" si="16"/>
        <v>0</v>
      </c>
      <c r="X159" s="111">
        <v>0</v>
      </c>
      <c r="Y159" s="111">
        <f t="shared" si="17"/>
        <v>0</v>
      </c>
      <c r="Z159" s="111">
        <v>0</v>
      </c>
      <c r="AA159" s="112">
        <f t="shared" si="18"/>
        <v>0</v>
      </c>
      <c r="AR159" s="13" t="s">
        <v>101</v>
      </c>
      <c r="AT159" s="13" t="s">
        <v>122</v>
      </c>
      <c r="AU159" s="13" t="s">
        <v>67</v>
      </c>
      <c r="AY159" s="13" t="s">
        <v>88</v>
      </c>
      <c r="BE159" s="54">
        <f t="shared" si="19"/>
        <v>0</v>
      </c>
      <c r="BF159" s="54">
        <f t="shared" si="20"/>
        <v>0</v>
      </c>
      <c r="BG159" s="54">
        <f t="shared" si="21"/>
        <v>0</v>
      </c>
      <c r="BH159" s="54">
        <f t="shared" si="22"/>
        <v>0</v>
      </c>
      <c r="BI159" s="54">
        <f t="shared" si="23"/>
        <v>0</v>
      </c>
      <c r="BJ159" s="13" t="s">
        <v>67</v>
      </c>
      <c r="BK159" s="54">
        <f t="shared" si="24"/>
        <v>0</v>
      </c>
      <c r="BL159" s="13" t="s">
        <v>91</v>
      </c>
      <c r="BM159" s="13" t="s">
        <v>219</v>
      </c>
    </row>
    <row r="160" spans="2:65" s="1" customFormat="1" ht="14.45" customHeight="1" x14ac:dyDescent="0.3">
      <c r="B160" s="24"/>
      <c r="C160" s="129" t="s">
        <v>118</v>
      </c>
      <c r="D160" s="129" t="s">
        <v>122</v>
      </c>
      <c r="E160" s="130" t="s">
        <v>220</v>
      </c>
      <c r="F160" s="137" t="s">
        <v>221</v>
      </c>
      <c r="G160" s="137"/>
      <c r="H160" s="137"/>
      <c r="I160" s="137"/>
      <c r="J160" s="131" t="s">
        <v>128</v>
      </c>
      <c r="K160" s="132">
        <v>14</v>
      </c>
      <c r="L160" s="138">
        <v>0</v>
      </c>
      <c r="M160" s="139"/>
      <c r="N160" s="140">
        <f t="shared" si="15"/>
        <v>0</v>
      </c>
      <c r="O160" s="141"/>
      <c r="P160" s="141"/>
      <c r="Q160" s="141"/>
      <c r="R160" s="26"/>
      <c r="T160" s="110" t="s">
        <v>8</v>
      </c>
      <c r="U160" s="29" t="s">
        <v>29</v>
      </c>
      <c r="V160" s="25"/>
      <c r="W160" s="111">
        <f t="shared" si="16"/>
        <v>0</v>
      </c>
      <c r="X160" s="111">
        <v>0</v>
      </c>
      <c r="Y160" s="111">
        <f t="shared" si="17"/>
        <v>0</v>
      </c>
      <c r="Z160" s="111">
        <v>0</v>
      </c>
      <c r="AA160" s="112">
        <f t="shared" si="18"/>
        <v>0</v>
      </c>
      <c r="AR160" s="13" t="s">
        <v>101</v>
      </c>
      <c r="AT160" s="13" t="s">
        <v>122</v>
      </c>
      <c r="AU160" s="13" t="s">
        <v>67</v>
      </c>
      <c r="AY160" s="13" t="s">
        <v>88</v>
      </c>
      <c r="BE160" s="54">
        <f t="shared" si="19"/>
        <v>0</v>
      </c>
      <c r="BF160" s="54">
        <f t="shared" si="20"/>
        <v>0</v>
      </c>
      <c r="BG160" s="54">
        <f t="shared" si="21"/>
        <v>0</v>
      </c>
      <c r="BH160" s="54">
        <f t="shared" si="22"/>
        <v>0</v>
      </c>
      <c r="BI160" s="54">
        <f t="shared" si="23"/>
        <v>0</v>
      </c>
      <c r="BJ160" s="13" t="s">
        <v>67</v>
      </c>
      <c r="BK160" s="54">
        <f t="shared" si="24"/>
        <v>0</v>
      </c>
      <c r="BL160" s="13" t="s">
        <v>91</v>
      </c>
      <c r="BM160" s="13" t="s">
        <v>222</v>
      </c>
    </row>
    <row r="161" spans="2:65" s="1" customFormat="1" ht="22.9" customHeight="1" x14ac:dyDescent="0.3">
      <c r="B161" s="24"/>
      <c r="C161" s="129" t="s">
        <v>119</v>
      </c>
      <c r="D161" s="129" t="s">
        <v>122</v>
      </c>
      <c r="E161" s="130" t="s">
        <v>223</v>
      </c>
      <c r="F161" s="137" t="s">
        <v>224</v>
      </c>
      <c r="G161" s="137"/>
      <c r="H161" s="137"/>
      <c r="I161" s="137"/>
      <c r="J161" s="131" t="s">
        <v>128</v>
      </c>
      <c r="K161" s="132">
        <v>14</v>
      </c>
      <c r="L161" s="138">
        <v>0</v>
      </c>
      <c r="M161" s="139"/>
      <c r="N161" s="140">
        <f t="shared" si="15"/>
        <v>0</v>
      </c>
      <c r="O161" s="141"/>
      <c r="P161" s="141"/>
      <c r="Q161" s="141"/>
      <c r="R161" s="26"/>
      <c r="T161" s="110" t="s">
        <v>8</v>
      </c>
      <c r="U161" s="29" t="s">
        <v>29</v>
      </c>
      <c r="V161" s="25"/>
      <c r="W161" s="111">
        <f t="shared" si="16"/>
        <v>0</v>
      </c>
      <c r="X161" s="111">
        <v>0</v>
      </c>
      <c r="Y161" s="111">
        <f t="shared" si="17"/>
        <v>0</v>
      </c>
      <c r="Z161" s="111">
        <v>0</v>
      </c>
      <c r="AA161" s="112">
        <f t="shared" si="18"/>
        <v>0</v>
      </c>
      <c r="AR161" s="13" t="s">
        <v>101</v>
      </c>
      <c r="AT161" s="13" t="s">
        <v>122</v>
      </c>
      <c r="AU161" s="13" t="s">
        <v>67</v>
      </c>
      <c r="AY161" s="13" t="s">
        <v>88</v>
      </c>
      <c r="BE161" s="54">
        <f t="shared" si="19"/>
        <v>0</v>
      </c>
      <c r="BF161" s="54">
        <f t="shared" si="20"/>
        <v>0</v>
      </c>
      <c r="BG161" s="54">
        <f t="shared" si="21"/>
        <v>0</v>
      </c>
      <c r="BH161" s="54">
        <f t="shared" si="22"/>
        <v>0</v>
      </c>
      <c r="BI161" s="54">
        <f t="shared" si="23"/>
        <v>0</v>
      </c>
      <c r="BJ161" s="13" t="s">
        <v>67</v>
      </c>
      <c r="BK161" s="54">
        <f t="shared" si="24"/>
        <v>0</v>
      </c>
      <c r="BL161" s="13" t="s">
        <v>91</v>
      </c>
      <c r="BM161" s="13" t="s">
        <v>225</v>
      </c>
    </row>
    <row r="162" spans="2:65" s="1" customFormat="1" ht="34.15" customHeight="1" x14ac:dyDescent="0.3">
      <c r="B162" s="24"/>
      <c r="C162" s="105" t="s">
        <v>120</v>
      </c>
      <c r="D162" s="105" t="s">
        <v>89</v>
      </c>
      <c r="E162" s="106" t="s">
        <v>226</v>
      </c>
      <c r="F162" s="158" t="s">
        <v>227</v>
      </c>
      <c r="G162" s="158"/>
      <c r="H162" s="158"/>
      <c r="I162" s="158"/>
      <c r="J162" s="107" t="s">
        <v>128</v>
      </c>
      <c r="K162" s="108">
        <v>14</v>
      </c>
      <c r="L162" s="163">
        <v>0</v>
      </c>
      <c r="M162" s="164"/>
      <c r="N162" s="141">
        <f t="shared" si="15"/>
        <v>0</v>
      </c>
      <c r="O162" s="141"/>
      <c r="P162" s="141"/>
      <c r="Q162" s="141"/>
      <c r="R162" s="26"/>
      <c r="T162" s="110" t="s">
        <v>8</v>
      </c>
      <c r="U162" s="29" t="s">
        <v>29</v>
      </c>
      <c r="V162" s="25"/>
      <c r="W162" s="111">
        <f t="shared" si="16"/>
        <v>0</v>
      </c>
      <c r="X162" s="111">
        <v>0</v>
      </c>
      <c r="Y162" s="111">
        <f t="shared" si="17"/>
        <v>0</v>
      </c>
      <c r="Z162" s="111">
        <v>0</v>
      </c>
      <c r="AA162" s="112">
        <f t="shared" si="18"/>
        <v>0</v>
      </c>
      <c r="AR162" s="13" t="s">
        <v>91</v>
      </c>
      <c r="AT162" s="13" t="s">
        <v>89</v>
      </c>
      <c r="AU162" s="13" t="s">
        <v>67</v>
      </c>
      <c r="AY162" s="13" t="s">
        <v>88</v>
      </c>
      <c r="BE162" s="54">
        <f t="shared" si="19"/>
        <v>0</v>
      </c>
      <c r="BF162" s="54">
        <f t="shared" si="20"/>
        <v>0</v>
      </c>
      <c r="BG162" s="54">
        <f t="shared" si="21"/>
        <v>0</v>
      </c>
      <c r="BH162" s="54">
        <f t="shared" si="22"/>
        <v>0</v>
      </c>
      <c r="BI162" s="54">
        <f t="shared" si="23"/>
        <v>0</v>
      </c>
      <c r="BJ162" s="13" t="s">
        <v>67</v>
      </c>
      <c r="BK162" s="54">
        <f t="shared" si="24"/>
        <v>0</v>
      </c>
      <c r="BL162" s="13" t="s">
        <v>91</v>
      </c>
      <c r="BM162" s="13" t="s">
        <v>228</v>
      </c>
    </row>
    <row r="163" spans="2:65" s="1" customFormat="1" ht="22.9" customHeight="1" x14ac:dyDescent="0.3">
      <c r="B163" s="24"/>
      <c r="C163" s="129" t="s">
        <v>121</v>
      </c>
      <c r="D163" s="129" t="s">
        <v>122</v>
      </c>
      <c r="E163" s="130" t="s">
        <v>229</v>
      </c>
      <c r="F163" s="137" t="s">
        <v>230</v>
      </c>
      <c r="G163" s="137"/>
      <c r="H163" s="137"/>
      <c r="I163" s="137"/>
      <c r="J163" s="131" t="s">
        <v>128</v>
      </c>
      <c r="K163" s="132">
        <v>14</v>
      </c>
      <c r="L163" s="138">
        <v>0</v>
      </c>
      <c r="M163" s="139"/>
      <c r="N163" s="140">
        <f t="shared" si="15"/>
        <v>0</v>
      </c>
      <c r="O163" s="141"/>
      <c r="P163" s="141"/>
      <c r="Q163" s="141"/>
      <c r="R163" s="26"/>
      <c r="T163" s="110" t="s">
        <v>8</v>
      </c>
      <c r="U163" s="29" t="s">
        <v>29</v>
      </c>
      <c r="V163" s="25"/>
      <c r="W163" s="111">
        <f t="shared" si="16"/>
        <v>0</v>
      </c>
      <c r="X163" s="111">
        <v>0</v>
      </c>
      <c r="Y163" s="111">
        <f t="shared" si="17"/>
        <v>0</v>
      </c>
      <c r="Z163" s="111">
        <v>0</v>
      </c>
      <c r="AA163" s="112">
        <f t="shared" si="18"/>
        <v>0</v>
      </c>
      <c r="AR163" s="13" t="s">
        <v>101</v>
      </c>
      <c r="AT163" s="13" t="s">
        <v>122</v>
      </c>
      <c r="AU163" s="13" t="s">
        <v>67</v>
      </c>
      <c r="AY163" s="13" t="s">
        <v>88</v>
      </c>
      <c r="BE163" s="54">
        <f t="shared" si="19"/>
        <v>0</v>
      </c>
      <c r="BF163" s="54">
        <f t="shared" si="20"/>
        <v>0</v>
      </c>
      <c r="BG163" s="54">
        <f t="shared" si="21"/>
        <v>0</v>
      </c>
      <c r="BH163" s="54">
        <f t="shared" si="22"/>
        <v>0</v>
      </c>
      <c r="BI163" s="54">
        <f t="shared" si="23"/>
        <v>0</v>
      </c>
      <c r="BJ163" s="13" t="s">
        <v>67</v>
      </c>
      <c r="BK163" s="54">
        <f t="shared" si="24"/>
        <v>0</v>
      </c>
      <c r="BL163" s="13" t="s">
        <v>91</v>
      </c>
      <c r="BM163" s="13" t="s">
        <v>231</v>
      </c>
    </row>
    <row r="164" spans="2:65" s="1" customFormat="1" ht="45.6" customHeight="1" x14ac:dyDescent="0.3">
      <c r="B164" s="24"/>
      <c r="C164" s="105" t="s">
        <v>123</v>
      </c>
      <c r="D164" s="105" t="s">
        <v>89</v>
      </c>
      <c r="E164" s="106" t="s">
        <v>232</v>
      </c>
      <c r="F164" s="158" t="s">
        <v>233</v>
      </c>
      <c r="G164" s="158"/>
      <c r="H164" s="158"/>
      <c r="I164" s="158"/>
      <c r="J164" s="107" t="s">
        <v>128</v>
      </c>
      <c r="K164" s="108">
        <v>4</v>
      </c>
      <c r="L164" s="163">
        <v>0</v>
      </c>
      <c r="M164" s="164"/>
      <c r="N164" s="141">
        <f t="shared" si="15"/>
        <v>0</v>
      </c>
      <c r="O164" s="141"/>
      <c r="P164" s="141"/>
      <c r="Q164" s="141"/>
      <c r="R164" s="26"/>
      <c r="T164" s="110" t="s">
        <v>8</v>
      </c>
      <c r="U164" s="29" t="s">
        <v>29</v>
      </c>
      <c r="V164" s="25"/>
      <c r="W164" s="111">
        <f t="shared" si="16"/>
        <v>0</v>
      </c>
      <c r="X164" s="111">
        <v>0</v>
      </c>
      <c r="Y164" s="111">
        <f t="shared" si="17"/>
        <v>0</v>
      </c>
      <c r="Z164" s="111">
        <v>0</v>
      </c>
      <c r="AA164" s="112">
        <f t="shared" si="18"/>
        <v>0</v>
      </c>
      <c r="AR164" s="13" t="s">
        <v>91</v>
      </c>
      <c r="AT164" s="13" t="s">
        <v>89</v>
      </c>
      <c r="AU164" s="13" t="s">
        <v>67</v>
      </c>
      <c r="AY164" s="13" t="s">
        <v>88</v>
      </c>
      <c r="BE164" s="54">
        <f t="shared" si="19"/>
        <v>0</v>
      </c>
      <c r="BF164" s="54">
        <f t="shared" si="20"/>
        <v>0</v>
      </c>
      <c r="BG164" s="54">
        <f t="shared" si="21"/>
        <v>0</v>
      </c>
      <c r="BH164" s="54">
        <f t="shared" si="22"/>
        <v>0</v>
      </c>
      <c r="BI164" s="54">
        <f t="shared" si="23"/>
        <v>0</v>
      </c>
      <c r="BJ164" s="13" t="s">
        <v>67</v>
      </c>
      <c r="BK164" s="54">
        <f t="shared" si="24"/>
        <v>0</v>
      </c>
      <c r="BL164" s="13" t="s">
        <v>91</v>
      </c>
      <c r="BM164" s="13" t="s">
        <v>234</v>
      </c>
    </row>
    <row r="165" spans="2:65" s="1" customFormat="1" ht="34.15" customHeight="1" x14ac:dyDescent="0.3">
      <c r="B165" s="24"/>
      <c r="C165" s="105" t="s">
        <v>124</v>
      </c>
      <c r="D165" s="105" t="s">
        <v>89</v>
      </c>
      <c r="E165" s="106" t="s">
        <v>235</v>
      </c>
      <c r="F165" s="158" t="s">
        <v>236</v>
      </c>
      <c r="G165" s="158"/>
      <c r="H165" s="158"/>
      <c r="I165" s="158"/>
      <c r="J165" s="107" t="s">
        <v>90</v>
      </c>
      <c r="K165" s="108">
        <v>10.5</v>
      </c>
      <c r="L165" s="163">
        <v>0</v>
      </c>
      <c r="M165" s="164"/>
      <c r="N165" s="141">
        <f t="shared" si="15"/>
        <v>0</v>
      </c>
      <c r="O165" s="141"/>
      <c r="P165" s="141"/>
      <c r="Q165" s="141"/>
      <c r="R165" s="26"/>
      <c r="T165" s="110" t="s">
        <v>8</v>
      </c>
      <c r="U165" s="29" t="s">
        <v>29</v>
      </c>
      <c r="V165" s="25"/>
      <c r="W165" s="111">
        <f t="shared" si="16"/>
        <v>0</v>
      </c>
      <c r="X165" s="111">
        <v>0</v>
      </c>
      <c r="Y165" s="111">
        <f t="shared" si="17"/>
        <v>0</v>
      </c>
      <c r="Z165" s="111">
        <v>0</v>
      </c>
      <c r="AA165" s="112">
        <f t="shared" si="18"/>
        <v>0</v>
      </c>
      <c r="AR165" s="13" t="s">
        <v>91</v>
      </c>
      <c r="AT165" s="13" t="s">
        <v>89</v>
      </c>
      <c r="AU165" s="13" t="s">
        <v>67</v>
      </c>
      <c r="AY165" s="13" t="s">
        <v>88</v>
      </c>
      <c r="BE165" s="54">
        <f t="shared" si="19"/>
        <v>0</v>
      </c>
      <c r="BF165" s="54">
        <f t="shared" si="20"/>
        <v>0</v>
      </c>
      <c r="BG165" s="54">
        <f t="shared" si="21"/>
        <v>0</v>
      </c>
      <c r="BH165" s="54">
        <f t="shared" si="22"/>
        <v>0</v>
      </c>
      <c r="BI165" s="54">
        <f t="shared" si="23"/>
        <v>0</v>
      </c>
      <c r="BJ165" s="13" t="s">
        <v>67</v>
      </c>
      <c r="BK165" s="54">
        <f t="shared" si="24"/>
        <v>0</v>
      </c>
      <c r="BL165" s="13" t="s">
        <v>91</v>
      </c>
      <c r="BM165" s="13" t="s">
        <v>237</v>
      </c>
    </row>
    <row r="166" spans="2:65" s="6" customFormat="1" ht="14.45" customHeight="1" x14ac:dyDescent="0.3">
      <c r="B166" s="113"/>
      <c r="C166" s="114"/>
      <c r="D166" s="114"/>
      <c r="E166" s="115" t="s">
        <v>8</v>
      </c>
      <c r="F166" s="159" t="s">
        <v>238</v>
      </c>
      <c r="G166" s="160"/>
      <c r="H166" s="160"/>
      <c r="I166" s="160"/>
      <c r="J166" s="114"/>
      <c r="K166" s="116">
        <v>10.5</v>
      </c>
      <c r="L166" s="114"/>
      <c r="M166" s="114"/>
      <c r="N166" s="114"/>
      <c r="O166" s="114"/>
      <c r="P166" s="114"/>
      <c r="Q166" s="114"/>
      <c r="R166" s="117"/>
      <c r="T166" s="118"/>
      <c r="U166" s="114"/>
      <c r="V166" s="114"/>
      <c r="W166" s="114"/>
      <c r="X166" s="114"/>
      <c r="Y166" s="114"/>
      <c r="Z166" s="114"/>
      <c r="AA166" s="119"/>
      <c r="AT166" s="120" t="s">
        <v>94</v>
      </c>
      <c r="AU166" s="120" t="s">
        <v>67</v>
      </c>
      <c r="AV166" s="6" t="s">
        <v>67</v>
      </c>
      <c r="AW166" s="6" t="s">
        <v>95</v>
      </c>
      <c r="AX166" s="6" t="s">
        <v>44</v>
      </c>
      <c r="AY166" s="120" t="s">
        <v>88</v>
      </c>
    </row>
    <row r="167" spans="2:65" s="7" customFormat="1" ht="14.45" customHeight="1" x14ac:dyDescent="0.3">
      <c r="B167" s="121"/>
      <c r="C167" s="122"/>
      <c r="D167" s="122"/>
      <c r="E167" s="123" t="s">
        <v>8</v>
      </c>
      <c r="F167" s="161" t="s">
        <v>100</v>
      </c>
      <c r="G167" s="162"/>
      <c r="H167" s="162"/>
      <c r="I167" s="162"/>
      <c r="J167" s="122"/>
      <c r="K167" s="124">
        <v>10.5</v>
      </c>
      <c r="L167" s="122"/>
      <c r="M167" s="122"/>
      <c r="N167" s="122"/>
      <c r="O167" s="122"/>
      <c r="P167" s="122"/>
      <c r="Q167" s="122"/>
      <c r="R167" s="125"/>
      <c r="T167" s="126"/>
      <c r="U167" s="122"/>
      <c r="V167" s="122"/>
      <c r="W167" s="122"/>
      <c r="X167" s="122"/>
      <c r="Y167" s="122"/>
      <c r="Z167" s="122"/>
      <c r="AA167" s="127"/>
      <c r="AT167" s="128" t="s">
        <v>94</v>
      </c>
      <c r="AU167" s="128" t="s">
        <v>67</v>
      </c>
      <c r="AV167" s="7" t="s">
        <v>91</v>
      </c>
      <c r="AW167" s="7" t="s">
        <v>95</v>
      </c>
      <c r="AX167" s="7" t="s">
        <v>45</v>
      </c>
      <c r="AY167" s="128" t="s">
        <v>88</v>
      </c>
    </row>
    <row r="168" spans="2:65" s="1" customFormat="1" ht="14.45" customHeight="1" x14ac:dyDescent="0.3">
      <c r="B168" s="24"/>
      <c r="C168" s="129" t="s">
        <v>125</v>
      </c>
      <c r="D168" s="129" t="s">
        <v>122</v>
      </c>
      <c r="E168" s="130" t="s">
        <v>239</v>
      </c>
      <c r="F168" s="137" t="s">
        <v>240</v>
      </c>
      <c r="G168" s="137"/>
      <c r="H168" s="137"/>
      <c r="I168" s="137"/>
      <c r="J168" s="131" t="s">
        <v>97</v>
      </c>
      <c r="K168" s="132">
        <v>60</v>
      </c>
      <c r="L168" s="138">
        <v>0</v>
      </c>
      <c r="M168" s="139"/>
      <c r="N168" s="140">
        <f>ROUND(L168*K168,2)</f>
        <v>0</v>
      </c>
      <c r="O168" s="141"/>
      <c r="P168" s="141"/>
      <c r="Q168" s="141"/>
      <c r="R168" s="26"/>
      <c r="T168" s="110" t="s">
        <v>8</v>
      </c>
      <c r="U168" s="29" t="s">
        <v>29</v>
      </c>
      <c r="V168" s="25"/>
      <c r="W168" s="111">
        <f>V168*K168</f>
        <v>0</v>
      </c>
      <c r="X168" s="111">
        <v>0</v>
      </c>
      <c r="Y168" s="111">
        <f>X168*K168</f>
        <v>0</v>
      </c>
      <c r="Z168" s="111">
        <v>0</v>
      </c>
      <c r="AA168" s="112">
        <f>Z168*K168</f>
        <v>0</v>
      </c>
      <c r="AR168" s="13" t="s">
        <v>101</v>
      </c>
      <c r="AT168" s="13" t="s">
        <v>122</v>
      </c>
      <c r="AU168" s="13" t="s">
        <v>67</v>
      </c>
      <c r="AY168" s="13" t="s">
        <v>88</v>
      </c>
      <c r="BE168" s="54">
        <f>IF(U168="základná",N168,0)</f>
        <v>0</v>
      </c>
      <c r="BF168" s="54">
        <f>IF(U168="znížená",N168,0)</f>
        <v>0</v>
      </c>
      <c r="BG168" s="54">
        <f>IF(U168="zákl. prenesená",N168,0)</f>
        <v>0</v>
      </c>
      <c r="BH168" s="54">
        <f>IF(U168="zníž. prenesená",N168,0)</f>
        <v>0</v>
      </c>
      <c r="BI168" s="54">
        <f>IF(U168="nulová",N168,0)</f>
        <v>0</v>
      </c>
      <c r="BJ168" s="13" t="s">
        <v>67</v>
      </c>
      <c r="BK168" s="54">
        <f>ROUND(L168*K168,2)</f>
        <v>0</v>
      </c>
      <c r="BL168" s="13" t="s">
        <v>91</v>
      </c>
      <c r="BM168" s="13" t="s">
        <v>241</v>
      </c>
    </row>
    <row r="169" spans="2:65" s="1" customFormat="1" ht="34.15" customHeight="1" x14ac:dyDescent="0.3">
      <c r="B169" s="24"/>
      <c r="C169" s="105" t="s">
        <v>126</v>
      </c>
      <c r="D169" s="105" t="s">
        <v>89</v>
      </c>
      <c r="E169" s="106" t="s">
        <v>242</v>
      </c>
      <c r="F169" s="158" t="s">
        <v>243</v>
      </c>
      <c r="G169" s="158"/>
      <c r="H169" s="158"/>
      <c r="I169" s="158"/>
      <c r="J169" s="107" t="s">
        <v>90</v>
      </c>
      <c r="K169" s="108">
        <v>14</v>
      </c>
      <c r="L169" s="163">
        <v>0</v>
      </c>
      <c r="M169" s="164"/>
      <c r="N169" s="141">
        <f>ROUND(L169*K169,2)</f>
        <v>0</v>
      </c>
      <c r="O169" s="141"/>
      <c r="P169" s="141"/>
      <c r="Q169" s="141"/>
      <c r="R169" s="26"/>
      <c r="T169" s="110" t="s">
        <v>8</v>
      </c>
      <c r="U169" s="29" t="s">
        <v>29</v>
      </c>
      <c r="V169" s="25"/>
      <c r="W169" s="111">
        <f>V169*K169</f>
        <v>0</v>
      </c>
      <c r="X169" s="111">
        <v>0</v>
      </c>
      <c r="Y169" s="111">
        <f>X169*K169</f>
        <v>0</v>
      </c>
      <c r="Z169" s="111">
        <v>0</v>
      </c>
      <c r="AA169" s="112">
        <f>Z169*K169</f>
        <v>0</v>
      </c>
      <c r="AR169" s="13" t="s">
        <v>91</v>
      </c>
      <c r="AT169" s="13" t="s">
        <v>89</v>
      </c>
      <c r="AU169" s="13" t="s">
        <v>67</v>
      </c>
      <c r="AY169" s="13" t="s">
        <v>88</v>
      </c>
      <c r="BE169" s="54">
        <f>IF(U169="základná",N169,0)</f>
        <v>0</v>
      </c>
      <c r="BF169" s="54">
        <f>IF(U169="znížená",N169,0)</f>
        <v>0</v>
      </c>
      <c r="BG169" s="54">
        <f>IF(U169="zákl. prenesená",N169,0)</f>
        <v>0</v>
      </c>
      <c r="BH169" s="54">
        <f>IF(U169="zníž. prenesená",N169,0)</f>
        <v>0</v>
      </c>
      <c r="BI169" s="54">
        <f>IF(U169="nulová",N169,0)</f>
        <v>0</v>
      </c>
      <c r="BJ169" s="13" t="s">
        <v>67</v>
      </c>
      <c r="BK169" s="54">
        <f>ROUND(L169*K169,2)</f>
        <v>0</v>
      </c>
      <c r="BL169" s="13" t="s">
        <v>91</v>
      </c>
      <c r="BM169" s="13" t="s">
        <v>244</v>
      </c>
    </row>
    <row r="170" spans="2:65" s="1" customFormat="1" ht="22.9" customHeight="1" x14ac:dyDescent="0.3">
      <c r="B170" s="24"/>
      <c r="C170" s="129" t="s">
        <v>127</v>
      </c>
      <c r="D170" s="129" t="s">
        <v>122</v>
      </c>
      <c r="E170" s="130" t="s">
        <v>245</v>
      </c>
      <c r="F170" s="137" t="s">
        <v>246</v>
      </c>
      <c r="G170" s="137"/>
      <c r="H170" s="137"/>
      <c r="I170" s="137"/>
      <c r="J170" s="131" t="s">
        <v>128</v>
      </c>
      <c r="K170" s="132">
        <v>14</v>
      </c>
      <c r="L170" s="138">
        <v>0</v>
      </c>
      <c r="M170" s="139"/>
      <c r="N170" s="140">
        <f>ROUND(L170*K170,2)</f>
        <v>0</v>
      </c>
      <c r="O170" s="141"/>
      <c r="P170" s="141"/>
      <c r="Q170" s="141"/>
      <c r="R170" s="26"/>
      <c r="T170" s="110" t="s">
        <v>8</v>
      </c>
      <c r="U170" s="29" t="s">
        <v>29</v>
      </c>
      <c r="V170" s="25"/>
      <c r="W170" s="111">
        <f>V170*K170</f>
        <v>0</v>
      </c>
      <c r="X170" s="111">
        <v>0</v>
      </c>
      <c r="Y170" s="111">
        <f>X170*K170</f>
        <v>0</v>
      </c>
      <c r="Z170" s="111">
        <v>0</v>
      </c>
      <c r="AA170" s="112">
        <f>Z170*K170</f>
        <v>0</v>
      </c>
      <c r="AR170" s="13" t="s">
        <v>101</v>
      </c>
      <c r="AT170" s="13" t="s">
        <v>122</v>
      </c>
      <c r="AU170" s="13" t="s">
        <v>67</v>
      </c>
      <c r="AY170" s="13" t="s">
        <v>88</v>
      </c>
      <c r="BE170" s="54">
        <f>IF(U170="základná",N170,0)</f>
        <v>0</v>
      </c>
      <c r="BF170" s="54">
        <f>IF(U170="znížená",N170,0)</f>
        <v>0</v>
      </c>
      <c r="BG170" s="54">
        <f>IF(U170="zákl. prenesená",N170,0)</f>
        <v>0</v>
      </c>
      <c r="BH170" s="54">
        <f>IF(U170="zníž. prenesená",N170,0)</f>
        <v>0</v>
      </c>
      <c r="BI170" s="54">
        <f>IF(U170="nulová",N170,0)</f>
        <v>0</v>
      </c>
      <c r="BJ170" s="13" t="s">
        <v>67</v>
      </c>
      <c r="BK170" s="54">
        <f>ROUND(L170*K170,2)</f>
        <v>0</v>
      </c>
      <c r="BL170" s="13" t="s">
        <v>91</v>
      </c>
      <c r="BM170" s="13" t="s">
        <v>247</v>
      </c>
    </row>
    <row r="171" spans="2:65" s="1" customFormat="1" ht="34.15" customHeight="1" x14ac:dyDescent="0.3">
      <c r="B171" s="24"/>
      <c r="C171" s="105" t="s">
        <v>129</v>
      </c>
      <c r="D171" s="105" t="s">
        <v>89</v>
      </c>
      <c r="E171" s="106" t="s">
        <v>248</v>
      </c>
      <c r="F171" s="158" t="s">
        <v>249</v>
      </c>
      <c r="G171" s="158"/>
      <c r="H171" s="158"/>
      <c r="I171" s="158"/>
      <c r="J171" s="107" t="s">
        <v>111</v>
      </c>
      <c r="K171" s="108">
        <v>0.01</v>
      </c>
      <c r="L171" s="163">
        <v>0</v>
      </c>
      <c r="M171" s="164"/>
      <c r="N171" s="141">
        <f>ROUND(L171*K171,2)</f>
        <v>0</v>
      </c>
      <c r="O171" s="141"/>
      <c r="P171" s="141"/>
      <c r="Q171" s="141"/>
      <c r="R171" s="26"/>
      <c r="T171" s="110" t="s">
        <v>8</v>
      </c>
      <c r="U171" s="29" t="s">
        <v>29</v>
      </c>
      <c r="V171" s="25"/>
      <c r="W171" s="111">
        <f>V171*K171</f>
        <v>0</v>
      </c>
      <c r="X171" s="111">
        <v>0</v>
      </c>
      <c r="Y171" s="111">
        <f>X171*K171</f>
        <v>0</v>
      </c>
      <c r="Z171" s="111">
        <v>0</v>
      </c>
      <c r="AA171" s="112">
        <f>Z171*K171</f>
        <v>0</v>
      </c>
      <c r="AR171" s="13" t="s">
        <v>91</v>
      </c>
      <c r="AT171" s="13" t="s">
        <v>89</v>
      </c>
      <c r="AU171" s="13" t="s">
        <v>67</v>
      </c>
      <c r="AY171" s="13" t="s">
        <v>88</v>
      </c>
      <c r="BE171" s="54">
        <f>IF(U171="základná",N171,0)</f>
        <v>0</v>
      </c>
      <c r="BF171" s="54">
        <f>IF(U171="znížená",N171,0)</f>
        <v>0</v>
      </c>
      <c r="BG171" s="54">
        <f>IF(U171="zákl. prenesená",N171,0)</f>
        <v>0</v>
      </c>
      <c r="BH171" s="54">
        <f>IF(U171="zníž. prenesená",N171,0)</f>
        <v>0</v>
      </c>
      <c r="BI171" s="54">
        <f>IF(U171="nulová",N171,0)</f>
        <v>0</v>
      </c>
      <c r="BJ171" s="13" t="s">
        <v>67</v>
      </c>
      <c r="BK171" s="54">
        <f>ROUND(L171*K171,2)</f>
        <v>0</v>
      </c>
      <c r="BL171" s="13" t="s">
        <v>91</v>
      </c>
      <c r="BM171" s="13" t="s">
        <v>250</v>
      </c>
    </row>
    <row r="172" spans="2:65" s="6" customFormat="1" ht="14.45" customHeight="1" x14ac:dyDescent="0.3">
      <c r="B172" s="113"/>
      <c r="C172" s="114"/>
      <c r="D172" s="114"/>
      <c r="E172" s="115" t="s">
        <v>8</v>
      </c>
      <c r="F172" s="159" t="s">
        <v>251</v>
      </c>
      <c r="G172" s="160"/>
      <c r="H172" s="160"/>
      <c r="I172" s="160"/>
      <c r="J172" s="114"/>
      <c r="K172" s="116">
        <v>7.9500000000000005E-3</v>
      </c>
      <c r="L172" s="114"/>
      <c r="M172" s="114"/>
      <c r="N172" s="114"/>
      <c r="O172" s="114"/>
      <c r="P172" s="114"/>
      <c r="Q172" s="114"/>
      <c r="R172" s="117"/>
      <c r="T172" s="118"/>
      <c r="U172" s="114"/>
      <c r="V172" s="114"/>
      <c r="W172" s="114"/>
      <c r="X172" s="114"/>
      <c r="Y172" s="114"/>
      <c r="Z172" s="114"/>
      <c r="AA172" s="119"/>
      <c r="AT172" s="120" t="s">
        <v>94</v>
      </c>
      <c r="AU172" s="120" t="s">
        <v>67</v>
      </c>
      <c r="AV172" s="6" t="s">
        <v>67</v>
      </c>
      <c r="AW172" s="6" t="s">
        <v>95</v>
      </c>
      <c r="AX172" s="6" t="s">
        <v>44</v>
      </c>
      <c r="AY172" s="120" t="s">
        <v>88</v>
      </c>
    </row>
    <row r="173" spans="2:65" s="7" customFormat="1" ht="14.45" customHeight="1" x14ac:dyDescent="0.3">
      <c r="B173" s="121"/>
      <c r="C173" s="122"/>
      <c r="D173" s="122"/>
      <c r="E173" s="123" t="s">
        <v>8</v>
      </c>
      <c r="F173" s="161" t="s">
        <v>100</v>
      </c>
      <c r="G173" s="162"/>
      <c r="H173" s="162"/>
      <c r="I173" s="162"/>
      <c r="J173" s="122"/>
      <c r="K173" s="124">
        <v>7.9500000000000005E-3</v>
      </c>
      <c r="L173" s="122"/>
      <c r="M173" s="122"/>
      <c r="N173" s="122"/>
      <c r="O173" s="122"/>
      <c r="P173" s="122"/>
      <c r="Q173" s="122"/>
      <c r="R173" s="125"/>
      <c r="T173" s="126"/>
      <c r="U173" s="122"/>
      <c r="V173" s="122"/>
      <c r="W173" s="122"/>
      <c r="X173" s="122"/>
      <c r="Y173" s="122"/>
      <c r="Z173" s="122"/>
      <c r="AA173" s="127"/>
      <c r="AT173" s="128" t="s">
        <v>94</v>
      </c>
      <c r="AU173" s="128" t="s">
        <v>67</v>
      </c>
      <c r="AV173" s="7" t="s">
        <v>91</v>
      </c>
      <c r="AW173" s="7" t="s">
        <v>95</v>
      </c>
      <c r="AX173" s="7" t="s">
        <v>45</v>
      </c>
      <c r="AY173" s="128" t="s">
        <v>88</v>
      </c>
    </row>
    <row r="174" spans="2:65" s="1" customFormat="1" ht="34.15" customHeight="1" x14ac:dyDescent="0.3">
      <c r="B174" s="24"/>
      <c r="C174" s="129" t="s">
        <v>130</v>
      </c>
      <c r="D174" s="129" t="s">
        <v>122</v>
      </c>
      <c r="E174" s="130" t="s">
        <v>252</v>
      </c>
      <c r="F174" s="137" t="s">
        <v>253</v>
      </c>
      <c r="G174" s="137"/>
      <c r="H174" s="137"/>
      <c r="I174" s="137"/>
      <c r="J174" s="131" t="s">
        <v>111</v>
      </c>
      <c r="K174" s="132">
        <v>0.01</v>
      </c>
      <c r="L174" s="138">
        <v>0</v>
      </c>
      <c r="M174" s="139"/>
      <c r="N174" s="140">
        <f>ROUND(L174*K174,2)</f>
        <v>0</v>
      </c>
      <c r="O174" s="141"/>
      <c r="P174" s="141"/>
      <c r="Q174" s="141"/>
      <c r="R174" s="26"/>
      <c r="T174" s="110" t="s">
        <v>8</v>
      </c>
      <c r="U174" s="29" t="s">
        <v>29</v>
      </c>
      <c r="V174" s="25"/>
      <c r="W174" s="111">
        <f>V174*K174</f>
        <v>0</v>
      </c>
      <c r="X174" s="111">
        <v>0</v>
      </c>
      <c r="Y174" s="111">
        <f>X174*K174</f>
        <v>0</v>
      </c>
      <c r="Z174" s="111">
        <v>0</v>
      </c>
      <c r="AA174" s="112">
        <f>Z174*K174</f>
        <v>0</v>
      </c>
      <c r="AR174" s="13" t="s">
        <v>101</v>
      </c>
      <c r="AT174" s="13" t="s">
        <v>122</v>
      </c>
      <c r="AU174" s="13" t="s">
        <v>67</v>
      </c>
      <c r="AY174" s="13" t="s">
        <v>88</v>
      </c>
      <c r="BE174" s="54">
        <f>IF(U174="základná",N174,0)</f>
        <v>0</v>
      </c>
      <c r="BF174" s="54">
        <f>IF(U174="znížená",N174,0)</f>
        <v>0</v>
      </c>
      <c r="BG174" s="54">
        <f>IF(U174="zákl. prenesená",N174,0)</f>
        <v>0</v>
      </c>
      <c r="BH174" s="54">
        <f>IF(U174="zníž. prenesená",N174,0)</f>
        <v>0</v>
      </c>
      <c r="BI174" s="54">
        <f>IF(U174="nulová",N174,0)</f>
        <v>0</v>
      </c>
      <c r="BJ174" s="13" t="s">
        <v>67</v>
      </c>
      <c r="BK174" s="54">
        <f>ROUND(L174*K174,2)</f>
        <v>0</v>
      </c>
      <c r="BL174" s="13" t="s">
        <v>91</v>
      </c>
      <c r="BM174" s="13" t="s">
        <v>254</v>
      </c>
    </row>
    <row r="175" spans="2:65" s="1" customFormat="1" ht="22.9" customHeight="1" x14ac:dyDescent="0.3">
      <c r="B175" s="24"/>
      <c r="C175" s="105" t="s">
        <v>131</v>
      </c>
      <c r="D175" s="105" t="s">
        <v>89</v>
      </c>
      <c r="E175" s="106" t="s">
        <v>255</v>
      </c>
      <c r="F175" s="158" t="s">
        <v>256</v>
      </c>
      <c r="G175" s="158"/>
      <c r="H175" s="158"/>
      <c r="I175" s="158"/>
      <c r="J175" s="107" t="s">
        <v>184</v>
      </c>
      <c r="K175" s="108">
        <v>1.1200000000000001</v>
      </c>
      <c r="L175" s="163">
        <v>0</v>
      </c>
      <c r="M175" s="164"/>
      <c r="N175" s="141">
        <f>ROUND(L175*K175,2)</f>
        <v>0</v>
      </c>
      <c r="O175" s="141"/>
      <c r="P175" s="141"/>
      <c r="Q175" s="141"/>
      <c r="R175" s="26"/>
      <c r="T175" s="110" t="s">
        <v>8</v>
      </c>
      <c r="U175" s="29" t="s">
        <v>29</v>
      </c>
      <c r="V175" s="25"/>
      <c r="W175" s="111">
        <f>V175*K175</f>
        <v>0</v>
      </c>
      <c r="X175" s="111">
        <v>0</v>
      </c>
      <c r="Y175" s="111">
        <f>X175*K175</f>
        <v>0</v>
      </c>
      <c r="Z175" s="111">
        <v>0</v>
      </c>
      <c r="AA175" s="112">
        <f>Z175*K175</f>
        <v>0</v>
      </c>
      <c r="AR175" s="13" t="s">
        <v>91</v>
      </c>
      <c r="AT175" s="13" t="s">
        <v>89</v>
      </c>
      <c r="AU175" s="13" t="s">
        <v>67</v>
      </c>
      <c r="AY175" s="13" t="s">
        <v>88</v>
      </c>
      <c r="BE175" s="54">
        <f>IF(U175="základná",N175,0)</f>
        <v>0</v>
      </c>
      <c r="BF175" s="54">
        <f>IF(U175="znížená",N175,0)</f>
        <v>0</v>
      </c>
      <c r="BG175" s="54">
        <f>IF(U175="zákl. prenesená",N175,0)</f>
        <v>0</v>
      </c>
      <c r="BH175" s="54">
        <f>IF(U175="zníž. prenesená",N175,0)</f>
        <v>0</v>
      </c>
      <c r="BI175" s="54">
        <f>IF(U175="nulová",N175,0)</f>
        <v>0</v>
      </c>
      <c r="BJ175" s="13" t="s">
        <v>67</v>
      </c>
      <c r="BK175" s="54">
        <f>ROUND(L175*K175,2)</f>
        <v>0</v>
      </c>
      <c r="BL175" s="13" t="s">
        <v>91</v>
      </c>
      <c r="BM175" s="13" t="s">
        <v>257</v>
      </c>
    </row>
    <row r="176" spans="2:65" s="1" customFormat="1" ht="22.9" customHeight="1" x14ac:dyDescent="0.3">
      <c r="B176" s="24"/>
      <c r="C176" s="129" t="s">
        <v>132</v>
      </c>
      <c r="D176" s="129" t="s">
        <v>122</v>
      </c>
      <c r="E176" s="130" t="s">
        <v>258</v>
      </c>
      <c r="F176" s="137" t="s">
        <v>259</v>
      </c>
      <c r="G176" s="137"/>
      <c r="H176" s="137"/>
      <c r="I176" s="137"/>
      <c r="J176" s="131" t="s">
        <v>128</v>
      </c>
      <c r="K176" s="132">
        <v>112</v>
      </c>
      <c r="L176" s="138">
        <v>0</v>
      </c>
      <c r="M176" s="139"/>
      <c r="N176" s="140">
        <f>ROUND(L176*K176,2)</f>
        <v>0</v>
      </c>
      <c r="O176" s="141"/>
      <c r="P176" s="141"/>
      <c r="Q176" s="141"/>
      <c r="R176" s="26"/>
      <c r="T176" s="110" t="s">
        <v>8</v>
      </c>
      <c r="U176" s="29" t="s">
        <v>29</v>
      </c>
      <c r="V176" s="25"/>
      <c r="W176" s="111">
        <f>V176*K176</f>
        <v>0</v>
      </c>
      <c r="X176" s="111">
        <v>0</v>
      </c>
      <c r="Y176" s="111">
        <f>X176*K176</f>
        <v>0</v>
      </c>
      <c r="Z176" s="111">
        <v>0</v>
      </c>
      <c r="AA176" s="112">
        <f>Z176*K176</f>
        <v>0</v>
      </c>
      <c r="AR176" s="13" t="s">
        <v>101</v>
      </c>
      <c r="AT176" s="13" t="s">
        <v>122</v>
      </c>
      <c r="AU176" s="13" t="s">
        <v>67</v>
      </c>
      <c r="AY176" s="13" t="s">
        <v>88</v>
      </c>
      <c r="BE176" s="54">
        <f>IF(U176="základná",N176,0)</f>
        <v>0</v>
      </c>
      <c r="BF176" s="54">
        <f>IF(U176="znížená",N176,0)</f>
        <v>0</v>
      </c>
      <c r="BG176" s="54">
        <f>IF(U176="zákl. prenesená",N176,0)</f>
        <v>0</v>
      </c>
      <c r="BH176" s="54">
        <f>IF(U176="zníž. prenesená",N176,0)</f>
        <v>0</v>
      </c>
      <c r="BI176" s="54">
        <f>IF(U176="nulová",N176,0)</f>
        <v>0</v>
      </c>
      <c r="BJ176" s="13" t="s">
        <v>67</v>
      </c>
      <c r="BK176" s="54">
        <f>ROUND(L176*K176,2)</f>
        <v>0</v>
      </c>
      <c r="BL176" s="13" t="s">
        <v>91</v>
      </c>
      <c r="BM176" s="13" t="s">
        <v>260</v>
      </c>
    </row>
    <row r="177" spans="2:65" s="6" customFormat="1" ht="14.45" customHeight="1" x14ac:dyDescent="0.3">
      <c r="B177" s="113"/>
      <c r="C177" s="114"/>
      <c r="D177" s="114"/>
      <c r="E177" s="115" t="s">
        <v>8</v>
      </c>
      <c r="F177" s="159" t="s">
        <v>261</v>
      </c>
      <c r="G177" s="160"/>
      <c r="H177" s="160"/>
      <c r="I177" s="160"/>
      <c r="J177" s="114"/>
      <c r="K177" s="116">
        <v>112</v>
      </c>
      <c r="L177" s="114"/>
      <c r="M177" s="114"/>
      <c r="N177" s="114"/>
      <c r="O177" s="114"/>
      <c r="P177" s="114"/>
      <c r="Q177" s="114"/>
      <c r="R177" s="117"/>
      <c r="T177" s="118"/>
      <c r="U177" s="114"/>
      <c r="V177" s="114"/>
      <c r="W177" s="114"/>
      <c r="X177" s="114"/>
      <c r="Y177" s="114"/>
      <c r="Z177" s="114"/>
      <c r="AA177" s="119"/>
      <c r="AT177" s="120" t="s">
        <v>94</v>
      </c>
      <c r="AU177" s="120" t="s">
        <v>67</v>
      </c>
      <c r="AV177" s="6" t="s">
        <v>67</v>
      </c>
      <c r="AW177" s="6" t="s">
        <v>95</v>
      </c>
      <c r="AX177" s="6" t="s">
        <v>44</v>
      </c>
      <c r="AY177" s="120" t="s">
        <v>88</v>
      </c>
    </row>
    <row r="178" spans="2:65" s="7" customFormat="1" ht="14.45" customHeight="1" x14ac:dyDescent="0.3">
      <c r="B178" s="121"/>
      <c r="C178" s="122"/>
      <c r="D178" s="122"/>
      <c r="E178" s="123" t="s">
        <v>8</v>
      </c>
      <c r="F178" s="161" t="s">
        <v>100</v>
      </c>
      <c r="G178" s="162"/>
      <c r="H178" s="162"/>
      <c r="I178" s="162"/>
      <c r="J178" s="122"/>
      <c r="K178" s="124">
        <v>112</v>
      </c>
      <c r="L178" s="122"/>
      <c r="M178" s="122"/>
      <c r="N178" s="122"/>
      <c r="O178" s="122"/>
      <c r="P178" s="122"/>
      <c r="Q178" s="122"/>
      <c r="R178" s="125"/>
      <c r="T178" s="126"/>
      <c r="U178" s="122"/>
      <c r="V178" s="122"/>
      <c r="W178" s="122"/>
      <c r="X178" s="122"/>
      <c r="Y178" s="122"/>
      <c r="Z178" s="122"/>
      <c r="AA178" s="127"/>
      <c r="AT178" s="128" t="s">
        <v>94</v>
      </c>
      <c r="AU178" s="128" t="s">
        <v>67</v>
      </c>
      <c r="AV178" s="7" t="s">
        <v>91</v>
      </c>
      <c r="AW178" s="7" t="s">
        <v>95</v>
      </c>
      <c r="AX178" s="7" t="s">
        <v>45</v>
      </c>
      <c r="AY178" s="128" t="s">
        <v>88</v>
      </c>
    </row>
    <row r="179" spans="2:65" s="1" customFormat="1" ht="22.9" customHeight="1" x14ac:dyDescent="0.3">
      <c r="B179" s="24"/>
      <c r="C179" s="105" t="s">
        <v>133</v>
      </c>
      <c r="D179" s="105" t="s">
        <v>89</v>
      </c>
      <c r="E179" s="106" t="s">
        <v>262</v>
      </c>
      <c r="F179" s="158" t="s">
        <v>263</v>
      </c>
      <c r="G179" s="158"/>
      <c r="H179" s="158"/>
      <c r="I179" s="158"/>
      <c r="J179" s="107" t="s">
        <v>99</v>
      </c>
      <c r="K179" s="108">
        <v>0.7</v>
      </c>
      <c r="L179" s="163">
        <v>0</v>
      </c>
      <c r="M179" s="164"/>
      <c r="N179" s="141">
        <f>ROUND(L179*K179,2)</f>
        <v>0</v>
      </c>
      <c r="O179" s="141"/>
      <c r="P179" s="141"/>
      <c r="Q179" s="141"/>
      <c r="R179" s="26"/>
      <c r="T179" s="110" t="s">
        <v>8</v>
      </c>
      <c r="U179" s="29" t="s">
        <v>29</v>
      </c>
      <c r="V179" s="25"/>
      <c r="W179" s="111">
        <f>V179*K179</f>
        <v>0</v>
      </c>
      <c r="X179" s="111">
        <v>0</v>
      </c>
      <c r="Y179" s="111">
        <f>X179*K179</f>
        <v>0</v>
      </c>
      <c r="Z179" s="111">
        <v>0</v>
      </c>
      <c r="AA179" s="112">
        <f>Z179*K179</f>
        <v>0</v>
      </c>
      <c r="AR179" s="13" t="s">
        <v>91</v>
      </c>
      <c r="AT179" s="13" t="s">
        <v>89</v>
      </c>
      <c r="AU179" s="13" t="s">
        <v>67</v>
      </c>
      <c r="AY179" s="13" t="s">
        <v>88</v>
      </c>
      <c r="BE179" s="54">
        <f>IF(U179="základná",N179,0)</f>
        <v>0</v>
      </c>
      <c r="BF179" s="54">
        <f>IF(U179="znížená",N179,0)</f>
        <v>0</v>
      </c>
      <c r="BG179" s="54">
        <f>IF(U179="zákl. prenesená",N179,0)</f>
        <v>0</v>
      </c>
      <c r="BH179" s="54">
        <f>IF(U179="zníž. prenesená",N179,0)</f>
        <v>0</v>
      </c>
      <c r="BI179" s="54">
        <f>IF(U179="nulová",N179,0)</f>
        <v>0</v>
      </c>
      <c r="BJ179" s="13" t="s">
        <v>67</v>
      </c>
      <c r="BK179" s="54">
        <f>ROUND(L179*K179,2)</f>
        <v>0</v>
      </c>
      <c r="BL179" s="13" t="s">
        <v>91</v>
      </c>
      <c r="BM179" s="13" t="s">
        <v>264</v>
      </c>
    </row>
    <row r="180" spans="2:65" s="6" customFormat="1" ht="14.45" customHeight="1" x14ac:dyDescent="0.3">
      <c r="B180" s="113"/>
      <c r="C180" s="114"/>
      <c r="D180" s="114"/>
      <c r="E180" s="115" t="s">
        <v>8</v>
      </c>
      <c r="F180" s="159" t="s">
        <v>265</v>
      </c>
      <c r="G180" s="160"/>
      <c r="H180" s="160"/>
      <c r="I180" s="160"/>
      <c r="J180" s="114"/>
      <c r="K180" s="116">
        <v>0.7</v>
      </c>
      <c r="L180" s="114"/>
      <c r="M180" s="114"/>
      <c r="N180" s="114"/>
      <c r="O180" s="114"/>
      <c r="P180" s="114"/>
      <c r="Q180" s="114"/>
      <c r="R180" s="117"/>
      <c r="T180" s="118"/>
      <c r="U180" s="114"/>
      <c r="V180" s="114"/>
      <c r="W180" s="114"/>
      <c r="X180" s="114"/>
      <c r="Y180" s="114"/>
      <c r="Z180" s="114"/>
      <c r="AA180" s="119"/>
      <c r="AT180" s="120" t="s">
        <v>94</v>
      </c>
      <c r="AU180" s="120" t="s">
        <v>67</v>
      </c>
      <c r="AV180" s="6" t="s">
        <v>67</v>
      </c>
      <c r="AW180" s="6" t="s">
        <v>95</v>
      </c>
      <c r="AX180" s="6" t="s">
        <v>44</v>
      </c>
      <c r="AY180" s="120" t="s">
        <v>88</v>
      </c>
    </row>
    <row r="181" spans="2:65" s="7" customFormat="1" ht="14.45" customHeight="1" x14ac:dyDescent="0.3">
      <c r="B181" s="121"/>
      <c r="C181" s="122"/>
      <c r="D181" s="122"/>
      <c r="E181" s="123" t="s">
        <v>8</v>
      </c>
      <c r="F181" s="161" t="s">
        <v>100</v>
      </c>
      <c r="G181" s="162"/>
      <c r="H181" s="162"/>
      <c r="I181" s="162"/>
      <c r="J181" s="122"/>
      <c r="K181" s="124">
        <v>0.7</v>
      </c>
      <c r="L181" s="122"/>
      <c r="M181" s="122"/>
      <c r="N181" s="122"/>
      <c r="O181" s="122"/>
      <c r="P181" s="122"/>
      <c r="Q181" s="122"/>
      <c r="R181" s="125"/>
      <c r="T181" s="126"/>
      <c r="U181" s="122"/>
      <c r="V181" s="122"/>
      <c r="W181" s="122"/>
      <c r="X181" s="122"/>
      <c r="Y181" s="122"/>
      <c r="Z181" s="122"/>
      <c r="AA181" s="127"/>
      <c r="AT181" s="128" t="s">
        <v>94</v>
      </c>
      <c r="AU181" s="128" t="s">
        <v>67</v>
      </c>
      <c r="AV181" s="7" t="s">
        <v>91</v>
      </c>
      <c r="AW181" s="7" t="s">
        <v>95</v>
      </c>
      <c r="AX181" s="7" t="s">
        <v>45</v>
      </c>
      <c r="AY181" s="128" t="s">
        <v>88</v>
      </c>
    </row>
    <row r="182" spans="2:65" s="5" customFormat="1" ht="29.85" customHeight="1" x14ac:dyDescent="0.3">
      <c r="B182" s="94"/>
      <c r="C182" s="95"/>
      <c r="D182" s="104" t="s">
        <v>142</v>
      </c>
      <c r="E182" s="104"/>
      <c r="F182" s="104"/>
      <c r="G182" s="104"/>
      <c r="H182" s="104"/>
      <c r="I182" s="104"/>
      <c r="J182" s="104"/>
      <c r="K182" s="104"/>
      <c r="L182" s="104"/>
      <c r="M182" s="104"/>
      <c r="N182" s="167">
        <f>BK182</f>
        <v>0</v>
      </c>
      <c r="O182" s="168"/>
      <c r="P182" s="168"/>
      <c r="Q182" s="168"/>
      <c r="R182" s="97"/>
      <c r="T182" s="98"/>
      <c r="U182" s="95"/>
      <c r="V182" s="95"/>
      <c r="W182" s="99">
        <f>SUM(W183:W184)</f>
        <v>0</v>
      </c>
      <c r="X182" s="95"/>
      <c r="Y182" s="99">
        <f>SUM(Y183:Y184)</f>
        <v>0</v>
      </c>
      <c r="Z182" s="95"/>
      <c r="AA182" s="100">
        <f>SUM(AA183:AA184)</f>
        <v>0</v>
      </c>
      <c r="AR182" s="101" t="s">
        <v>45</v>
      </c>
      <c r="AT182" s="102" t="s">
        <v>43</v>
      </c>
      <c r="AU182" s="102" t="s">
        <v>45</v>
      </c>
      <c r="AY182" s="101" t="s">
        <v>88</v>
      </c>
      <c r="BK182" s="103">
        <f>SUM(BK183:BK184)</f>
        <v>0</v>
      </c>
    </row>
    <row r="183" spans="2:65" s="1" customFormat="1" ht="14.45" customHeight="1" x14ac:dyDescent="0.3">
      <c r="B183" s="24"/>
      <c r="C183" s="129" t="s">
        <v>134</v>
      </c>
      <c r="D183" s="129" t="s">
        <v>122</v>
      </c>
      <c r="E183" s="130" t="s">
        <v>266</v>
      </c>
      <c r="F183" s="137" t="s">
        <v>267</v>
      </c>
      <c r="G183" s="137"/>
      <c r="H183" s="137"/>
      <c r="I183" s="137"/>
      <c r="J183" s="131" t="s">
        <v>128</v>
      </c>
      <c r="K183" s="132">
        <v>12</v>
      </c>
      <c r="L183" s="138">
        <v>0</v>
      </c>
      <c r="M183" s="139"/>
      <c r="N183" s="140">
        <f>ROUND(L183*K183,2)</f>
        <v>0</v>
      </c>
      <c r="O183" s="141"/>
      <c r="P183" s="141"/>
      <c r="Q183" s="141"/>
      <c r="R183" s="26"/>
      <c r="T183" s="110" t="s">
        <v>8</v>
      </c>
      <c r="U183" s="29" t="s">
        <v>29</v>
      </c>
      <c r="V183" s="25"/>
      <c r="W183" s="111">
        <f>V183*K183</f>
        <v>0</v>
      </c>
      <c r="X183" s="111">
        <v>0</v>
      </c>
      <c r="Y183" s="111">
        <f>X183*K183</f>
        <v>0</v>
      </c>
      <c r="Z183" s="111">
        <v>0</v>
      </c>
      <c r="AA183" s="112">
        <f>Z183*K183</f>
        <v>0</v>
      </c>
      <c r="AR183" s="13" t="s">
        <v>101</v>
      </c>
      <c r="AT183" s="13" t="s">
        <v>122</v>
      </c>
      <c r="AU183" s="13" t="s">
        <v>67</v>
      </c>
      <c r="AY183" s="13" t="s">
        <v>88</v>
      </c>
      <c r="BE183" s="54">
        <f>IF(U183="základná",N183,0)</f>
        <v>0</v>
      </c>
      <c r="BF183" s="54">
        <f>IF(U183="znížená",N183,0)</f>
        <v>0</v>
      </c>
      <c r="BG183" s="54">
        <f>IF(U183="zákl. prenesená",N183,0)</f>
        <v>0</v>
      </c>
      <c r="BH183" s="54">
        <f>IF(U183="zníž. prenesená",N183,0)</f>
        <v>0</v>
      </c>
      <c r="BI183" s="54">
        <f>IF(U183="nulová",N183,0)</f>
        <v>0</v>
      </c>
      <c r="BJ183" s="13" t="s">
        <v>67</v>
      </c>
      <c r="BK183" s="54">
        <f>ROUND(L183*K183,2)</f>
        <v>0</v>
      </c>
      <c r="BL183" s="13" t="s">
        <v>91</v>
      </c>
      <c r="BM183" s="13" t="s">
        <v>268</v>
      </c>
    </row>
    <row r="184" spans="2:65" s="1" customFormat="1" ht="22.9" customHeight="1" x14ac:dyDescent="0.3">
      <c r="B184" s="24"/>
      <c r="C184" s="129" t="s">
        <v>135</v>
      </c>
      <c r="D184" s="129" t="s">
        <v>122</v>
      </c>
      <c r="E184" s="130" t="s">
        <v>269</v>
      </c>
      <c r="F184" s="137" t="s">
        <v>270</v>
      </c>
      <c r="G184" s="137"/>
      <c r="H184" s="137"/>
      <c r="I184" s="137"/>
      <c r="J184" s="131" t="s">
        <v>128</v>
      </c>
      <c r="K184" s="132">
        <v>2</v>
      </c>
      <c r="L184" s="138">
        <v>0</v>
      </c>
      <c r="M184" s="139"/>
      <c r="N184" s="140">
        <f>ROUND(L184*K184,2)</f>
        <v>0</v>
      </c>
      <c r="O184" s="141"/>
      <c r="P184" s="141"/>
      <c r="Q184" s="141"/>
      <c r="R184" s="26"/>
      <c r="T184" s="110" t="s">
        <v>8</v>
      </c>
      <c r="U184" s="29" t="s">
        <v>29</v>
      </c>
      <c r="V184" s="25"/>
      <c r="W184" s="111">
        <f>V184*K184</f>
        <v>0</v>
      </c>
      <c r="X184" s="111">
        <v>0</v>
      </c>
      <c r="Y184" s="111">
        <f>X184*K184</f>
        <v>0</v>
      </c>
      <c r="Z184" s="111">
        <v>0</v>
      </c>
      <c r="AA184" s="112">
        <f>Z184*K184</f>
        <v>0</v>
      </c>
      <c r="AR184" s="13" t="s">
        <v>101</v>
      </c>
      <c r="AT184" s="13" t="s">
        <v>122</v>
      </c>
      <c r="AU184" s="13" t="s">
        <v>67</v>
      </c>
      <c r="AY184" s="13" t="s">
        <v>88</v>
      </c>
      <c r="BE184" s="54">
        <f>IF(U184="základná",N184,0)</f>
        <v>0</v>
      </c>
      <c r="BF184" s="54">
        <f>IF(U184="znížená",N184,0)</f>
        <v>0</v>
      </c>
      <c r="BG184" s="54">
        <f>IF(U184="zákl. prenesená",N184,0)</f>
        <v>0</v>
      </c>
      <c r="BH184" s="54">
        <f>IF(U184="zníž. prenesená",N184,0)</f>
        <v>0</v>
      </c>
      <c r="BI184" s="54">
        <f>IF(U184="nulová",N184,0)</f>
        <v>0</v>
      </c>
      <c r="BJ184" s="13" t="s">
        <v>67</v>
      </c>
      <c r="BK184" s="54">
        <f>ROUND(L184*K184,2)</f>
        <v>0</v>
      </c>
      <c r="BL184" s="13" t="s">
        <v>91</v>
      </c>
      <c r="BM184" s="13" t="s">
        <v>271</v>
      </c>
    </row>
    <row r="185" spans="2:65" s="1" customFormat="1" ht="49.9" customHeight="1" x14ac:dyDescent="0.35">
      <c r="B185" s="24"/>
      <c r="C185" s="25"/>
      <c r="D185" s="96" t="s">
        <v>136</v>
      </c>
      <c r="E185" s="25"/>
      <c r="F185" s="25"/>
      <c r="G185" s="25"/>
      <c r="H185" s="25"/>
      <c r="I185" s="25"/>
      <c r="J185" s="25"/>
      <c r="K185" s="25"/>
      <c r="L185" s="25"/>
      <c r="M185" s="25"/>
      <c r="N185" s="190">
        <f t="shared" ref="N185:N190" si="25">BK185</f>
        <v>0</v>
      </c>
      <c r="O185" s="191"/>
      <c r="P185" s="191"/>
      <c r="Q185" s="191"/>
      <c r="R185" s="26"/>
      <c r="T185" s="81"/>
      <c r="U185" s="25"/>
      <c r="V185" s="25"/>
      <c r="W185" s="25"/>
      <c r="X185" s="25"/>
      <c r="Y185" s="25"/>
      <c r="Z185" s="25"/>
      <c r="AA185" s="46"/>
      <c r="AT185" s="13" t="s">
        <v>43</v>
      </c>
      <c r="AU185" s="13" t="s">
        <v>44</v>
      </c>
      <c r="AY185" s="13" t="s">
        <v>137</v>
      </c>
      <c r="BK185" s="54">
        <f>SUM(BK186:BK190)</f>
        <v>0</v>
      </c>
    </row>
    <row r="186" spans="2:65" s="1" customFormat="1" ht="22.35" customHeight="1" x14ac:dyDescent="0.3">
      <c r="B186" s="24"/>
      <c r="C186" s="133" t="s">
        <v>8</v>
      </c>
      <c r="D186" s="133" t="s">
        <v>89</v>
      </c>
      <c r="E186" s="134" t="s">
        <v>8</v>
      </c>
      <c r="F186" s="200" t="s">
        <v>8</v>
      </c>
      <c r="G186" s="200"/>
      <c r="H186" s="200"/>
      <c r="I186" s="200"/>
      <c r="J186" s="135" t="s">
        <v>8</v>
      </c>
      <c r="K186" s="109"/>
      <c r="L186" s="163"/>
      <c r="M186" s="141"/>
      <c r="N186" s="141">
        <f t="shared" si="25"/>
        <v>0</v>
      </c>
      <c r="O186" s="141"/>
      <c r="P186" s="141"/>
      <c r="Q186" s="141"/>
      <c r="R186" s="26"/>
      <c r="T186" s="110" t="s">
        <v>8</v>
      </c>
      <c r="U186" s="136" t="s">
        <v>29</v>
      </c>
      <c r="V186" s="25"/>
      <c r="W186" s="25"/>
      <c r="X186" s="25"/>
      <c r="Y186" s="25"/>
      <c r="Z186" s="25"/>
      <c r="AA186" s="46"/>
      <c r="AT186" s="13" t="s">
        <v>137</v>
      </c>
      <c r="AU186" s="13" t="s">
        <v>45</v>
      </c>
      <c r="AY186" s="13" t="s">
        <v>137</v>
      </c>
      <c r="BE186" s="54">
        <f>IF(U186="základná",N186,0)</f>
        <v>0</v>
      </c>
      <c r="BF186" s="54">
        <f>IF(U186="znížená",N186,0)</f>
        <v>0</v>
      </c>
      <c r="BG186" s="54">
        <f>IF(U186="zákl. prenesená",N186,0)</f>
        <v>0</v>
      </c>
      <c r="BH186" s="54">
        <f>IF(U186="zníž. prenesená",N186,0)</f>
        <v>0</v>
      </c>
      <c r="BI186" s="54">
        <f>IF(U186="nulová",N186,0)</f>
        <v>0</v>
      </c>
      <c r="BJ186" s="13" t="s">
        <v>67</v>
      </c>
      <c r="BK186" s="54">
        <f>L186*K186</f>
        <v>0</v>
      </c>
    </row>
    <row r="187" spans="2:65" s="1" customFormat="1" ht="22.35" customHeight="1" x14ac:dyDescent="0.3">
      <c r="B187" s="24"/>
      <c r="C187" s="133" t="s">
        <v>8</v>
      </c>
      <c r="D187" s="133" t="s">
        <v>89</v>
      </c>
      <c r="E187" s="134" t="s">
        <v>8</v>
      </c>
      <c r="F187" s="200" t="s">
        <v>8</v>
      </c>
      <c r="G187" s="200"/>
      <c r="H187" s="200"/>
      <c r="I187" s="200"/>
      <c r="J187" s="135" t="s">
        <v>8</v>
      </c>
      <c r="K187" s="109"/>
      <c r="L187" s="163"/>
      <c r="M187" s="141"/>
      <c r="N187" s="141">
        <f t="shared" si="25"/>
        <v>0</v>
      </c>
      <c r="O187" s="141"/>
      <c r="P187" s="141"/>
      <c r="Q187" s="141"/>
      <c r="R187" s="26"/>
      <c r="T187" s="110" t="s">
        <v>8</v>
      </c>
      <c r="U187" s="136" t="s">
        <v>29</v>
      </c>
      <c r="V187" s="25"/>
      <c r="W187" s="25"/>
      <c r="X187" s="25"/>
      <c r="Y187" s="25"/>
      <c r="Z187" s="25"/>
      <c r="AA187" s="46"/>
      <c r="AT187" s="13" t="s">
        <v>137</v>
      </c>
      <c r="AU187" s="13" t="s">
        <v>45</v>
      </c>
      <c r="AY187" s="13" t="s">
        <v>137</v>
      </c>
      <c r="BE187" s="54">
        <f>IF(U187="základná",N187,0)</f>
        <v>0</v>
      </c>
      <c r="BF187" s="54">
        <f>IF(U187="znížená",N187,0)</f>
        <v>0</v>
      </c>
      <c r="BG187" s="54">
        <f>IF(U187="zákl. prenesená",N187,0)</f>
        <v>0</v>
      </c>
      <c r="BH187" s="54">
        <f>IF(U187="zníž. prenesená",N187,0)</f>
        <v>0</v>
      </c>
      <c r="BI187" s="54">
        <f>IF(U187="nulová",N187,0)</f>
        <v>0</v>
      </c>
      <c r="BJ187" s="13" t="s">
        <v>67</v>
      </c>
      <c r="BK187" s="54">
        <f>L187*K187</f>
        <v>0</v>
      </c>
    </row>
    <row r="188" spans="2:65" s="1" customFormat="1" ht="22.35" customHeight="1" x14ac:dyDescent="0.3">
      <c r="B188" s="24"/>
      <c r="C188" s="133" t="s">
        <v>8</v>
      </c>
      <c r="D188" s="133" t="s">
        <v>89</v>
      </c>
      <c r="E188" s="134" t="s">
        <v>8</v>
      </c>
      <c r="F188" s="200" t="s">
        <v>8</v>
      </c>
      <c r="G188" s="200"/>
      <c r="H188" s="200"/>
      <c r="I188" s="200"/>
      <c r="J188" s="135" t="s">
        <v>8</v>
      </c>
      <c r="K188" s="109"/>
      <c r="L188" s="163"/>
      <c r="M188" s="141"/>
      <c r="N188" s="141">
        <f t="shared" si="25"/>
        <v>0</v>
      </c>
      <c r="O188" s="141"/>
      <c r="P188" s="141"/>
      <c r="Q188" s="141"/>
      <c r="R188" s="26"/>
      <c r="T188" s="110" t="s">
        <v>8</v>
      </c>
      <c r="U188" s="136" t="s">
        <v>29</v>
      </c>
      <c r="V188" s="25"/>
      <c r="W188" s="25"/>
      <c r="X188" s="25"/>
      <c r="Y188" s="25"/>
      <c r="Z188" s="25"/>
      <c r="AA188" s="46"/>
      <c r="AT188" s="13" t="s">
        <v>137</v>
      </c>
      <c r="AU188" s="13" t="s">
        <v>45</v>
      </c>
      <c r="AY188" s="13" t="s">
        <v>137</v>
      </c>
      <c r="BE188" s="54">
        <f>IF(U188="základná",N188,0)</f>
        <v>0</v>
      </c>
      <c r="BF188" s="54">
        <f>IF(U188="znížená",N188,0)</f>
        <v>0</v>
      </c>
      <c r="BG188" s="54">
        <f>IF(U188="zákl. prenesená",N188,0)</f>
        <v>0</v>
      </c>
      <c r="BH188" s="54">
        <f>IF(U188="zníž. prenesená",N188,0)</f>
        <v>0</v>
      </c>
      <c r="BI188" s="54">
        <f>IF(U188="nulová",N188,0)</f>
        <v>0</v>
      </c>
      <c r="BJ188" s="13" t="s">
        <v>67</v>
      </c>
      <c r="BK188" s="54">
        <f>L188*K188</f>
        <v>0</v>
      </c>
    </row>
    <row r="189" spans="2:65" s="1" customFormat="1" ht="22.35" customHeight="1" x14ac:dyDescent="0.3">
      <c r="B189" s="24"/>
      <c r="C189" s="133" t="s">
        <v>8</v>
      </c>
      <c r="D189" s="133" t="s">
        <v>89</v>
      </c>
      <c r="E189" s="134" t="s">
        <v>8</v>
      </c>
      <c r="F189" s="200" t="s">
        <v>8</v>
      </c>
      <c r="G189" s="200"/>
      <c r="H189" s="200"/>
      <c r="I189" s="200"/>
      <c r="J189" s="135" t="s">
        <v>8</v>
      </c>
      <c r="K189" s="109"/>
      <c r="L189" s="163"/>
      <c r="M189" s="141"/>
      <c r="N189" s="141">
        <f t="shared" si="25"/>
        <v>0</v>
      </c>
      <c r="O189" s="141"/>
      <c r="P189" s="141"/>
      <c r="Q189" s="141"/>
      <c r="R189" s="26"/>
      <c r="T189" s="110" t="s">
        <v>8</v>
      </c>
      <c r="U189" s="136" t="s">
        <v>29</v>
      </c>
      <c r="V189" s="25"/>
      <c r="W189" s="25"/>
      <c r="X189" s="25"/>
      <c r="Y189" s="25"/>
      <c r="Z189" s="25"/>
      <c r="AA189" s="46"/>
      <c r="AT189" s="13" t="s">
        <v>137</v>
      </c>
      <c r="AU189" s="13" t="s">
        <v>45</v>
      </c>
      <c r="AY189" s="13" t="s">
        <v>137</v>
      </c>
      <c r="BE189" s="54">
        <f>IF(U189="základná",N189,0)</f>
        <v>0</v>
      </c>
      <c r="BF189" s="54">
        <f>IF(U189="znížená",N189,0)</f>
        <v>0</v>
      </c>
      <c r="BG189" s="54">
        <f>IF(U189="zákl. prenesená",N189,0)</f>
        <v>0</v>
      </c>
      <c r="BH189" s="54">
        <f>IF(U189="zníž. prenesená",N189,0)</f>
        <v>0</v>
      </c>
      <c r="BI189" s="54">
        <f>IF(U189="nulová",N189,0)</f>
        <v>0</v>
      </c>
      <c r="BJ189" s="13" t="s">
        <v>67</v>
      </c>
      <c r="BK189" s="54">
        <f>L189*K189</f>
        <v>0</v>
      </c>
    </row>
    <row r="190" spans="2:65" s="1" customFormat="1" ht="22.35" customHeight="1" x14ac:dyDescent="0.3">
      <c r="B190" s="24"/>
      <c r="C190" s="133" t="s">
        <v>8</v>
      </c>
      <c r="D190" s="133" t="s">
        <v>89</v>
      </c>
      <c r="E190" s="134" t="s">
        <v>8</v>
      </c>
      <c r="F190" s="200" t="s">
        <v>8</v>
      </c>
      <c r="G190" s="200"/>
      <c r="H190" s="200"/>
      <c r="I190" s="200"/>
      <c r="J190" s="135" t="s">
        <v>8</v>
      </c>
      <c r="K190" s="109"/>
      <c r="L190" s="163"/>
      <c r="M190" s="141"/>
      <c r="N190" s="141">
        <f t="shared" si="25"/>
        <v>0</v>
      </c>
      <c r="O190" s="141"/>
      <c r="P190" s="141"/>
      <c r="Q190" s="141"/>
      <c r="R190" s="26"/>
      <c r="T190" s="110" t="s">
        <v>8</v>
      </c>
      <c r="U190" s="136" t="s">
        <v>29</v>
      </c>
      <c r="V190" s="36"/>
      <c r="W190" s="36"/>
      <c r="X190" s="36"/>
      <c r="Y190" s="36"/>
      <c r="Z190" s="36"/>
      <c r="AA190" s="38"/>
      <c r="AT190" s="13" t="s">
        <v>137</v>
      </c>
      <c r="AU190" s="13" t="s">
        <v>45</v>
      </c>
      <c r="AY190" s="13" t="s">
        <v>137</v>
      </c>
      <c r="BE190" s="54">
        <f>IF(U190="základná",N190,0)</f>
        <v>0</v>
      </c>
      <c r="BF190" s="54">
        <f>IF(U190="znížená",N190,0)</f>
        <v>0</v>
      </c>
      <c r="BG190" s="54">
        <f>IF(U190="zákl. prenesená",N190,0)</f>
        <v>0</v>
      </c>
      <c r="BH190" s="54">
        <f>IF(U190="zníž. prenesená",N190,0)</f>
        <v>0</v>
      </c>
      <c r="BI190" s="54">
        <f>IF(U190="nulová",N190,0)</f>
        <v>0</v>
      </c>
      <c r="BJ190" s="13" t="s">
        <v>67</v>
      </c>
      <c r="BK190" s="54">
        <f>L190*K190</f>
        <v>0</v>
      </c>
    </row>
    <row r="191" spans="2:65" s="1" customFormat="1" ht="6.95" customHeight="1" x14ac:dyDescent="0.3">
      <c r="B191" s="39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1"/>
    </row>
  </sheetData>
  <sheetProtection algorithmName="SHA-512" hashValue="WAJ3e0cc4lTlrl+H6i0tnc/8WiXLRmJS16Wp/DmX51NnzjiVxTsplXHsblxubcwevv+U6umGvmpPrzQeKT4FBw==" saltValue="F1DttJYLgqFnslJek0aNTOKSm+BcHJSApD+Yg/tvsy6X9nb/iOyqZQoWnh7IT6L+5xMjQ9HFZmx/D+r4JIdwUA==" spinCount="10" sheet="1" objects="1" scenarios="1" formatColumns="0" formatRows="0"/>
  <mergeCells count="228">
    <mergeCell ref="F187:I187"/>
    <mergeCell ref="F186:I186"/>
    <mergeCell ref="F188:I188"/>
    <mergeCell ref="F189:I189"/>
    <mergeCell ref="F190:I190"/>
    <mergeCell ref="L174:M174"/>
    <mergeCell ref="L171:M171"/>
    <mergeCell ref="L175:M175"/>
    <mergeCell ref="L176:M176"/>
    <mergeCell ref="L179:M179"/>
    <mergeCell ref="L183:M183"/>
    <mergeCell ref="L184:M184"/>
    <mergeCell ref="L186:M186"/>
    <mergeCell ref="L187:M187"/>
    <mergeCell ref="L188:M188"/>
    <mergeCell ref="L189:M189"/>
    <mergeCell ref="L190:M190"/>
    <mergeCell ref="F175:I175"/>
    <mergeCell ref="F176:I176"/>
    <mergeCell ref="F177:I177"/>
    <mergeCell ref="F178:I178"/>
    <mergeCell ref="F179:I179"/>
    <mergeCell ref="F180:I180"/>
    <mergeCell ref="F181:I181"/>
    <mergeCell ref="F149:I149"/>
    <mergeCell ref="F152:I152"/>
    <mergeCell ref="F150:I150"/>
    <mergeCell ref="F151:I151"/>
    <mergeCell ref="F153:I153"/>
    <mergeCell ref="N190:Q190"/>
    <mergeCell ref="N189:Q189"/>
    <mergeCell ref="F154:I154"/>
    <mergeCell ref="F157:I157"/>
    <mergeCell ref="F155:I155"/>
    <mergeCell ref="F156:I156"/>
    <mergeCell ref="F158:I158"/>
    <mergeCell ref="F159:I159"/>
    <mergeCell ref="F160:I160"/>
    <mergeCell ref="F161:I161"/>
    <mergeCell ref="F162:I162"/>
    <mergeCell ref="F163:I163"/>
    <mergeCell ref="F164:I164"/>
    <mergeCell ref="F165:I165"/>
    <mergeCell ref="F166:I166"/>
    <mergeCell ref="F167:I167"/>
    <mergeCell ref="F168:I168"/>
    <mergeCell ref="L151:M151"/>
    <mergeCell ref="N151:Q151"/>
    <mergeCell ref="N163:Q163"/>
    <mergeCell ref="N164:Q164"/>
    <mergeCell ref="N165:Q165"/>
    <mergeCell ref="L154:M154"/>
    <mergeCell ref="L161:M161"/>
    <mergeCell ref="L158:M158"/>
    <mergeCell ref="L155:M155"/>
    <mergeCell ref="L156:M156"/>
    <mergeCell ref="L157:M157"/>
    <mergeCell ref="L159:M159"/>
    <mergeCell ref="L160:M160"/>
    <mergeCell ref="L162:M162"/>
    <mergeCell ref="L163:M163"/>
    <mergeCell ref="L164:M164"/>
    <mergeCell ref="L165:M165"/>
    <mergeCell ref="N154:Q154"/>
    <mergeCell ref="N155:Q155"/>
    <mergeCell ref="N156:Q156"/>
    <mergeCell ref="N157:Q157"/>
    <mergeCell ref="N158:Q158"/>
    <mergeCell ref="N159:Q159"/>
    <mergeCell ref="N160:Q160"/>
    <mergeCell ref="N161:Q161"/>
    <mergeCell ref="N162:Q162"/>
    <mergeCell ref="F183:I183"/>
    <mergeCell ref="F184:I184"/>
    <mergeCell ref="N168:Q168"/>
    <mergeCell ref="N170:Q170"/>
    <mergeCell ref="N169:Q169"/>
    <mergeCell ref="N171:Q171"/>
    <mergeCell ref="N174:Q174"/>
    <mergeCell ref="N175:Q175"/>
    <mergeCell ref="N176:Q176"/>
    <mergeCell ref="N179:Q179"/>
    <mergeCell ref="N183:Q183"/>
    <mergeCell ref="N184:Q184"/>
    <mergeCell ref="L168:M168"/>
    <mergeCell ref="L169:M169"/>
    <mergeCell ref="L170:M170"/>
    <mergeCell ref="F169:I169"/>
    <mergeCell ref="F170:I170"/>
    <mergeCell ref="F171:I171"/>
    <mergeCell ref="F172:I172"/>
    <mergeCell ref="F173:I173"/>
    <mergeCell ref="F174:I174"/>
    <mergeCell ref="N186:Q186"/>
    <mergeCell ref="N187:Q187"/>
    <mergeCell ref="N188:Q188"/>
    <mergeCell ref="N182:Q182"/>
    <mergeCell ref="N185:Q185"/>
    <mergeCell ref="E24:L24"/>
    <mergeCell ref="S2:AC2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L104:Q104"/>
    <mergeCell ref="C110:Q110"/>
    <mergeCell ref="M115:P115"/>
    <mergeCell ref="F112:P112"/>
    <mergeCell ref="F113:P113"/>
    <mergeCell ref="M117:Q117"/>
    <mergeCell ref="M118:Q118"/>
    <mergeCell ref="F120:I120"/>
    <mergeCell ref="L120:M120"/>
    <mergeCell ref="N120:Q120"/>
    <mergeCell ref="N121:Q121"/>
    <mergeCell ref="N122:Q122"/>
    <mergeCell ref="F123:I123"/>
    <mergeCell ref="F125:I125"/>
    <mergeCell ref="L123:M123"/>
    <mergeCell ref="N123:Q123"/>
    <mergeCell ref="F124:I124"/>
    <mergeCell ref="L124:M124"/>
    <mergeCell ref="N124:Q124"/>
    <mergeCell ref="L125:M125"/>
    <mergeCell ref="N125:Q125"/>
    <mergeCell ref="F126:I126"/>
    <mergeCell ref="F128:I128"/>
    <mergeCell ref="F127:I127"/>
    <mergeCell ref="L126:M126"/>
    <mergeCell ref="N126:Q126"/>
    <mergeCell ref="L127:M127"/>
    <mergeCell ref="N127:Q127"/>
    <mergeCell ref="L128:M128"/>
    <mergeCell ref="N128:Q128"/>
    <mergeCell ref="F129:I129"/>
    <mergeCell ref="L129:M129"/>
    <mergeCell ref="N129:Q129"/>
    <mergeCell ref="L130:M130"/>
    <mergeCell ref="N130:Q130"/>
    <mergeCell ref="F130:I130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L136:M136"/>
    <mergeCell ref="N136:Q136"/>
    <mergeCell ref="N131:Q131"/>
    <mergeCell ref="N132:Q132"/>
    <mergeCell ref="F136:I136"/>
    <mergeCell ref="N145:Q145"/>
    <mergeCell ref="F146:I146"/>
    <mergeCell ref="F147:I147"/>
    <mergeCell ref="F139:I139"/>
    <mergeCell ref="F138:I138"/>
    <mergeCell ref="L138:M138"/>
    <mergeCell ref="N138:Q138"/>
    <mergeCell ref="L139:M139"/>
    <mergeCell ref="N139:Q139"/>
    <mergeCell ref="F140:I140"/>
    <mergeCell ref="F141:I141"/>
    <mergeCell ref="L142:M142"/>
    <mergeCell ref="N142:Q142"/>
    <mergeCell ref="F148:I148"/>
    <mergeCell ref="L148:M148"/>
    <mergeCell ref="N148:Q148"/>
    <mergeCell ref="H1:K1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N137:Q137"/>
    <mergeCell ref="F142:I142"/>
    <mergeCell ref="F145:I145"/>
    <mergeCell ref="F143:I143"/>
    <mergeCell ref="F144:I144"/>
    <mergeCell ref="L145:M145"/>
  </mergeCells>
  <dataValidations count="2">
    <dataValidation type="list" allowBlank="1" showInputMessage="1" showErrorMessage="1" error="Povolené sú hodnoty K, M." sqref="D186:D191" xr:uid="{00000000-0002-0000-0200-000000000000}">
      <formula1>"K, M"</formula1>
    </dataValidation>
    <dataValidation type="list" allowBlank="1" showInputMessage="1" showErrorMessage="1" error="Povolené sú hodnoty základná, znížená, nulová." sqref="U186:U191" xr:uid="{00000000-0002-0000-0200-000001000000}">
      <formula1>"základná, znížená, nulová"</formula1>
    </dataValidation>
  </dataValidations>
  <hyperlinks>
    <hyperlink ref="F1:G1" location="C2" display="1) Krycí list rozpočtu" xr:uid="{00000000-0004-0000-0200-000000000000}"/>
    <hyperlink ref="H1:K1" location="C86" display="2) Rekapitulácia rozpočtu" xr:uid="{00000000-0004-0000-0200-000001000000}"/>
    <hyperlink ref="L1" location="C120" display="3) Rozpočet" xr:uid="{00000000-0004-0000-0200-000002000000}"/>
    <hyperlink ref="S1:T1" location="'Rekapitulácia stavby'!C2" display="Rekapitulácia stavby" xr:uid="{00000000-0004-0000-02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80922 - SO 02 - Krajinno ...</vt:lpstr>
      <vt:lpstr>'80922 - SO 02 - Krajinno ...'!Názvy_tlače</vt:lpstr>
      <vt:lpstr>'80922 - SO 02 - Krajinno 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Marika-PC\Marika</dc:creator>
  <cp:lastModifiedBy>Mgr. Renata Gregušová</cp:lastModifiedBy>
  <dcterms:created xsi:type="dcterms:W3CDTF">2020-10-08T10:15:07Z</dcterms:created>
  <dcterms:modified xsi:type="dcterms:W3CDTF">2020-10-08T11:37:31Z</dcterms:modified>
</cp:coreProperties>
</file>