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https://podaneruky-my.sharepoint.com/personal/zuzana_madarova_pscentrum_sk/Documents/StaryPC/PSC/SMERNICE/VO/OZNAMENIA O ZADANI ZAKAZIEK/PRIESKUM - zakazky/OZNAMENIA O ZADANI ZAKAZIEK/PRIESKUM - zakazky/prieskum 2020/hygienicky material/vyzva/"/>
    </mc:Choice>
  </mc:AlternateContent>
  <xr:revisionPtr revIDLastSave="202" documentId="8_{A7EC40FE-4901-4C5E-A5D2-68B183B703AF}" xr6:coauthVersionLast="45" xr6:coauthVersionMax="45" xr10:uidLastSave="{DB979FA7-ABD1-489F-9CCE-FB354F53DCA7}"/>
  <bookViews>
    <workbookView xWindow="-110" yWindow="-110" windowWidth="19420" windowHeight="10420" tabRatio="991" xr2:uid="{00000000-000D-0000-FFFF-FFFF00000000}"/>
  </bookViews>
  <sheets>
    <sheet name="priloha č.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C15" i="2" l="1"/>
  <c r="C5" i="2"/>
  <c r="C4" i="2"/>
  <c r="C33" i="2"/>
  <c r="C18" i="2"/>
  <c r="C24" i="2"/>
  <c r="C34" i="2"/>
  <c r="C56" i="2"/>
  <c r="C47" i="2"/>
  <c r="C45" i="2"/>
  <c r="C41" i="2"/>
  <c r="C36" i="2"/>
  <c r="C13" i="2"/>
  <c r="C8" i="2"/>
  <c r="C9" i="2"/>
  <c r="C58" i="2"/>
  <c r="C54" i="2"/>
  <c r="C11" i="2" l="1"/>
  <c r="C3" i="2"/>
  <c r="C22" i="2" l="1"/>
  <c r="C21" i="2"/>
  <c r="C57" i="2"/>
  <c r="C51" i="2"/>
  <c r="C50" i="2"/>
  <c r="C49" i="2"/>
  <c r="C48" i="2"/>
  <c r="C43" i="2"/>
  <c r="C44" i="2"/>
  <c r="C42" i="2"/>
  <c r="C38" i="2"/>
  <c r="C37" i="2"/>
  <c r="C35" i="2"/>
  <c r="C32" i="2"/>
  <c r="C31" i="2"/>
  <c r="C30" i="2"/>
  <c r="C29" i="2"/>
  <c r="C28" i="2"/>
  <c r="C27" i="2"/>
  <c r="C26" i="2"/>
  <c r="C23" i="2"/>
  <c r="C20" i="2"/>
  <c r="C19" i="2"/>
  <c r="C17" i="2"/>
  <c r="C16" i="2"/>
  <c r="C14" i="2"/>
  <c r="C12" i="2"/>
  <c r="C10" i="2"/>
  <c r="C7" i="2"/>
  <c r="C6" i="2"/>
  <c r="C55" i="2" l="1"/>
  <c r="C40" i="2"/>
  <c r="C46" i="2"/>
  <c r="C39" i="2" l="1"/>
  <c r="C52" i="2"/>
  <c r="C25" i="2"/>
</calcChain>
</file>

<file path=xl/sharedStrings.xml><?xml version="1.0" encoding="utf-8"?>
<sst xmlns="http://schemas.openxmlformats.org/spreadsheetml/2006/main" count="136" uniqueCount="79">
  <si>
    <t>Množstvo</t>
  </si>
  <si>
    <t>Jednotka</t>
  </si>
  <si>
    <t>ks</t>
  </si>
  <si>
    <t>Názov položky</t>
  </si>
  <si>
    <t>Čistič kobercov Kärcher tekutý RM 519, 1l</t>
  </si>
  <si>
    <t>CIF, tekutý prášok 500ml</t>
  </si>
  <si>
    <t>Cyper 0,5 EM 250 ml rozprašovač proti voškám</t>
  </si>
  <si>
    <t>metla s tyčou pre interiér</t>
  </si>
  <si>
    <t xml:space="preserve">metla vonkajšia </t>
  </si>
  <si>
    <t>bal</t>
  </si>
  <si>
    <t>posypová soľ 5kg</t>
  </si>
  <si>
    <t>Prostriedok na umývanie riadu- Jar, Pur  900ml</t>
  </si>
  <si>
    <t>savo proti plesni 500ml spray</t>
  </si>
  <si>
    <t>sprej proti lezúcemu hmyzu 400 ml BIOLIT PLUS</t>
  </si>
  <si>
    <t>utierka na nábytok-uni</t>
  </si>
  <si>
    <t>upratovacia súprava /vedro+mop/</t>
  </si>
  <si>
    <t>Vlhčené antibakteriálne utierky Dettol univerzálne 36ks</t>
  </si>
  <si>
    <t>Vreckovky hygienické 10ks/bal</t>
  </si>
  <si>
    <t>zametací set /metla+lopatka/</t>
  </si>
  <si>
    <t>papierové servítky biele 100ks/bal</t>
  </si>
  <si>
    <t>Papierové sáčky na KARCHER SE 4001, SE 4002</t>
  </si>
  <si>
    <t xml:space="preserve">DéLonghi DLSC500 Eco Decalk ekologický odvápňovač (500ml) </t>
  </si>
  <si>
    <t xml:space="preserve">dezinfekčné mydlo na ruky s dávkovačom 500ml </t>
  </si>
  <si>
    <t>Hubky na riad extra silné 10 ks/bal</t>
  </si>
  <si>
    <t>FIXINELA dezinfekčný čistič WC, proti baktériam 500ml</t>
  </si>
  <si>
    <t>papierové vyťahovacie kozmetické obrúsky 100ks 2vr/3vr</t>
  </si>
  <si>
    <t>švédska utierka z mikrovlákna 5ks/bal</t>
  </si>
  <si>
    <t>Spontex Top Tex viacúčelová hubová utierka 5 ks</t>
  </si>
  <si>
    <t>univerzálna prachová utierka netkaná 35 x 35 cm 3 ks/bal</t>
  </si>
  <si>
    <t>Vrecká do koša 50x60cm (35l)</t>
  </si>
  <si>
    <t>vrecka do vysávača - ZELMER 01Z013</t>
  </si>
  <si>
    <t>Príloha č.1</t>
  </si>
  <si>
    <t>Cena za MJ s DPH v €</t>
  </si>
  <si>
    <t>Cena spolu bez DPH v €</t>
  </si>
  <si>
    <t>Cena spolu s DPH v €</t>
  </si>
  <si>
    <t>P.č.</t>
  </si>
  <si>
    <t>1</t>
  </si>
  <si>
    <t>vlhčené obrúsky SANYTOL antibakteriálne 24ks</t>
  </si>
  <si>
    <t>DPH</t>
  </si>
  <si>
    <t>Ekvivalent k požadovaným tovarom musí vyhovovať zadaným parametrom kvality originálnych výrobkov</t>
  </si>
  <si>
    <t>*</t>
  </si>
  <si>
    <t>prací prášok PERSIL 90 praní</t>
  </si>
  <si>
    <t>tekuté antibakteriálne mydlo 5 l *</t>
  </si>
  <si>
    <t>papierové kuchynské utierky 2-vrstv.v rolke *</t>
  </si>
  <si>
    <t>Tablety do umývačky riadu All in 1 Extra, 45 ks *</t>
  </si>
  <si>
    <t>vrecka do vysávača - CONCEPT VP 8222 Esprit</t>
  </si>
  <si>
    <t>12</t>
  </si>
  <si>
    <t>CELKOM:</t>
  </si>
  <si>
    <r>
      <t xml:space="preserve">čistiaci a dezinfekčný  tekutý prípravok na vodný kameň v spreji bez chlóru </t>
    </r>
    <r>
      <rPr>
        <b/>
        <sz val="11"/>
        <rFont val="Arial"/>
        <family val="2"/>
        <charset val="238"/>
      </rPr>
      <t>Savo 500ml</t>
    </r>
  </si>
  <si>
    <r>
      <t xml:space="preserve">Čistiaci prostriedok na okna </t>
    </r>
    <r>
      <rPr>
        <b/>
        <sz val="11"/>
        <rFont val="Arial"/>
        <family val="2"/>
        <charset val="238"/>
      </rPr>
      <t>Clin 500ml</t>
    </r>
  </si>
  <si>
    <r>
      <t xml:space="preserve">čistič multifunkčný v rozprašovači </t>
    </r>
    <r>
      <rPr>
        <b/>
        <sz val="11"/>
        <rFont val="Arial"/>
        <family val="2"/>
        <charset val="238"/>
      </rPr>
      <t>Pronto Multi-surface 5v1 500 ml</t>
    </r>
  </si>
  <si>
    <r>
      <t xml:space="preserve">čistiaci a dezinfekčný </t>
    </r>
    <r>
      <rPr>
        <b/>
        <sz val="11"/>
        <rFont val="Arial"/>
        <family val="2"/>
        <charset val="238"/>
      </rPr>
      <t>Sanytol univerzálny sprej 500 ml</t>
    </r>
  </si>
  <si>
    <r>
      <rPr>
        <b/>
        <sz val="11"/>
        <rFont val="Arial"/>
        <family val="2"/>
        <charset val="238"/>
      </rPr>
      <t>DETTOL</t>
    </r>
    <r>
      <rPr>
        <sz val="11"/>
        <rFont val="Arial"/>
        <family val="2"/>
        <charset val="1"/>
      </rPr>
      <t xml:space="preserve"> antibakteriálny gél na ruky 50 ml</t>
    </r>
  </si>
  <si>
    <r>
      <t xml:space="preserve">Čistiaci prostriedok na podlahy </t>
    </r>
    <r>
      <rPr>
        <b/>
        <sz val="11"/>
        <rFont val="Arial"/>
        <family val="2"/>
        <charset val="238"/>
      </rPr>
      <t>AJAX 5l</t>
    </r>
  </si>
  <si>
    <t>savo originál 5l</t>
  </si>
  <si>
    <r>
      <t>savo WC/</t>
    </r>
    <r>
      <rPr>
        <b/>
        <sz val="11"/>
        <rFont val="Arial"/>
        <family val="2"/>
        <charset val="238"/>
      </rPr>
      <t>DOMESTOS WC</t>
    </r>
  </si>
  <si>
    <r>
      <t xml:space="preserve">Sifo </t>
    </r>
    <r>
      <rPr>
        <sz val="11"/>
        <rFont val="Arial"/>
        <family val="2"/>
        <charset val="238"/>
      </rPr>
      <t>čistič odpadov</t>
    </r>
  </si>
  <si>
    <r>
      <t xml:space="preserve">repelent na lezúci hmyz </t>
    </r>
    <r>
      <rPr>
        <b/>
        <sz val="11"/>
        <rFont val="Arial"/>
        <family val="2"/>
        <charset val="238"/>
      </rPr>
      <t>COBRA</t>
    </r>
  </si>
  <si>
    <t>HYDROXID sódny 500g</t>
  </si>
  <si>
    <t>CHLORAMIN 1kg</t>
  </si>
  <si>
    <t>vrecia na odpadky 60l</t>
  </si>
  <si>
    <t>čistič na rúry-mastnotu</t>
  </si>
  <si>
    <t>handry na podlahu</t>
  </si>
  <si>
    <t>Cleanex 3ks/bal, savé utierky</t>
  </si>
  <si>
    <t>bal.</t>
  </si>
  <si>
    <t>rukavice gumenné pre domácnosť M/L</t>
  </si>
  <si>
    <t>zmeták s metličkou - set</t>
  </si>
  <si>
    <t>stierka na okná</t>
  </si>
  <si>
    <t>SANYTOL dezinfekcia na prádlo 1l</t>
  </si>
  <si>
    <t>tuhé mydlo</t>
  </si>
  <si>
    <t>osviežovač vzduchu v spreji 300ml</t>
  </si>
  <si>
    <t>10</t>
  </si>
  <si>
    <t>ručný kartáč s držiakom</t>
  </si>
  <si>
    <r>
      <t xml:space="preserve">Čistiač kobercov a čalúnenia </t>
    </r>
    <r>
      <rPr>
        <b/>
        <sz val="11"/>
        <rFont val="Arial"/>
        <family val="2"/>
        <charset val="238"/>
      </rPr>
      <t>Vanish 3 v 1, 500ml</t>
    </r>
  </si>
  <si>
    <t xml:space="preserve">CENOVÁ PONUKA: </t>
  </si>
  <si>
    <t>vrecia na odpadky 80l/25ks</t>
  </si>
  <si>
    <t>SPONTEX Express System Compact + handričky z mikrovlákna 5 ks*</t>
  </si>
  <si>
    <t>Toaletny papier Tento Economy,36 ks/bal.*</t>
  </si>
  <si>
    <r>
      <t xml:space="preserve">Hygienický osviežovač </t>
    </r>
    <r>
      <rPr>
        <b/>
        <sz val="11"/>
        <rFont val="Arial"/>
        <family val="2"/>
        <charset val="238"/>
      </rPr>
      <t>Bref Power Aktiv tuhý WC blok 3 x 50 g</t>
    </r>
    <r>
      <rPr>
        <sz val="11"/>
        <rFont val="Arial"/>
        <family val="2"/>
        <charset val="1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</si>
</sst>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b/>
      <sz val="9"/>
      <color rgb="FF333333"/>
      <name val="Arial"/>
      <family val="2"/>
      <charset val="238"/>
    </font>
    <font>
      <b/>
      <sz val="9"/>
      <color rgb="FF333333"/>
      <name val="Arial"/>
      <family val="2"/>
      <charset val="1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left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0" xfId="0" applyFont="1"/>
    <xf numFmtId="0" fontId="9" fillId="0" borderId="3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49" fontId="3" fillId="4" borderId="1" xfId="0" applyNumberFormat="1" applyFont="1" applyFill="1" applyBorder="1" applyAlignment="1">
      <alignment horizontal="center" wrapText="1"/>
    </xf>
    <xf numFmtId="49" fontId="3" fillId="4" borderId="1" xfId="0" applyNumberFormat="1" applyFont="1" applyFill="1" applyBorder="1" applyAlignment="1">
      <alignment horizontal="left" wrapText="1"/>
    </xf>
    <xf numFmtId="0" fontId="9" fillId="4" borderId="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9" fontId="3" fillId="4" borderId="1" xfId="0" applyNumberFormat="1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/>
    </xf>
    <xf numFmtId="0" fontId="0" fillId="4" borderId="0" xfId="0" applyFill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left" wrapText="1"/>
    </xf>
    <xf numFmtId="0" fontId="10" fillId="4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left" wrapText="1"/>
    </xf>
    <xf numFmtId="49" fontId="9" fillId="4" borderId="1" xfId="0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9" fontId="3" fillId="4" borderId="5" xfId="0" applyNumberFormat="1" applyFont="1" applyFill="1" applyBorder="1" applyAlignment="1">
      <alignment horizontal="center"/>
    </xf>
    <xf numFmtId="4" fontId="3" fillId="4" borderId="5" xfId="0" applyNumberFormat="1" applyFont="1" applyFill="1" applyBorder="1" applyAlignment="1">
      <alignment horizontal="center"/>
    </xf>
    <xf numFmtId="0" fontId="6" fillId="4" borderId="0" xfId="0" applyFont="1" applyFill="1"/>
    <xf numFmtId="0" fontId="6" fillId="4" borderId="4" xfId="0" applyFont="1" applyFill="1" applyBorder="1" applyAlignment="1">
      <alignment horizontal="left"/>
    </xf>
    <xf numFmtId="0" fontId="6" fillId="4" borderId="7" xfId="0" applyFont="1" applyFill="1" applyBorder="1"/>
    <xf numFmtId="0" fontId="8" fillId="4" borderId="6" xfId="0" applyFont="1" applyFill="1" applyBorder="1"/>
    <xf numFmtId="0" fontId="8" fillId="4" borderId="8" xfId="0" applyFont="1" applyFill="1" applyBorder="1"/>
    <xf numFmtId="4" fontId="6" fillId="4" borderId="4" xfId="0" applyNumberFormat="1" applyFont="1" applyFill="1" applyBorder="1"/>
    <xf numFmtId="0" fontId="7" fillId="4" borderId="0" xfId="0" applyFont="1" applyFill="1" applyAlignment="1">
      <alignment horizontal="center"/>
    </xf>
    <xf numFmtId="0" fontId="6" fillId="4" borderId="0" xfId="0" applyFont="1" applyFill="1" applyAlignment="1">
      <alignment horizontal="left"/>
    </xf>
    <xf numFmtId="0" fontId="0" fillId="0" borderId="0" xfId="0" applyBorder="1" applyAlignment="1">
      <alignment horizontal="left"/>
    </xf>
    <xf numFmtId="0" fontId="6" fillId="0" borderId="0" xfId="0" applyFont="1" applyBorder="1"/>
    <xf numFmtId="0" fontId="0" fillId="0" borderId="0" xfId="0" applyBorder="1"/>
    <xf numFmtId="0" fontId="9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9" fontId="3" fillId="4" borderId="0" xfId="0" applyNumberFormat="1" applyFont="1" applyFill="1" applyBorder="1" applyAlignment="1">
      <alignment horizontal="center"/>
    </xf>
    <xf numFmtId="4" fontId="3" fillId="4" borderId="0" xfId="0" applyNumberFormat="1" applyFont="1" applyFill="1" applyBorder="1" applyAlignment="1">
      <alignment horizontal="center"/>
    </xf>
    <xf numFmtId="0" fontId="0" fillId="4" borderId="0" xfId="0" applyFill="1" applyBorder="1"/>
    <xf numFmtId="4" fontId="9" fillId="4" borderId="0" xfId="0" applyNumberFormat="1" applyFont="1" applyFill="1" applyBorder="1" applyAlignment="1">
      <alignment horizontal="center"/>
    </xf>
    <xf numFmtId="4" fontId="0" fillId="4" borderId="0" xfId="0" applyNumberFormat="1" applyFill="1" applyBorder="1"/>
    <xf numFmtId="0" fontId="3" fillId="4" borderId="0" xfId="0" applyFont="1" applyFill="1" applyBorder="1" applyAlignment="1">
      <alignment horizontal="left"/>
    </xf>
    <xf numFmtId="4" fontId="11" fillId="0" borderId="0" xfId="0" applyNumberFormat="1" applyFont="1" applyBorder="1"/>
    <xf numFmtId="0" fontId="0" fillId="4" borderId="0" xfId="0" applyFill="1" applyBorder="1" applyAlignment="1">
      <alignment horizontal="left"/>
    </xf>
    <xf numFmtId="0" fontId="6" fillId="4" borderId="0" xfId="0" applyFont="1" applyFill="1" applyBorder="1"/>
    <xf numFmtId="0" fontId="6" fillId="4" borderId="0" xfId="0" applyFont="1" applyFill="1" applyBorder="1" applyAlignment="1">
      <alignment horizontal="left"/>
    </xf>
    <xf numFmtId="2" fontId="8" fillId="4" borderId="0" xfId="0" applyNumberFormat="1" applyFont="1" applyFill="1" applyBorder="1"/>
    <xf numFmtId="2" fontId="6" fillId="4" borderId="0" xfId="0" applyNumberFormat="1" applyFont="1" applyFill="1" applyBorder="1"/>
    <xf numFmtId="2" fontId="9" fillId="4" borderId="0" xfId="0" applyNumberFormat="1" applyFont="1" applyFill="1" applyBorder="1"/>
    <xf numFmtId="0" fontId="12" fillId="4" borderId="1" xfId="0" applyFont="1" applyFill="1" applyBorder="1" applyAlignment="1">
      <alignment horizontal="left"/>
    </xf>
    <xf numFmtId="2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9" fontId="5" fillId="2" borderId="9" xfId="0" applyNumberFormat="1" applyFont="1" applyFill="1" applyBorder="1" applyAlignment="1">
      <alignment horizontal="center" vertical="center" wrapText="1"/>
    </xf>
    <xf numFmtId="4" fontId="9" fillId="3" borderId="10" xfId="0" applyNumberFormat="1" applyFont="1" applyFill="1" applyBorder="1" applyAlignment="1">
      <alignment horizontal="center"/>
    </xf>
    <xf numFmtId="4" fontId="6" fillId="3" borderId="11" xfId="0" applyNumberFormat="1" applyFont="1" applyFill="1" applyBorder="1"/>
    <xf numFmtId="0" fontId="9" fillId="0" borderId="12" xfId="0" applyFont="1" applyBorder="1" applyAlignment="1">
      <alignment horizontal="left"/>
    </xf>
    <xf numFmtId="49" fontId="2" fillId="2" borderId="12" xfId="0" applyNumberFormat="1" applyFont="1" applyFill="1" applyBorder="1" applyAlignment="1">
      <alignment horizontal="center" vertical="center" wrapText="1"/>
    </xf>
    <xf numFmtId="49" fontId="3" fillId="4" borderId="12" xfId="0" applyNumberFormat="1" applyFont="1" applyFill="1" applyBorder="1" applyAlignment="1">
      <alignment horizontal="left" wrapText="1"/>
    </xf>
    <xf numFmtId="0" fontId="3" fillId="4" borderId="12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 wrapText="1"/>
    </xf>
    <xf numFmtId="0" fontId="6" fillId="4" borderId="12" xfId="0" applyFont="1" applyFill="1" applyBorder="1"/>
    <xf numFmtId="0" fontId="0" fillId="4" borderId="12" xfId="0" applyFill="1" applyBorder="1"/>
    <xf numFmtId="0" fontId="0" fillId="0" borderId="12" xfId="0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94"/>
  <sheetViews>
    <sheetView tabSelected="1" workbookViewId="0">
      <selection activeCell="I6" sqref="I6"/>
    </sheetView>
  </sheetViews>
  <sheetFormatPr defaultRowHeight="13" x14ac:dyDescent="0.3"/>
  <cols>
    <col min="1" max="1" width="4.81640625" customWidth="1"/>
    <col min="2" max="2" width="61.453125" style="1" customWidth="1"/>
    <col min="3" max="3" width="8.54296875" style="10" customWidth="1"/>
    <col min="4" max="5" width="8.26953125" customWidth="1"/>
    <col min="6" max="6" width="12.54296875" customWidth="1"/>
    <col min="7" max="7" width="8.26953125" customWidth="1"/>
    <col min="8" max="8" width="11.26953125" customWidth="1"/>
    <col min="9" max="9" width="83.26953125" style="72" customWidth="1"/>
  </cols>
  <sheetData>
    <row r="1" spans="1:9" ht="14" x14ac:dyDescent="0.3">
      <c r="A1" s="7"/>
      <c r="B1" s="11" t="s">
        <v>74</v>
      </c>
      <c r="C1" s="12"/>
      <c r="D1" s="7"/>
      <c r="E1" s="7"/>
      <c r="F1" s="7"/>
      <c r="G1" s="7"/>
      <c r="H1" s="11" t="s">
        <v>31</v>
      </c>
      <c r="I1" s="65"/>
    </row>
    <row r="2" spans="1:9" ht="46" x14ac:dyDescent="0.25">
      <c r="A2" s="2" t="s">
        <v>35</v>
      </c>
      <c r="B2" s="3" t="s">
        <v>3</v>
      </c>
      <c r="C2" s="4" t="s">
        <v>0</v>
      </c>
      <c r="D2" s="5" t="s">
        <v>1</v>
      </c>
      <c r="E2" s="6" t="s">
        <v>38</v>
      </c>
      <c r="F2" s="6" t="s">
        <v>32</v>
      </c>
      <c r="G2" s="6" t="s">
        <v>33</v>
      </c>
      <c r="H2" s="62" t="s">
        <v>34</v>
      </c>
      <c r="I2" s="66"/>
    </row>
    <row r="3" spans="1:9" s="19" customFormat="1" ht="30.75" customHeight="1" x14ac:dyDescent="0.3">
      <c r="A3" s="13" t="s">
        <v>36</v>
      </c>
      <c r="B3" s="14" t="s">
        <v>48</v>
      </c>
      <c r="C3" s="15">
        <f>20+10</f>
        <v>30</v>
      </c>
      <c r="D3" s="16" t="s">
        <v>2</v>
      </c>
      <c r="E3" s="17"/>
      <c r="F3" s="18"/>
      <c r="G3" s="18"/>
      <c r="H3" s="63"/>
      <c r="I3" s="67"/>
    </row>
    <row r="4" spans="1:9" s="19" customFormat="1" ht="14" x14ac:dyDescent="0.3">
      <c r="A4" s="20">
        <v>2</v>
      </c>
      <c r="B4" s="21" t="s">
        <v>53</v>
      </c>
      <c r="C4" s="15">
        <f>3+15+6+2</f>
        <v>26</v>
      </c>
      <c r="D4" s="20" t="s">
        <v>2</v>
      </c>
      <c r="E4" s="17"/>
      <c r="F4" s="18"/>
      <c r="G4" s="18"/>
      <c r="H4" s="63"/>
      <c r="I4" s="68"/>
    </row>
    <row r="5" spans="1:9" s="19" customFormat="1" ht="14" x14ac:dyDescent="0.3">
      <c r="A5" s="20">
        <v>3</v>
      </c>
      <c r="B5" s="21" t="s">
        <v>49</v>
      </c>
      <c r="C5" s="15">
        <f>1+10+3+5+15</f>
        <v>34</v>
      </c>
      <c r="D5" s="20" t="s">
        <v>2</v>
      </c>
      <c r="E5" s="17"/>
      <c r="F5" s="18"/>
      <c r="G5" s="18"/>
      <c r="H5" s="63"/>
      <c r="I5" s="69"/>
    </row>
    <row r="6" spans="1:9" s="19" customFormat="1" ht="56.25" customHeight="1" x14ac:dyDescent="0.3">
      <c r="A6" s="22">
        <v>4</v>
      </c>
      <c r="B6" s="23" t="s">
        <v>50</v>
      </c>
      <c r="C6" s="15">
        <f>6+3+5+3+12</f>
        <v>29</v>
      </c>
      <c r="D6" s="20" t="s">
        <v>2</v>
      </c>
      <c r="E6" s="17"/>
      <c r="F6" s="18"/>
      <c r="G6" s="18"/>
      <c r="H6" s="63"/>
      <c r="I6" s="69"/>
    </row>
    <row r="7" spans="1:9" s="19" customFormat="1" ht="44.25" customHeight="1" x14ac:dyDescent="0.3">
      <c r="A7" s="20">
        <v>5</v>
      </c>
      <c r="B7" s="21" t="s">
        <v>4</v>
      </c>
      <c r="C7" s="15">
        <f>2+6</f>
        <v>8</v>
      </c>
      <c r="D7" s="20" t="s">
        <v>2</v>
      </c>
      <c r="E7" s="17"/>
      <c r="F7" s="18"/>
      <c r="G7" s="18"/>
      <c r="H7" s="63"/>
      <c r="I7" s="69"/>
    </row>
    <row r="8" spans="1:9" s="19" customFormat="1" ht="14" x14ac:dyDescent="0.3">
      <c r="A8" s="20">
        <v>6</v>
      </c>
      <c r="B8" s="21" t="s">
        <v>51</v>
      </c>
      <c r="C8" s="15">
        <f>6+24+20+5+25</f>
        <v>80</v>
      </c>
      <c r="D8" s="20" t="s">
        <v>2</v>
      </c>
      <c r="E8" s="17"/>
      <c r="F8" s="18"/>
      <c r="G8" s="18"/>
      <c r="H8" s="63"/>
      <c r="I8" s="69"/>
    </row>
    <row r="9" spans="1:9" s="19" customFormat="1" ht="43.5" customHeight="1" x14ac:dyDescent="0.3">
      <c r="A9" s="20">
        <v>7</v>
      </c>
      <c r="B9" s="24" t="s">
        <v>52</v>
      </c>
      <c r="C9" s="15">
        <f>24+30+10+10+40</f>
        <v>114</v>
      </c>
      <c r="D9" s="20" t="s">
        <v>2</v>
      </c>
      <c r="E9" s="17"/>
      <c r="F9" s="18"/>
      <c r="G9" s="18"/>
      <c r="H9" s="63"/>
      <c r="I9" s="69"/>
    </row>
    <row r="10" spans="1:9" s="19" customFormat="1" ht="18" customHeight="1" x14ac:dyDescent="0.3">
      <c r="A10" s="20">
        <v>8</v>
      </c>
      <c r="B10" s="21" t="s">
        <v>22</v>
      </c>
      <c r="C10" s="15">
        <f>10+15+12+30+20</f>
        <v>87</v>
      </c>
      <c r="D10" s="20" t="s">
        <v>2</v>
      </c>
      <c r="E10" s="17"/>
      <c r="F10" s="18"/>
      <c r="G10" s="18"/>
      <c r="H10" s="63"/>
      <c r="I10" s="69"/>
    </row>
    <row r="11" spans="1:9" s="19" customFormat="1" ht="14" x14ac:dyDescent="0.3">
      <c r="A11" s="20">
        <v>9</v>
      </c>
      <c r="B11" s="21" t="s">
        <v>73</v>
      </c>
      <c r="C11" s="15">
        <f>4+4</f>
        <v>8</v>
      </c>
      <c r="D11" s="20" t="s">
        <v>2</v>
      </c>
      <c r="E11" s="17"/>
      <c r="F11" s="18"/>
      <c r="G11" s="18"/>
      <c r="H11" s="63"/>
      <c r="I11" s="69"/>
    </row>
    <row r="12" spans="1:9" s="19" customFormat="1" ht="14" x14ac:dyDescent="0.3">
      <c r="A12" s="20">
        <v>10</v>
      </c>
      <c r="B12" s="25" t="s">
        <v>5</v>
      </c>
      <c r="C12" s="15">
        <f>12+10+5+2+4+12</f>
        <v>45</v>
      </c>
      <c r="D12" s="20" t="s">
        <v>2</v>
      </c>
      <c r="E12" s="17"/>
      <c r="F12" s="18"/>
      <c r="G12" s="18"/>
      <c r="H12" s="63"/>
      <c r="I12" s="68"/>
    </row>
    <row r="13" spans="1:9" s="19" customFormat="1" ht="14" x14ac:dyDescent="0.3">
      <c r="A13" s="20">
        <v>11</v>
      </c>
      <c r="B13" s="21" t="s">
        <v>6</v>
      </c>
      <c r="C13" s="15">
        <f>4+44</f>
        <v>48</v>
      </c>
      <c r="D13" s="20" t="s">
        <v>2</v>
      </c>
      <c r="E13" s="17"/>
      <c r="F13" s="18"/>
      <c r="G13" s="18"/>
      <c r="H13" s="63"/>
      <c r="I13" s="68"/>
    </row>
    <row r="14" spans="1:9" s="19" customFormat="1" ht="14" x14ac:dyDescent="0.3">
      <c r="A14" s="20">
        <v>12</v>
      </c>
      <c r="B14" s="21" t="s">
        <v>23</v>
      </c>
      <c r="C14" s="15">
        <f>5+2+3+10+12+12</f>
        <v>44</v>
      </c>
      <c r="D14" s="20" t="s">
        <v>9</v>
      </c>
      <c r="E14" s="17"/>
      <c r="F14" s="18"/>
      <c r="G14" s="18"/>
      <c r="H14" s="63"/>
      <c r="I14" s="69"/>
    </row>
    <row r="15" spans="1:9" s="19" customFormat="1" ht="18" customHeight="1" x14ac:dyDescent="0.3">
      <c r="A15" s="22">
        <v>13</v>
      </c>
      <c r="B15" s="23" t="s">
        <v>78</v>
      </c>
      <c r="C15" s="15">
        <f>20+30+20</f>
        <v>70</v>
      </c>
      <c r="D15" s="20" t="s">
        <v>9</v>
      </c>
      <c r="E15" s="17"/>
      <c r="F15" s="18"/>
      <c r="G15" s="18"/>
      <c r="H15" s="63"/>
      <c r="I15" s="68"/>
    </row>
    <row r="16" spans="1:9" s="19" customFormat="1" ht="58.5" customHeight="1" x14ac:dyDescent="0.3">
      <c r="A16" s="20">
        <v>14</v>
      </c>
      <c r="B16" s="25" t="s">
        <v>24</v>
      </c>
      <c r="C16" s="15">
        <f>10+10+10</f>
        <v>30</v>
      </c>
      <c r="D16" s="20" t="s">
        <v>2</v>
      </c>
      <c r="E16" s="17"/>
      <c r="F16" s="18"/>
      <c r="G16" s="18"/>
      <c r="H16" s="63"/>
      <c r="I16" s="69"/>
    </row>
    <row r="17" spans="1:9" s="19" customFormat="1" ht="14" x14ac:dyDescent="0.3">
      <c r="A17" s="20">
        <v>15</v>
      </c>
      <c r="B17" s="25" t="s">
        <v>58</v>
      </c>
      <c r="C17" s="15">
        <f>8+5+5</f>
        <v>18</v>
      </c>
      <c r="D17" s="20" t="s">
        <v>2</v>
      </c>
      <c r="E17" s="17"/>
      <c r="F17" s="18"/>
      <c r="G17" s="18"/>
      <c r="H17" s="63"/>
      <c r="I17" s="68"/>
    </row>
    <row r="18" spans="1:9" s="19" customFormat="1" ht="18.75" customHeight="1" x14ac:dyDescent="0.3">
      <c r="A18" s="20">
        <v>16</v>
      </c>
      <c r="B18" s="25" t="s">
        <v>59</v>
      </c>
      <c r="C18" s="15">
        <f>40</f>
        <v>40</v>
      </c>
      <c r="D18" s="20" t="s">
        <v>2</v>
      </c>
      <c r="E18" s="17"/>
      <c r="F18" s="18"/>
      <c r="G18" s="18"/>
      <c r="H18" s="63"/>
      <c r="I18" s="69"/>
    </row>
    <row r="19" spans="1:9" s="19" customFormat="1" ht="14" x14ac:dyDescent="0.3">
      <c r="A19" s="20">
        <v>17</v>
      </c>
      <c r="B19" s="21" t="s">
        <v>61</v>
      </c>
      <c r="C19" s="15">
        <f>2+2+2</f>
        <v>6</v>
      </c>
      <c r="D19" s="20" t="s">
        <v>2</v>
      </c>
      <c r="E19" s="17"/>
      <c r="F19" s="18"/>
      <c r="G19" s="18"/>
      <c r="H19" s="63"/>
      <c r="I19" s="68"/>
    </row>
    <row r="20" spans="1:9" s="19" customFormat="1" ht="14" x14ac:dyDescent="0.3">
      <c r="A20" s="20">
        <v>18</v>
      </c>
      <c r="B20" s="21" t="s">
        <v>62</v>
      </c>
      <c r="C20" s="15">
        <f>5+3+5+3</f>
        <v>16</v>
      </c>
      <c r="D20" s="20" t="s">
        <v>2</v>
      </c>
      <c r="E20" s="17"/>
      <c r="F20" s="18"/>
      <c r="G20" s="18"/>
      <c r="H20" s="63"/>
      <c r="I20" s="68"/>
    </row>
    <row r="21" spans="1:9" s="19" customFormat="1" ht="14" x14ac:dyDescent="0.3">
      <c r="A21" s="20">
        <v>19</v>
      </c>
      <c r="B21" s="21" t="s">
        <v>7</v>
      </c>
      <c r="C21" s="15">
        <f>5+2+3</f>
        <v>10</v>
      </c>
      <c r="D21" s="20" t="s">
        <v>2</v>
      </c>
      <c r="E21" s="17"/>
      <c r="F21" s="18"/>
      <c r="G21" s="18"/>
      <c r="H21" s="63"/>
      <c r="I21" s="68"/>
    </row>
    <row r="22" spans="1:9" s="19" customFormat="1" ht="14" x14ac:dyDescent="0.3">
      <c r="A22" s="20">
        <v>20</v>
      </c>
      <c r="B22" s="21" t="s">
        <v>8</v>
      </c>
      <c r="C22" s="15">
        <f>3+3</f>
        <v>6</v>
      </c>
      <c r="D22" s="20" t="s">
        <v>2</v>
      </c>
      <c r="E22" s="17"/>
      <c r="F22" s="18"/>
      <c r="G22" s="18"/>
      <c r="H22" s="63"/>
      <c r="I22" s="68"/>
    </row>
    <row r="23" spans="1:9" s="19" customFormat="1" ht="14" x14ac:dyDescent="0.3">
      <c r="A23" s="20">
        <v>21</v>
      </c>
      <c r="B23" s="21" t="s">
        <v>63</v>
      </c>
      <c r="C23" s="15">
        <f>6+25+10+15</f>
        <v>56</v>
      </c>
      <c r="D23" s="20" t="s">
        <v>64</v>
      </c>
      <c r="E23" s="17"/>
      <c r="F23" s="18"/>
      <c r="G23" s="18"/>
      <c r="H23" s="63"/>
      <c r="I23" s="68"/>
    </row>
    <row r="24" spans="1:9" s="19" customFormat="1" ht="14" x14ac:dyDescent="0.3">
      <c r="A24" s="20">
        <v>22</v>
      </c>
      <c r="B24" s="21" t="s">
        <v>10</v>
      </c>
      <c r="C24" s="15">
        <f>8+2</f>
        <v>10</v>
      </c>
      <c r="D24" s="20" t="s">
        <v>2</v>
      </c>
      <c r="E24" s="17"/>
      <c r="F24" s="18"/>
      <c r="G24" s="18"/>
      <c r="H24" s="63"/>
      <c r="I24" s="68"/>
    </row>
    <row r="25" spans="1:9" s="19" customFormat="1" ht="14" x14ac:dyDescent="0.3">
      <c r="A25" s="20">
        <v>23</v>
      </c>
      <c r="B25" s="21" t="s">
        <v>41</v>
      </c>
      <c r="C25" s="15">
        <f>1+7</f>
        <v>8</v>
      </c>
      <c r="D25" s="20" t="s">
        <v>2</v>
      </c>
      <c r="E25" s="17"/>
      <c r="F25" s="18"/>
      <c r="G25" s="18"/>
      <c r="H25" s="63"/>
      <c r="I25" s="68"/>
    </row>
    <row r="26" spans="1:9" s="19" customFormat="1" ht="14" x14ac:dyDescent="0.3">
      <c r="A26" s="20">
        <v>24</v>
      </c>
      <c r="B26" s="21" t="s">
        <v>11</v>
      </c>
      <c r="C26" s="15">
        <f>6+3+5+10+24+30</f>
        <v>78</v>
      </c>
      <c r="D26" s="20" t="s">
        <v>2</v>
      </c>
      <c r="E26" s="17"/>
      <c r="F26" s="18"/>
      <c r="G26" s="18"/>
      <c r="H26" s="63"/>
      <c r="I26" s="68"/>
    </row>
    <row r="27" spans="1:9" s="19" customFormat="1" ht="14" x14ac:dyDescent="0.3">
      <c r="A27" s="20">
        <v>25</v>
      </c>
      <c r="B27" s="21" t="s">
        <v>43</v>
      </c>
      <c r="C27" s="15">
        <f>50+30+10+50+25+50</f>
        <v>215</v>
      </c>
      <c r="D27" s="20" t="s">
        <v>2</v>
      </c>
      <c r="E27" s="17"/>
      <c r="F27" s="18"/>
      <c r="G27" s="18"/>
      <c r="H27" s="63"/>
      <c r="I27" s="68"/>
    </row>
    <row r="28" spans="1:9" s="19" customFormat="1" ht="14" x14ac:dyDescent="0.3">
      <c r="A28" s="20">
        <v>26</v>
      </c>
      <c r="B28" s="21" t="s">
        <v>25</v>
      </c>
      <c r="C28" s="15">
        <f>10+10+30+50+10+300</f>
        <v>410</v>
      </c>
      <c r="D28" s="20" t="s">
        <v>9</v>
      </c>
      <c r="E28" s="17"/>
      <c r="F28" s="18"/>
      <c r="G28" s="18"/>
      <c r="H28" s="63"/>
      <c r="I28" s="69"/>
    </row>
    <row r="29" spans="1:9" s="19" customFormat="1" ht="14" x14ac:dyDescent="0.3">
      <c r="A29" s="20">
        <v>27</v>
      </c>
      <c r="B29" s="21" t="s">
        <v>19</v>
      </c>
      <c r="C29" s="15">
        <f>30+20</f>
        <v>50</v>
      </c>
      <c r="D29" s="20" t="s">
        <v>9</v>
      </c>
      <c r="E29" s="17"/>
      <c r="F29" s="18"/>
      <c r="G29" s="18"/>
      <c r="H29" s="63"/>
      <c r="I29" s="68"/>
    </row>
    <row r="30" spans="1:9" s="19" customFormat="1" ht="14" x14ac:dyDescent="0.3">
      <c r="A30" s="20">
        <v>28</v>
      </c>
      <c r="B30" s="25" t="s">
        <v>54</v>
      </c>
      <c r="C30" s="15">
        <f>1+1+4+6+15+2+6</f>
        <v>35</v>
      </c>
      <c r="D30" s="20" t="s">
        <v>2</v>
      </c>
      <c r="E30" s="17"/>
      <c r="F30" s="18"/>
      <c r="G30" s="18"/>
      <c r="H30" s="63"/>
      <c r="I30" s="69"/>
    </row>
    <row r="31" spans="1:9" s="19" customFormat="1" ht="14" x14ac:dyDescent="0.3">
      <c r="A31" s="20">
        <v>29</v>
      </c>
      <c r="B31" s="25" t="s">
        <v>12</v>
      </c>
      <c r="C31" s="15">
        <f>3+5+10+6</f>
        <v>24</v>
      </c>
      <c r="D31" s="20" t="s">
        <v>2</v>
      </c>
      <c r="E31" s="17"/>
      <c r="F31" s="18"/>
      <c r="G31" s="18"/>
      <c r="H31" s="63"/>
      <c r="I31" s="68"/>
    </row>
    <row r="32" spans="1:9" s="19" customFormat="1" ht="14" x14ac:dyDescent="0.3">
      <c r="A32" s="20">
        <v>30</v>
      </c>
      <c r="B32" s="21" t="s">
        <v>55</v>
      </c>
      <c r="C32" s="15">
        <f>8+4+6+10+12+12</f>
        <v>52</v>
      </c>
      <c r="D32" s="20" t="s">
        <v>2</v>
      </c>
      <c r="E32" s="17"/>
      <c r="F32" s="18"/>
      <c r="G32" s="18"/>
      <c r="H32" s="63"/>
      <c r="I32" s="68"/>
    </row>
    <row r="33" spans="1:9" s="19" customFormat="1" ht="14" x14ac:dyDescent="0.3">
      <c r="A33" s="22">
        <v>31</v>
      </c>
      <c r="B33" s="26" t="s">
        <v>56</v>
      </c>
      <c r="C33" s="15">
        <f>2+1+3+2+1</f>
        <v>9</v>
      </c>
      <c r="D33" s="20" t="s">
        <v>2</v>
      </c>
      <c r="E33" s="17"/>
      <c r="F33" s="18"/>
      <c r="G33" s="18"/>
      <c r="H33" s="63"/>
      <c r="I33" s="68"/>
    </row>
    <row r="34" spans="1:9" s="19" customFormat="1" ht="14" x14ac:dyDescent="0.3">
      <c r="A34" s="20">
        <v>32</v>
      </c>
      <c r="B34" s="21" t="s">
        <v>13</v>
      </c>
      <c r="C34" s="15">
        <f>4+10+3</f>
        <v>17</v>
      </c>
      <c r="D34" s="20" t="s">
        <v>2</v>
      </c>
      <c r="E34" s="17"/>
      <c r="F34" s="18"/>
      <c r="G34" s="18"/>
      <c r="H34" s="63"/>
      <c r="I34" s="68"/>
    </row>
    <row r="35" spans="1:9" s="19" customFormat="1" ht="14" x14ac:dyDescent="0.3">
      <c r="A35" s="20">
        <v>33</v>
      </c>
      <c r="B35" s="21" t="s">
        <v>77</v>
      </c>
      <c r="C35" s="15">
        <f>2+1+2+4+10+5</f>
        <v>24</v>
      </c>
      <c r="D35" s="20" t="s">
        <v>9</v>
      </c>
      <c r="E35" s="17"/>
      <c r="F35" s="18"/>
      <c r="G35" s="18"/>
      <c r="H35" s="63"/>
      <c r="I35" s="69"/>
    </row>
    <row r="36" spans="1:9" s="19" customFormat="1" ht="14" x14ac:dyDescent="0.3">
      <c r="A36" s="20">
        <v>34</v>
      </c>
      <c r="B36" s="21" t="s">
        <v>65</v>
      </c>
      <c r="C36" s="15">
        <f>8+5+15</f>
        <v>28</v>
      </c>
      <c r="D36" s="20" t="s">
        <v>2</v>
      </c>
      <c r="E36" s="17"/>
      <c r="F36" s="18"/>
      <c r="G36" s="18"/>
      <c r="H36" s="63"/>
      <c r="I36" s="68"/>
    </row>
    <row r="37" spans="1:9" s="19" customFormat="1" ht="14" x14ac:dyDescent="0.3">
      <c r="A37" s="20">
        <v>35</v>
      </c>
      <c r="B37" s="21" t="s">
        <v>72</v>
      </c>
      <c r="C37" s="15">
        <f>5+2</f>
        <v>7</v>
      </c>
      <c r="D37" s="20" t="s">
        <v>2</v>
      </c>
      <c r="E37" s="17"/>
      <c r="F37" s="18"/>
      <c r="G37" s="18"/>
      <c r="H37" s="63"/>
      <c r="I37" s="69"/>
    </row>
    <row r="38" spans="1:9" s="19" customFormat="1" ht="14" x14ac:dyDescent="0.3">
      <c r="A38" s="20">
        <v>36</v>
      </c>
      <c r="B38" s="21" t="s">
        <v>66</v>
      </c>
      <c r="C38" s="15">
        <f>2+3+2</f>
        <v>7</v>
      </c>
      <c r="D38" s="20" t="s">
        <v>2</v>
      </c>
      <c r="E38" s="17"/>
      <c r="F38" s="18"/>
      <c r="G38" s="18"/>
      <c r="H38" s="63"/>
      <c r="I38" s="69"/>
    </row>
    <row r="39" spans="1:9" s="19" customFormat="1" ht="14" x14ac:dyDescent="0.3">
      <c r="A39" s="20">
        <v>37</v>
      </c>
      <c r="B39" s="21" t="s">
        <v>70</v>
      </c>
      <c r="C39" s="15">
        <f>8+12</f>
        <v>20</v>
      </c>
      <c r="D39" s="20" t="s">
        <v>2</v>
      </c>
      <c r="E39" s="17"/>
      <c r="F39" s="18"/>
      <c r="G39" s="18"/>
      <c r="H39" s="63"/>
      <c r="I39" s="68"/>
    </row>
    <row r="40" spans="1:9" s="19" customFormat="1" ht="14" x14ac:dyDescent="0.3">
      <c r="A40" s="20">
        <v>38</v>
      </c>
      <c r="B40" s="21" t="s">
        <v>44</v>
      </c>
      <c r="C40" s="15">
        <f>2</f>
        <v>2</v>
      </c>
      <c r="D40" s="20" t="s">
        <v>9</v>
      </c>
      <c r="E40" s="17"/>
      <c r="F40" s="18"/>
      <c r="G40" s="18"/>
      <c r="H40" s="63"/>
      <c r="I40" s="68"/>
    </row>
    <row r="41" spans="1:9" s="19" customFormat="1" ht="14" x14ac:dyDescent="0.3">
      <c r="A41" s="20">
        <v>39</v>
      </c>
      <c r="B41" s="21" t="s">
        <v>42</v>
      </c>
      <c r="C41" s="15">
        <f>1+6+10+6</f>
        <v>23</v>
      </c>
      <c r="D41" s="20" t="s">
        <v>2</v>
      </c>
      <c r="E41" s="17"/>
      <c r="F41" s="18"/>
      <c r="G41" s="18"/>
      <c r="H41" s="63"/>
      <c r="I41" s="68"/>
    </row>
    <row r="42" spans="1:9" s="19" customFormat="1" ht="14" x14ac:dyDescent="0.3">
      <c r="A42" s="20">
        <v>40</v>
      </c>
      <c r="B42" s="21" t="s">
        <v>27</v>
      </c>
      <c r="C42" s="15">
        <f>10+5</f>
        <v>15</v>
      </c>
      <c r="D42" s="20" t="s">
        <v>9</v>
      </c>
      <c r="E42" s="17"/>
      <c r="F42" s="18"/>
      <c r="G42" s="18"/>
      <c r="H42" s="63"/>
      <c r="I42" s="69"/>
    </row>
    <row r="43" spans="1:9" s="19" customFormat="1" ht="14" x14ac:dyDescent="0.3">
      <c r="A43" s="20">
        <v>41</v>
      </c>
      <c r="B43" s="21" t="s">
        <v>14</v>
      </c>
      <c r="C43" s="15">
        <f>30+6+6</f>
        <v>42</v>
      </c>
      <c r="D43" s="20" t="s">
        <v>2</v>
      </c>
      <c r="E43" s="17"/>
      <c r="F43" s="18"/>
      <c r="G43" s="18"/>
      <c r="H43" s="63"/>
      <c r="I43" s="68"/>
    </row>
    <row r="44" spans="1:9" s="19" customFormat="1" ht="14" x14ac:dyDescent="0.3">
      <c r="A44" s="20">
        <v>42</v>
      </c>
      <c r="B44" s="23" t="s">
        <v>28</v>
      </c>
      <c r="C44" s="15">
        <f>5+5+5+6</f>
        <v>21</v>
      </c>
      <c r="D44" s="20" t="s">
        <v>9</v>
      </c>
      <c r="E44" s="17"/>
      <c r="F44" s="18"/>
      <c r="G44" s="18"/>
      <c r="H44" s="63"/>
      <c r="I44" s="68"/>
    </row>
    <row r="45" spans="1:9" s="19" customFormat="1" ht="28.5" customHeight="1" x14ac:dyDescent="0.3">
      <c r="A45" s="22">
        <v>43</v>
      </c>
      <c r="B45" s="21" t="s">
        <v>26</v>
      </c>
      <c r="C45" s="15">
        <f>10+10+10+6</f>
        <v>36</v>
      </c>
      <c r="D45" s="20" t="s">
        <v>9</v>
      </c>
      <c r="E45" s="17"/>
      <c r="F45" s="18"/>
      <c r="G45" s="18"/>
      <c r="H45" s="63"/>
      <c r="I45" s="69"/>
    </row>
    <row r="46" spans="1:9" s="19" customFormat="1" ht="14" x14ac:dyDescent="0.3">
      <c r="A46" s="20">
        <v>44</v>
      </c>
      <c r="B46" s="21" t="s">
        <v>15</v>
      </c>
      <c r="C46" s="15">
        <f>2+20+5</f>
        <v>27</v>
      </c>
      <c r="D46" s="20" t="s">
        <v>2</v>
      </c>
      <c r="E46" s="17"/>
      <c r="F46" s="18"/>
      <c r="G46" s="18"/>
      <c r="H46" s="63"/>
      <c r="I46" s="68"/>
    </row>
    <row r="47" spans="1:9" s="19" customFormat="1" ht="21.75" customHeight="1" x14ac:dyDescent="0.3">
      <c r="A47" s="20">
        <v>45</v>
      </c>
      <c r="B47" s="21" t="s">
        <v>16</v>
      </c>
      <c r="C47" s="15">
        <f>8+2+10+15+15+20+10+20</f>
        <v>100</v>
      </c>
      <c r="D47" s="20" t="s">
        <v>9</v>
      </c>
      <c r="E47" s="17"/>
      <c r="F47" s="18"/>
      <c r="G47" s="18"/>
      <c r="H47" s="63"/>
      <c r="I47" s="69"/>
    </row>
    <row r="48" spans="1:9" s="19" customFormat="1" ht="33" customHeight="1" x14ac:dyDescent="0.3">
      <c r="A48" s="20">
        <v>46</v>
      </c>
      <c r="B48" s="21" t="s">
        <v>37</v>
      </c>
      <c r="C48" s="15">
        <f>6+3+10+20</f>
        <v>39</v>
      </c>
      <c r="D48" s="20" t="s">
        <v>9</v>
      </c>
      <c r="E48" s="17"/>
      <c r="F48" s="18"/>
      <c r="G48" s="18"/>
      <c r="H48" s="63"/>
      <c r="I48" s="69"/>
    </row>
    <row r="49" spans="1:9" s="19" customFormat="1" ht="35.25" customHeight="1" x14ac:dyDescent="0.3">
      <c r="A49" s="20">
        <v>47</v>
      </c>
      <c r="B49" s="21" t="s">
        <v>75</v>
      </c>
      <c r="C49" s="15">
        <f>3+10+10+20</f>
        <v>43</v>
      </c>
      <c r="D49" s="20" t="s">
        <v>9</v>
      </c>
      <c r="E49" s="17"/>
      <c r="F49" s="18"/>
      <c r="G49" s="18"/>
      <c r="H49" s="63"/>
      <c r="I49" s="69"/>
    </row>
    <row r="50" spans="1:9" s="19" customFormat="1" ht="33" customHeight="1" x14ac:dyDescent="0.3">
      <c r="A50" s="20">
        <v>48</v>
      </c>
      <c r="B50" s="21" t="s">
        <v>29</v>
      </c>
      <c r="C50" s="15">
        <f>10+50+20+50</f>
        <v>130</v>
      </c>
      <c r="D50" s="20" t="s">
        <v>9</v>
      </c>
      <c r="E50" s="17"/>
      <c r="F50" s="18"/>
      <c r="G50" s="18"/>
      <c r="H50" s="63"/>
      <c r="I50" s="69"/>
    </row>
    <row r="51" spans="1:9" s="19" customFormat="1" ht="14" x14ac:dyDescent="0.3">
      <c r="A51" s="20">
        <v>49</v>
      </c>
      <c r="B51" s="21" t="s">
        <v>60</v>
      </c>
      <c r="C51" s="15">
        <f>3+10+50+20+20</f>
        <v>103</v>
      </c>
      <c r="D51" s="20" t="s">
        <v>9</v>
      </c>
      <c r="E51" s="17"/>
      <c r="F51" s="18"/>
      <c r="G51" s="18"/>
      <c r="H51" s="63"/>
      <c r="I51" s="68"/>
    </row>
    <row r="52" spans="1:9" s="19" customFormat="1" ht="18.75" customHeight="1" x14ac:dyDescent="0.3">
      <c r="A52" s="20">
        <v>50</v>
      </c>
      <c r="B52" s="21" t="s">
        <v>17</v>
      </c>
      <c r="C52" s="15">
        <f>10+10</f>
        <v>20</v>
      </c>
      <c r="D52" s="20" t="s">
        <v>9</v>
      </c>
      <c r="E52" s="17"/>
      <c r="F52" s="18"/>
      <c r="G52" s="18"/>
      <c r="H52" s="63"/>
      <c r="I52" s="69"/>
    </row>
    <row r="53" spans="1:9" s="19" customFormat="1" ht="14" x14ac:dyDescent="0.3">
      <c r="A53" s="20">
        <v>51</v>
      </c>
      <c r="B53" s="21" t="s">
        <v>18</v>
      </c>
      <c r="C53" s="15">
        <v>9</v>
      </c>
      <c r="D53" s="20" t="s">
        <v>2</v>
      </c>
      <c r="E53" s="17"/>
      <c r="F53" s="18"/>
      <c r="G53" s="18"/>
      <c r="H53" s="63"/>
      <c r="I53" s="68"/>
    </row>
    <row r="54" spans="1:9" s="19" customFormat="1" ht="14" x14ac:dyDescent="0.3">
      <c r="A54" s="20">
        <v>52</v>
      </c>
      <c r="B54" s="59" t="s">
        <v>67</v>
      </c>
      <c r="C54" s="15">
        <f>2</f>
        <v>2</v>
      </c>
      <c r="D54" s="20" t="s">
        <v>2</v>
      </c>
      <c r="E54" s="17"/>
      <c r="F54" s="18"/>
      <c r="G54" s="18"/>
      <c r="H54" s="63"/>
      <c r="I54" s="68"/>
    </row>
    <row r="55" spans="1:9" s="19" customFormat="1" ht="27.75" customHeight="1" x14ac:dyDescent="0.3">
      <c r="A55" s="20">
        <v>53</v>
      </c>
      <c r="B55" s="21" t="s">
        <v>68</v>
      </c>
      <c r="C55" s="15">
        <f>5</f>
        <v>5</v>
      </c>
      <c r="D55" s="20" t="s">
        <v>2</v>
      </c>
      <c r="E55" s="17"/>
      <c r="F55" s="18"/>
      <c r="G55" s="18"/>
      <c r="H55" s="63"/>
      <c r="I55" s="69"/>
    </row>
    <row r="56" spans="1:9" s="19" customFormat="1" ht="30.75" customHeight="1" x14ac:dyDescent="0.3">
      <c r="A56" s="20">
        <v>54</v>
      </c>
      <c r="B56" s="21" t="s">
        <v>57</v>
      </c>
      <c r="C56" s="15">
        <f>10+5</f>
        <v>15</v>
      </c>
      <c r="D56" s="20" t="s">
        <v>2</v>
      </c>
      <c r="E56" s="17"/>
      <c r="F56" s="18"/>
      <c r="G56" s="18"/>
      <c r="H56" s="63"/>
      <c r="I56" s="69"/>
    </row>
    <row r="57" spans="1:9" s="19" customFormat="1" ht="14" x14ac:dyDescent="0.3">
      <c r="A57" s="20">
        <v>55</v>
      </c>
      <c r="B57" s="21" t="s">
        <v>69</v>
      </c>
      <c r="C57" s="15">
        <f>20+5</f>
        <v>25</v>
      </c>
      <c r="D57" s="20" t="s">
        <v>2</v>
      </c>
      <c r="E57" s="17"/>
      <c r="F57" s="18"/>
      <c r="G57" s="18"/>
      <c r="H57" s="63"/>
      <c r="I57" s="68"/>
    </row>
    <row r="58" spans="1:9" s="19" customFormat="1" ht="33" customHeight="1" x14ac:dyDescent="0.3">
      <c r="A58" s="20">
        <v>56</v>
      </c>
      <c r="B58" s="23" t="s">
        <v>76</v>
      </c>
      <c r="C58" s="15">
        <f>1</f>
        <v>1</v>
      </c>
      <c r="D58" s="20" t="s">
        <v>2</v>
      </c>
      <c r="E58" s="17"/>
      <c r="F58" s="18"/>
      <c r="G58" s="18"/>
      <c r="H58" s="63"/>
      <c r="I58" s="69"/>
    </row>
    <row r="59" spans="1:9" s="19" customFormat="1" ht="14" x14ac:dyDescent="0.3">
      <c r="A59" s="20">
        <v>57</v>
      </c>
      <c r="B59" s="21" t="s">
        <v>20</v>
      </c>
      <c r="C59" s="15">
        <v>5</v>
      </c>
      <c r="D59" s="20" t="s">
        <v>9</v>
      </c>
      <c r="E59" s="17"/>
      <c r="F59" s="18"/>
      <c r="G59" s="18"/>
      <c r="H59" s="63"/>
      <c r="I59" s="68"/>
    </row>
    <row r="60" spans="1:9" s="19" customFormat="1" ht="30" customHeight="1" x14ac:dyDescent="0.3">
      <c r="A60" s="22">
        <v>58</v>
      </c>
      <c r="B60" s="23" t="s">
        <v>21</v>
      </c>
      <c r="C60" s="27" t="s">
        <v>71</v>
      </c>
      <c r="D60" s="20" t="s">
        <v>2</v>
      </c>
      <c r="E60" s="17"/>
      <c r="F60" s="18"/>
      <c r="G60" s="18"/>
      <c r="H60" s="63"/>
      <c r="I60" s="69"/>
    </row>
    <row r="61" spans="1:9" s="19" customFormat="1" ht="30" customHeight="1" x14ac:dyDescent="0.3">
      <c r="A61" s="22">
        <v>59</v>
      </c>
      <c r="B61" s="21" t="s">
        <v>45</v>
      </c>
      <c r="C61" s="27" t="s">
        <v>46</v>
      </c>
      <c r="D61" s="20" t="s">
        <v>2</v>
      </c>
      <c r="E61" s="17"/>
      <c r="F61" s="18"/>
      <c r="G61" s="18"/>
      <c r="H61" s="63"/>
      <c r="I61" s="68"/>
    </row>
    <row r="62" spans="1:9" s="19" customFormat="1" ht="30" customHeight="1" thickBot="1" x14ac:dyDescent="0.35">
      <c r="A62" s="20">
        <v>60</v>
      </c>
      <c r="B62" s="28" t="s">
        <v>30</v>
      </c>
      <c r="C62" s="29">
        <v>12</v>
      </c>
      <c r="D62" s="30" t="s">
        <v>2</v>
      </c>
      <c r="E62" s="31"/>
      <c r="F62" s="32"/>
      <c r="G62" s="32"/>
      <c r="H62" s="63"/>
      <c r="I62" s="68"/>
    </row>
    <row r="63" spans="1:9" s="33" customFormat="1" ht="32.25" customHeight="1" thickBot="1" x14ac:dyDescent="0.35">
      <c r="B63" s="34" t="s">
        <v>47</v>
      </c>
      <c r="C63" s="35"/>
      <c r="D63" s="36"/>
      <c r="E63" s="36"/>
      <c r="F63" s="37"/>
      <c r="G63" s="38"/>
      <c r="H63" s="64"/>
      <c r="I63" s="70"/>
    </row>
    <row r="64" spans="1:9" s="19" customFormat="1" ht="7.5" customHeight="1" x14ac:dyDescent="0.4">
      <c r="A64" s="39"/>
      <c r="B64" s="40"/>
      <c r="C64" s="33"/>
      <c r="I64" s="71"/>
    </row>
    <row r="65" spans="1:23" ht="20" x14ac:dyDescent="0.4">
      <c r="A65" s="9" t="s">
        <v>40</v>
      </c>
      <c r="B65" s="8" t="s">
        <v>39</v>
      </c>
    </row>
    <row r="67" spans="1:23" x14ac:dyDescent="0.3">
      <c r="A67" s="43"/>
      <c r="B67" s="53"/>
      <c r="C67" s="54"/>
      <c r="D67" s="48"/>
      <c r="E67" s="48"/>
      <c r="F67" s="48"/>
      <c r="G67" s="48"/>
      <c r="H67" s="48"/>
      <c r="I67" s="71"/>
    </row>
    <row r="68" spans="1:23" x14ac:dyDescent="0.3">
      <c r="A68" s="48"/>
      <c r="B68" s="55"/>
      <c r="C68" s="54"/>
      <c r="D68" s="48"/>
      <c r="E68" s="48"/>
      <c r="F68" s="48"/>
      <c r="G68" s="48"/>
      <c r="H68" s="48"/>
      <c r="I68" s="71"/>
    </row>
    <row r="69" spans="1:23" x14ac:dyDescent="0.3">
      <c r="A69" s="48"/>
      <c r="B69" s="53"/>
      <c r="C69" s="54"/>
      <c r="D69" s="48"/>
      <c r="E69" s="48"/>
      <c r="F69" s="48"/>
      <c r="G69" s="48"/>
      <c r="H69" s="48"/>
      <c r="I69" s="71"/>
    </row>
    <row r="70" spans="1:23" ht="21.75" customHeight="1" x14ac:dyDescent="0.3">
      <c r="A70" s="48"/>
      <c r="B70" s="53"/>
      <c r="C70" s="54"/>
      <c r="D70" s="48"/>
      <c r="E70" s="56"/>
      <c r="F70" s="57"/>
      <c r="G70" s="48"/>
      <c r="H70" s="48"/>
      <c r="I70" s="71"/>
    </row>
    <row r="71" spans="1:23" ht="21.75" customHeight="1" x14ac:dyDescent="0.3">
      <c r="A71" s="48"/>
      <c r="B71" s="53"/>
      <c r="C71" s="54"/>
      <c r="D71" s="48"/>
      <c r="E71" s="56"/>
      <c r="F71" s="57"/>
      <c r="G71" s="48"/>
      <c r="H71" s="48"/>
      <c r="I71" s="71"/>
    </row>
    <row r="72" spans="1:23" ht="21" customHeight="1" x14ac:dyDescent="0.3">
      <c r="A72" s="48"/>
      <c r="B72" s="53"/>
      <c r="C72" s="54"/>
      <c r="D72" s="48"/>
      <c r="E72" s="56"/>
      <c r="F72" s="57"/>
      <c r="G72" s="48"/>
      <c r="H72" s="48"/>
      <c r="I72" s="71"/>
    </row>
    <row r="73" spans="1:23" ht="14" x14ac:dyDescent="0.3">
      <c r="A73" s="48"/>
      <c r="B73" s="53"/>
      <c r="C73" s="54"/>
      <c r="D73" s="48"/>
      <c r="E73" s="57"/>
      <c r="F73" s="58"/>
      <c r="G73" s="48"/>
      <c r="H73" s="48"/>
      <c r="I73" s="71"/>
    </row>
    <row r="74" spans="1:23" x14ac:dyDescent="0.3">
      <c r="A74" s="43"/>
      <c r="B74" s="53"/>
      <c r="C74" s="54"/>
      <c r="D74" s="48"/>
      <c r="E74" s="48"/>
      <c r="F74" s="48"/>
      <c r="G74" s="48"/>
      <c r="H74" s="48"/>
      <c r="I74" s="71"/>
    </row>
    <row r="75" spans="1:23" x14ac:dyDescent="0.3">
      <c r="A75" s="43"/>
      <c r="B75" s="53"/>
      <c r="C75" s="54"/>
      <c r="D75" s="48"/>
      <c r="E75" s="48"/>
      <c r="F75" s="48"/>
      <c r="G75" s="48"/>
      <c r="H75" s="48"/>
      <c r="I75" s="71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</row>
    <row r="76" spans="1:23" x14ac:dyDescent="0.3">
      <c r="A76" s="43"/>
      <c r="B76" s="53"/>
      <c r="C76" s="54"/>
      <c r="D76" s="48"/>
      <c r="E76" s="48"/>
      <c r="F76" s="48"/>
      <c r="G76" s="48"/>
      <c r="H76" s="48"/>
      <c r="I76" s="71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</row>
    <row r="77" spans="1:23" x14ac:dyDescent="0.3">
      <c r="A77" s="43"/>
      <c r="B77" s="53"/>
      <c r="C77" s="54"/>
      <c r="D77" s="48"/>
      <c r="E77" s="48"/>
      <c r="F77" s="48"/>
      <c r="G77" s="48"/>
      <c r="H77" s="48"/>
      <c r="I77" s="71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</row>
    <row r="78" spans="1:23" x14ac:dyDescent="0.3">
      <c r="A78" s="43"/>
      <c r="B78" s="53"/>
      <c r="C78" s="54"/>
      <c r="D78" s="48"/>
      <c r="E78" s="48"/>
      <c r="F78" s="48"/>
      <c r="G78" s="48"/>
      <c r="H78" s="48"/>
      <c r="I78" s="71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</row>
    <row r="79" spans="1:23" x14ac:dyDescent="0.3">
      <c r="A79" s="43"/>
      <c r="B79" s="55"/>
      <c r="C79" s="54"/>
      <c r="D79" s="48"/>
      <c r="E79" s="48"/>
      <c r="F79" s="48"/>
      <c r="G79" s="48"/>
      <c r="H79" s="48"/>
      <c r="I79" s="71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</row>
    <row r="80" spans="1:23" x14ac:dyDescent="0.3">
      <c r="A80" s="43"/>
      <c r="B80" s="53"/>
      <c r="C80" s="54"/>
      <c r="D80" s="48"/>
      <c r="E80" s="48"/>
      <c r="F80" s="48"/>
      <c r="G80" s="48"/>
      <c r="H80" s="48"/>
      <c r="I80" s="71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</row>
    <row r="81" spans="1:23" x14ac:dyDescent="0.3">
      <c r="A81" s="43"/>
      <c r="B81" s="53"/>
      <c r="C81" s="54"/>
      <c r="D81" s="48"/>
      <c r="E81" s="56"/>
      <c r="F81" s="57"/>
      <c r="G81" s="48"/>
      <c r="H81" s="48"/>
      <c r="I81" s="71"/>
      <c r="J81" s="43"/>
      <c r="K81" s="43"/>
      <c r="L81" s="43"/>
      <c r="M81" s="43"/>
      <c r="N81" s="48"/>
      <c r="O81" s="43"/>
      <c r="P81" s="43"/>
      <c r="Q81" s="43"/>
      <c r="R81" s="43"/>
      <c r="S81" s="43"/>
      <c r="T81" s="43"/>
      <c r="U81" s="43"/>
      <c r="V81" s="43"/>
      <c r="W81" s="43"/>
    </row>
    <row r="82" spans="1:23" x14ac:dyDescent="0.3">
      <c r="A82" s="43"/>
      <c r="B82" s="53"/>
      <c r="C82" s="54"/>
      <c r="D82" s="48"/>
      <c r="E82" s="56"/>
      <c r="F82" s="57"/>
      <c r="G82" s="48"/>
      <c r="H82" s="48"/>
      <c r="I82" s="71"/>
      <c r="J82" s="43"/>
      <c r="K82" s="43"/>
      <c r="L82" s="43"/>
      <c r="M82" s="43"/>
      <c r="N82" s="48"/>
      <c r="O82" s="43"/>
      <c r="P82" s="43"/>
      <c r="Q82" s="43"/>
      <c r="R82" s="43"/>
      <c r="S82" s="43"/>
      <c r="T82" s="43"/>
      <c r="U82" s="43"/>
      <c r="V82" s="43"/>
      <c r="W82" s="43"/>
    </row>
    <row r="83" spans="1:23" x14ac:dyDescent="0.3">
      <c r="A83" s="43"/>
      <c r="B83" s="53"/>
      <c r="C83" s="54"/>
      <c r="D83" s="48"/>
      <c r="E83" s="56"/>
      <c r="F83" s="57"/>
      <c r="G83" s="48"/>
      <c r="H83" s="48"/>
      <c r="I83" s="71"/>
      <c r="J83" s="43"/>
      <c r="K83" s="43"/>
      <c r="L83" s="43"/>
      <c r="M83" s="43"/>
      <c r="N83" s="48"/>
      <c r="O83" s="43"/>
      <c r="P83" s="43"/>
      <c r="Q83" s="43"/>
      <c r="R83" s="43"/>
      <c r="S83" s="43"/>
      <c r="T83" s="43"/>
      <c r="U83" s="43"/>
      <c r="V83" s="43"/>
      <c r="W83" s="43"/>
    </row>
    <row r="84" spans="1:23" ht="14" x14ac:dyDescent="0.3">
      <c r="A84" s="43"/>
      <c r="B84" s="53"/>
      <c r="C84" s="54"/>
      <c r="D84" s="48"/>
      <c r="E84" s="57"/>
      <c r="F84" s="58"/>
      <c r="G84" s="48"/>
      <c r="H84" s="48"/>
      <c r="I84" s="71"/>
      <c r="J84" s="43"/>
      <c r="K84" s="43"/>
      <c r="L84" s="43"/>
      <c r="M84" s="43"/>
      <c r="N84" s="48"/>
      <c r="O84" s="43"/>
      <c r="P84" s="43"/>
      <c r="Q84" s="43"/>
      <c r="R84" s="43"/>
      <c r="S84" s="43"/>
      <c r="T84" s="43"/>
      <c r="U84" s="43"/>
      <c r="V84" s="43"/>
      <c r="W84" s="43"/>
    </row>
    <row r="85" spans="1:23" x14ac:dyDescent="0.3">
      <c r="A85" s="43"/>
      <c r="B85" s="53"/>
      <c r="C85" s="54"/>
      <c r="D85" s="48"/>
      <c r="E85" s="48"/>
      <c r="F85" s="48"/>
      <c r="G85" s="48"/>
      <c r="H85" s="48"/>
      <c r="I85" s="71"/>
      <c r="J85" s="43"/>
      <c r="K85" s="43"/>
      <c r="L85" s="43"/>
      <c r="M85" s="43"/>
      <c r="N85" s="48"/>
      <c r="O85" s="43"/>
      <c r="P85" s="43"/>
      <c r="Q85" s="43"/>
      <c r="R85" s="43"/>
      <c r="S85" s="43"/>
      <c r="T85" s="43"/>
      <c r="U85" s="43"/>
      <c r="V85" s="43"/>
      <c r="W85" s="43"/>
    </row>
    <row r="86" spans="1:23" ht="14" x14ac:dyDescent="0.3">
      <c r="A86" s="43"/>
      <c r="B86" s="51"/>
      <c r="C86" s="44"/>
      <c r="D86" s="45"/>
      <c r="E86" s="46"/>
      <c r="F86" s="47"/>
      <c r="G86" s="47"/>
      <c r="H86" s="49"/>
      <c r="I86" s="68"/>
      <c r="J86" s="45"/>
      <c r="K86" s="46"/>
      <c r="L86" s="47"/>
      <c r="M86" s="47"/>
      <c r="N86" s="49"/>
      <c r="O86" s="43"/>
      <c r="P86" s="43"/>
      <c r="Q86" s="43"/>
      <c r="R86" s="43"/>
      <c r="S86" s="43"/>
      <c r="T86" s="43"/>
      <c r="U86" s="43"/>
      <c r="V86" s="43"/>
      <c r="W86" s="43"/>
    </row>
    <row r="87" spans="1:23" ht="14" x14ac:dyDescent="0.3">
      <c r="A87" s="43"/>
      <c r="B87" s="51"/>
      <c r="C87" s="44"/>
      <c r="D87" s="45"/>
      <c r="E87" s="46"/>
      <c r="F87" s="47"/>
      <c r="G87" s="47"/>
      <c r="H87" s="49"/>
      <c r="I87" s="68"/>
      <c r="J87" s="45"/>
      <c r="K87" s="46"/>
      <c r="L87" s="47"/>
      <c r="M87" s="47"/>
      <c r="N87" s="49"/>
      <c r="O87" s="43"/>
      <c r="P87" s="43"/>
      <c r="Q87" s="43"/>
      <c r="R87" s="43"/>
      <c r="S87" s="43"/>
      <c r="T87" s="43"/>
      <c r="U87" s="43"/>
      <c r="V87" s="43"/>
      <c r="W87" s="43"/>
    </row>
    <row r="88" spans="1:23" ht="14" x14ac:dyDescent="0.3">
      <c r="A88" s="43"/>
      <c r="B88" s="51"/>
      <c r="C88" s="44"/>
      <c r="D88" s="45"/>
      <c r="E88" s="46"/>
      <c r="F88" s="47"/>
      <c r="G88" s="47"/>
      <c r="H88" s="49"/>
      <c r="I88" s="68"/>
      <c r="J88" s="45"/>
      <c r="K88" s="46"/>
      <c r="L88" s="47"/>
      <c r="M88" s="47"/>
      <c r="N88" s="49"/>
      <c r="O88" s="43"/>
      <c r="P88" s="43"/>
      <c r="Q88" s="43"/>
      <c r="R88" s="43"/>
      <c r="S88" s="43"/>
      <c r="T88" s="43"/>
      <c r="U88" s="43"/>
      <c r="V88" s="43"/>
      <c r="W88" s="43"/>
    </row>
    <row r="89" spans="1:23" ht="15.5" x14ac:dyDescent="0.35">
      <c r="A89" s="43"/>
      <c r="B89" s="41"/>
      <c r="C89" s="42"/>
      <c r="D89" s="43"/>
      <c r="E89" s="43"/>
      <c r="F89" s="43"/>
      <c r="G89" s="43"/>
      <c r="H89" s="52"/>
      <c r="J89" s="43"/>
      <c r="K89" s="43"/>
      <c r="L89" s="43"/>
      <c r="M89" s="43"/>
      <c r="N89" s="50"/>
      <c r="O89" s="43"/>
      <c r="P89" s="43"/>
      <c r="Q89" s="43"/>
      <c r="R89" s="43"/>
      <c r="S89" s="43"/>
      <c r="T89" s="43"/>
      <c r="U89" s="43"/>
      <c r="V89" s="43"/>
      <c r="W89" s="43"/>
    </row>
    <row r="90" spans="1:23" x14ac:dyDescent="0.3">
      <c r="A90" s="43"/>
      <c r="B90" s="41"/>
      <c r="C90" s="42"/>
      <c r="D90" s="43"/>
      <c r="E90" s="43"/>
      <c r="F90" s="43"/>
      <c r="G90" s="43"/>
      <c r="H90" s="43"/>
      <c r="J90" s="43"/>
      <c r="K90" s="43"/>
      <c r="L90" s="43"/>
      <c r="M90" s="43"/>
      <c r="N90" s="48"/>
      <c r="O90" s="43"/>
      <c r="P90" s="43"/>
      <c r="Q90" s="43"/>
      <c r="R90" s="43"/>
      <c r="S90" s="43"/>
      <c r="T90" s="43"/>
      <c r="U90" s="43"/>
      <c r="V90" s="43"/>
      <c r="W90" s="43"/>
    </row>
    <row r="91" spans="1:23" x14ac:dyDescent="0.3">
      <c r="A91" s="43"/>
      <c r="B91" s="41"/>
      <c r="C91" s="42"/>
      <c r="D91" s="43"/>
      <c r="E91" s="43"/>
      <c r="F91" s="43"/>
      <c r="G91" s="43"/>
      <c r="H91" s="43"/>
      <c r="J91" s="43"/>
      <c r="K91" s="43"/>
      <c r="L91" s="43"/>
      <c r="M91" s="43"/>
      <c r="N91" s="48"/>
      <c r="O91" s="43"/>
      <c r="P91" s="43"/>
      <c r="Q91" s="43"/>
      <c r="R91" s="43"/>
      <c r="S91" s="43"/>
      <c r="T91" s="43"/>
      <c r="U91" s="43"/>
      <c r="V91" s="43"/>
      <c r="W91" s="43"/>
    </row>
    <row r="92" spans="1:23" x14ac:dyDescent="0.3">
      <c r="A92" s="43"/>
      <c r="B92" s="41"/>
      <c r="C92" s="42"/>
      <c r="D92" s="43"/>
      <c r="E92" s="43"/>
      <c r="F92" s="43"/>
      <c r="G92" s="43"/>
      <c r="H92" s="43"/>
      <c r="J92" s="43"/>
      <c r="K92" s="43"/>
      <c r="L92" s="43"/>
      <c r="M92" s="43"/>
      <c r="N92" s="48"/>
      <c r="O92" s="43"/>
      <c r="P92" s="43"/>
      <c r="Q92" s="43"/>
      <c r="R92" s="43"/>
      <c r="S92" s="43"/>
      <c r="T92" s="43"/>
      <c r="U92" s="43"/>
      <c r="V92" s="43"/>
      <c r="W92" s="43"/>
    </row>
    <row r="93" spans="1:23" x14ac:dyDescent="0.3">
      <c r="A93" s="43"/>
      <c r="B93" s="41"/>
      <c r="C93" s="42"/>
      <c r="D93" s="43"/>
      <c r="E93" s="43"/>
      <c r="F93" s="43"/>
      <c r="G93" s="60"/>
      <c r="H93" s="61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</row>
    <row r="94" spans="1:23" x14ac:dyDescent="0.3">
      <c r="A94" s="43"/>
      <c r="B94" s="41"/>
      <c r="C94" s="42"/>
      <c r="D94" s="43"/>
      <c r="E94" s="43"/>
      <c r="F94" s="43"/>
      <c r="G94" s="61"/>
      <c r="H94" s="61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</row>
  </sheetData>
  <mergeCells count="1">
    <mergeCell ref="G93:H94"/>
  </mergeCells>
  <pageMargins left="0.23622047244094491" right="0.23622047244094491" top="0.35433070866141736" bottom="0.55118110236220474" header="0.11811023622047245" footer="0.11811023622047245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priloha č.1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Ing. Zuzana Madárová</cp:lastModifiedBy>
  <cp:revision>2</cp:revision>
  <cp:lastPrinted>2020-09-24T10:28:01Z</cp:lastPrinted>
  <dcterms:created xsi:type="dcterms:W3CDTF">2016-03-01T16:16:45Z</dcterms:created>
  <dcterms:modified xsi:type="dcterms:W3CDTF">2020-10-07T09:25:24Z</dcterms:modified>
  <dc:language>en-US</dc:language>
</cp:coreProperties>
</file>